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Serwer2019\przetargi2\postępowania\przetargi 2024\20.ZP.2024.U dostawy leków w ramach wspólnego zamówienia\9. odpowiedzi na zapytania i modyfikacja treści swz 22.11.2024 r\"/>
    </mc:Choice>
  </mc:AlternateContent>
  <xr:revisionPtr revIDLastSave="0" documentId="8_{D9388099-6212-4FEB-90C3-6C9F8F187761}" xr6:coauthVersionLast="47" xr6:coauthVersionMax="47" xr10:uidLastSave="{00000000-0000-0000-0000-000000000000}"/>
  <bookViews>
    <workbookView xWindow="-108" yWindow="-108" windowWidth="30936" windowHeight="16896" tabRatio="500" xr2:uid="{00000000-000D-0000-FFFF-FFFF00000000}"/>
  </bookViews>
  <sheets>
    <sheet name="Uwagi" sheetId="1" r:id="rId1"/>
    <sheet name="Część 1 antybiotyki" sheetId="2" r:id="rId2"/>
    <sheet name="Część 2 antybiotyki" sheetId="3" r:id="rId3"/>
    <sheet name="Część 3 antybiotyki" sheetId="4" r:id="rId4"/>
    <sheet name="Część 4 antybiotyki" sheetId="5" r:id="rId5"/>
    <sheet name="Część 5 pprątkowe" sheetId="6" r:id="rId6"/>
    <sheet name="Część 6 pprątkowe 2" sheetId="7" r:id="rId7"/>
    <sheet name="Część 7  narkotyki" sheetId="8" r:id="rId8"/>
    <sheet name="Część 8 psychotropy" sheetId="9" r:id="rId9"/>
    <sheet name="Część 9 enoxaparin" sheetId="10" r:id="rId10"/>
    <sheet name="Część 10 Afatinib" sheetId="11" r:id="rId11"/>
    <sheet name="Część 11 onkologiczne" sheetId="12" r:id="rId12"/>
    <sheet name="Część 12 ŻD" sheetId="13" r:id="rId13"/>
    <sheet name="Część 13  płyny" sheetId="14" r:id="rId14"/>
    <sheet name="Część 14 alectinib" sheetId="15" r:id="rId15"/>
    <sheet name="Część 15 atezolizumab" sheetId="16" r:id="rId16"/>
    <sheet name="Część 16  durvalumab" sheetId="17" r:id="rId17"/>
    <sheet name="Część 17 pembrolizumab" sheetId="18" r:id="rId18"/>
    <sheet name="Część 18 leki różne p.o 1" sheetId="19" r:id="rId19"/>
    <sheet name="Część 19 różne p.o. 2 " sheetId="20" r:id="rId20"/>
    <sheet name="Część 20 różne p.o. 3" sheetId="21" r:id="rId21"/>
    <sheet name="Część 21 różne wziewne 1" sheetId="22" r:id="rId22"/>
    <sheet name="Część 22 różne wziewne 2" sheetId="23" r:id="rId23"/>
    <sheet name="Część 23 różne do u.zew." sheetId="24" r:id="rId24"/>
    <sheet name="Część 24 różne i.v." sheetId="25" r:id="rId25"/>
    <sheet name="Część 25 Nintedanib B.87" sheetId="26" r:id="rId26"/>
    <sheet name="Część 26 Nintedanib B.6" sheetId="27" r:id="rId27"/>
    <sheet name="Część 27 Tuberculina" sheetId="28" r:id="rId28"/>
    <sheet name="Część 28 Bedakilina" sheetId="29" r:id="rId29"/>
    <sheet name="Część 29 Pretomanid" sheetId="30" r:id="rId30"/>
    <sheet name="Szacunki" sheetId="31" r:id="rId31"/>
    <sheet name="Nowe propozycje Wodzisław" sheetId="32" state="hidden" r:id="rId32"/>
    <sheet name="Nowe propozycje Pilchowice" sheetId="33" state="hidden" r:id="rId33"/>
  </sheets>
  <definedNames>
    <definedName name="_FilterDatabase_0" localSheetId="11">'Część 11 onkologiczne'!$A$6:$Z$49</definedName>
    <definedName name="_FilterDatabase_0" localSheetId="18">'Część 18 leki różne p.o 1'!$A$6:$Z$114</definedName>
    <definedName name="_FilterDatabase_0" localSheetId="19">'Część 19 różne p.o. 2 '!$A$6:$Z$168</definedName>
    <definedName name="_FilterDatabase_0" localSheetId="2">'Część 2 antybiotyki'!$A$6:$T$26</definedName>
    <definedName name="_FilterDatabase_0" localSheetId="20">'Część 20 różne p.o. 3'!$A$6:$U$130</definedName>
    <definedName name="_FilterDatabase_0" localSheetId="21">'Część 21 różne wziewne 1'!$A$6:$Z$42</definedName>
    <definedName name="_FilterDatabase_0" localSheetId="23">'Część 23 różne do u.zew.'!$B$6:$U$76</definedName>
    <definedName name="_FilterDatabase_0" localSheetId="24">'Część 24 różne i.v.'!$B$6:$U$78</definedName>
    <definedName name="_FilterDatabase_0" localSheetId="3">'Część 3 antybiotyki'!$A$6:$Z$28</definedName>
    <definedName name="_xlnm._FilterDatabase" localSheetId="11">'Część 11 onkologiczne'!$A$6:$Z$49</definedName>
    <definedName name="_xlnm._FilterDatabase" localSheetId="18">'Część 18 leki różne p.o 1'!$A$6:$Z$114</definedName>
    <definedName name="_xlnm._FilterDatabase" localSheetId="19">'Część 19 różne p.o. 2 '!$A$6:$Z$168</definedName>
    <definedName name="_xlnm._FilterDatabase" localSheetId="2">'Część 2 antybiotyki'!$A$6:$T$26</definedName>
    <definedName name="_xlnm._FilterDatabase" localSheetId="20">'Część 20 różne p.o. 3'!$A$6:$U$130</definedName>
    <definedName name="_xlnm._FilterDatabase" localSheetId="21">'Część 21 różne wziewne 1'!$A$6:$Z$42</definedName>
    <definedName name="_xlnm._FilterDatabase" localSheetId="23">'Część 23 różne do u.zew.'!$B$6:$U$76</definedName>
    <definedName name="_xlnm._FilterDatabase" localSheetId="24">'Część 24 różne i.v.'!$B$6:$U$78</definedName>
    <definedName name="_xlnm._FilterDatabase" localSheetId="3">'Część 3 antybiotyki'!$A$6:$Z$28</definedName>
    <definedName name="ok" localSheetId="19">'Część 19 różne p.o. 2 '!$B$6:$U$168</definedName>
    <definedName name="ok" localSheetId="20">'Część 20 różne p.o. 3'!$B$6:$U$128</definedName>
    <definedName name="ok" localSheetId="24">'Część 24 różne i.v.'!$B$6:$U$78</definedName>
    <definedName name="Print_Area_0" localSheetId="10">'Część 10 Afatinib'!$A$1:$O$13</definedName>
    <definedName name="Print_Area_0" localSheetId="14">'Część 14 alectinib'!$A$1:$U$12</definedName>
    <definedName name="Print_Area_0" localSheetId="16">'Część 16  durvalumab'!$A$1:$U$16</definedName>
    <definedName name="Print_Area_0" localSheetId="19">'Część 19 różne p.o. 2 '!$B$1:$U$176</definedName>
    <definedName name="Print_Area_0" localSheetId="20">'Część 20 różne p.o. 3'!$B$1:$U$137</definedName>
    <definedName name="Print_Area_0" localSheetId="23">'Część 23 różne do u.zew.'!$B$1:$U$82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U7" i="33" l="1"/>
  <c r="T7" i="33"/>
  <c r="R7" i="33"/>
  <c r="S7" i="33" s="1"/>
  <c r="Q7" i="33"/>
  <c r="P7" i="33"/>
  <c r="P22" i="32"/>
  <c r="M21" i="32"/>
  <c r="N21" i="32" s="1"/>
  <c r="N20" i="32"/>
  <c r="M20" i="32"/>
  <c r="T19" i="32"/>
  <c r="U19" i="32" s="1"/>
  <c r="S19" i="32"/>
  <c r="R19" i="32"/>
  <c r="P19" i="32"/>
  <c r="Q19" i="32" s="1"/>
  <c r="I19" i="32"/>
  <c r="M19" i="32" s="1"/>
  <c r="N19" i="32" s="1"/>
  <c r="U18" i="32"/>
  <c r="U22" i="32" s="1"/>
  <c r="T18" i="32"/>
  <c r="R18" i="32"/>
  <c r="R22" i="32" s="1"/>
  <c r="Q18" i="32"/>
  <c r="Q22" i="32" s="1"/>
  <c r="P18" i="32"/>
  <c r="I18" i="32"/>
  <c r="M18" i="32" s="1"/>
  <c r="N18" i="32" s="1"/>
  <c r="I17" i="32"/>
  <c r="M17" i="32" s="1"/>
  <c r="N17" i="32" s="1"/>
  <c r="N16" i="32"/>
  <c r="M16" i="32"/>
  <c r="M22" i="32" s="1"/>
  <c r="I16" i="32"/>
  <c r="M34" i="31"/>
  <c r="B34" i="31"/>
  <c r="B33" i="31"/>
  <c r="B32" i="31"/>
  <c r="B31" i="31"/>
  <c r="B30" i="31"/>
  <c r="B29" i="31"/>
  <c r="B28" i="31"/>
  <c r="B27" i="31"/>
  <c r="B26" i="31"/>
  <c r="B25" i="31"/>
  <c r="B24" i="31"/>
  <c r="B23" i="31"/>
  <c r="B22" i="31"/>
  <c r="B21" i="31"/>
  <c r="B20" i="31"/>
  <c r="B19" i="31"/>
  <c r="B18" i="31"/>
  <c r="B17" i="31"/>
  <c r="B16" i="31"/>
  <c r="B15" i="31"/>
  <c r="B14" i="31"/>
  <c r="B13" i="31"/>
  <c r="B12" i="31"/>
  <c r="B11" i="31"/>
  <c r="B10" i="31"/>
  <c r="B9" i="31"/>
  <c r="B8" i="31"/>
  <c r="B7" i="31"/>
  <c r="B6" i="31"/>
  <c r="M9" i="30"/>
  <c r="C34" i="31" s="1"/>
  <c r="T7" i="30"/>
  <c r="U7" i="30" s="1"/>
  <c r="U9" i="30" s="1"/>
  <c r="R7" i="30"/>
  <c r="S7" i="30" s="1"/>
  <c r="S9" i="30" s="1"/>
  <c r="J34" i="31" s="1"/>
  <c r="P7" i="30"/>
  <c r="Q7" i="30" s="1"/>
  <c r="Q9" i="30" s="1"/>
  <c r="G34" i="31" s="1"/>
  <c r="N7" i="30"/>
  <c r="N9" i="30" s="1"/>
  <c r="D34" i="31" s="1"/>
  <c r="M7" i="30"/>
  <c r="I7" i="30"/>
  <c r="T9" i="29"/>
  <c r="L33" i="31" s="1"/>
  <c r="T7" i="29"/>
  <c r="U7" i="29" s="1"/>
  <c r="U9" i="29" s="1"/>
  <c r="M33" i="31" s="1"/>
  <c r="R7" i="29"/>
  <c r="S7" i="29" s="1"/>
  <c r="S9" i="29" s="1"/>
  <c r="J33" i="31" s="1"/>
  <c r="P7" i="29"/>
  <c r="M7" i="29"/>
  <c r="N7" i="29" s="1"/>
  <c r="N9" i="29" s="1"/>
  <c r="D33" i="31" s="1"/>
  <c r="I7" i="29"/>
  <c r="U8" i="28"/>
  <c r="M32" i="31" s="1"/>
  <c r="Q8" i="28"/>
  <c r="G32" i="31" s="1"/>
  <c r="U7" i="28"/>
  <c r="T7" i="28"/>
  <c r="T8" i="28" s="1"/>
  <c r="L32" i="31" s="1"/>
  <c r="S7" i="28"/>
  <c r="S8" i="28" s="1"/>
  <c r="J32" i="31" s="1"/>
  <c r="R7" i="28"/>
  <c r="R8" i="28" s="1"/>
  <c r="I32" i="31" s="1"/>
  <c r="Q7" i="28"/>
  <c r="P7" i="28"/>
  <c r="P8" i="28" s="1"/>
  <c r="F32" i="31" s="1"/>
  <c r="I7" i="28"/>
  <c r="M7" i="28" s="1"/>
  <c r="R11" i="27"/>
  <c r="I31" i="31" s="1"/>
  <c r="T10" i="27"/>
  <c r="U10" i="27" s="1"/>
  <c r="R10" i="27"/>
  <c r="S10" i="27" s="1"/>
  <c r="P10" i="27"/>
  <c r="Q10" i="27" s="1"/>
  <c r="M10" i="27"/>
  <c r="N10" i="27" s="1"/>
  <c r="I10" i="27"/>
  <c r="U9" i="27"/>
  <c r="T9" i="27"/>
  <c r="S9" i="27"/>
  <c r="R9" i="27"/>
  <c r="Q9" i="27"/>
  <c r="P9" i="27"/>
  <c r="N9" i="27"/>
  <c r="I9" i="27"/>
  <c r="M9" i="27" s="1"/>
  <c r="T8" i="27"/>
  <c r="R8" i="27"/>
  <c r="S8" i="27" s="1"/>
  <c r="S11" i="27" s="1"/>
  <c r="J31" i="31" s="1"/>
  <c r="P8" i="27"/>
  <c r="M8" i="27"/>
  <c r="N8" i="27" s="1"/>
  <c r="I8" i="27"/>
  <c r="U8" i="26"/>
  <c r="T8" i="26"/>
  <c r="S8" i="26"/>
  <c r="R8" i="26"/>
  <c r="Q8" i="26"/>
  <c r="P8" i="26"/>
  <c r="I8" i="26"/>
  <c r="M8" i="26" s="1"/>
  <c r="N8" i="26" s="1"/>
  <c r="T7" i="26"/>
  <c r="T9" i="26" s="1"/>
  <c r="L30" i="31" s="1"/>
  <c r="R7" i="26"/>
  <c r="P7" i="26"/>
  <c r="P9" i="26" s="1"/>
  <c r="F30" i="31" s="1"/>
  <c r="M7" i="26"/>
  <c r="I7" i="26"/>
  <c r="U77" i="25"/>
  <c r="T77" i="25"/>
  <c r="S77" i="25"/>
  <c r="R77" i="25"/>
  <c r="Q77" i="25"/>
  <c r="P77" i="25"/>
  <c r="I77" i="25"/>
  <c r="M77" i="25" s="1"/>
  <c r="N77" i="25" s="1"/>
  <c r="T76" i="25"/>
  <c r="U76" i="25" s="1"/>
  <c r="R76" i="25"/>
  <c r="S76" i="25" s="1"/>
  <c r="P76" i="25"/>
  <c r="Q76" i="25" s="1"/>
  <c r="M76" i="25"/>
  <c r="N76" i="25" s="1"/>
  <c r="I76" i="25"/>
  <c r="U75" i="25"/>
  <c r="T75" i="25"/>
  <c r="S75" i="25"/>
  <c r="R75" i="25"/>
  <c r="Q75" i="25"/>
  <c r="P75" i="25"/>
  <c r="I75" i="25"/>
  <c r="M75" i="25" s="1"/>
  <c r="N75" i="25" s="1"/>
  <c r="T74" i="25"/>
  <c r="U74" i="25" s="1"/>
  <c r="R74" i="25"/>
  <c r="S74" i="25" s="1"/>
  <c r="P74" i="25"/>
  <c r="Q74" i="25" s="1"/>
  <c r="M74" i="25"/>
  <c r="N74" i="25" s="1"/>
  <c r="I74" i="25"/>
  <c r="U73" i="25"/>
  <c r="T73" i="25"/>
  <c r="S73" i="25"/>
  <c r="R73" i="25"/>
  <c r="Q73" i="25"/>
  <c r="P73" i="25"/>
  <c r="I73" i="25"/>
  <c r="M73" i="25" s="1"/>
  <c r="N73" i="25" s="1"/>
  <c r="T72" i="25"/>
  <c r="U72" i="25" s="1"/>
  <c r="R72" i="25"/>
  <c r="S72" i="25" s="1"/>
  <c r="P72" i="25"/>
  <c r="Q72" i="25" s="1"/>
  <c r="M72" i="25"/>
  <c r="N72" i="25" s="1"/>
  <c r="I72" i="25"/>
  <c r="U71" i="25"/>
  <c r="T71" i="25"/>
  <c r="S71" i="25"/>
  <c r="R71" i="25"/>
  <c r="Q71" i="25"/>
  <c r="P71" i="25"/>
  <c r="I71" i="25"/>
  <c r="M71" i="25" s="1"/>
  <c r="N71" i="25" s="1"/>
  <c r="T70" i="25"/>
  <c r="U70" i="25" s="1"/>
  <c r="R70" i="25"/>
  <c r="S70" i="25" s="1"/>
  <c r="P70" i="25"/>
  <c r="Q70" i="25" s="1"/>
  <c r="M70" i="25"/>
  <c r="N70" i="25" s="1"/>
  <c r="I70" i="25"/>
  <c r="U69" i="25"/>
  <c r="T69" i="25"/>
  <c r="S69" i="25"/>
  <c r="R69" i="25"/>
  <c r="Q69" i="25"/>
  <c r="P69" i="25"/>
  <c r="N69" i="25"/>
  <c r="I69" i="25"/>
  <c r="M69" i="25" s="1"/>
  <c r="T68" i="25"/>
  <c r="U68" i="25" s="1"/>
  <c r="R68" i="25"/>
  <c r="S68" i="25" s="1"/>
  <c r="P68" i="25"/>
  <c r="Q68" i="25" s="1"/>
  <c r="M68" i="25"/>
  <c r="N68" i="25" s="1"/>
  <c r="I68" i="25"/>
  <c r="U67" i="25"/>
  <c r="T67" i="25"/>
  <c r="S67" i="25"/>
  <c r="R67" i="25"/>
  <c r="Q67" i="25"/>
  <c r="P67" i="25"/>
  <c r="I67" i="25"/>
  <c r="M67" i="25" s="1"/>
  <c r="N67" i="25" s="1"/>
  <c r="T66" i="25"/>
  <c r="U66" i="25" s="1"/>
  <c r="R66" i="25"/>
  <c r="S66" i="25" s="1"/>
  <c r="P66" i="25"/>
  <c r="Q66" i="25" s="1"/>
  <c r="M66" i="25"/>
  <c r="N66" i="25" s="1"/>
  <c r="I66" i="25"/>
  <c r="U65" i="25"/>
  <c r="T65" i="25"/>
  <c r="S65" i="25"/>
  <c r="R65" i="25"/>
  <c r="Q65" i="25"/>
  <c r="P65" i="25"/>
  <c r="N65" i="25"/>
  <c r="I65" i="25"/>
  <c r="M65" i="25" s="1"/>
  <c r="T64" i="25"/>
  <c r="U64" i="25" s="1"/>
  <c r="R64" i="25"/>
  <c r="S64" i="25" s="1"/>
  <c r="P64" i="25"/>
  <c r="Q64" i="25" s="1"/>
  <c r="M64" i="25"/>
  <c r="N64" i="25" s="1"/>
  <c r="I64" i="25"/>
  <c r="U63" i="25"/>
  <c r="T63" i="25"/>
  <c r="S63" i="25"/>
  <c r="R63" i="25"/>
  <c r="Q63" i="25"/>
  <c r="P63" i="25"/>
  <c r="I63" i="25"/>
  <c r="M63" i="25" s="1"/>
  <c r="N63" i="25" s="1"/>
  <c r="T62" i="25"/>
  <c r="U62" i="25" s="1"/>
  <c r="R62" i="25"/>
  <c r="S62" i="25" s="1"/>
  <c r="P62" i="25"/>
  <c r="Q62" i="25" s="1"/>
  <c r="M62" i="25"/>
  <c r="N62" i="25" s="1"/>
  <c r="I62" i="25"/>
  <c r="U61" i="25"/>
  <c r="T61" i="25"/>
  <c r="S61" i="25"/>
  <c r="R61" i="25"/>
  <c r="Q61" i="25"/>
  <c r="P61" i="25"/>
  <c r="I61" i="25"/>
  <c r="M61" i="25" s="1"/>
  <c r="N61" i="25" s="1"/>
  <c r="T60" i="25"/>
  <c r="U60" i="25" s="1"/>
  <c r="R60" i="25"/>
  <c r="S60" i="25" s="1"/>
  <c r="P60" i="25"/>
  <c r="Q60" i="25" s="1"/>
  <c r="M60" i="25"/>
  <c r="N60" i="25" s="1"/>
  <c r="I60" i="25"/>
  <c r="U59" i="25"/>
  <c r="T59" i="25"/>
  <c r="S59" i="25"/>
  <c r="R59" i="25"/>
  <c r="Q59" i="25"/>
  <c r="P59" i="25"/>
  <c r="I59" i="25"/>
  <c r="M59" i="25" s="1"/>
  <c r="N59" i="25" s="1"/>
  <c r="T58" i="25"/>
  <c r="U58" i="25" s="1"/>
  <c r="R58" i="25"/>
  <c r="S58" i="25" s="1"/>
  <c r="P58" i="25"/>
  <c r="Q58" i="25" s="1"/>
  <c r="M58" i="25"/>
  <c r="N58" i="25" s="1"/>
  <c r="I58" i="25"/>
  <c r="U57" i="25"/>
  <c r="T57" i="25"/>
  <c r="S57" i="25"/>
  <c r="R57" i="25"/>
  <c r="Q57" i="25"/>
  <c r="P57" i="25"/>
  <c r="I57" i="25"/>
  <c r="M57" i="25" s="1"/>
  <c r="N57" i="25" s="1"/>
  <c r="T56" i="25"/>
  <c r="U56" i="25" s="1"/>
  <c r="R56" i="25"/>
  <c r="S56" i="25" s="1"/>
  <c r="P56" i="25"/>
  <c r="Q56" i="25" s="1"/>
  <c r="M56" i="25"/>
  <c r="N56" i="25" s="1"/>
  <c r="I56" i="25"/>
  <c r="U55" i="25"/>
  <c r="T55" i="25"/>
  <c r="S55" i="25"/>
  <c r="R55" i="25"/>
  <c r="Q55" i="25"/>
  <c r="P55" i="25"/>
  <c r="I55" i="25"/>
  <c r="M55" i="25" s="1"/>
  <c r="N55" i="25" s="1"/>
  <c r="T54" i="25"/>
  <c r="U54" i="25" s="1"/>
  <c r="R54" i="25"/>
  <c r="S54" i="25" s="1"/>
  <c r="P54" i="25"/>
  <c r="Q54" i="25" s="1"/>
  <c r="M54" i="25"/>
  <c r="N54" i="25" s="1"/>
  <c r="I54" i="25"/>
  <c r="U53" i="25"/>
  <c r="T53" i="25"/>
  <c r="S53" i="25"/>
  <c r="R53" i="25"/>
  <c r="Q53" i="25"/>
  <c r="P53" i="25"/>
  <c r="N53" i="25"/>
  <c r="I53" i="25"/>
  <c r="M53" i="25" s="1"/>
  <c r="T52" i="25"/>
  <c r="U52" i="25" s="1"/>
  <c r="R52" i="25"/>
  <c r="S52" i="25" s="1"/>
  <c r="P52" i="25"/>
  <c r="Q52" i="25" s="1"/>
  <c r="M52" i="25"/>
  <c r="N52" i="25" s="1"/>
  <c r="I52" i="25"/>
  <c r="U51" i="25"/>
  <c r="T51" i="25"/>
  <c r="S51" i="25"/>
  <c r="R51" i="25"/>
  <c r="Q51" i="25"/>
  <c r="P51" i="25"/>
  <c r="I51" i="25"/>
  <c r="M51" i="25" s="1"/>
  <c r="N51" i="25" s="1"/>
  <c r="T50" i="25"/>
  <c r="U50" i="25" s="1"/>
  <c r="R50" i="25"/>
  <c r="S50" i="25" s="1"/>
  <c r="P50" i="25"/>
  <c r="Q50" i="25" s="1"/>
  <c r="M50" i="25"/>
  <c r="N50" i="25" s="1"/>
  <c r="I50" i="25"/>
  <c r="U49" i="25"/>
  <c r="T49" i="25"/>
  <c r="S49" i="25"/>
  <c r="R49" i="25"/>
  <c r="Q49" i="25"/>
  <c r="P49" i="25"/>
  <c r="N49" i="25"/>
  <c r="I49" i="25"/>
  <c r="M49" i="25" s="1"/>
  <c r="T48" i="25"/>
  <c r="U48" i="25" s="1"/>
  <c r="R48" i="25"/>
  <c r="S48" i="25" s="1"/>
  <c r="P48" i="25"/>
  <c r="Q48" i="25" s="1"/>
  <c r="M48" i="25"/>
  <c r="N48" i="25" s="1"/>
  <c r="I48" i="25"/>
  <c r="U47" i="25"/>
  <c r="T47" i="25"/>
  <c r="S47" i="25"/>
  <c r="R47" i="25"/>
  <c r="Q47" i="25"/>
  <c r="P47" i="25"/>
  <c r="I47" i="25"/>
  <c r="M47" i="25" s="1"/>
  <c r="N47" i="25" s="1"/>
  <c r="T46" i="25"/>
  <c r="U46" i="25" s="1"/>
  <c r="R46" i="25"/>
  <c r="S46" i="25" s="1"/>
  <c r="P46" i="25"/>
  <c r="Q46" i="25" s="1"/>
  <c r="M46" i="25"/>
  <c r="N46" i="25" s="1"/>
  <c r="I46" i="25"/>
  <c r="U45" i="25"/>
  <c r="T45" i="25"/>
  <c r="S45" i="25"/>
  <c r="R45" i="25"/>
  <c r="Q45" i="25"/>
  <c r="P45" i="25"/>
  <c r="I45" i="25"/>
  <c r="M45" i="25" s="1"/>
  <c r="N45" i="25" s="1"/>
  <c r="T44" i="25"/>
  <c r="U44" i="25" s="1"/>
  <c r="R44" i="25"/>
  <c r="S44" i="25" s="1"/>
  <c r="P44" i="25"/>
  <c r="Q44" i="25" s="1"/>
  <c r="M44" i="25"/>
  <c r="N44" i="25" s="1"/>
  <c r="I44" i="25"/>
  <c r="U43" i="25"/>
  <c r="T43" i="25"/>
  <c r="S43" i="25"/>
  <c r="R43" i="25"/>
  <c r="Q43" i="25"/>
  <c r="P43" i="25"/>
  <c r="I43" i="25"/>
  <c r="M43" i="25" s="1"/>
  <c r="N43" i="25" s="1"/>
  <c r="T42" i="25"/>
  <c r="U42" i="25" s="1"/>
  <c r="R42" i="25"/>
  <c r="S42" i="25" s="1"/>
  <c r="P42" i="25"/>
  <c r="Q42" i="25" s="1"/>
  <c r="M42" i="25"/>
  <c r="N42" i="25" s="1"/>
  <c r="I42" i="25"/>
  <c r="U41" i="25"/>
  <c r="T41" i="25"/>
  <c r="S41" i="25"/>
  <c r="R41" i="25"/>
  <c r="Q41" i="25"/>
  <c r="P41" i="25"/>
  <c r="N41" i="25"/>
  <c r="I41" i="25"/>
  <c r="M41" i="25" s="1"/>
  <c r="T40" i="25"/>
  <c r="U40" i="25" s="1"/>
  <c r="R40" i="25"/>
  <c r="S40" i="25" s="1"/>
  <c r="P40" i="25"/>
  <c r="Q40" i="25" s="1"/>
  <c r="M40" i="25"/>
  <c r="N40" i="25" s="1"/>
  <c r="I40" i="25"/>
  <c r="U39" i="25"/>
  <c r="T39" i="25"/>
  <c r="S39" i="25"/>
  <c r="R39" i="25"/>
  <c r="Q39" i="25"/>
  <c r="P39" i="25"/>
  <c r="N39" i="25"/>
  <c r="I39" i="25"/>
  <c r="M39" i="25" s="1"/>
  <c r="T38" i="25"/>
  <c r="U38" i="25" s="1"/>
  <c r="R38" i="25"/>
  <c r="S38" i="25" s="1"/>
  <c r="P38" i="25"/>
  <c r="Q38" i="25" s="1"/>
  <c r="M38" i="25"/>
  <c r="N38" i="25" s="1"/>
  <c r="I38" i="25"/>
  <c r="U37" i="25"/>
  <c r="T37" i="25"/>
  <c r="S37" i="25"/>
  <c r="R37" i="25"/>
  <c r="Q37" i="25"/>
  <c r="P37" i="25"/>
  <c r="I37" i="25"/>
  <c r="M37" i="25" s="1"/>
  <c r="N37" i="25" s="1"/>
  <c r="T36" i="25"/>
  <c r="U36" i="25" s="1"/>
  <c r="S36" i="25"/>
  <c r="R36" i="25"/>
  <c r="P36" i="25"/>
  <c r="Q36" i="25" s="1"/>
  <c r="N36" i="25"/>
  <c r="M36" i="25"/>
  <c r="I36" i="25"/>
  <c r="T35" i="25"/>
  <c r="U35" i="25" s="1"/>
  <c r="S35" i="25"/>
  <c r="R35" i="25"/>
  <c r="P35" i="25"/>
  <c r="Q35" i="25" s="1"/>
  <c r="I35" i="25"/>
  <c r="M35" i="25" s="1"/>
  <c r="N35" i="25" s="1"/>
  <c r="U34" i="25"/>
  <c r="T34" i="25"/>
  <c r="R34" i="25"/>
  <c r="S34" i="25" s="1"/>
  <c r="Q34" i="25"/>
  <c r="P34" i="25"/>
  <c r="I34" i="25"/>
  <c r="M34" i="25" s="1"/>
  <c r="N34" i="25" s="1"/>
  <c r="U33" i="25"/>
  <c r="T33" i="25"/>
  <c r="R33" i="25"/>
  <c r="S33" i="25" s="1"/>
  <c r="Q33" i="25"/>
  <c r="P33" i="25"/>
  <c r="M33" i="25"/>
  <c r="N33" i="25" s="1"/>
  <c r="I33" i="25"/>
  <c r="T32" i="25"/>
  <c r="U32" i="25" s="1"/>
  <c r="S32" i="25"/>
  <c r="R32" i="25"/>
  <c r="P32" i="25"/>
  <c r="Q32" i="25" s="1"/>
  <c r="N32" i="25"/>
  <c r="M32" i="25"/>
  <c r="I32" i="25"/>
  <c r="T31" i="25"/>
  <c r="U31" i="25" s="1"/>
  <c r="S31" i="25"/>
  <c r="R31" i="25"/>
  <c r="P31" i="25"/>
  <c r="Q31" i="25" s="1"/>
  <c r="I31" i="25"/>
  <c r="M31" i="25" s="1"/>
  <c r="N31" i="25" s="1"/>
  <c r="U30" i="25"/>
  <c r="T30" i="25"/>
  <c r="R30" i="25"/>
  <c r="S30" i="25" s="1"/>
  <c r="Q30" i="25"/>
  <c r="P30" i="25"/>
  <c r="I30" i="25"/>
  <c r="M30" i="25" s="1"/>
  <c r="N30" i="25" s="1"/>
  <c r="U29" i="25"/>
  <c r="T29" i="25"/>
  <c r="R29" i="25"/>
  <c r="S29" i="25" s="1"/>
  <c r="Q29" i="25"/>
  <c r="P29" i="25"/>
  <c r="M29" i="25"/>
  <c r="N29" i="25" s="1"/>
  <c r="I29" i="25"/>
  <c r="T28" i="25"/>
  <c r="U28" i="25" s="1"/>
  <c r="S28" i="25"/>
  <c r="R28" i="25"/>
  <c r="P28" i="25"/>
  <c r="Q28" i="25" s="1"/>
  <c r="N28" i="25"/>
  <c r="M28" i="25"/>
  <c r="I28" i="25"/>
  <c r="T27" i="25"/>
  <c r="U27" i="25" s="1"/>
  <c r="S27" i="25"/>
  <c r="R27" i="25"/>
  <c r="P27" i="25"/>
  <c r="Q27" i="25" s="1"/>
  <c r="I27" i="25"/>
  <c r="M27" i="25" s="1"/>
  <c r="N27" i="25" s="1"/>
  <c r="U26" i="25"/>
  <c r="T26" i="25"/>
  <c r="R26" i="25"/>
  <c r="S26" i="25" s="1"/>
  <c r="Q26" i="25"/>
  <c r="P26" i="25"/>
  <c r="I26" i="25"/>
  <c r="M26" i="25" s="1"/>
  <c r="N26" i="25" s="1"/>
  <c r="U25" i="25"/>
  <c r="T25" i="25"/>
  <c r="R25" i="25"/>
  <c r="S25" i="25" s="1"/>
  <c r="Q25" i="25"/>
  <c r="P25" i="25"/>
  <c r="M25" i="25"/>
  <c r="N25" i="25" s="1"/>
  <c r="I25" i="25"/>
  <c r="T24" i="25"/>
  <c r="U24" i="25" s="1"/>
  <c r="S24" i="25"/>
  <c r="R24" i="25"/>
  <c r="P24" i="25"/>
  <c r="Q24" i="25" s="1"/>
  <c r="N24" i="25"/>
  <c r="M24" i="25"/>
  <c r="I24" i="25"/>
  <c r="T23" i="25"/>
  <c r="U23" i="25" s="1"/>
  <c r="S23" i="25"/>
  <c r="R23" i="25"/>
  <c r="P23" i="25"/>
  <c r="Q23" i="25" s="1"/>
  <c r="I23" i="25"/>
  <c r="M23" i="25" s="1"/>
  <c r="N23" i="25" s="1"/>
  <c r="U22" i="25"/>
  <c r="T22" i="25"/>
  <c r="R22" i="25"/>
  <c r="S22" i="25" s="1"/>
  <c r="Q22" i="25"/>
  <c r="P22" i="25"/>
  <c r="I22" i="25"/>
  <c r="M22" i="25" s="1"/>
  <c r="N22" i="25" s="1"/>
  <c r="U21" i="25"/>
  <c r="T21" i="25"/>
  <c r="R21" i="25"/>
  <c r="S21" i="25" s="1"/>
  <c r="Q21" i="25"/>
  <c r="P21" i="25"/>
  <c r="M21" i="25"/>
  <c r="N21" i="25" s="1"/>
  <c r="I21" i="25"/>
  <c r="T20" i="25"/>
  <c r="U20" i="25" s="1"/>
  <c r="S20" i="25"/>
  <c r="R20" i="25"/>
  <c r="P20" i="25"/>
  <c r="Q20" i="25" s="1"/>
  <c r="N20" i="25"/>
  <c r="M20" i="25"/>
  <c r="I20" i="25"/>
  <c r="T19" i="25"/>
  <c r="U19" i="25" s="1"/>
  <c r="S19" i="25"/>
  <c r="R19" i="25"/>
  <c r="P19" i="25"/>
  <c r="Q19" i="25" s="1"/>
  <c r="I19" i="25"/>
  <c r="M19" i="25" s="1"/>
  <c r="N19" i="25" s="1"/>
  <c r="U18" i="25"/>
  <c r="T18" i="25"/>
  <c r="R18" i="25"/>
  <c r="S18" i="25" s="1"/>
  <c r="Q18" i="25"/>
  <c r="P18" i="25"/>
  <c r="I18" i="25"/>
  <c r="M18" i="25" s="1"/>
  <c r="N18" i="25" s="1"/>
  <c r="U17" i="25"/>
  <c r="T17" i="25"/>
  <c r="R17" i="25"/>
  <c r="S17" i="25" s="1"/>
  <c r="Q17" i="25"/>
  <c r="P17" i="25"/>
  <c r="M17" i="25"/>
  <c r="N17" i="25" s="1"/>
  <c r="I17" i="25"/>
  <c r="T16" i="25"/>
  <c r="U16" i="25" s="1"/>
  <c r="S16" i="25"/>
  <c r="R16" i="25"/>
  <c r="P16" i="25"/>
  <c r="Q16" i="25" s="1"/>
  <c r="N16" i="25"/>
  <c r="M16" i="25"/>
  <c r="I16" i="25"/>
  <c r="T15" i="25"/>
  <c r="U15" i="25" s="1"/>
  <c r="S15" i="25"/>
  <c r="R15" i="25"/>
  <c r="P15" i="25"/>
  <c r="Q15" i="25" s="1"/>
  <c r="I15" i="25"/>
  <c r="M15" i="25" s="1"/>
  <c r="N15" i="25" s="1"/>
  <c r="U14" i="25"/>
  <c r="T14" i="25"/>
  <c r="R14" i="25"/>
  <c r="S14" i="25" s="1"/>
  <c r="Q14" i="25"/>
  <c r="P14" i="25"/>
  <c r="I14" i="25"/>
  <c r="M14" i="25" s="1"/>
  <c r="N14" i="25" s="1"/>
  <c r="U13" i="25"/>
  <c r="T13" i="25"/>
  <c r="R13" i="25"/>
  <c r="S13" i="25" s="1"/>
  <c r="Q13" i="25"/>
  <c r="P13" i="25"/>
  <c r="M13" i="25"/>
  <c r="N13" i="25" s="1"/>
  <c r="I13" i="25"/>
  <c r="T12" i="25"/>
  <c r="U12" i="25" s="1"/>
  <c r="S12" i="25"/>
  <c r="R12" i="25"/>
  <c r="P12" i="25"/>
  <c r="Q12" i="25" s="1"/>
  <c r="N12" i="25"/>
  <c r="M12" i="25"/>
  <c r="I12" i="25"/>
  <c r="T11" i="25"/>
  <c r="U11" i="25" s="1"/>
  <c r="S11" i="25"/>
  <c r="R11" i="25"/>
  <c r="P11" i="25"/>
  <c r="Q11" i="25" s="1"/>
  <c r="I11" i="25"/>
  <c r="M11" i="25" s="1"/>
  <c r="N11" i="25" s="1"/>
  <c r="U10" i="25"/>
  <c r="T10" i="25"/>
  <c r="R10" i="25"/>
  <c r="S10" i="25" s="1"/>
  <c r="Q10" i="25"/>
  <c r="P10" i="25"/>
  <c r="I10" i="25"/>
  <c r="M10" i="25" s="1"/>
  <c r="N10" i="25" s="1"/>
  <c r="U9" i="25"/>
  <c r="T9" i="25"/>
  <c r="R9" i="25"/>
  <c r="S9" i="25" s="1"/>
  <c r="Q9" i="25"/>
  <c r="P9" i="25"/>
  <c r="M9" i="25"/>
  <c r="N9" i="25" s="1"/>
  <c r="I9" i="25"/>
  <c r="T8" i="25"/>
  <c r="U8" i="25" s="1"/>
  <c r="S8" i="25"/>
  <c r="R8" i="25"/>
  <c r="P8" i="25"/>
  <c r="Q8" i="25" s="1"/>
  <c r="N8" i="25"/>
  <c r="M8" i="25"/>
  <c r="I8" i="25"/>
  <c r="T7" i="25"/>
  <c r="S7" i="25"/>
  <c r="R7" i="25"/>
  <c r="P7" i="25"/>
  <c r="I7" i="25"/>
  <c r="M7" i="25" s="1"/>
  <c r="U75" i="24"/>
  <c r="T75" i="24"/>
  <c r="R75" i="24"/>
  <c r="S75" i="24" s="1"/>
  <c r="Q75" i="24"/>
  <c r="P75" i="24"/>
  <c r="I75" i="24"/>
  <c r="M75" i="24" s="1"/>
  <c r="N75" i="24" s="1"/>
  <c r="U74" i="24"/>
  <c r="T74" i="24"/>
  <c r="R74" i="24"/>
  <c r="S74" i="24" s="1"/>
  <c r="Q74" i="24"/>
  <c r="P74" i="24"/>
  <c r="M74" i="24"/>
  <c r="N74" i="24" s="1"/>
  <c r="I74" i="24"/>
  <c r="T73" i="24"/>
  <c r="U73" i="24" s="1"/>
  <c r="S73" i="24"/>
  <c r="R73" i="24"/>
  <c r="P73" i="24"/>
  <c r="Q73" i="24" s="1"/>
  <c r="N73" i="24"/>
  <c r="M73" i="24"/>
  <c r="I73" i="24"/>
  <c r="T72" i="24"/>
  <c r="U72" i="24" s="1"/>
  <c r="S72" i="24"/>
  <c r="R72" i="24"/>
  <c r="P72" i="24"/>
  <c r="Q72" i="24" s="1"/>
  <c r="I72" i="24"/>
  <c r="M72" i="24" s="1"/>
  <c r="N72" i="24" s="1"/>
  <c r="U71" i="24"/>
  <c r="T71" i="24"/>
  <c r="R71" i="24"/>
  <c r="S71" i="24" s="1"/>
  <c r="Q71" i="24"/>
  <c r="P71" i="24"/>
  <c r="I71" i="24"/>
  <c r="M71" i="24" s="1"/>
  <c r="N71" i="24" s="1"/>
  <c r="U70" i="24"/>
  <c r="T70" i="24"/>
  <c r="R70" i="24"/>
  <c r="S70" i="24" s="1"/>
  <c r="Q70" i="24"/>
  <c r="P70" i="24"/>
  <c r="M70" i="24"/>
  <c r="N70" i="24" s="1"/>
  <c r="I70" i="24"/>
  <c r="T69" i="24"/>
  <c r="U69" i="24" s="1"/>
  <c r="S69" i="24"/>
  <c r="R69" i="24"/>
  <c r="P69" i="24"/>
  <c r="Q69" i="24" s="1"/>
  <c r="N69" i="24"/>
  <c r="M69" i="24"/>
  <c r="I69" i="24"/>
  <c r="T68" i="24"/>
  <c r="U68" i="24" s="1"/>
  <c r="S68" i="24"/>
  <c r="R68" i="24"/>
  <c r="P68" i="24"/>
  <c r="Q68" i="24" s="1"/>
  <c r="I68" i="24"/>
  <c r="M68" i="24" s="1"/>
  <c r="N68" i="24" s="1"/>
  <c r="U67" i="24"/>
  <c r="T67" i="24"/>
  <c r="R67" i="24"/>
  <c r="S67" i="24" s="1"/>
  <c r="Q67" i="24"/>
  <c r="P67" i="24"/>
  <c r="I67" i="24"/>
  <c r="M67" i="24" s="1"/>
  <c r="N67" i="24" s="1"/>
  <c r="U66" i="24"/>
  <c r="T66" i="24"/>
  <c r="R66" i="24"/>
  <c r="S66" i="24" s="1"/>
  <c r="Q66" i="24"/>
  <c r="P66" i="24"/>
  <c r="I66" i="24"/>
  <c r="M66" i="24" s="1"/>
  <c r="N66" i="24" s="1"/>
  <c r="T65" i="24"/>
  <c r="U65" i="24" s="1"/>
  <c r="R65" i="24"/>
  <c r="S65" i="24" s="1"/>
  <c r="P65" i="24"/>
  <c r="Q65" i="24" s="1"/>
  <c r="N65" i="24"/>
  <c r="M65" i="24"/>
  <c r="I65" i="24"/>
  <c r="T64" i="24"/>
  <c r="U64" i="24" s="1"/>
  <c r="S64" i="24"/>
  <c r="R64" i="24"/>
  <c r="P64" i="24"/>
  <c r="Q64" i="24" s="1"/>
  <c r="I64" i="24"/>
  <c r="M64" i="24" s="1"/>
  <c r="N64" i="24" s="1"/>
  <c r="T63" i="24"/>
  <c r="U63" i="24" s="1"/>
  <c r="R63" i="24"/>
  <c r="S63" i="24" s="1"/>
  <c r="P63" i="24"/>
  <c r="Q63" i="24" s="1"/>
  <c r="M63" i="24"/>
  <c r="N63" i="24" s="1"/>
  <c r="I63" i="24"/>
  <c r="U62" i="24"/>
  <c r="T62" i="24"/>
  <c r="S62" i="24"/>
  <c r="R62" i="24"/>
  <c r="Q62" i="24"/>
  <c r="P62" i="24"/>
  <c r="N62" i="24"/>
  <c r="I62" i="24"/>
  <c r="M62" i="24" s="1"/>
  <c r="T61" i="24"/>
  <c r="U61" i="24" s="1"/>
  <c r="S61" i="24"/>
  <c r="R61" i="24"/>
  <c r="P61" i="24"/>
  <c r="Q61" i="24" s="1"/>
  <c r="M61" i="24"/>
  <c r="N61" i="24" s="1"/>
  <c r="I61" i="24"/>
  <c r="T60" i="24"/>
  <c r="U60" i="24" s="1"/>
  <c r="S60" i="24"/>
  <c r="R60" i="24"/>
  <c r="P60" i="24"/>
  <c r="Q60" i="24" s="1"/>
  <c r="N60" i="24"/>
  <c r="I60" i="24"/>
  <c r="M60" i="24" s="1"/>
  <c r="T59" i="24"/>
  <c r="U59" i="24" s="1"/>
  <c r="R59" i="24"/>
  <c r="S59" i="24" s="1"/>
  <c r="P59" i="24"/>
  <c r="Q59" i="24" s="1"/>
  <c r="I59" i="24"/>
  <c r="M59" i="24" s="1"/>
  <c r="N59" i="24" s="1"/>
  <c r="U58" i="24"/>
  <c r="T58" i="24"/>
  <c r="R58" i="24"/>
  <c r="S58" i="24" s="1"/>
  <c r="Q58" i="24"/>
  <c r="P58" i="24"/>
  <c r="M58" i="24"/>
  <c r="N58" i="24" s="1"/>
  <c r="I58" i="24"/>
  <c r="T57" i="24"/>
  <c r="U57" i="24" s="1"/>
  <c r="R57" i="24"/>
  <c r="S57" i="24" s="1"/>
  <c r="P57" i="24"/>
  <c r="Q57" i="24" s="1"/>
  <c r="M57" i="24"/>
  <c r="N57" i="24" s="1"/>
  <c r="I57" i="24"/>
  <c r="T56" i="24"/>
  <c r="U56" i="24" s="1"/>
  <c r="S56" i="24"/>
  <c r="R56" i="24"/>
  <c r="P56" i="24"/>
  <c r="Q56" i="24" s="1"/>
  <c r="I56" i="24"/>
  <c r="M56" i="24" s="1"/>
  <c r="N56" i="24" s="1"/>
  <c r="T55" i="24"/>
  <c r="U55" i="24" s="1"/>
  <c r="R55" i="24"/>
  <c r="S55" i="24" s="1"/>
  <c r="Q55" i="24"/>
  <c r="P55" i="24"/>
  <c r="I55" i="24"/>
  <c r="M55" i="24" s="1"/>
  <c r="N55" i="24" s="1"/>
  <c r="U54" i="24"/>
  <c r="T54" i="24"/>
  <c r="R54" i="24"/>
  <c r="S54" i="24" s="1"/>
  <c r="Q54" i="24"/>
  <c r="P54" i="24"/>
  <c r="I54" i="24"/>
  <c r="M54" i="24" s="1"/>
  <c r="N54" i="24" s="1"/>
  <c r="T53" i="24"/>
  <c r="U53" i="24" s="1"/>
  <c r="R53" i="24"/>
  <c r="S53" i="24" s="1"/>
  <c r="P53" i="24"/>
  <c r="Q53" i="24" s="1"/>
  <c r="M53" i="24"/>
  <c r="N53" i="24" s="1"/>
  <c r="I53" i="24"/>
  <c r="U52" i="24"/>
  <c r="T52" i="24"/>
  <c r="S52" i="24"/>
  <c r="R52" i="24"/>
  <c r="Q52" i="24"/>
  <c r="P52" i="24"/>
  <c r="I52" i="24"/>
  <c r="M52" i="24" s="1"/>
  <c r="N52" i="24" s="1"/>
  <c r="U51" i="24"/>
  <c r="T51" i="24"/>
  <c r="R51" i="24"/>
  <c r="S51" i="24" s="1"/>
  <c r="P51" i="24"/>
  <c r="Q51" i="24" s="1"/>
  <c r="I51" i="24"/>
  <c r="M51" i="24" s="1"/>
  <c r="N51" i="24" s="1"/>
  <c r="U50" i="24"/>
  <c r="T50" i="24"/>
  <c r="R50" i="24"/>
  <c r="S50" i="24" s="1"/>
  <c r="Q50" i="24"/>
  <c r="P50" i="24"/>
  <c r="I50" i="24"/>
  <c r="M50" i="24" s="1"/>
  <c r="N50" i="24" s="1"/>
  <c r="T49" i="24"/>
  <c r="U49" i="24" s="1"/>
  <c r="R49" i="24"/>
  <c r="S49" i="24" s="1"/>
  <c r="P49" i="24"/>
  <c r="Q49" i="24" s="1"/>
  <c r="N49" i="24"/>
  <c r="M49" i="24"/>
  <c r="I49" i="24"/>
  <c r="T48" i="24"/>
  <c r="U48" i="24" s="1"/>
  <c r="S48" i="24"/>
  <c r="R48" i="24"/>
  <c r="P48" i="24"/>
  <c r="Q48" i="24" s="1"/>
  <c r="I48" i="24"/>
  <c r="M48" i="24" s="1"/>
  <c r="N48" i="24" s="1"/>
  <c r="T47" i="24"/>
  <c r="U47" i="24" s="1"/>
  <c r="R47" i="24"/>
  <c r="S47" i="24" s="1"/>
  <c r="P47" i="24"/>
  <c r="Q47" i="24" s="1"/>
  <c r="M47" i="24"/>
  <c r="N47" i="24" s="1"/>
  <c r="I47" i="24"/>
  <c r="U46" i="24"/>
  <c r="T46" i="24"/>
  <c r="S46" i="24"/>
  <c r="R46" i="24"/>
  <c r="Q46" i="24"/>
  <c r="P46" i="24"/>
  <c r="N46" i="24"/>
  <c r="I46" i="24"/>
  <c r="M46" i="24" s="1"/>
  <c r="T45" i="24"/>
  <c r="U45" i="24" s="1"/>
  <c r="S45" i="24"/>
  <c r="R45" i="24"/>
  <c r="P45" i="24"/>
  <c r="Q45" i="24" s="1"/>
  <c r="M45" i="24"/>
  <c r="N45" i="24" s="1"/>
  <c r="I45" i="24"/>
  <c r="T44" i="24"/>
  <c r="U44" i="24" s="1"/>
  <c r="S44" i="24"/>
  <c r="R44" i="24"/>
  <c r="P44" i="24"/>
  <c r="Q44" i="24" s="1"/>
  <c r="N44" i="24"/>
  <c r="I44" i="24"/>
  <c r="M44" i="24" s="1"/>
  <c r="T43" i="24"/>
  <c r="U43" i="24" s="1"/>
  <c r="S43" i="24"/>
  <c r="R43" i="24"/>
  <c r="P43" i="24"/>
  <c r="Q43" i="24" s="1"/>
  <c r="I43" i="24"/>
  <c r="M43" i="24" s="1"/>
  <c r="N43" i="24" s="1"/>
  <c r="T42" i="24"/>
  <c r="U42" i="24" s="1"/>
  <c r="R42" i="24"/>
  <c r="S42" i="24" s="1"/>
  <c r="P42" i="24"/>
  <c r="Q42" i="24" s="1"/>
  <c r="I42" i="24"/>
  <c r="M42" i="24" s="1"/>
  <c r="N42" i="24" s="1"/>
  <c r="U41" i="24"/>
  <c r="T41" i="24"/>
  <c r="R41" i="24"/>
  <c r="S41" i="24" s="1"/>
  <c r="Q41" i="24"/>
  <c r="P41" i="24"/>
  <c r="I41" i="24"/>
  <c r="M41" i="24" s="1"/>
  <c r="N41" i="24" s="1"/>
  <c r="T40" i="24"/>
  <c r="U40" i="24" s="1"/>
  <c r="R40" i="24"/>
  <c r="S40" i="24" s="1"/>
  <c r="P40" i="24"/>
  <c r="Q40" i="24" s="1"/>
  <c r="M40" i="24"/>
  <c r="N40" i="24" s="1"/>
  <c r="I40" i="24"/>
  <c r="T39" i="24"/>
  <c r="U39" i="24" s="1"/>
  <c r="S39" i="24"/>
  <c r="R39" i="24"/>
  <c r="P39" i="24"/>
  <c r="Q39" i="24" s="1"/>
  <c r="I39" i="24"/>
  <c r="M39" i="24" s="1"/>
  <c r="N39" i="24" s="1"/>
  <c r="T38" i="24"/>
  <c r="U38" i="24" s="1"/>
  <c r="R38" i="24"/>
  <c r="S38" i="24" s="1"/>
  <c r="P38" i="24"/>
  <c r="Q38" i="24" s="1"/>
  <c r="I38" i="24"/>
  <c r="M38" i="24" s="1"/>
  <c r="N38" i="24" s="1"/>
  <c r="U37" i="24"/>
  <c r="T37" i="24"/>
  <c r="R37" i="24"/>
  <c r="S37" i="24" s="1"/>
  <c r="Q37" i="24"/>
  <c r="P37" i="24"/>
  <c r="I37" i="24"/>
  <c r="M37" i="24" s="1"/>
  <c r="N37" i="24" s="1"/>
  <c r="T36" i="24"/>
  <c r="U36" i="24" s="1"/>
  <c r="R36" i="24"/>
  <c r="S36" i="24" s="1"/>
  <c r="P36" i="24"/>
  <c r="Q36" i="24" s="1"/>
  <c r="M36" i="24"/>
  <c r="N36" i="24" s="1"/>
  <c r="I36" i="24"/>
  <c r="T35" i="24"/>
  <c r="U35" i="24" s="1"/>
  <c r="S35" i="24"/>
  <c r="R35" i="24"/>
  <c r="P35" i="24"/>
  <c r="Q35" i="24" s="1"/>
  <c r="N35" i="24"/>
  <c r="I35" i="24"/>
  <c r="M35" i="24" s="1"/>
  <c r="T34" i="24"/>
  <c r="U34" i="24" s="1"/>
  <c r="R34" i="24"/>
  <c r="S34" i="24" s="1"/>
  <c r="P34" i="24"/>
  <c r="Q34" i="24" s="1"/>
  <c r="I34" i="24"/>
  <c r="M34" i="24" s="1"/>
  <c r="N34" i="24" s="1"/>
  <c r="U33" i="24"/>
  <c r="T33" i="24"/>
  <c r="R33" i="24"/>
  <c r="S33" i="24" s="1"/>
  <c r="Q33" i="24"/>
  <c r="P33" i="24"/>
  <c r="I33" i="24"/>
  <c r="M33" i="24" s="1"/>
  <c r="N33" i="24" s="1"/>
  <c r="T32" i="24"/>
  <c r="U32" i="24" s="1"/>
  <c r="R32" i="24"/>
  <c r="S32" i="24" s="1"/>
  <c r="P32" i="24"/>
  <c r="Q32" i="24" s="1"/>
  <c r="M32" i="24"/>
  <c r="N32" i="24" s="1"/>
  <c r="I32" i="24"/>
  <c r="T31" i="24"/>
  <c r="U31" i="24" s="1"/>
  <c r="S31" i="24"/>
  <c r="R31" i="24"/>
  <c r="P31" i="24"/>
  <c r="Q31" i="24" s="1"/>
  <c r="N31" i="24"/>
  <c r="M31" i="24"/>
  <c r="I31" i="24"/>
  <c r="T30" i="24"/>
  <c r="U30" i="24" s="1"/>
  <c r="S30" i="24"/>
  <c r="R30" i="24"/>
  <c r="P30" i="24"/>
  <c r="Q30" i="24" s="1"/>
  <c r="I30" i="24"/>
  <c r="M30" i="24" s="1"/>
  <c r="N30" i="24" s="1"/>
  <c r="U29" i="24"/>
  <c r="T29" i="24"/>
  <c r="R29" i="24"/>
  <c r="S29" i="24" s="1"/>
  <c r="Q29" i="24"/>
  <c r="P29" i="24"/>
  <c r="I29" i="24"/>
  <c r="M29" i="24" s="1"/>
  <c r="N29" i="24" s="1"/>
  <c r="U28" i="24"/>
  <c r="T28" i="24"/>
  <c r="R28" i="24"/>
  <c r="S28" i="24" s="1"/>
  <c r="Q28" i="24"/>
  <c r="P28" i="24"/>
  <c r="M28" i="24"/>
  <c r="N28" i="24" s="1"/>
  <c r="I28" i="24"/>
  <c r="T27" i="24"/>
  <c r="U27" i="24" s="1"/>
  <c r="S27" i="24"/>
  <c r="R27" i="24"/>
  <c r="P27" i="24"/>
  <c r="Q27" i="24" s="1"/>
  <c r="N27" i="24"/>
  <c r="M27" i="24"/>
  <c r="I27" i="24"/>
  <c r="T26" i="24"/>
  <c r="U26" i="24" s="1"/>
  <c r="S26" i="24"/>
  <c r="R26" i="24"/>
  <c r="P26" i="24"/>
  <c r="Q26" i="24" s="1"/>
  <c r="I26" i="24"/>
  <c r="M26" i="24" s="1"/>
  <c r="N26" i="24" s="1"/>
  <c r="U25" i="24"/>
  <c r="T25" i="24"/>
  <c r="R25" i="24"/>
  <c r="S25" i="24" s="1"/>
  <c r="Q25" i="24"/>
  <c r="P25" i="24"/>
  <c r="I25" i="24"/>
  <c r="M25" i="24" s="1"/>
  <c r="N25" i="24" s="1"/>
  <c r="U24" i="24"/>
  <c r="T24" i="24"/>
  <c r="R24" i="24"/>
  <c r="S24" i="24" s="1"/>
  <c r="Q24" i="24"/>
  <c r="P24" i="24"/>
  <c r="M24" i="24"/>
  <c r="N24" i="24" s="1"/>
  <c r="I24" i="24"/>
  <c r="T23" i="24"/>
  <c r="U23" i="24" s="1"/>
  <c r="S23" i="24"/>
  <c r="R23" i="24"/>
  <c r="P23" i="24"/>
  <c r="Q23" i="24" s="1"/>
  <c r="N23" i="24"/>
  <c r="M23" i="24"/>
  <c r="I23" i="24"/>
  <c r="T22" i="24"/>
  <c r="U22" i="24" s="1"/>
  <c r="S22" i="24"/>
  <c r="R22" i="24"/>
  <c r="P22" i="24"/>
  <c r="Q22" i="24" s="1"/>
  <c r="I22" i="24"/>
  <c r="M22" i="24" s="1"/>
  <c r="N22" i="24" s="1"/>
  <c r="U21" i="24"/>
  <c r="T21" i="24"/>
  <c r="R21" i="24"/>
  <c r="S21" i="24" s="1"/>
  <c r="Q21" i="24"/>
  <c r="P21" i="24"/>
  <c r="I21" i="24"/>
  <c r="M21" i="24" s="1"/>
  <c r="N21" i="24" s="1"/>
  <c r="U20" i="24"/>
  <c r="T20" i="24"/>
  <c r="R20" i="24"/>
  <c r="S20" i="24" s="1"/>
  <c r="Q20" i="24"/>
  <c r="P20" i="24"/>
  <c r="M20" i="24"/>
  <c r="N20" i="24" s="1"/>
  <c r="I20" i="24"/>
  <c r="T19" i="24"/>
  <c r="U19" i="24" s="1"/>
  <c r="S19" i="24"/>
  <c r="R19" i="24"/>
  <c r="P19" i="24"/>
  <c r="Q19" i="24" s="1"/>
  <c r="N19" i="24"/>
  <c r="M19" i="24"/>
  <c r="I19" i="24"/>
  <c r="T18" i="24"/>
  <c r="U18" i="24" s="1"/>
  <c r="S18" i="24"/>
  <c r="R18" i="24"/>
  <c r="P18" i="24"/>
  <c r="Q18" i="24" s="1"/>
  <c r="I18" i="24"/>
  <c r="M18" i="24" s="1"/>
  <c r="N18" i="24" s="1"/>
  <c r="U17" i="24"/>
  <c r="T17" i="24"/>
  <c r="R17" i="24"/>
  <c r="S17" i="24" s="1"/>
  <c r="Q17" i="24"/>
  <c r="P17" i="24"/>
  <c r="I17" i="24"/>
  <c r="M17" i="24" s="1"/>
  <c r="N17" i="24" s="1"/>
  <c r="U16" i="24"/>
  <c r="T16" i="24"/>
  <c r="R16" i="24"/>
  <c r="S16" i="24" s="1"/>
  <c r="Q16" i="24"/>
  <c r="P16" i="24"/>
  <c r="M16" i="24"/>
  <c r="N16" i="24" s="1"/>
  <c r="I16" i="24"/>
  <c r="T15" i="24"/>
  <c r="U15" i="24" s="1"/>
  <c r="S15" i="24"/>
  <c r="R15" i="24"/>
  <c r="P15" i="24"/>
  <c r="Q15" i="24" s="1"/>
  <c r="N15" i="24"/>
  <c r="M15" i="24"/>
  <c r="I15" i="24"/>
  <c r="T14" i="24"/>
  <c r="U14" i="24" s="1"/>
  <c r="S14" i="24"/>
  <c r="R14" i="24"/>
  <c r="P14" i="24"/>
  <c r="Q14" i="24" s="1"/>
  <c r="I14" i="24"/>
  <c r="M14" i="24" s="1"/>
  <c r="N14" i="24" s="1"/>
  <c r="U13" i="24"/>
  <c r="T13" i="24"/>
  <c r="R13" i="24"/>
  <c r="S13" i="24" s="1"/>
  <c r="Q13" i="24"/>
  <c r="P13" i="24"/>
  <c r="I13" i="24"/>
  <c r="M13" i="24" s="1"/>
  <c r="N13" i="24" s="1"/>
  <c r="U12" i="24"/>
  <c r="T12" i="24"/>
  <c r="R12" i="24"/>
  <c r="S12" i="24" s="1"/>
  <c r="Q12" i="24"/>
  <c r="P12" i="24"/>
  <c r="M12" i="24"/>
  <c r="N12" i="24" s="1"/>
  <c r="I12" i="24"/>
  <c r="T11" i="24"/>
  <c r="U11" i="24" s="1"/>
  <c r="S11" i="24"/>
  <c r="R11" i="24"/>
  <c r="P11" i="24"/>
  <c r="Q11" i="24" s="1"/>
  <c r="N11" i="24"/>
  <c r="M11" i="24"/>
  <c r="I11" i="24"/>
  <c r="T10" i="24"/>
  <c r="U10" i="24" s="1"/>
  <c r="S10" i="24"/>
  <c r="R10" i="24"/>
  <c r="P10" i="24"/>
  <c r="Q10" i="24" s="1"/>
  <c r="I10" i="24"/>
  <c r="M10" i="24" s="1"/>
  <c r="N10" i="24" s="1"/>
  <c r="U9" i="24"/>
  <c r="T9" i="24"/>
  <c r="R9" i="24"/>
  <c r="S9" i="24" s="1"/>
  <c r="Q9" i="24"/>
  <c r="P9" i="24"/>
  <c r="I9" i="24"/>
  <c r="M9" i="24" s="1"/>
  <c r="N9" i="24" s="1"/>
  <c r="U8" i="24"/>
  <c r="T8" i="24"/>
  <c r="R8" i="24"/>
  <c r="S8" i="24" s="1"/>
  <c r="Q8" i="24"/>
  <c r="P8" i="24"/>
  <c r="M8" i="24"/>
  <c r="N8" i="24" s="1"/>
  <c r="I8" i="24"/>
  <c r="T7" i="24"/>
  <c r="S7" i="24"/>
  <c r="R7" i="24"/>
  <c r="P7" i="24"/>
  <c r="N7" i="24"/>
  <c r="M7" i="24"/>
  <c r="I7" i="24"/>
  <c r="T10" i="23"/>
  <c r="S10" i="23"/>
  <c r="R10" i="23"/>
  <c r="P10" i="23"/>
  <c r="Q10" i="23" s="1"/>
  <c r="I10" i="23"/>
  <c r="M10" i="23" s="1"/>
  <c r="N10" i="23" s="1"/>
  <c r="U9" i="23"/>
  <c r="T9" i="23"/>
  <c r="R9" i="23"/>
  <c r="S9" i="23" s="1"/>
  <c r="Q9" i="23"/>
  <c r="P9" i="23"/>
  <c r="I9" i="23"/>
  <c r="M9" i="23" s="1"/>
  <c r="N9" i="23" s="1"/>
  <c r="U8" i="23"/>
  <c r="T8" i="23"/>
  <c r="R8" i="23"/>
  <c r="S8" i="23" s="1"/>
  <c r="Q8" i="23"/>
  <c r="P8" i="23"/>
  <c r="M8" i="23"/>
  <c r="N8" i="23" s="1"/>
  <c r="I8" i="23"/>
  <c r="T7" i="23"/>
  <c r="U7" i="23" s="1"/>
  <c r="S7" i="23"/>
  <c r="S11" i="23" s="1"/>
  <c r="J27" i="31" s="1"/>
  <c r="R7" i="23"/>
  <c r="R11" i="23" s="1"/>
  <c r="I27" i="31" s="1"/>
  <c r="P7" i="23"/>
  <c r="Q7" i="23" s="1"/>
  <c r="N7" i="23"/>
  <c r="M7" i="23"/>
  <c r="I7" i="23"/>
  <c r="T35" i="22"/>
  <c r="U35" i="22" s="1"/>
  <c r="S35" i="22"/>
  <c r="R35" i="22"/>
  <c r="P35" i="22"/>
  <c r="Q35" i="22" s="1"/>
  <c r="I35" i="22"/>
  <c r="M35" i="22" s="1"/>
  <c r="N35" i="22" s="1"/>
  <c r="U34" i="22"/>
  <c r="T34" i="22"/>
  <c r="R34" i="22"/>
  <c r="S34" i="22" s="1"/>
  <c r="Q34" i="22"/>
  <c r="P34" i="22"/>
  <c r="I34" i="22"/>
  <c r="M34" i="22" s="1"/>
  <c r="N34" i="22" s="1"/>
  <c r="U33" i="22"/>
  <c r="T33" i="22"/>
  <c r="R33" i="22"/>
  <c r="S33" i="22" s="1"/>
  <c r="Q33" i="22"/>
  <c r="P33" i="22"/>
  <c r="M33" i="22"/>
  <c r="N33" i="22" s="1"/>
  <c r="I33" i="22"/>
  <c r="U32" i="22"/>
  <c r="T32" i="22"/>
  <c r="S32" i="22"/>
  <c r="R32" i="22"/>
  <c r="Q32" i="22"/>
  <c r="P32" i="22"/>
  <c r="N32" i="22"/>
  <c r="M32" i="22"/>
  <c r="I32" i="22"/>
  <c r="T31" i="22"/>
  <c r="U31" i="22" s="1"/>
  <c r="S31" i="22"/>
  <c r="R31" i="22"/>
  <c r="P31" i="22"/>
  <c r="Q31" i="22" s="1"/>
  <c r="N31" i="22"/>
  <c r="M31" i="22"/>
  <c r="I31" i="22"/>
  <c r="U30" i="22"/>
  <c r="T30" i="22"/>
  <c r="S30" i="22"/>
  <c r="R30" i="22"/>
  <c r="Q30" i="22"/>
  <c r="P30" i="22"/>
  <c r="I30" i="22"/>
  <c r="M30" i="22" s="1"/>
  <c r="N30" i="22" s="1"/>
  <c r="U29" i="22"/>
  <c r="T29" i="22"/>
  <c r="R29" i="22"/>
  <c r="S29" i="22" s="1"/>
  <c r="Q29" i="22"/>
  <c r="P29" i="22"/>
  <c r="M29" i="22"/>
  <c r="N29" i="22" s="1"/>
  <c r="I29" i="22"/>
  <c r="U28" i="22"/>
  <c r="T28" i="22"/>
  <c r="S28" i="22"/>
  <c r="R28" i="22"/>
  <c r="Q28" i="22"/>
  <c r="P28" i="22"/>
  <c r="N28" i="22"/>
  <c r="M28" i="22"/>
  <c r="I28" i="22"/>
  <c r="T27" i="22"/>
  <c r="U27" i="22" s="1"/>
  <c r="S27" i="22"/>
  <c r="R27" i="22"/>
  <c r="P27" i="22"/>
  <c r="Q27" i="22" s="1"/>
  <c r="N27" i="22"/>
  <c r="M27" i="22"/>
  <c r="I27" i="22"/>
  <c r="U26" i="22"/>
  <c r="T26" i="22"/>
  <c r="S26" i="22"/>
  <c r="R26" i="22"/>
  <c r="Q26" i="22"/>
  <c r="P26" i="22"/>
  <c r="I26" i="22"/>
  <c r="M26" i="22" s="1"/>
  <c r="N26" i="22" s="1"/>
  <c r="U25" i="22"/>
  <c r="T25" i="22"/>
  <c r="R25" i="22"/>
  <c r="S25" i="22" s="1"/>
  <c r="Q25" i="22"/>
  <c r="P25" i="22"/>
  <c r="M25" i="22"/>
  <c r="N25" i="22" s="1"/>
  <c r="I25" i="22"/>
  <c r="U24" i="22"/>
  <c r="T24" i="22"/>
  <c r="S24" i="22"/>
  <c r="R24" i="22"/>
  <c r="Q24" i="22"/>
  <c r="P24" i="22"/>
  <c r="N24" i="22"/>
  <c r="M24" i="22"/>
  <c r="I24" i="22"/>
  <c r="T23" i="22"/>
  <c r="U23" i="22" s="1"/>
  <c r="S23" i="22"/>
  <c r="R23" i="22"/>
  <c r="P23" i="22"/>
  <c r="Q23" i="22" s="1"/>
  <c r="N23" i="22"/>
  <c r="M23" i="22"/>
  <c r="I23" i="22"/>
  <c r="U22" i="22"/>
  <c r="T22" i="22"/>
  <c r="S22" i="22"/>
  <c r="R22" i="22"/>
  <c r="Q22" i="22"/>
  <c r="P22" i="22"/>
  <c r="I22" i="22"/>
  <c r="M22" i="22" s="1"/>
  <c r="N22" i="22" s="1"/>
  <c r="U21" i="22"/>
  <c r="T21" i="22"/>
  <c r="R21" i="22"/>
  <c r="S21" i="22" s="1"/>
  <c r="Q21" i="22"/>
  <c r="P21" i="22"/>
  <c r="M21" i="22"/>
  <c r="N21" i="22" s="1"/>
  <c r="I21" i="22"/>
  <c r="U20" i="22"/>
  <c r="T20" i="22"/>
  <c r="S20" i="22"/>
  <c r="R20" i="22"/>
  <c r="Q20" i="22"/>
  <c r="P20" i="22"/>
  <c r="N20" i="22"/>
  <c r="M20" i="22"/>
  <c r="I20" i="22"/>
  <c r="T19" i="22"/>
  <c r="U19" i="22" s="1"/>
  <c r="R19" i="22"/>
  <c r="S19" i="22" s="1"/>
  <c r="P19" i="22"/>
  <c r="Q19" i="22" s="1"/>
  <c r="M19" i="22"/>
  <c r="N19" i="22" s="1"/>
  <c r="I19" i="22"/>
  <c r="U18" i="22"/>
  <c r="T18" i="22"/>
  <c r="S18" i="22"/>
  <c r="R18" i="22"/>
  <c r="Q18" i="22"/>
  <c r="P18" i="22"/>
  <c r="I18" i="22"/>
  <c r="M18" i="22" s="1"/>
  <c r="N18" i="22" s="1"/>
  <c r="T17" i="22"/>
  <c r="U17" i="22" s="1"/>
  <c r="R17" i="22"/>
  <c r="S17" i="22" s="1"/>
  <c r="P17" i="22"/>
  <c r="Q17" i="22" s="1"/>
  <c r="M17" i="22"/>
  <c r="N17" i="22" s="1"/>
  <c r="I17" i="22"/>
  <c r="U16" i="22"/>
  <c r="T16" i="22"/>
  <c r="S16" i="22"/>
  <c r="R16" i="22"/>
  <c r="Q16" i="22"/>
  <c r="P16" i="22"/>
  <c r="I16" i="22"/>
  <c r="M16" i="22" s="1"/>
  <c r="N16" i="22" s="1"/>
  <c r="T15" i="22"/>
  <c r="U15" i="22" s="1"/>
  <c r="R15" i="22"/>
  <c r="S15" i="22" s="1"/>
  <c r="P15" i="22"/>
  <c r="Q15" i="22" s="1"/>
  <c r="M15" i="22"/>
  <c r="N15" i="22" s="1"/>
  <c r="I15" i="22"/>
  <c r="U14" i="22"/>
  <c r="T14" i="22"/>
  <c r="S14" i="22"/>
  <c r="R14" i="22"/>
  <c r="Q14" i="22"/>
  <c r="P14" i="22"/>
  <c r="I14" i="22"/>
  <c r="M14" i="22" s="1"/>
  <c r="N14" i="22" s="1"/>
  <c r="T13" i="22"/>
  <c r="U13" i="22" s="1"/>
  <c r="R13" i="22"/>
  <c r="S13" i="22" s="1"/>
  <c r="P13" i="22"/>
  <c r="Q13" i="22" s="1"/>
  <c r="M13" i="22"/>
  <c r="N13" i="22" s="1"/>
  <c r="I13" i="22"/>
  <c r="U12" i="22"/>
  <c r="T12" i="22"/>
  <c r="S12" i="22"/>
  <c r="R12" i="22"/>
  <c r="Q12" i="22"/>
  <c r="P12" i="22"/>
  <c r="N12" i="22"/>
  <c r="I12" i="22"/>
  <c r="M12" i="22" s="1"/>
  <c r="T11" i="22"/>
  <c r="U11" i="22" s="1"/>
  <c r="R11" i="22"/>
  <c r="S11" i="22" s="1"/>
  <c r="P11" i="22"/>
  <c r="Q11" i="22" s="1"/>
  <c r="M11" i="22"/>
  <c r="N11" i="22" s="1"/>
  <c r="I11" i="22"/>
  <c r="U10" i="22"/>
  <c r="T10" i="22"/>
  <c r="S10" i="22"/>
  <c r="R10" i="22"/>
  <c r="Q10" i="22"/>
  <c r="P10" i="22"/>
  <c r="I10" i="22"/>
  <c r="M10" i="22" s="1"/>
  <c r="N10" i="22" s="1"/>
  <c r="T9" i="22"/>
  <c r="U9" i="22" s="1"/>
  <c r="R9" i="22"/>
  <c r="S9" i="22" s="1"/>
  <c r="P9" i="22"/>
  <c r="Q9" i="22" s="1"/>
  <c r="M9" i="22"/>
  <c r="N9" i="22" s="1"/>
  <c r="I9" i="22"/>
  <c r="U8" i="22"/>
  <c r="T8" i="22"/>
  <c r="S8" i="22"/>
  <c r="R8" i="22"/>
  <c r="Q8" i="22"/>
  <c r="P8" i="22"/>
  <c r="N8" i="22"/>
  <c r="I8" i="22"/>
  <c r="M8" i="22" s="1"/>
  <c r="T7" i="22"/>
  <c r="U7" i="22" s="1"/>
  <c r="R7" i="22"/>
  <c r="S7" i="22" s="1"/>
  <c r="P7" i="22"/>
  <c r="Q7" i="22" s="1"/>
  <c r="M7" i="22"/>
  <c r="N7" i="22" s="1"/>
  <c r="I7" i="22"/>
  <c r="U129" i="21"/>
  <c r="T129" i="21"/>
  <c r="S129" i="21"/>
  <c r="R129" i="21"/>
  <c r="Q129" i="21"/>
  <c r="P129" i="21"/>
  <c r="I129" i="21"/>
  <c r="M129" i="21" s="1"/>
  <c r="N129" i="21" s="1"/>
  <c r="T128" i="21"/>
  <c r="U128" i="21" s="1"/>
  <c r="R128" i="21"/>
  <c r="S128" i="21" s="1"/>
  <c r="P128" i="21"/>
  <c r="Q128" i="21" s="1"/>
  <c r="M128" i="21"/>
  <c r="N128" i="21" s="1"/>
  <c r="I128" i="21"/>
  <c r="U127" i="21"/>
  <c r="T127" i="21"/>
  <c r="S127" i="21"/>
  <c r="R127" i="21"/>
  <c r="Q127" i="21"/>
  <c r="P127" i="21"/>
  <c r="N127" i="21"/>
  <c r="I127" i="21"/>
  <c r="M127" i="21" s="1"/>
  <c r="T126" i="21"/>
  <c r="U126" i="21" s="1"/>
  <c r="R126" i="21"/>
  <c r="S126" i="21" s="1"/>
  <c r="P126" i="21"/>
  <c r="Q126" i="21" s="1"/>
  <c r="M126" i="21"/>
  <c r="N126" i="21" s="1"/>
  <c r="I126" i="21"/>
  <c r="U125" i="21"/>
  <c r="T125" i="21"/>
  <c r="S125" i="21"/>
  <c r="R125" i="21"/>
  <c r="Q125" i="21"/>
  <c r="P125" i="21"/>
  <c r="I125" i="21"/>
  <c r="M125" i="21" s="1"/>
  <c r="N125" i="21" s="1"/>
  <c r="T124" i="21"/>
  <c r="U124" i="21" s="1"/>
  <c r="R124" i="21"/>
  <c r="S124" i="21" s="1"/>
  <c r="P124" i="21"/>
  <c r="Q124" i="21" s="1"/>
  <c r="M124" i="21"/>
  <c r="N124" i="21" s="1"/>
  <c r="I124" i="21"/>
  <c r="U123" i="21"/>
  <c r="T123" i="21"/>
  <c r="S123" i="21"/>
  <c r="R123" i="21"/>
  <c r="Q123" i="21"/>
  <c r="P123" i="21"/>
  <c r="N123" i="21"/>
  <c r="I123" i="21"/>
  <c r="M123" i="21" s="1"/>
  <c r="T122" i="21"/>
  <c r="U122" i="21" s="1"/>
  <c r="R122" i="21"/>
  <c r="S122" i="21" s="1"/>
  <c r="P122" i="21"/>
  <c r="Q122" i="21" s="1"/>
  <c r="M122" i="21"/>
  <c r="N122" i="21" s="1"/>
  <c r="I122" i="21"/>
  <c r="U121" i="21"/>
  <c r="T121" i="21"/>
  <c r="S121" i="21"/>
  <c r="R121" i="21"/>
  <c r="Q121" i="21"/>
  <c r="P121" i="21"/>
  <c r="I121" i="21"/>
  <c r="M121" i="21" s="1"/>
  <c r="N121" i="21" s="1"/>
  <c r="T120" i="21"/>
  <c r="U120" i="21" s="1"/>
  <c r="R120" i="21"/>
  <c r="S120" i="21" s="1"/>
  <c r="P120" i="21"/>
  <c r="Q120" i="21" s="1"/>
  <c r="M120" i="21"/>
  <c r="N120" i="21" s="1"/>
  <c r="I120" i="21"/>
  <c r="U119" i="21"/>
  <c r="T119" i="21"/>
  <c r="S119" i="21"/>
  <c r="R119" i="21"/>
  <c r="Q119" i="21"/>
  <c r="P119" i="21"/>
  <c r="I119" i="21"/>
  <c r="M119" i="21" s="1"/>
  <c r="N119" i="21" s="1"/>
  <c r="T118" i="21"/>
  <c r="U118" i="21" s="1"/>
  <c r="R118" i="21"/>
  <c r="S118" i="21" s="1"/>
  <c r="P118" i="21"/>
  <c r="Q118" i="21" s="1"/>
  <c r="M118" i="21"/>
  <c r="N118" i="21" s="1"/>
  <c r="I118" i="21"/>
  <c r="U117" i="21"/>
  <c r="T117" i="21"/>
  <c r="S117" i="21"/>
  <c r="R117" i="21"/>
  <c r="Q117" i="21"/>
  <c r="P117" i="21"/>
  <c r="I117" i="21"/>
  <c r="M117" i="21" s="1"/>
  <c r="N117" i="21" s="1"/>
  <c r="T116" i="21"/>
  <c r="U116" i="21" s="1"/>
  <c r="R116" i="21"/>
  <c r="S116" i="21" s="1"/>
  <c r="P116" i="21"/>
  <c r="Q116" i="21" s="1"/>
  <c r="M116" i="21"/>
  <c r="N116" i="21" s="1"/>
  <c r="I116" i="21"/>
  <c r="U115" i="21"/>
  <c r="T115" i="21"/>
  <c r="S115" i="21"/>
  <c r="R115" i="21"/>
  <c r="Q115" i="21"/>
  <c r="P115" i="21"/>
  <c r="I115" i="21"/>
  <c r="M115" i="21" s="1"/>
  <c r="N115" i="21" s="1"/>
  <c r="T114" i="21"/>
  <c r="U114" i="21" s="1"/>
  <c r="R114" i="21"/>
  <c r="S114" i="21" s="1"/>
  <c r="P114" i="21"/>
  <c r="Q114" i="21" s="1"/>
  <c r="M114" i="21"/>
  <c r="N114" i="21" s="1"/>
  <c r="I114" i="21"/>
  <c r="U113" i="21"/>
  <c r="T113" i="21"/>
  <c r="S113" i="21"/>
  <c r="R113" i="21"/>
  <c r="Q113" i="21"/>
  <c r="P113" i="21"/>
  <c r="I113" i="21"/>
  <c r="M113" i="21" s="1"/>
  <c r="N113" i="21" s="1"/>
  <c r="T112" i="21"/>
  <c r="U112" i="21" s="1"/>
  <c r="R112" i="21"/>
  <c r="S112" i="21" s="1"/>
  <c r="P112" i="21"/>
  <c r="Q112" i="21" s="1"/>
  <c r="M112" i="21"/>
  <c r="N112" i="21" s="1"/>
  <c r="I112" i="21"/>
  <c r="U111" i="21"/>
  <c r="T111" i="21"/>
  <c r="S111" i="21"/>
  <c r="R111" i="21"/>
  <c r="Q111" i="21"/>
  <c r="P111" i="21"/>
  <c r="N111" i="21"/>
  <c r="I111" i="21"/>
  <c r="M111" i="21" s="1"/>
  <c r="T110" i="21"/>
  <c r="U110" i="21" s="1"/>
  <c r="R110" i="21"/>
  <c r="S110" i="21" s="1"/>
  <c r="P110" i="21"/>
  <c r="Q110" i="21" s="1"/>
  <c r="M110" i="21"/>
  <c r="N110" i="21" s="1"/>
  <c r="I110" i="21"/>
  <c r="U109" i="21"/>
  <c r="T109" i="21"/>
  <c r="S109" i="21"/>
  <c r="R109" i="21"/>
  <c r="Q109" i="21"/>
  <c r="P109" i="21"/>
  <c r="I109" i="21"/>
  <c r="M109" i="21" s="1"/>
  <c r="N109" i="21" s="1"/>
  <c r="T108" i="21"/>
  <c r="U108" i="21" s="1"/>
  <c r="R108" i="21"/>
  <c r="S108" i="21" s="1"/>
  <c r="P108" i="21"/>
  <c r="Q108" i="21" s="1"/>
  <c r="M108" i="21"/>
  <c r="N108" i="21" s="1"/>
  <c r="I108" i="21"/>
  <c r="U107" i="21"/>
  <c r="T107" i="21"/>
  <c r="S107" i="21"/>
  <c r="R107" i="21"/>
  <c r="Q107" i="21"/>
  <c r="P107" i="21"/>
  <c r="N107" i="21"/>
  <c r="I107" i="21"/>
  <c r="M107" i="21" s="1"/>
  <c r="T106" i="21"/>
  <c r="U106" i="21" s="1"/>
  <c r="R106" i="21"/>
  <c r="S106" i="21" s="1"/>
  <c r="P106" i="21"/>
  <c r="Q106" i="21" s="1"/>
  <c r="M106" i="21"/>
  <c r="N106" i="21" s="1"/>
  <c r="I106" i="21"/>
  <c r="U105" i="21"/>
  <c r="T105" i="21"/>
  <c r="S105" i="21"/>
  <c r="R105" i="21"/>
  <c r="Q105" i="21"/>
  <c r="P105" i="21"/>
  <c r="I105" i="21"/>
  <c r="M105" i="21" s="1"/>
  <c r="N105" i="21" s="1"/>
  <c r="T104" i="21"/>
  <c r="U104" i="21" s="1"/>
  <c r="R104" i="21"/>
  <c r="S104" i="21" s="1"/>
  <c r="P104" i="21"/>
  <c r="Q104" i="21" s="1"/>
  <c r="M104" i="21"/>
  <c r="N104" i="21" s="1"/>
  <c r="I104" i="21"/>
  <c r="U103" i="21"/>
  <c r="T103" i="21"/>
  <c r="S103" i="21"/>
  <c r="R103" i="21"/>
  <c r="Q103" i="21"/>
  <c r="P103" i="21"/>
  <c r="I103" i="21"/>
  <c r="M103" i="21" s="1"/>
  <c r="N103" i="21" s="1"/>
  <c r="T102" i="21"/>
  <c r="U102" i="21" s="1"/>
  <c r="R102" i="21"/>
  <c r="S102" i="21" s="1"/>
  <c r="P102" i="21"/>
  <c r="Q102" i="21" s="1"/>
  <c r="M102" i="21"/>
  <c r="N102" i="21" s="1"/>
  <c r="I102" i="21"/>
  <c r="U101" i="21"/>
  <c r="T101" i="21"/>
  <c r="S101" i="21"/>
  <c r="R101" i="21"/>
  <c r="Q101" i="21"/>
  <c r="P101" i="21"/>
  <c r="I101" i="21"/>
  <c r="M101" i="21" s="1"/>
  <c r="N101" i="21" s="1"/>
  <c r="T100" i="21"/>
  <c r="U100" i="21" s="1"/>
  <c r="R100" i="21"/>
  <c r="S100" i="21" s="1"/>
  <c r="P100" i="21"/>
  <c r="Q100" i="21" s="1"/>
  <c r="M100" i="21"/>
  <c r="N100" i="21" s="1"/>
  <c r="I100" i="21"/>
  <c r="U99" i="21"/>
  <c r="T99" i="21"/>
  <c r="S99" i="21"/>
  <c r="R99" i="21"/>
  <c r="Q99" i="21"/>
  <c r="P99" i="21"/>
  <c r="I99" i="21"/>
  <c r="M99" i="21" s="1"/>
  <c r="N99" i="21" s="1"/>
  <c r="T98" i="21"/>
  <c r="U98" i="21" s="1"/>
  <c r="R98" i="21"/>
  <c r="S98" i="21" s="1"/>
  <c r="P98" i="21"/>
  <c r="Q98" i="21" s="1"/>
  <c r="M98" i="21"/>
  <c r="N98" i="21" s="1"/>
  <c r="I98" i="21"/>
  <c r="U97" i="21"/>
  <c r="T97" i="21"/>
  <c r="S97" i="21"/>
  <c r="R97" i="21"/>
  <c r="Q97" i="21"/>
  <c r="P97" i="21"/>
  <c r="I97" i="21"/>
  <c r="M97" i="21" s="1"/>
  <c r="N97" i="21" s="1"/>
  <c r="T96" i="21"/>
  <c r="U96" i="21" s="1"/>
  <c r="R96" i="21"/>
  <c r="S96" i="21" s="1"/>
  <c r="P96" i="21"/>
  <c r="Q96" i="21" s="1"/>
  <c r="M96" i="21"/>
  <c r="N96" i="21" s="1"/>
  <c r="I96" i="21"/>
  <c r="U95" i="21"/>
  <c r="T95" i="21"/>
  <c r="S95" i="21"/>
  <c r="R95" i="21"/>
  <c r="Q95" i="21"/>
  <c r="P95" i="21"/>
  <c r="N95" i="21"/>
  <c r="I95" i="21"/>
  <c r="M95" i="21" s="1"/>
  <c r="T94" i="21"/>
  <c r="U94" i="21" s="1"/>
  <c r="R94" i="21"/>
  <c r="S94" i="21" s="1"/>
  <c r="P94" i="21"/>
  <c r="Q94" i="21" s="1"/>
  <c r="M94" i="21"/>
  <c r="N94" i="21" s="1"/>
  <c r="I94" i="21"/>
  <c r="U93" i="21"/>
  <c r="T93" i="21"/>
  <c r="S93" i="21"/>
  <c r="R93" i="21"/>
  <c r="Q93" i="21"/>
  <c r="P93" i="21"/>
  <c r="N93" i="21"/>
  <c r="I93" i="21"/>
  <c r="M93" i="21" s="1"/>
  <c r="T92" i="21"/>
  <c r="U92" i="21" s="1"/>
  <c r="R92" i="21"/>
  <c r="S92" i="21" s="1"/>
  <c r="P92" i="21"/>
  <c r="Q92" i="21" s="1"/>
  <c r="M92" i="21"/>
  <c r="N92" i="21" s="1"/>
  <c r="I92" i="21"/>
  <c r="U91" i="21"/>
  <c r="T91" i="21"/>
  <c r="S91" i="21"/>
  <c r="R91" i="21"/>
  <c r="Q91" i="21"/>
  <c r="P91" i="21"/>
  <c r="I91" i="21"/>
  <c r="M91" i="21" s="1"/>
  <c r="N91" i="21" s="1"/>
  <c r="T90" i="21"/>
  <c r="U90" i="21" s="1"/>
  <c r="R90" i="21"/>
  <c r="S90" i="21" s="1"/>
  <c r="P90" i="21"/>
  <c r="Q90" i="21" s="1"/>
  <c r="M90" i="21"/>
  <c r="N90" i="21" s="1"/>
  <c r="I90" i="21"/>
  <c r="U89" i="21"/>
  <c r="T89" i="21"/>
  <c r="S89" i="21"/>
  <c r="R89" i="21"/>
  <c r="Q89" i="21"/>
  <c r="P89" i="21"/>
  <c r="I89" i="21"/>
  <c r="M89" i="21" s="1"/>
  <c r="N89" i="21" s="1"/>
  <c r="T88" i="21"/>
  <c r="U88" i="21" s="1"/>
  <c r="R88" i="21"/>
  <c r="S88" i="21" s="1"/>
  <c r="P88" i="21"/>
  <c r="Q88" i="21" s="1"/>
  <c r="M88" i="21"/>
  <c r="N88" i="21" s="1"/>
  <c r="I88" i="21"/>
  <c r="U87" i="21"/>
  <c r="T87" i="21"/>
  <c r="S87" i="21"/>
  <c r="R87" i="21"/>
  <c r="Q87" i="21"/>
  <c r="P87" i="21"/>
  <c r="N87" i="21"/>
  <c r="I87" i="21"/>
  <c r="M87" i="21" s="1"/>
  <c r="T86" i="21"/>
  <c r="U86" i="21" s="1"/>
  <c r="R86" i="21"/>
  <c r="S86" i="21" s="1"/>
  <c r="Q86" i="21"/>
  <c r="P86" i="21"/>
  <c r="I86" i="21"/>
  <c r="M86" i="21" s="1"/>
  <c r="N86" i="21" s="1"/>
  <c r="U85" i="21"/>
  <c r="T85" i="21"/>
  <c r="R85" i="21"/>
  <c r="S85" i="21" s="1"/>
  <c r="Q85" i="21"/>
  <c r="P85" i="21"/>
  <c r="I85" i="21"/>
  <c r="M85" i="21" s="1"/>
  <c r="N85" i="21" s="1"/>
  <c r="U84" i="21"/>
  <c r="T84" i="21"/>
  <c r="R84" i="21"/>
  <c r="S84" i="21" s="1"/>
  <c r="Q84" i="21"/>
  <c r="P84" i="21"/>
  <c r="M84" i="21"/>
  <c r="N84" i="21" s="1"/>
  <c r="I84" i="21"/>
  <c r="T83" i="21"/>
  <c r="U83" i="21" s="1"/>
  <c r="S83" i="21"/>
  <c r="R83" i="21"/>
  <c r="P83" i="21"/>
  <c r="Q83" i="21" s="1"/>
  <c r="N83" i="21"/>
  <c r="M83" i="21"/>
  <c r="I83" i="21"/>
  <c r="T82" i="21"/>
  <c r="U82" i="21" s="1"/>
  <c r="S82" i="21"/>
  <c r="R82" i="21"/>
  <c r="P82" i="21"/>
  <c r="Q82" i="21" s="1"/>
  <c r="I82" i="21"/>
  <c r="M82" i="21" s="1"/>
  <c r="N82" i="21" s="1"/>
  <c r="U81" i="21"/>
  <c r="T81" i="21"/>
  <c r="R81" i="21"/>
  <c r="S81" i="21" s="1"/>
  <c r="Q81" i="21"/>
  <c r="P81" i="21"/>
  <c r="I81" i="21"/>
  <c r="M81" i="21" s="1"/>
  <c r="N81" i="21" s="1"/>
  <c r="U80" i="21"/>
  <c r="T80" i="21"/>
  <c r="R80" i="21"/>
  <c r="S80" i="21" s="1"/>
  <c r="Q80" i="21"/>
  <c r="P80" i="21"/>
  <c r="M80" i="21"/>
  <c r="N80" i="21" s="1"/>
  <c r="I80" i="21"/>
  <c r="T79" i="21"/>
  <c r="U79" i="21" s="1"/>
  <c r="S79" i="21"/>
  <c r="R79" i="21"/>
  <c r="P79" i="21"/>
  <c r="Q79" i="21" s="1"/>
  <c r="N79" i="21"/>
  <c r="M79" i="21"/>
  <c r="I79" i="21"/>
  <c r="T78" i="21"/>
  <c r="U78" i="21" s="1"/>
  <c r="S78" i="21"/>
  <c r="R78" i="21"/>
  <c r="P78" i="21"/>
  <c r="Q78" i="21" s="1"/>
  <c r="I78" i="21"/>
  <c r="M78" i="21" s="1"/>
  <c r="N78" i="21" s="1"/>
  <c r="U77" i="21"/>
  <c r="T77" i="21"/>
  <c r="R77" i="21"/>
  <c r="S77" i="21" s="1"/>
  <c r="Q77" i="21"/>
  <c r="P77" i="21"/>
  <c r="I77" i="21"/>
  <c r="M77" i="21" s="1"/>
  <c r="N77" i="21" s="1"/>
  <c r="U76" i="21"/>
  <c r="T76" i="21"/>
  <c r="R76" i="21"/>
  <c r="S76" i="21" s="1"/>
  <c r="Q76" i="21"/>
  <c r="P76" i="21"/>
  <c r="M76" i="21"/>
  <c r="N76" i="21" s="1"/>
  <c r="I76" i="21"/>
  <c r="T75" i="21"/>
  <c r="U75" i="21" s="1"/>
  <c r="S75" i="21"/>
  <c r="R75" i="21"/>
  <c r="P75" i="21"/>
  <c r="Q75" i="21" s="1"/>
  <c r="N75" i="21"/>
  <c r="M75" i="21"/>
  <c r="I75" i="21"/>
  <c r="T74" i="21"/>
  <c r="U74" i="21" s="1"/>
  <c r="S74" i="21"/>
  <c r="R74" i="21"/>
  <c r="P74" i="21"/>
  <c r="Q74" i="21" s="1"/>
  <c r="I74" i="21"/>
  <c r="M74" i="21" s="1"/>
  <c r="N74" i="21" s="1"/>
  <c r="U73" i="21"/>
  <c r="T73" i="21"/>
  <c r="R73" i="21"/>
  <c r="S73" i="21" s="1"/>
  <c r="Q73" i="21"/>
  <c r="P73" i="21"/>
  <c r="I73" i="21"/>
  <c r="M73" i="21" s="1"/>
  <c r="N73" i="21" s="1"/>
  <c r="U72" i="21"/>
  <c r="T72" i="21"/>
  <c r="R72" i="21"/>
  <c r="S72" i="21" s="1"/>
  <c r="Q72" i="21"/>
  <c r="P72" i="21"/>
  <c r="M72" i="21"/>
  <c r="N72" i="21" s="1"/>
  <c r="I72" i="21"/>
  <c r="T71" i="21"/>
  <c r="U71" i="21" s="1"/>
  <c r="S71" i="21"/>
  <c r="R71" i="21"/>
  <c r="P71" i="21"/>
  <c r="Q71" i="21" s="1"/>
  <c r="N71" i="21"/>
  <c r="M71" i="21"/>
  <c r="I71" i="21"/>
  <c r="T70" i="21"/>
  <c r="U70" i="21" s="1"/>
  <c r="S70" i="21"/>
  <c r="R70" i="21"/>
  <c r="P70" i="21"/>
  <c r="Q70" i="21" s="1"/>
  <c r="I70" i="21"/>
  <c r="M70" i="21" s="1"/>
  <c r="N70" i="21" s="1"/>
  <c r="U69" i="21"/>
  <c r="T69" i="21"/>
  <c r="R69" i="21"/>
  <c r="S69" i="21" s="1"/>
  <c r="Q69" i="21"/>
  <c r="P69" i="21"/>
  <c r="I69" i="21"/>
  <c r="M69" i="21" s="1"/>
  <c r="N69" i="21" s="1"/>
  <c r="U68" i="21"/>
  <c r="T68" i="21"/>
  <c r="R68" i="21"/>
  <c r="S68" i="21" s="1"/>
  <c r="Q68" i="21"/>
  <c r="P68" i="21"/>
  <c r="M68" i="21"/>
  <c r="N68" i="21" s="1"/>
  <c r="I68" i="21"/>
  <c r="T67" i="21"/>
  <c r="U67" i="21" s="1"/>
  <c r="S67" i="21"/>
  <c r="R67" i="21"/>
  <c r="P67" i="21"/>
  <c r="Q67" i="21" s="1"/>
  <c r="N67" i="21"/>
  <c r="M67" i="21"/>
  <c r="I67" i="21"/>
  <c r="T66" i="21"/>
  <c r="U66" i="21" s="1"/>
  <c r="S66" i="21"/>
  <c r="R66" i="21"/>
  <c r="P66" i="21"/>
  <c r="Q66" i="21" s="1"/>
  <c r="I66" i="21"/>
  <c r="M66" i="21" s="1"/>
  <c r="N66" i="21" s="1"/>
  <c r="U65" i="21"/>
  <c r="T65" i="21"/>
  <c r="R65" i="21"/>
  <c r="S65" i="21" s="1"/>
  <c r="Q65" i="21"/>
  <c r="P65" i="21"/>
  <c r="I65" i="21"/>
  <c r="M65" i="21" s="1"/>
  <c r="N65" i="21" s="1"/>
  <c r="U64" i="21"/>
  <c r="T64" i="21"/>
  <c r="R64" i="21"/>
  <c r="S64" i="21" s="1"/>
  <c r="Q64" i="21"/>
  <c r="P64" i="21"/>
  <c r="M64" i="21"/>
  <c r="N64" i="21" s="1"/>
  <c r="I64" i="21"/>
  <c r="T63" i="21"/>
  <c r="U63" i="21" s="1"/>
  <c r="S63" i="21"/>
  <c r="R63" i="21"/>
  <c r="P63" i="21"/>
  <c r="Q63" i="21" s="1"/>
  <c r="N63" i="21"/>
  <c r="M63" i="21"/>
  <c r="I63" i="21"/>
  <c r="T62" i="21"/>
  <c r="U62" i="21" s="1"/>
  <c r="S62" i="21"/>
  <c r="R62" i="21"/>
  <c r="P62" i="21"/>
  <c r="Q62" i="21" s="1"/>
  <c r="I62" i="21"/>
  <c r="M62" i="21" s="1"/>
  <c r="N62" i="21" s="1"/>
  <c r="U61" i="21"/>
  <c r="T61" i="21"/>
  <c r="R61" i="21"/>
  <c r="S61" i="21" s="1"/>
  <c r="Q61" i="21"/>
  <c r="P61" i="21"/>
  <c r="I61" i="21"/>
  <c r="M61" i="21" s="1"/>
  <c r="N61" i="21" s="1"/>
  <c r="U60" i="21"/>
  <c r="T60" i="21"/>
  <c r="R60" i="21"/>
  <c r="S60" i="21" s="1"/>
  <c r="Q60" i="21"/>
  <c r="P60" i="21"/>
  <c r="M60" i="21"/>
  <c r="N60" i="21" s="1"/>
  <c r="I60" i="21"/>
  <c r="T59" i="21"/>
  <c r="U59" i="21" s="1"/>
  <c r="S59" i="21"/>
  <c r="R59" i="21"/>
  <c r="P59" i="21"/>
  <c r="Q59" i="21" s="1"/>
  <c r="N59" i="21"/>
  <c r="M59" i="21"/>
  <c r="I59" i="21"/>
  <c r="T58" i="21"/>
  <c r="U58" i="21" s="1"/>
  <c r="S58" i="21"/>
  <c r="R58" i="21"/>
  <c r="P58" i="21"/>
  <c r="Q58" i="21" s="1"/>
  <c r="I58" i="21"/>
  <c r="M58" i="21" s="1"/>
  <c r="N58" i="21" s="1"/>
  <c r="U57" i="21"/>
  <c r="T57" i="21"/>
  <c r="R57" i="21"/>
  <c r="S57" i="21" s="1"/>
  <c r="Q57" i="21"/>
  <c r="P57" i="21"/>
  <c r="I57" i="21"/>
  <c r="M57" i="21" s="1"/>
  <c r="N57" i="21" s="1"/>
  <c r="U56" i="21"/>
  <c r="T56" i="21"/>
  <c r="R56" i="21"/>
  <c r="S56" i="21" s="1"/>
  <c r="Q56" i="21"/>
  <c r="P56" i="21"/>
  <c r="M56" i="21"/>
  <c r="N56" i="21" s="1"/>
  <c r="I56" i="21"/>
  <c r="T55" i="21"/>
  <c r="U55" i="21" s="1"/>
  <c r="S55" i="21"/>
  <c r="R55" i="21"/>
  <c r="P55" i="21"/>
  <c r="Q55" i="21" s="1"/>
  <c r="N55" i="21"/>
  <c r="M55" i="21"/>
  <c r="I55" i="21"/>
  <c r="T54" i="21"/>
  <c r="U54" i="21" s="1"/>
  <c r="S54" i="21"/>
  <c r="R54" i="21"/>
  <c r="P54" i="21"/>
  <c r="Q54" i="21" s="1"/>
  <c r="I54" i="21"/>
  <c r="M54" i="21" s="1"/>
  <c r="N54" i="21" s="1"/>
  <c r="U53" i="21"/>
  <c r="T53" i="21"/>
  <c r="R53" i="21"/>
  <c r="S53" i="21" s="1"/>
  <c r="Q53" i="21"/>
  <c r="P53" i="21"/>
  <c r="I53" i="21"/>
  <c r="M53" i="21" s="1"/>
  <c r="N53" i="21" s="1"/>
  <c r="U52" i="21"/>
  <c r="T52" i="21"/>
  <c r="R52" i="21"/>
  <c r="S52" i="21" s="1"/>
  <c r="Q52" i="21"/>
  <c r="P52" i="21"/>
  <c r="M52" i="21"/>
  <c r="N52" i="21" s="1"/>
  <c r="I52" i="21"/>
  <c r="T51" i="21"/>
  <c r="U51" i="21" s="1"/>
  <c r="S51" i="21"/>
  <c r="R51" i="21"/>
  <c r="P51" i="21"/>
  <c r="Q51" i="21" s="1"/>
  <c r="N51" i="21"/>
  <c r="M51" i="21"/>
  <c r="I51" i="21"/>
  <c r="T50" i="21"/>
  <c r="U50" i="21" s="1"/>
  <c r="S50" i="21"/>
  <c r="R50" i="21"/>
  <c r="P50" i="21"/>
  <c r="Q50" i="21" s="1"/>
  <c r="I50" i="21"/>
  <c r="M50" i="21" s="1"/>
  <c r="N50" i="21" s="1"/>
  <c r="U49" i="21"/>
  <c r="T49" i="21"/>
  <c r="R49" i="21"/>
  <c r="S49" i="21" s="1"/>
  <c r="Q49" i="21"/>
  <c r="P49" i="21"/>
  <c r="I49" i="21"/>
  <c r="M49" i="21" s="1"/>
  <c r="N49" i="21" s="1"/>
  <c r="U48" i="21"/>
  <c r="T48" i="21"/>
  <c r="R48" i="21"/>
  <c r="S48" i="21" s="1"/>
  <c r="Q48" i="21"/>
  <c r="P48" i="21"/>
  <c r="M48" i="21"/>
  <c r="N48" i="21" s="1"/>
  <c r="I48" i="21"/>
  <c r="T47" i="21"/>
  <c r="U47" i="21" s="1"/>
  <c r="S47" i="21"/>
  <c r="R47" i="21"/>
  <c r="P47" i="21"/>
  <c r="Q47" i="21" s="1"/>
  <c r="N47" i="21"/>
  <c r="M47" i="21"/>
  <c r="I47" i="21"/>
  <c r="T46" i="21"/>
  <c r="U46" i="21" s="1"/>
  <c r="S46" i="21"/>
  <c r="R46" i="21"/>
  <c r="P46" i="21"/>
  <c r="Q46" i="21" s="1"/>
  <c r="I46" i="21"/>
  <c r="M46" i="21" s="1"/>
  <c r="N46" i="21" s="1"/>
  <c r="U45" i="21"/>
  <c r="T45" i="21"/>
  <c r="R45" i="21"/>
  <c r="S45" i="21" s="1"/>
  <c r="Q45" i="21"/>
  <c r="P45" i="21"/>
  <c r="I45" i="21"/>
  <c r="M45" i="21" s="1"/>
  <c r="N45" i="21" s="1"/>
  <c r="U44" i="21"/>
  <c r="T44" i="21"/>
  <c r="R44" i="21"/>
  <c r="S44" i="21" s="1"/>
  <c r="Q44" i="21"/>
  <c r="P44" i="21"/>
  <c r="M44" i="21"/>
  <c r="N44" i="21" s="1"/>
  <c r="I44" i="21"/>
  <c r="T43" i="21"/>
  <c r="U43" i="21" s="1"/>
  <c r="S43" i="21"/>
  <c r="R43" i="21"/>
  <c r="P43" i="21"/>
  <c r="Q43" i="21" s="1"/>
  <c r="N43" i="21"/>
  <c r="M43" i="21"/>
  <c r="I43" i="21"/>
  <c r="T42" i="21"/>
  <c r="U42" i="21" s="1"/>
  <c r="S42" i="21"/>
  <c r="R42" i="21"/>
  <c r="P42" i="21"/>
  <c r="Q42" i="21" s="1"/>
  <c r="I42" i="21"/>
  <c r="M42" i="21" s="1"/>
  <c r="N42" i="21" s="1"/>
  <c r="U41" i="21"/>
  <c r="T41" i="21"/>
  <c r="R41" i="21"/>
  <c r="S41" i="21" s="1"/>
  <c r="Q41" i="21"/>
  <c r="P41" i="21"/>
  <c r="I41" i="21"/>
  <c r="M41" i="21" s="1"/>
  <c r="N41" i="21" s="1"/>
  <c r="U40" i="21"/>
  <c r="T40" i="21"/>
  <c r="R40" i="21"/>
  <c r="S40" i="21" s="1"/>
  <c r="Q40" i="21"/>
  <c r="P40" i="21"/>
  <c r="M40" i="21"/>
  <c r="N40" i="21" s="1"/>
  <c r="I40" i="21"/>
  <c r="T39" i="21"/>
  <c r="U39" i="21" s="1"/>
  <c r="S39" i="21"/>
  <c r="R39" i="21"/>
  <c r="P39" i="21"/>
  <c r="Q39" i="21" s="1"/>
  <c r="N39" i="21"/>
  <c r="M39" i="21"/>
  <c r="I39" i="21"/>
  <c r="T38" i="21"/>
  <c r="U38" i="21" s="1"/>
  <c r="S38" i="21"/>
  <c r="R38" i="21"/>
  <c r="P38" i="21"/>
  <c r="Q38" i="21" s="1"/>
  <c r="I38" i="21"/>
  <c r="M38" i="21" s="1"/>
  <c r="N38" i="21" s="1"/>
  <c r="U37" i="21"/>
  <c r="T37" i="21"/>
  <c r="R37" i="21"/>
  <c r="S37" i="21" s="1"/>
  <c r="Q37" i="21"/>
  <c r="P37" i="21"/>
  <c r="I37" i="21"/>
  <c r="M37" i="21" s="1"/>
  <c r="N37" i="21" s="1"/>
  <c r="U36" i="21"/>
  <c r="T36" i="21"/>
  <c r="R36" i="21"/>
  <c r="S36" i="21" s="1"/>
  <c r="Q36" i="21"/>
  <c r="P36" i="21"/>
  <c r="M36" i="21"/>
  <c r="N36" i="21" s="1"/>
  <c r="I36" i="21"/>
  <c r="T35" i="21"/>
  <c r="U35" i="21" s="1"/>
  <c r="S35" i="21"/>
  <c r="R35" i="21"/>
  <c r="P35" i="21"/>
  <c r="Q35" i="21" s="1"/>
  <c r="N35" i="21"/>
  <c r="M35" i="21"/>
  <c r="I35" i="21"/>
  <c r="T34" i="21"/>
  <c r="U34" i="21" s="1"/>
  <c r="S34" i="21"/>
  <c r="R34" i="21"/>
  <c r="P34" i="21"/>
  <c r="Q34" i="21" s="1"/>
  <c r="I34" i="21"/>
  <c r="M34" i="21" s="1"/>
  <c r="N34" i="21" s="1"/>
  <c r="U33" i="21"/>
  <c r="T33" i="21"/>
  <c r="R33" i="21"/>
  <c r="S33" i="21" s="1"/>
  <c r="Q33" i="21"/>
  <c r="P33" i="21"/>
  <c r="I33" i="21"/>
  <c r="M33" i="21" s="1"/>
  <c r="N33" i="21" s="1"/>
  <c r="U32" i="21"/>
  <c r="T32" i="21"/>
  <c r="R32" i="21"/>
  <c r="S32" i="21" s="1"/>
  <c r="Q32" i="21"/>
  <c r="P32" i="21"/>
  <c r="M32" i="21"/>
  <c r="N32" i="21" s="1"/>
  <c r="I32" i="21"/>
  <c r="T31" i="21"/>
  <c r="U31" i="21" s="1"/>
  <c r="S31" i="21"/>
  <c r="R31" i="21"/>
  <c r="P31" i="21"/>
  <c r="Q31" i="21" s="1"/>
  <c r="N31" i="21"/>
  <c r="M31" i="21"/>
  <c r="I31" i="21"/>
  <c r="T30" i="21"/>
  <c r="U30" i="21" s="1"/>
  <c r="S30" i="21"/>
  <c r="R30" i="21"/>
  <c r="P30" i="21"/>
  <c r="Q30" i="21" s="1"/>
  <c r="I30" i="21"/>
  <c r="M30" i="21" s="1"/>
  <c r="N30" i="21" s="1"/>
  <c r="U29" i="21"/>
  <c r="T29" i="21"/>
  <c r="R29" i="21"/>
  <c r="S29" i="21" s="1"/>
  <c r="Q29" i="21"/>
  <c r="P29" i="21"/>
  <c r="I29" i="21"/>
  <c r="M29" i="21" s="1"/>
  <c r="N29" i="21" s="1"/>
  <c r="U28" i="21"/>
  <c r="T28" i="21"/>
  <c r="R28" i="21"/>
  <c r="S28" i="21" s="1"/>
  <c r="Q28" i="21"/>
  <c r="P28" i="21"/>
  <c r="M28" i="21"/>
  <c r="N28" i="21" s="1"/>
  <c r="I28" i="21"/>
  <c r="T27" i="21"/>
  <c r="U27" i="21" s="1"/>
  <c r="S27" i="21"/>
  <c r="R27" i="21"/>
  <c r="P27" i="21"/>
  <c r="Q27" i="21" s="1"/>
  <c r="N27" i="21"/>
  <c r="M27" i="21"/>
  <c r="I27" i="21"/>
  <c r="T26" i="21"/>
  <c r="U26" i="21" s="1"/>
  <c r="S26" i="21"/>
  <c r="R26" i="21"/>
  <c r="P26" i="21"/>
  <c r="Q26" i="21" s="1"/>
  <c r="I26" i="21"/>
  <c r="M26" i="21" s="1"/>
  <c r="N26" i="21" s="1"/>
  <c r="U25" i="21"/>
  <c r="T25" i="21"/>
  <c r="R25" i="21"/>
  <c r="S25" i="21" s="1"/>
  <c r="Q25" i="21"/>
  <c r="P25" i="21"/>
  <c r="I25" i="21"/>
  <c r="M25" i="21" s="1"/>
  <c r="N25" i="21" s="1"/>
  <c r="U24" i="21"/>
  <c r="T24" i="21"/>
  <c r="R24" i="21"/>
  <c r="S24" i="21" s="1"/>
  <c r="Q24" i="21"/>
  <c r="P24" i="21"/>
  <c r="M24" i="21"/>
  <c r="N24" i="21" s="1"/>
  <c r="I24" i="21"/>
  <c r="T23" i="21"/>
  <c r="U23" i="21" s="1"/>
  <c r="S23" i="21"/>
  <c r="R23" i="21"/>
  <c r="P23" i="21"/>
  <c r="Q23" i="21" s="1"/>
  <c r="N23" i="21"/>
  <c r="M23" i="21"/>
  <c r="I23" i="21"/>
  <c r="T22" i="21"/>
  <c r="U22" i="21" s="1"/>
  <c r="S22" i="21"/>
  <c r="R22" i="21"/>
  <c r="P22" i="21"/>
  <c r="Q22" i="21" s="1"/>
  <c r="I22" i="21"/>
  <c r="M22" i="21" s="1"/>
  <c r="N22" i="21" s="1"/>
  <c r="U21" i="21"/>
  <c r="T21" i="21"/>
  <c r="R21" i="21"/>
  <c r="S21" i="21" s="1"/>
  <c r="Q21" i="21"/>
  <c r="P21" i="21"/>
  <c r="I21" i="21"/>
  <c r="M21" i="21" s="1"/>
  <c r="N21" i="21" s="1"/>
  <c r="U20" i="21"/>
  <c r="T20" i="21"/>
  <c r="R20" i="21"/>
  <c r="S20" i="21" s="1"/>
  <c r="Q20" i="21"/>
  <c r="P20" i="21"/>
  <c r="M20" i="21"/>
  <c r="N20" i="21" s="1"/>
  <c r="I20" i="21"/>
  <c r="T19" i="21"/>
  <c r="U19" i="21" s="1"/>
  <c r="S19" i="21"/>
  <c r="R19" i="21"/>
  <c r="P19" i="21"/>
  <c r="Q19" i="21" s="1"/>
  <c r="N19" i="21"/>
  <c r="M19" i="21"/>
  <c r="I19" i="21"/>
  <c r="T18" i="21"/>
  <c r="U18" i="21" s="1"/>
  <c r="S18" i="21"/>
  <c r="R18" i="21"/>
  <c r="P18" i="21"/>
  <c r="Q18" i="21" s="1"/>
  <c r="I18" i="21"/>
  <c r="M18" i="21" s="1"/>
  <c r="N18" i="21" s="1"/>
  <c r="U17" i="21"/>
  <c r="T17" i="21"/>
  <c r="R17" i="21"/>
  <c r="S17" i="21" s="1"/>
  <c r="Q17" i="21"/>
  <c r="P17" i="21"/>
  <c r="I17" i="21"/>
  <c r="M17" i="21" s="1"/>
  <c r="N17" i="21" s="1"/>
  <c r="U16" i="21"/>
  <c r="T16" i="21"/>
  <c r="R16" i="21"/>
  <c r="S16" i="21" s="1"/>
  <c r="Q16" i="21"/>
  <c r="P16" i="21"/>
  <c r="M16" i="21"/>
  <c r="N16" i="21" s="1"/>
  <c r="I16" i="21"/>
  <c r="T15" i="21"/>
  <c r="U15" i="21" s="1"/>
  <c r="S15" i="21"/>
  <c r="R15" i="21"/>
  <c r="P15" i="21"/>
  <c r="Q15" i="21" s="1"/>
  <c r="N15" i="21"/>
  <c r="M15" i="21"/>
  <c r="I15" i="21"/>
  <c r="T14" i="21"/>
  <c r="U14" i="21" s="1"/>
  <c r="S14" i="21"/>
  <c r="R14" i="21"/>
  <c r="P14" i="21"/>
  <c r="Q14" i="21" s="1"/>
  <c r="I14" i="21"/>
  <c r="M14" i="21" s="1"/>
  <c r="N14" i="21" s="1"/>
  <c r="U13" i="21"/>
  <c r="T13" i="21"/>
  <c r="R13" i="21"/>
  <c r="S13" i="21" s="1"/>
  <c r="Q13" i="21"/>
  <c r="P13" i="21"/>
  <c r="I13" i="21"/>
  <c r="M13" i="21" s="1"/>
  <c r="N13" i="21" s="1"/>
  <c r="U12" i="21"/>
  <c r="T12" i="21"/>
  <c r="R12" i="21"/>
  <c r="S12" i="21" s="1"/>
  <c r="Q12" i="21"/>
  <c r="P12" i="21"/>
  <c r="M12" i="21"/>
  <c r="N12" i="21" s="1"/>
  <c r="I12" i="21"/>
  <c r="T11" i="21"/>
  <c r="U11" i="21" s="1"/>
  <c r="S11" i="21"/>
  <c r="R11" i="21"/>
  <c r="P11" i="21"/>
  <c r="Q11" i="21" s="1"/>
  <c r="N11" i="21"/>
  <c r="M11" i="21"/>
  <c r="I11" i="21"/>
  <c r="T10" i="21"/>
  <c r="U10" i="21" s="1"/>
  <c r="S10" i="21"/>
  <c r="R10" i="21"/>
  <c r="P10" i="21"/>
  <c r="Q10" i="21" s="1"/>
  <c r="I10" i="21"/>
  <c r="M10" i="21" s="1"/>
  <c r="N10" i="21" s="1"/>
  <c r="U9" i="21"/>
  <c r="T9" i="21"/>
  <c r="R9" i="21"/>
  <c r="S9" i="21" s="1"/>
  <c r="Q9" i="21"/>
  <c r="P9" i="21"/>
  <c r="I9" i="21"/>
  <c r="M9" i="21" s="1"/>
  <c r="N9" i="21" s="1"/>
  <c r="U8" i="21"/>
  <c r="T8" i="21"/>
  <c r="R8" i="21"/>
  <c r="S8" i="21" s="1"/>
  <c r="Q8" i="21"/>
  <c r="P8" i="21"/>
  <c r="M8" i="21"/>
  <c r="N8" i="21" s="1"/>
  <c r="I8" i="21"/>
  <c r="T7" i="21"/>
  <c r="S7" i="21"/>
  <c r="R7" i="21"/>
  <c r="P7" i="21"/>
  <c r="M7" i="21"/>
  <c r="I7" i="21"/>
  <c r="U167" i="20"/>
  <c r="T167" i="20"/>
  <c r="R167" i="20"/>
  <c r="S167" i="20" s="1"/>
  <c r="P167" i="20"/>
  <c r="Q167" i="20" s="1"/>
  <c r="I167" i="20"/>
  <c r="M167" i="20" s="1"/>
  <c r="N167" i="20" s="1"/>
  <c r="T166" i="20"/>
  <c r="U166" i="20" s="1"/>
  <c r="S166" i="20"/>
  <c r="R166" i="20"/>
  <c r="P166" i="20"/>
  <c r="Q166" i="20" s="1"/>
  <c r="M166" i="20"/>
  <c r="N166" i="20" s="1"/>
  <c r="W166" i="20" s="1"/>
  <c r="I166" i="20"/>
  <c r="U165" i="20"/>
  <c r="T165" i="20"/>
  <c r="R165" i="20"/>
  <c r="S165" i="20" s="1"/>
  <c r="P165" i="20"/>
  <c r="Q165" i="20" s="1"/>
  <c r="I165" i="20"/>
  <c r="M165" i="20" s="1"/>
  <c r="N165" i="20" s="1"/>
  <c r="T164" i="20"/>
  <c r="U164" i="20" s="1"/>
  <c r="S164" i="20"/>
  <c r="R164" i="20"/>
  <c r="P164" i="20"/>
  <c r="Q164" i="20" s="1"/>
  <c r="M164" i="20"/>
  <c r="N164" i="20" s="1"/>
  <c r="W164" i="20" s="1"/>
  <c r="I164" i="20"/>
  <c r="U163" i="20"/>
  <c r="T163" i="20"/>
  <c r="R163" i="20"/>
  <c r="S163" i="20" s="1"/>
  <c r="P163" i="20"/>
  <c r="Q163" i="20" s="1"/>
  <c r="I163" i="20"/>
  <c r="M163" i="20" s="1"/>
  <c r="N163" i="20" s="1"/>
  <c r="T162" i="20"/>
  <c r="U162" i="20" s="1"/>
  <c r="S162" i="20"/>
  <c r="R162" i="20"/>
  <c r="P162" i="20"/>
  <c r="Q162" i="20" s="1"/>
  <c r="M162" i="20"/>
  <c r="N162" i="20" s="1"/>
  <c r="I162" i="20"/>
  <c r="U161" i="20"/>
  <c r="T161" i="20"/>
  <c r="R161" i="20"/>
  <c r="S161" i="20" s="1"/>
  <c r="P161" i="20"/>
  <c r="Q161" i="20" s="1"/>
  <c r="I161" i="20"/>
  <c r="M161" i="20" s="1"/>
  <c r="N161" i="20" s="1"/>
  <c r="T160" i="20"/>
  <c r="U160" i="20" s="1"/>
  <c r="S160" i="20"/>
  <c r="R160" i="20"/>
  <c r="P160" i="20"/>
  <c r="Q160" i="20" s="1"/>
  <c r="M160" i="20"/>
  <c r="N160" i="20" s="1"/>
  <c r="W160" i="20" s="1"/>
  <c r="I160" i="20"/>
  <c r="U159" i="20"/>
  <c r="T159" i="20"/>
  <c r="R159" i="20"/>
  <c r="S159" i="20" s="1"/>
  <c r="P159" i="20"/>
  <c r="Q159" i="20" s="1"/>
  <c r="I159" i="20"/>
  <c r="M159" i="20" s="1"/>
  <c r="N159" i="20" s="1"/>
  <c r="T158" i="20"/>
  <c r="U158" i="20" s="1"/>
  <c r="S158" i="20"/>
  <c r="R158" i="20"/>
  <c r="P158" i="20"/>
  <c r="Q158" i="20" s="1"/>
  <c r="M158" i="20"/>
  <c r="N158" i="20" s="1"/>
  <c r="I158" i="20"/>
  <c r="U157" i="20"/>
  <c r="T157" i="20"/>
  <c r="R157" i="20"/>
  <c r="S157" i="20" s="1"/>
  <c r="P157" i="20"/>
  <c r="Q157" i="20" s="1"/>
  <c r="I157" i="20"/>
  <c r="M157" i="20" s="1"/>
  <c r="N157" i="20" s="1"/>
  <c r="T156" i="20"/>
  <c r="U156" i="20" s="1"/>
  <c r="S156" i="20"/>
  <c r="R156" i="20"/>
  <c r="P156" i="20"/>
  <c r="Q156" i="20" s="1"/>
  <c r="M156" i="20"/>
  <c r="N156" i="20" s="1"/>
  <c r="W156" i="20" s="1"/>
  <c r="I156" i="20"/>
  <c r="U155" i="20"/>
  <c r="T155" i="20"/>
  <c r="R155" i="20"/>
  <c r="S155" i="20" s="1"/>
  <c r="P155" i="20"/>
  <c r="Q155" i="20" s="1"/>
  <c r="I155" i="20"/>
  <c r="M155" i="20" s="1"/>
  <c r="N155" i="20" s="1"/>
  <c r="T154" i="20"/>
  <c r="U154" i="20" s="1"/>
  <c r="S154" i="20"/>
  <c r="R154" i="20"/>
  <c r="P154" i="20"/>
  <c r="Q154" i="20" s="1"/>
  <c r="M154" i="20"/>
  <c r="N154" i="20" s="1"/>
  <c r="I154" i="20"/>
  <c r="U153" i="20"/>
  <c r="T153" i="20"/>
  <c r="R153" i="20"/>
  <c r="S153" i="20" s="1"/>
  <c r="P153" i="20"/>
  <c r="Q153" i="20" s="1"/>
  <c r="I153" i="20"/>
  <c r="M153" i="20" s="1"/>
  <c r="N153" i="20" s="1"/>
  <c r="T152" i="20"/>
  <c r="U152" i="20" s="1"/>
  <c r="S152" i="20"/>
  <c r="R152" i="20"/>
  <c r="P152" i="20"/>
  <c r="Q152" i="20" s="1"/>
  <c r="W152" i="20" s="1"/>
  <c r="M152" i="20"/>
  <c r="N152" i="20" s="1"/>
  <c r="I152" i="20"/>
  <c r="U151" i="20"/>
  <c r="T151" i="20"/>
  <c r="R151" i="20"/>
  <c r="S151" i="20" s="1"/>
  <c r="P151" i="20"/>
  <c r="Q151" i="20" s="1"/>
  <c r="I151" i="20"/>
  <c r="M151" i="20" s="1"/>
  <c r="N151" i="20" s="1"/>
  <c r="T150" i="20"/>
  <c r="U150" i="20" s="1"/>
  <c r="S150" i="20"/>
  <c r="R150" i="20"/>
  <c r="P150" i="20"/>
  <c r="Q150" i="20" s="1"/>
  <c r="M150" i="20"/>
  <c r="N150" i="20" s="1"/>
  <c r="W150" i="20" s="1"/>
  <c r="I150" i="20"/>
  <c r="T149" i="20"/>
  <c r="U149" i="20" s="1"/>
  <c r="R149" i="20"/>
  <c r="S149" i="20" s="1"/>
  <c r="Q149" i="20"/>
  <c r="P149" i="20"/>
  <c r="M149" i="20"/>
  <c r="N149" i="20" s="1"/>
  <c r="W149" i="20" s="1"/>
  <c r="I149" i="20"/>
  <c r="T148" i="20"/>
  <c r="U148" i="20" s="1"/>
  <c r="S148" i="20"/>
  <c r="R148" i="20"/>
  <c r="P148" i="20"/>
  <c r="Q148" i="20" s="1"/>
  <c r="M148" i="20"/>
  <c r="N148" i="20" s="1"/>
  <c r="W148" i="20" s="1"/>
  <c r="I148" i="20"/>
  <c r="T147" i="20"/>
  <c r="U147" i="20" s="1"/>
  <c r="R147" i="20"/>
  <c r="S147" i="20" s="1"/>
  <c r="Q147" i="20"/>
  <c r="P147" i="20"/>
  <c r="M147" i="20"/>
  <c r="N147" i="20" s="1"/>
  <c r="W147" i="20" s="1"/>
  <c r="I147" i="20"/>
  <c r="T146" i="20"/>
  <c r="U146" i="20" s="1"/>
  <c r="S146" i="20"/>
  <c r="R146" i="20"/>
  <c r="P146" i="20"/>
  <c r="Q146" i="20" s="1"/>
  <c r="M146" i="20"/>
  <c r="N146" i="20" s="1"/>
  <c r="W146" i="20" s="1"/>
  <c r="I146" i="20"/>
  <c r="T145" i="20"/>
  <c r="U145" i="20" s="1"/>
  <c r="R145" i="20"/>
  <c r="S145" i="20" s="1"/>
  <c r="Q145" i="20"/>
  <c r="P145" i="20"/>
  <c r="M145" i="20"/>
  <c r="N145" i="20" s="1"/>
  <c r="W145" i="20" s="1"/>
  <c r="I145" i="20"/>
  <c r="T144" i="20"/>
  <c r="U144" i="20" s="1"/>
  <c r="S144" i="20"/>
  <c r="R144" i="20"/>
  <c r="P144" i="20"/>
  <c r="Q144" i="20" s="1"/>
  <c r="M144" i="20"/>
  <c r="N144" i="20" s="1"/>
  <c r="W144" i="20" s="1"/>
  <c r="I144" i="20"/>
  <c r="T143" i="20"/>
  <c r="U143" i="20" s="1"/>
  <c r="R143" i="20"/>
  <c r="S143" i="20" s="1"/>
  <c r="Q143" i="20"/>
  <c r="P143" i="20"/>
  <c r="M143" i="20"/>
  <c r="N143" i="20" s="1"/>
  <c r="W143" i="20" s="1"/>
  <c r="I143" i="20"/>
  <c r="T142" i="20"/>
  <c r="U142" i="20" s="1"/>
  <c r="S142" i="20"/>
  <c r="R142" i="20"/>
  <c r="P142" i="20"/>
  <c r="Q142" i="20" s="1"/>
  <c r="M142" i="20"/>
  <c r="N142" i="20" s="1"/>
  <c r="W142" i="20" s="1"/>
  <c r="I142" i="20"/>
  <c r="T141" i="20"/>
  <c r="U141" i="20" s="1"/>
  <c r="R141" i="20"/>
  <c r="S141" i="20" s="1"/>
  <c r="Q141" i="20"/>
  <c r="P141" i="20"/>
  <c r="M141" i="20"/>
  <c r="N141" i="20" s="1"/>
  <c r="W141" i="20" s="1"/>
  <c r="I141" i="20"/>
  <c r="T140" i="20"/>
  <c r="U140" i="20" s="1"/>
  <c r="S140" i="20"/>
  <c r="R140" i="20"/>
  <c r="P140" i="20"/>
  <c r="Q140" i="20" s="1"/>
  <c r="M140" i="20"/>
  <c r="N140" i="20" s="1"/>
  <c r="W140" i="20" s="1"/>
  <c r="I140" i="20"/>
  <c r="T139" i="20"/>
  <c r="U139" i="20" s="1"/>
  <c r="R139" i="20"/>
  <c r="S139" i="20" s="1"/>
  <c r="Q139" i="20"/>
  <c r="P139" i="20"/>
  <c r="M139" i="20"/>
  <c r="N139" i="20" s="1"/>
  <c r="W139" i="20" s="1"/>
  <c r="I139" i="20"/>
  <c r="T138" i="20"/>
  <c r="U138" i="20" s="1"/>
  <c r="S138" i="20"/>
  <c r="R138" i="20"/>
  <c r="Q138" i="20"/>
  <c r="P138" i="20"/>
  <c r="I138" i="20"/>
  <c r="M138" i="20" s="1"/>
  <c r="N138" i="20" s="1"/>
  <c r="W138" i="20" s="1"/>
  <c r="U137" i="20"/>
  <c r="T137" i="20"/>
  <c r="S137" i="20"/>
  <c r="R137" i="20"/>
  <c r="Q137" i="20"/>
  <c r="P137" i="20"/>
  <c r="I137" i="20"/>
  <c r="M137" i="20" s="1"/>
  <c r="N137" i="20" s="1"/>
  <c r="U136" i="20"/>
  <c r="T136" i="20"/>
  <c r="S136" i="20"/>
  <c r="R136" i="20"/>
  <c r="Q136" i="20"/>
  <c r="P136" i="20"/>
  <c r="N136" i="20"/>
  <c r="W136" i="20" s="1"/>
  <c r="I136" i="20"/>
  <c r="M136" i="20" s="1"/>
  <c r="U135" i="20"/>
  <c r="T135" i="20"/>
  <c r="S135" i="20"/>
  <c r="R135" i="20"/>
  <c r="Q135" i="20"/>
  <c r="P135" i="20"/>
  <c r="I135" i="20"/>
  <c r="M135" i="20" s="1"/>
  <c r="N135" i="20" s="1"/>
  <c r="W135" i="20" s="1"/>
  <c r="U134" i="20"/>
  <c r="T134" i="20"/>
  <c r="S134" i="20"/>
  <c r="R134" i="20"/>
  <c r="Q134" i="20"/>
  <c r="P134" i="20"/>
  <c r="I134" i="20"/>
  <c r="M134" i="20" s="1"/>
  <c r="N134" i="20" s="1"/>
  <c r="W134" i="20" s="1"/>
  <c r="U133" i="20"/>
  <c r="T133" i="20"/>
  <c r="S133" i="20"/>
  <c r="R133" i="20"/>
  <c r="Q133" i="20"/>
  <c r="P133" i="20"/>
  <c r="I133" i="20"/>
  <c r="M133" i="20" s="1"/>
  <c r="N133" i="20" s="1"/>
  <c r="W133" i="20" s="1"/>
  <c r="U132" i="20"/>
  <c r="T132" i="20"/>
  <c r="S132" i="20"/>
  <c r="R132" i="20"/>
  <c r="Q132" i="20"/>
  <c r="P132" i="20"/>
  <c r="I132" i="20"/>
  <c r="M132" i="20" s="1"/>
  <c r="N132" i="20" s="1"/>
  <c r="W132" i="20" s="1"/>
  <c r="U131" i="20"/>
  <c r="T131" i="20"/>
  <c r="S131" i="20"/>
  <c r="R131" i="20"/>
  <c r="Q131" i="20"/>
  <c r="P131" i="20"/>
  <c r="I131" i="20"/>
  <c r="M131" i="20" s="1"/>
  <c r="N131" i="20" s="1"/>
  <c r="U130" i="20"/>
  <c r="T130" i="20"/>
  <c r="S130" i="20"/>
  <c r="R130" i="20"/>
  <c r="Q130" i="20"/>
  <c r="P130" i="20"/>
  <c r="I130" i="20"/>
  <c r="M130" i="20" s="1"/>
  <c r="N130" i="20" s="1"/>
  <c r="W130" i="20" s="1"/>
  <c r="U129" i="20"/>
  <c r="T129" i="20"/>
  <c r="S129" i="20"/>
  <c r="R129" i="20"/>
  <c r="Q129" i="20"/>
  <c r="P129" i="20"/>
  <c r="I129" i="20"/>
  <c r="M129" i="20" s="1"/>
  <c r="N129" i="20" s="1"/>
  <c r="U128" i="20"/>
  <c r="T128" i="20"/>
  <c r="S128" i="20"/>
  <c r="R128" i="20"/>
  <c r="Q128" i="20"/>
  <c r="P128" i="20"/>
  <c r="N128" i="20"/>
  <c r="W128" i="20" s="1"/>
  <c r="I128" i="20"/>
  <c r="M128" i="20" s="1"/>
  <c r="U127" i="20"/>
  <c r="T127" i="20"/>
  <c r="S127" i="20"/>
  <c r="R127" i="20"/>
  <c r="Q127" i="20"/>
  <c r="P127" i="20"/>
  <c r="I127" i="20"/>
  <c r="M127" i="20" s="1"/>
  <c r="N127" i="20" s="1"/>
  <c r="W127" i="20" s="1"/>
  <c r="U126" i="20"/>
  <c r="T126" i="20"/>
  <c r="S126" i="20"/>
  <c r="R126" i="20"/>
  <c r="Q126" i="20"/>
  <c r="P126" i="20"/>
  <c r="I126" i="20"/>
  <c r="M126" i="20" s="1"/>
  <c r="N126" i="20" s="1"/>
  <c r="W126" i="20" s="1"/>
  <c r="U125" i="20"/>
  <c r="T125" i="20"/>
  <c r="S125" i="20"/>
  <c r="R125" i="20"/>
  <c r="Q125" i="20"/>
  <c r="P125" i="20"/>
  <c r="I125" i="20"/>
  <c r="M125" i="20" s="1"/>
  <c r="N125" i="20" s="1"/>
  <c r="W125" i="20" s="1"/>
  <c r="U124" i="20"/>
  <c r="T124" i="20"/>
  <c r="S124" i="20"/>
  <c r="R124" i="20"/>
  <c r="Q124" i="20"/>
  <c r="P124" i="20"/>
  <c r="I124" i="20"/>
  <c r="M124" i="20" s="1"/>
  <c r="N124" i="20" s="1"/>
  <c r="W124" i="20" s="1"/>
  <c r="U123" i="20"/>
  <c r="T123" i="20"/>
  <c r="S123" i="20"/>
  <c r="R123" i="20"/>
  <c r="Q123" i="20"/>
  <c r="P123" i="20"/>
  <c r="I123" i="20"/>
  <c r="M123" i="20" s="1"/>
  <c r="N123" i="20" s="1"/>
  <c r="U122" i="20"/>
  <c r="T122" i="20"/>
  <c r="S122" i="20"/>
  <c r="R122" i="20"/>
  <c r="Q122" i="20"/>
  <c r="P122" i="20"/>
  <c r="I122" i="20"/>
  <c r="M122" i="20" s="1"/>
  <c r="N122" i="20" s="1"/>
  <c r="W122" i="20" s="1"/>
  <c r="U121" i="20"/>
  <c r="T121" i="20"/>
  <c r="S121" i="20"/>
  <c r="R121" i="20"/>
  <c r="Q121" i="20"/>
  <c r="P121" i="20"/>
  <c r="I121" i="20"/>
  <c r="M121" i="20" s="1"/>
  <c r="N121" i="20" s="1"/>
  <c r="U120" i="20"/>
  <c r="T120" i="20"/>
  <c r="S120" i="20"/>
  <c r="R120" i="20"/>
  <c r="Q120" i="20"/>
  <c r="P120" i="20"/>
  <c r="N120" i="20"/>
  <c r="W120" i="20" s="1"/>
  <c r="I120" i="20"/>
  <c r="M120" i="20" s="1"/>
  <c r="U119" i="20"/>
  <c r="T119" i="20"/>
  <c r="S119" i="20"/>
  <c r="R119" i="20"/>
  <c r="Q119" i="20"/>
  <c r="P119" i="20"/>
  <c r="I119" i="20"/>
  <c r="M119" i="20" s="1"/>
  <c r="N119" i="20" s="1"/>
  <c r="W119" i="20" s="1"/>
  <c r="U118" i="20"/>
  <c r="T118" i="20"/>
  <c r="S118" i="20"/>
  <c r="R118" i="20"/>
  <c r="Q118" i="20"/>
  <c r="P118" i="20"/>
  <c r="I118" i="20"/>
  <c r="M118" i="20" s="1"/>
  <c r="N118" i="20" s="1"/>
  <c r="W118" i="20" s="1"/>
  <c r="U117" i="20"/>
  <c r="T117" i="20"/>
  <c r="S117" i="20"/>
  <c r="R117" i="20"/>
  <c r="Q117" i="20"/>
  <c r="P117" i="20"/>
  <c r="I117" i="20"/>
  <c r="M117" i="20" s="1"/>
  <c r="N117" i="20" s="1"/>
  <c r="W117" i="20" s="1"/>
  <c r="U116" i="20"/>
  <c r="T116" i="20"/>
  <c r="S116" i="20"/>
  <c r="R116" i="20"/>
  <c r="Q116" i="20"/>
  <c r="P116" i="20"/>
  <c r="I116" i="20"/>
  <c r="M116" i="20" s="1"/>
  <c r="N116" i="20" s="1"/>
  <c r="W116" i="20" s="1"/>
  <c r="U115" i="20"/>
  <c r="T115" i="20"/>
  <c r="S115" i="20"/>
  <c r="R115" i="20"/>
  <c r="Q115" i="20"/>
  <c r="P115" i="20"/>
  <c r="I115" i="20"/>
  <c r="M115" i="20" s="1"/>
  <c r="N115" i="20" s="1"/>
  <c r="U114" i="20"/>
  <c r="T114" i="20"/>
  <c r="S114" i="20"/>
  <c r="R114" i="20"/>
  <c r="Q114" i="20"/>
  <c r="P114" i="20"/>
  <c r="I114" i="20"/>
  <c r="M114" i="20" s="1"/>
  <c r="N114" i="20" s="1"/>
  <c r="W114" i="20" s="1"/>
  <c r="U113" i="20"/>
  <c r="T113" i="20"/>
  <c r="S113" i="20"/>
  <c r="R113" i="20"/>
  <c r="Q113" i="20"/>
  <c r="P113" i="20"/>
  <c r="I113" i="20"/>
  <c r="M113" i="20" s="1"/>
  <c r="N113" i="20" s="1"/>
  <c r="U112" i="20"/>
  <c r="T112" i="20"/>
  <c r="S112" i="20"/>
  <c r="R112" i="20"/>
  <c r="Q112" i="20"/>
  <c r="P112" i="20"/>
  <c r="N112" i="20"/>
  <c r="W112" i="20" s="1"/>
  <c r="I112" i="20"/>
  <c r="M112" i="20" s="1"/>
  <c r="U111" i="20"/>
  <c r="T111" i="20"/>
  <c r="S111" i="20"/>
  <c r="R111" i="20"/>
  <c r="Q111" i="20"/>
  <c r="P111" i="20"/>
  <c r="I111" i="20"/>
  <c r="M111" i="20" s="1"/>
  <c r="N111" i="20" s="1"/>
  <c r="W111" i="20" s="1"/>
  <c r="U110" i="20"/>
  <c r="T110" i="20"/>
  <c r="S110" i="20"/>
  <c r="R110" i="20"/>
  <c r="Q110" i="20"/>
  <c r="P110" i="20"/>
  <c r="N110" i="20"/>
  <c r="W110" i="20" s="1"/>
  <c r="I110" i="20"/>
  <c r="M110" i="20" s="1"/>
  <c r="U109" i="20"/>
  <c r="T109" i="20"/>
  <c r="S109" i="20"/>
  <c r="R109" i="20"/>
  <c r="Q109" i="20"/>
  <c r="P109" i="20"/>
  <c r="I109" i="20"/>
  <c r="M109" i="20" s="1"/>
  <c r="N109" i="20" s="1"/>
  <c r="W109" i="20" s="1"/>
  <c r="U108" i="20"/>
  <c r="T108" i="20"/>
  <c r="S108" i="20"/>
  <c r="R108" i="20"/>
  <c r="Q108" i="20"/>
  <c r="P108" i="20"/>
  <c r="I108" i="20"/>
  <c r="M108" i="20" s="1"/>
  <c r="N108" i="20" s="1"/>
  <c r="W108" i="20" s="1"/>
  <c r="U107" i="20"/>
  <c r="T107" i="20"/>
  <c r="S107" i="20"/>
  <c r="R107" i="20"/>
  <c r="Q107" i="20"/>
  <c r="P107" i="20"/>
  <c r="I107" i="20"/>
  <c r="M107" i="20" s="1"/>
  <c r="N107" i="20" s="1"/>
  <c r="U106" i="20"/>
  <c r="T106" i="20"/>
  <c r="S106" i="20"/>
  <c r="R106" i="20"/>
  <c r="Q106" i="20"/>
  <c r="P106" i="20"/>
  <c r="I106" i="20"/>
  <c r="M106" i="20" s="1"/>
  <c r="N106" i="20" s="1"/>
  <c r="W106" i="20" s="1"/>
  <c r="U105" i="20"/>
  <c r="T105" i="20"/>
  <c r="S105" i="20"/>
  <c r="R105" i="20"/>
  <c r="Q105" i="20"/>
  <c r="P105" i="20"/>
  <c r="I105" i="20"/>
  <c r="M105" i="20" s="1"/>
  <c r="N105" i="20" s="1"/>
  <c r="U104" i="20"/>
  <c r="T104" i="20"/>
  <c r="S104" i="20"/>
  <c r="R104" i="20"/>
  <c r="Q104" i="20"/>
  <c r="P104" i="20"/>
  <c r="N104" i="20"/>
  <c r="W104" i="20" s="1"/>
  <c r="I104" i="20"/>
  <c r="M104" i="20" s="1"/>
  <c r="U103" i="20"/>
  <c r="T103" i="20"/>
  <c r="S103" i="20"/>
  <c r="R103" i="20"/>
  <c r="Q103" i="20"/>
  <c r="P103" i="20"/>
  <c r="I103" i="20"/>
  <c r="M103" i="20" s="1"/>
  <c r="N103" i="20" s="1"/>
  <c r="W103" i="20" s="1"/>
  <c r="U102" i="20"/>
  <c r="T102" i="20"/>
  <c r="S102" i="20"/>
  <c r="R102" i="20"/>
  <c r="Q102" i="20"/>
  <c r="P102" i="20"/>
  <c r="I102" i="20"/>
  <c r="M102" i="20" s="1"/>
  <c r="N102" i="20" s="1"/>
  <c r="W102" i="20" s="1"/>
  <c r="U101" i="20"/>
  <c r="T101" i="20"/>
  <c r="S101" i="20"/>
  <c r="R101" i="20"/>
  <c r="Q101" i="20"/>
  <c r="P101" i="20"/>
  <c r="I101" i="20"/>
  <c r="M101" i="20" s="1"/>
  <c r="N101" i="20" s="1"/>
  <c r="W101" i="20" s="1"/>
  <c r="U100" i="20"/>
  <c r="T100" i="20"/>
  <c r="S100" i="20"/>
  <c r="R100" i="20"/>
  <c r="Q100" i="20"/>
  <c r="P100" i="20"/>
  <c r="I100" i="20"/>
  <c r="M100" i="20" s="1"/>
  <c r="N100" i="20" s="1"/>
  <c r="W100" i="20" s="1"/>
  <c r="U99" i="20"/>
  <c r="T99" i="20"/>
  <c r="S99" i="20"/>
  <c r="R99" i="20"/>
  <c r="Q99" i="20"/>
  <c r="P99" i="20"/>
  <c r="I99" i="20"/>
  <c r="M99" i="20" s="1"/>
  <c r="N99" i="20" s="1"/>
  <c r="U98" i="20"/>
  <c r="T98" i="20"/>
  <c r="S98" i="20"/>
  <c r="R98" i="20"/>
  <c r="Q98" i="20"/>
  <c r="P98" i="20"/>
  <c r="I98" i="20"/>
  <c r="M98" i="20" s="1"/>
  <c r="N98" i="20" s="1"/>
  <c r="W98" i="20" s="1"/>
  <c r="U97" i="20"/>
  <c r="T97" i="20"/>
  <c r="S97" i="20"/>
  <c r="R97" i="20"/>
  <c r="Q97" i="20"/>
  <c r="P97" i="20"/>
  <c r="I97" i="20"/>
  <c r="M97" i="20" s="1"/>
  <c r="N97" i="20" s="1"/>
  <c r="U96" i="20"/>
  <c r="T96" i="20"/>
  <c r="S96" i="20"/>
  <c r="R96" i="20"/>
  <c r="Q96" i="20"/>
  <c r="P96" i="20"/>
  <c r="N96" i="20"/>
  <c r="W96" i="20" s="1"/>
  <c r="I96" i="20"/>
  <c r="M96" i="20" s="1"/>
  <c r="U95" i="20"/>
  <c r="T95" i="20"/>
  <c r="S95" i="20"/>
  <c r="R95" i="20"/>
  <c r="Q95" i="20"/>
  <c r="P95" i="20"/>
  <c r="I95" i="20"/>
  <c r="M95" i="20" s="1"/>
  <c r="N95" i="20" s="1"/>
  <c r="W95" i="20" s="1"/>
  <c r="U94" i="20"/>
  <c r="T94" i="20"/>
  <c r="S94" i="20"/>
  <c r="R94" i="20"/>
  <c r="Q94" i="20"/>
  <c r="P94" i="20"/>
  <c r="N94" i="20"/>
  <c r="W94" i="20" s="1"/>
  <c r="I94" i="20"/>
  <c r="M94" i="20" s="1"/>
  <c r="U93" i="20"/>
  <c r="T93" i="20"/>
  <c r="S93" i="20"/>
  <c r="R93" i="20"/>
  <c r="Q93" i="20"/>
  <c r="P93" i="20"/>
  <c r="I93" i="20"/>
  <c r="M93" i="20" s="1"/>
  <c r="N93" i="20" s="1"/>
  <c r="W93" i="20" s="1"/>
  <c r="U92" i="20"/>
  <c r="T92" i="20"/>
  <c r="S92" i="20"/>
  <c r="R92" i="20"/>
  <c r="Q92" i="20"/>
  <c r="P92" i="20"/>
  <c r="I92" i="20"/>
  <c r="M92" i="20" s="1"/>
  <c r="N92" i="20" s="1"/>
  <c r="W92" i="20" s="1"/>
  <c r="U91" i="20"/>
  <c r="T91" i="20"/>
  <c r="S91" i="20"/>
  <c r="R91" i="20"/>
  <c r="Q91" i="20"/>
  <c r="P91" i="20"/>
  <c r="I91" i="20"/>
  <c r="M91" i="20" s="1"/>
  <c r="N91" i="20" s="1"/>
  <c r="U90" i="20"/>
  <c r="T90" i="20"/>
  <c r="S90" i="20"/>
  <c r="R90" i="20"/>
  <c r="Q90" i="20"/>
  <c r="P90" i="20"/>
  <c r="I90" i="20"/>
  <c r="M90" i="20" s="1"/>
  <c r="N90" i="20" s="1"/>
  <c r="W90" i="20" s="1"/>
  <c r="U89" i="20"/>
  <c r="T89" i="20"/>
  <c r="S89" i="20"/>
  <c r="R89" i="20"/>
  <c r="Q89" i="20"/>
  <c r="P89" i="20"/>
  <c r="I89" i="20"/>
  <c r="M89" i="20" s="1"/>
  <c r="N89" i="20" s="1"/>
  <c r="U88" i="20"/>
  <c r="T88" i="20"/>
  <c r="S88" i="20"/>
  <c r="R88" i="20"/>
  <c r="Q88" i="20"/>
  <c r="P88" i="20"/>
  <c r="N88" i="20"/>
  <c r="W88" i="20" s="1"/>
  <c r="I88" i="20"/>
  <c r="M88" i="20" s="1"/>
  <c r="U87" i="20"/>
  <c r="T87" i="20"/>
  <c r="S87" i="20"/>
  <c r="R87" i="20"/>
  <c r="Q87" i="20"/>
  <c r="P87" i="20"/>
  <c r="I87" i="20"/>
  <c r="M87" i="20" s="1"/>
  <c r="N87" i="20" s="1"/>
  <c r="W87" i="20" s="1"/>
  <c r="U86" i="20"/>
  <c r="T86" i="20"/>
  <c r="S86" i="20"/>
  <c r="R86" i="20"/>
  <c r="Q86" i="20"/>
  <c r="P86" i="20"/>
  <c r="I86" i="20"/>
  <c r="M86" i="20" s="1"/>
  <c r="N86" i="20" s="1"/>
  <c r="W86" i="20" s="1"/>
  <c r="U85" i="20"/>
  <c r="T85" i="20"/>
  <c r="S85" i="20"/>
  <c r="R85" i="20"/>
  <c r="Q85" i="20"/>
  <c r="P85" i="20"/>
  <c r="I85" i="20"/>
  <c r="M85" i="20" s="1"/>
  <c r="N85" i="20" s="1"/>
  <c r="W85" i="20" s="1"/>
  <c r="U84" i="20"/>
  <c r="T84" i="20"/>
  <c r="S84" i="20"/>
  <c r="R84" i="20"/>
  <c r="Q84" i="20"/>
  <c r="P84" i="20"/>
  <c r="I84" i="20"/>
  <c r="M84" i="20" s="1"/>
  <c r="N84" i="20" s="1"/>
  <c r="W84" i="20" s="1"/>
  <c r="U83" i="20"/>
  <c r="T83" i="20"/>
  <c r="S83" i="20"/>
  <c r="R83" i="20"/>
  <c r="Q83" i="20"/>
  <c r="P83" i="20"/>
  <c r="I83" i="20"/>
  <c r="M83" i="20" s="1"/>
  <c r="N83" i="20" s="1"/>
  <c r="U82" i="20"/>
  <c r="T82" i="20"/>
  <c r="S82" i="20"/>
  <c r="R82" i="20"/>
  <c r="Q82" i="20"/>
  <c r="P82" i="20"/>
  <c r="I82" i="20"/>
  <c r="M82" i="20" s="1"/>
  <c r="N82" i="20" s="1"/>
  <c r="W82" i="20" s="1"/>
  <c r="U81" i="20"/>
  <c r="T81" i="20"/>
  <c r="S81" i="20"/>
  <c r="R81" i="20"/>
  <c r="Q81" i="20"/>
  <c r="P81" i="20"/>
  <c r="I81" i="20"/>
  <c r="M81" i="20" s="1"/>
  <c r="N81" i="20" s="1"/>
  <c r="U80" i="20"/>
  <c r="T80" i="20"/>
  <c r="S80" i="20"/>
  <c r="R80" i="20"/>
  <c r="Q80" i="20"/>
  <c r="P80" i="20"/>
  <c r="N80" i="20"/>
  <c r="W80" i="20" s="1"/>
  <c r="I80" i="20"/>
  <c r="M80" i="20" s="1"/>
  <c r="U79" i="20"/>
  <c r="T79" i="20"/>
  <c r="S79" i="20"/>
  <c r="R79" i="20"/>
  <c r="Q79" i="20"/>
  <c r="P79" i="20"/>
  <c r="I79" i="20"/>
  <c r="M79" i="20" s="1"/>
  <c r="N79" i="20" s="1"/>
  <c r="W79" i="20" s="1"/>
  <c r="U78" i="20"/>
  <c r="T78" i="20"/>
  <c r="S78" i="20"/>
  <c r="R78" i="20"/>
  <c r="Q78" i="20"/>
  <c r="P78" i="20"/>
  <c r="N78" i="20"/>
  <c r="W78" i="20" s="1"/>
  <c r="I78" i="20"/>
  <c r="M78" i="20" s="1"/>
  <c r="U77" i="20"/>
  <c r="T77" i="20"/>
  <c r="S77" i="20"/>
  <c r="R77" i="20"/>
  <c r="Q77" i="20"/>
  <c r="P77" i="20"/>
  <c r="I77" i="20"/>
  <c r="M77" i="20" s="1"/>
  <c r="N77" i="20" s="1"/>
  <c r="W77" i="20" s="1"/>
  <c r="U76" i="20"/>
  <c r="T76" i="20"/>
  <c r="S76" i="20"/>
  <c r="R76" i="20"/>
  <c r="Q76" i="20"/>
  <c r="P76" i="20"/>
  <c r="I76" i="20"/>
  <c r="M76" i="20" s="1"/>
  <c r="N76" i="20" s="1"/>
  <c r="W76" i="20" s="1"/>
  <c r="U75" i="20"/>
  <c r="T75" i="20"/>
  <c r="S75" i="20"/>
  <c r="R75" i="20"/>
  <c r="Q75" i="20"/>
  <c r="P75" i="20"/>
  <c r="I75" i="20"/>
  <c r="M75" i="20" s="1"/>
  <c r="N75" i="20" s="1"/>
  <c r="U74" i="20"/>
  <c r="T74" i="20"/>
  <c r="S74" i="20"/>
  <c r="R74" i="20"/>
  <c r="Q74" i="20"/>
  <c r="P74" i="20"/>
  <c r="I74" i="20"/>
  <c r="M74" i="20" s="1"/>
  <c r="N74" i="20" s="1"/>
  <c r="W74" i="20" s="1"/>
  <c r="U73" i="20"/>
  <c r="T73" i="20"/>
  <c r="S73" i="20"/>
  <c r="R73" i="20"/>
  <c r="Q73" i="20"/>
  <c r="P73" i="20"/>
  <c r="I73" i="20"/>
  <c r="M73" i="20" s="1"/>
  <c r="N73" i="20" s="1"/>
  <c r="U72" i="20"/>
  <c r="T72" i="20"/>
  <c r="S72" i="20"/>
  <c r="R72" i="20"/>
  <c r="Q72" i="20"/>
  <c r="P72" i="20"/>
  <c r="N72" i="20"/>
  <c r="W72" i="20" s="1"/>
  <c r="I72" i="20"/>
  <c r="M72" i="20" s="1"/>
  <c r="U71" i="20"/>
  <c r="T71" i="20"/>
  <c r="S71" i="20"/>
  <c r="R71" i="20"/>
  <c r="Q71" i="20"/>
  <c r="P71" i="20"/>
  <c r="I71" i="20"/>
  <c r="M71" i="20" s="1"/>
  <c r="N71" i="20" s="1"/>
  <c r="W71" i="20" s="1"/>
  <c r="U70" i="20"/>
  <c r="T70" i="20"/>
  <c r="S70" i="20"/>
  <c r="R70" i="20"/>
  <c r="Q70" i="20"/>
  <c r="P70" i="20"/>
  <c r="I70" i="20"/>
  <c r="M70" i="20" s="1"/>
  <c r="N70" i="20" s="1"/>
  <c r="W70" i="20" s="1"/>
  <c r="U69" i="20"/>
  <c r="T69" i="20"/>
  <c r="S69" i="20"/>
  <c r="R69" i="20"/>
  <c r="Q69" i="20"/>
  <c r="P69" i="20"/>
  <c r="I69" i="20"/>
  <c r="M69" i="20" s="1"/>
  <c r="N69" i="20" s="1"/>
  <c r="W69" i="20" s="1"/>
  <c r="U68" i="20"/>
  <c r="T68" i="20"/>
  <c r="S68" i="20"/>
  <c r="R68" i="20"/>
  <c r="Q68" i="20"/>
  <c r="P68" i="20"/>
  <c r="I68" i="20"/>
  <c r="M68" i="20" s="1"/>
  <c r="N68" i="20" s="1"/>
  <c r="W68" i="20" s="1"/>
  <c r="U67" i="20"/>
  <c r="T67" i="20"/>
  <c r="S67" i="20"/>
  <c r="R67" i="20"/>
  <c r="Q67" i="20"/>
  <c r="P67" i="20"/>
  <c r="I67" i="20"/>
  <c r="M67" i="20" s="1"/>
  <c r="N67" i="20" s="1"/>
  <c r="U66" i="20"/>
  <c r="T66" i="20"/>
  <c r="S66" i="20"/>
  <c r="R66" i="20"/>
  <c r="Q66" i="20"/>
  <c r="P66" i="20"/>
  <c r="I66" i="20"/>
  <c r="M66" i="20" s="1"/>
  <c r="N66" i="20" s="1"/>
  <c r="W66" i="20" s="1"/>
  <c r="U65" i="20"/>
  <c r="T65" i="20"/>
  <c r="S65" i="20"/>
  <c r="R65" i="20"/>
  <c r="Q65" i="20"/>
  <c r="P65" i="20"/>
  <c r="I65" i="20"/>
  <c r="M65" i="20" s="1"/>
  <c r="N65" i="20" s="1"/>
  <c r="U64" i="20"/>
  <c r="T64" i="20"/>
  <c r="S64" i="20"/>
  <c r="R64" i="20"/>
  <c r="Q64" i="20"/>
  <c r="P64" i="20"/>
  <c r="N64" i="20"/>
  <c r="W64" i="20" s="1"/>
  <c r="I64" i="20"/>
  <c r="M64" i="20" s="1"/>
  <c r="U63" i="20"/>
  <c r="T63" i="20"/>
  <c r="S63" i="20"/>
  <c r="R63" i="20"/>
  <c r="Q63" i="20"/>
  <c r="P63" i="20"/>
  <c r="I63" i="20"/>
  <c r="M63" i="20" s="1"/>
  <c r="N63" i="20" s="1"/>
  <c r="W63" i="20" s="1"/>
  <c r="U62" i="20"/>
  <c r="T62" i="20"/>
  <c r="S62" i="20"/>
  <c r="R62" i="20"/>
  <c r="Q62" i="20"/>
  <c r="P62" i="20"/>
  <c r="N62" i="20"/>
  <c r="W62" i="20" s="1"/>
  <c r="I62" i="20"/>
  <c r="M62" i="20" s="1"/>
  <c r="U61" i="20"/>
  <c r="T61" i="20"/>
  <c r="S61" i="20"/>
  <c r="R61" i="20"/>
  <c r="Q61" i="20"/>
  <c r="P61" i="20"/>
  <c r="I61" i="20"/>
  <c r="M61" i="20" s="1"/>
  <c r="N61" i="20" s="1"/>
  <c r="W61" i="20" s="1"/>
  <c r="U60" i="20"/>
  <c r="T60" i="20"/>
  <c r="S60" i="20"/>
  <c r="R60" i="20"/>
  <c r="Q60" i="20"/>
  <c r="P60" i="20"/>
  <c r="I60" i="20"/>
  <c r="M60" i="20" s="1"/>
  <c r="N60" i="20" s="1"/>
  <c r="W60" i="20" s="1"/>
  <c r="U59" i="20"/>
  <c r="T59" i="20"/>
  <c r="S59" i="20"/>
  <c r="R59" i="20"/>
  <c r="Q59" i="20"/>
  <c r="P59" i="20"/>
  <c r="I59" i="20"/>
  <c r="M59" i="20" s="1"/>
  <c r="N59" i="20" s="1"/>
  <c r="U58" i="20"/>
  <c r="T58" i="20"/>
  <c r="S58" i="20"/>
  <c r="R58" i="20"/>
  <c r="Q58" i="20"/>
  <c r="P58" i="20"/>
  <c r="I58" i="20"/>
  <c r="M58" i="20" s="1"/>
  <c r="N58" i="20" s="1"/>
  <c r="W58" i="20" s="1"/>
  <c r="U57" i="20"/>
  <c r="T57" i="20"/>
  <c r="S57" i="20"/>
  <c r="R57" i="20"/>
  <c r="Q57" i="20"/>
  <c r="P57" i="20"/>
  <c r="I57" i="20"/>
  <c r="M57" i="20" s="1"/>
  <c r="N57" i="20" s="1"/>
  <c r="U56" i="20"/>
  <c r="T56" i="20"/>
  <c r="S56" i="20"/>
  <c r="R56" i="20"/>
  <c r="Q56" i="20"/>
  <c r="P56" i="20"/>
  <c r="N56" i="20"/>
  <c r="W56" i="20" s="1"/>
  <c r="I56" i="20"/>
  <c r="M56" i="20" s="1"/>
  <c r="U55" i="20"/>
  <c r="T55" i="20"/>
  <c r="S55" i="20"/>
  <c r="R55" i="20"/>
  <c r="Q55" i="20"/>
  <c r="P55" i="20"/>
  <c r="I55" i="20"/>
  <c r="M55" i="20" s="1"/>
  <c r="N55" i="20" s="1"/>
  <c r="W55" i="20" s="1"/>
  <c r="U54" i="20"/>
  <c r="T54" i="20"/>
  <c r="S54" i="20"/>
  <c r="R54" i="20"/>
  <c r="Q54" i="20"/>
  <c r="P54" i="20"/>
  <c r="I54" i="20"/>
  <c r="M54" i="20" s="1"/>
  <c r="N54" i="20" s="1"/>
  <c r="W54" i="20" s="1"/>
  <c r="U53" i="20"/>
  <c r="T53" i="20"/>
  <c r="S53" i="20"/>
  <c r="R53" i="20"/>
  <c r="Q53" i="20"/>
  <c r="P53" i="20"/>
  <c r="I53" i="20"/>
  <c r="M53" i="20" s="1"/>
  <c r="N53" i="20" s="1"/>
  <c r="W53" i="20" s="1"/>
  <c r="U52" i="20"/>
  <c r="T52" i="20"/>
  <c r="S52" i="20"/>
  <c r="R52" i="20"/>
  <c r="Q52" i="20"/>
  <c r="P52" i="20"/>
  <c r="I52" i="20"/>
  <c r="M52" i="20" s="1"/>
  <c r="N52" i="20" s="1"/>
  <c r="W52" i="20" s="1"/>
  <c r="U51" i="20"/>
  <c r="T51" i="20"/>
  <c r="S51" i="20"/>
  <c r="R51" i="20"/>
  <c r="Q51" i="20"/>
  <c r="P51" i="20"/>
  <c r="I51" i="20"/>
  <c r="M51" i="20" s="1"/>
  <c r="N51" i="20" s="1"/>
  <c r="U50" i="20"/>
  <c r="T50" i="20"/>
  <c r="S50" i="20"/>
  <c r="R50" i="20"/>
  <c r="Q50" i="20"/>
  <c r="P50" i="20"/>
  <c r="I50" i="20"/>
  <c r="M50" i="20" s="1"/>
  <c r="N50" i="20" s="1"/>
  <c r="W50" i="20" s="1"/>
  <c r="U49" i="20"/>
  <c r="T49" i="20"/>
  <c r="S49" i="20"/>
  <c r="R49" i="20"/>
  <c r="Q49" i="20"/>
  <c r="P49" i="20"/>
  <c r="I49" i="20"/>
  <c r="M49" i="20" s="1"/>
  <c r="N49" i="20" s="1"/>
  <c r="W49" i="20" s="1"/>
  <c r="U48" i="20"/>
  <c r="T48" i="20"/>
  <c r="S48" i="20"/>
  <c r="R48" i="20"/>
  <c r="Q48" i="20"/>
  <c r="P48" i="20"/>
  <c r="I48" i="20"/>
  <c r="M48" i="20" s="1"/>
  <c r="N48" i="20" s="1"/>
  <c r="U47" i="20"/>
  <c r="T47" i="20"/>
  <c r="S47" i="20"/>
  <c r="R47" i="20"/>
  <c r="Q47" i="20"/>
  <c r="P47" i="20"/>
  <c r="I47" i="20"/>
  <c r="M47" i="20" s="1"/>
  <c r="N47" i="20" s="1"/>
  <c r="U46" i="20"/>
  <c r="T46" i="20"/>
  <c r="S46" i="20"/>
  <c r="R46" i="20"/>
  <c r="Q46" i="20"/>
  <c r="P46" i="20"/>
  <c r="I46" i="20"/>
  <c r="M46" i="20" s="1"/>
  <c r="N46" i="20" s="1"/>
  <c r="W46" i="20" s="1"/>
  <c r="U45" i="20"/>
  <c r="T45" i="20"/>
  <c r="S45" i="20"/>
  <c r="R45" i="20"/>
  <c r="Q45" i="20"/>
  <c r="P45" i="20"/>
  <c r="I45" i="20"/>
  <c r="M45" i="20" s="1"/>
  <c r="N45" i="20" s="1"/>
  <c r="W45" i="20" s="1"/>
  <c r="U44" i="20"/>
  <c r="T44" i="20"/>
  <c r="S44" i="20"/>
  <c r="R44" i="20"/>
  <c r="Q44" i="20"/>
  <c r="P44" i="20"/>
  <c r="I44" i="20"/>
  <c r="M44" i="20" s="1"/>
  <c r="N44" i="20" s="1"/>
  <c r="U43" i="20"/>
  <c r="T43" i="20"/>
  <c r="S43" i="20"/>
  <c r="R43" i="20"/>
  <c r="Q43" i="20"/>
  <c r="P43" i="20"/>
  <c r="I43" i="20"/>
  <c r="M43" i="20" s="1"/>
  <c r="N43" i="20" s="1"/>
  <c r="U42" i="20"/>
  <c r="T42" i="20"/>
  <c r="S42" i="20"/>
  <c r="R42" i="20"/>
  <c r="Q42" i="20"/>
  <c r="P42" i="20"/>
  <c r="I42" i="20"/>
  <c r="M42" i="20" s="1"/>
  <c r="N42" i="20" s="1"/>
  <c r="W42" i="20" s="1"/>
  <c r="U41" i="20"/>
  <c r="T41" i="20"/>
  <c r="S41" i="20"/>
  <c r="R41" i="20"/>
  <c r="Q41" i="20"/>
  <c r="P41" i="20"/>
  <c r="I41" i="20"/>
  <c r="M41" i="20" s="1"/>
  <c r="N41" i="20" s="1"/>
  <c r="W41" i="20" s="1"/>
  <c r="U40" i="20"/>
  <c r="T40" i="20"/>
  <c r="S40" i="20"/>
  <c r="R40" i="20"/>
  <c r="Q40" i="20"/>
  <c r="P40" i="20"/>
  <c r="I40" i="20"/>
  <c r="M40" i="20" s="1"/>
  <c r="N40" i="20" s="1"/>
  <c r="U39" i="20"/>
  <c r="T39" i="20"/>
  <c r="S39" i="20"/>
  <c r="R39" i="20"/>
  <c r="Q39" i="20"/>
  <c r="P39" i="20"/>
  <c r="I39" i="20"/>
  <c r="M39" i="20" s="1"/>
  <c r="N39" i="20" s="1"/>
  <c r="U38" i="20"/>
  <c r="T38" i="20"/>
  <c r="S38" i="20"/>
  <c r="R38" i="20"/>
  <c r="Q38" i="20"/>
  <c r="P38" i="20"/>
  <c r="I38" i="20"/>
  <c r="M38" i="20" s="1"/>
  <c r="N38" i="20" s="1"/>
  <c r="W38" i="20" s="1"/>
  <c r="U37" i="20"/>
  <c r="T37" i="20"/>
  <c r="S37" i="20"/>
  <c r="R37" i="20"/>
  <c r="Q37" i="20"/>
  <c r="P37" i="20"/>
  <c r="I37" i="20"/>
  <c r="M37" i="20" s="1"/>
  <c r="N37" i="20" s="1"/>
  <c r="W37" i="20" s="1"/>
  <c r="U36" i="20"/>
  <c r="T36" i="20"/>
  <c r="S36" i="20"/>
  <c r="R36" i="20"/>
  <c r="Q36" i="20"/>
  <c r="P36" i="20"/>
  <c r="I36" i="20"/>
  <c r="M36" i="20" s="1"/>
  <c r="N36" i="20" s="1"/>
  <c r="U35" i="20"/>
  <c r="T35" i="20"/>
  <c r="S35" i="20"/>
  <c r="R35" i="20"/>
  <c r="Q35" i="20"/>
  <c r="P35" i="20"/>
  <c r="I35" i="20"/>
  <c r="M35" i="20" s="1"/>
  <c r="N35" i="20" s="1"/>
  <c r="U34" i="20"/>
  <c r="T34" i="20"/>
  <c r="S34" i="20"/>
  <c r="R34" i="20"/>
  <c r="Q34" i="20"/>
  <c r="P34" i="20"/>
  <c r="I34" i="20"/>
  <c r="M34" i="20" s="1"/>
  <c r="N34" i="20" s="1"/>
  <c r="W34" i="20" s="1"/>
  <c r="U33" i="20"/>
  <c r="T33" i="20"/>
  <c r="S33" i="20"/>
  <c r="R33" i="20"/>
  <c r="Q33" i="20"/>
  <c r="P33" i="20"/>
  <c r="I33" i="20"/>
  <c r="M33" i="20" s="1"/>
  <c r="N33" i="20" s="1"/>
  <c r="W33" i="20" s="1"/>
  <c r="U32" i="20"/>
  <c r="T32" i="20"/>
  <c r="S32" i="20"/>
  <c r="R32" i="20"/>
  <c r="Q32" i="20"/>
  <c r="P32" i="20"/>
  <c r="I32" i="20"/>
  <c r="M32" i="20" s="1"/>
  <c r="N32" i="20" s="1"/>
  <c r="U31" i="20"/>
  <c r="T31" i="20"/>
  <c r="S31" i="20"/>
  <c r="R31" i="20"/>
  <c r="Q31" i="20"/>
  <c r="P31" i="20"/>
  <c r="I31" i="20"/>
  <c r="M31" i="20" s="1"/>
  <c r="N31" i="20" s="1"/>
  <c r="U30" i="20"/>
  <c r="T30" i="20"/>
  <c r="S30" i="20"/>
  <c r="R30" i="20"/>
  <c r="Q30" i="20"/>
  <c r="P30" i="20"/>
  <c r="I30" i="20"/>
  <c r="M30" i="20" s="1"/>
  <c r="N30" i="20" s="1"/>
  <c r="W30" i="20" s="1"/>
  <c r="U29" i="20"/>
  <c r="T29" i="20"/>
  <c r="S29" i="20"/>
  <c r="R29" i="20"/>
  <c r="Q29" i="20"/>
  <c r="P29" i="20"/>
  <c r="I29" i="20"/>
  <c r="M29" i="20" s="1"/>
  <c r="N29" i="20" s="1"/>
  <c r="W29" i="20" s="1"/>
  <c r="U28" i="20"/>
  <c r="T28" i="20"/>
  <c r="S28" i="20"/>
  <c r="R28" i="20"/>
  <c r="Q28" i="20"/>
  <c r="P28" i="20"/>
  <c r="I28" i="20"/>
  <c r="M28" i="20" s="1"/>
  <c r="N28" i="20" s="1"/>
  <c r="U27" i="20"/>
  <c r="T27" i="20"/>
  <c r="S27" i="20"/>
  <c r="R27" i="20"/>
  <c r="Q27" i="20"/>
  <c r="P27" i="20"/>
  <c r="I27" i="20"/>
  <c r="M27" i="20" s="1"/>
  <c r="N27" i="20" s="1"/>
  <c r="U26" i="20"/>
  <c r="T26" i="20"/>
  <c r="S26" i="20"/>
  <c r="R26" i="20"/>
  <c r="Q26" i="20"/>
  <c r="P26" i="20"/>
  <c r="I26" i="20"/>
  <c r="M26" i="20" s="1"/>
  <c r="N26" i="20" s="1"/>
  <c r="W26" i="20" s="1"/>
  <c r="U25" i="20"/>
  <c r="T25" i="20"/>
  <c r="S25" i="20"/>
  <c r="R25" i="20"/>
  <c r="Q25" i="20"/>
  <c r="P25" i="20"/>
  <c r="I25" i="20"/>
  <c r="M25" i="20" s="1"/>
  <c r="N25" i="20" s="1"/>
  <c r="W25" i="20" s="1"/>
  <c r="U24" i="20"/>
  <c r="T24" i="20"/>
  <c r="S24" i="20"/>
  <c r="R24" i="20"/>
  <c r="Q24" i="20"/>
  <c r="P24" i="20"/>
  <c r="I24" i="20"/>
  <c r="M24" i="20" s="1"/>
  <c r="N24" i="20" s="1"/>
  <c r="U23" i="20"/>
  <c r="T23" i="20"/>
  <c r="S23" i="20"/>
  <c r="R23" i="20"/>
  <c r="Q23" i="20"/>
  <c r="P23" i="20"/>
  <c r="I23" i="20"/>
  <c r="M23" i="20" s="1"/>
  <c r="N23" i="20" s="1"/>
  <c r="U22" i="20"/>
  <c r="T22" i="20"/>
  <c r="S22" i="20"/>
  <c r="R22" i="20"/>
  <c r="Q22" i="20"/>
  <c r="P22" i="20"/>
  <c r="I22" i="20"/>
  <c r="M22" i="20" s="1"/>
  <c r="N22" i="20" s="1"/>
  <c r="W22" i="20" s="1"/>
  <c r="U21" i="20"/>
  <c r="T21" i="20"/>
  <c r="S21" i="20"/>
  <c r="R21" i="20"/>
  <c r="Q21" i="20"/>
  <c r="P21" i="20"/>
  <c r="I21" i="20"/>
  <c r="M21" i="20" s="1"/>
  <c r="N21" i="20" s="1"/>
  <c r="W21" i="20" s="1"/>
  <c r="U20" i="20"/>
  <c r="T20" i="20"/>
  <c r="S20" i="20"/>
  <c r="R20" i="20"/>
  <c r="Q20" i="20"/>
  <c r="P20" i="20"/>
  <c r="I20" i="20"/>
  <c r="M20" i="20" s="1"/>
  <c r="N20" i="20" s="1"/>
  <c r="U19" i="20"/>
  <c r="T19" i="20"/>
  <c r="S19" i="20"/>
  <c r="R19" i="20"/>
  <c r="Q19" i="20"/>
  <c r="P19" i="20"/>
  <c r="I19" i="20"/>
  <c r="M19" i="20" s="1"/>
  <c r="N19" i="20" s="1"/>
  <c r="U18" i="20"/>
  <c r="T18" i="20"/>
  <c r="S18" i="20"/>
  <c r="R18" i="20"/>
  <c r="Q18" i="20"/>
  <c r="P18" i="20"/>
  <c r="I18" i="20"/>
  <c r="M18" i="20" s="1"/>
  <c r="N18" i="20" s="1"/>
  <c r="W18" i="20" s="1"/>
  <c r="U17" i="20"/>
  <c r="T17" i="20"/>
  <c r="S17" i="20"/>
  <c r="R17" i="20"/>
  <c r="Q17" i="20"/>
  <c r="P17" i="20"/>
  <c r="I17" i="20"/>
  <c r="M17" i="20" s="1"/>
  <c r="N17" i="20" s="1"/>
  <c r="W17" i="20" s="1"/>
  <c r="U16" i="20"/>
  <c r="T16" i="20"/>
  <c r="S16" i="20"/>
  <c r="R16" i="20"/>
  <c r="Q16" i="20"/>
  <c r="P16" i="20"/>
  <c r="I16" i="20"/>
  <c r="M16" i="20" s="1"/>
  <c r="N16" i="20" s="1"/>
  <c r="U15" i="20"/>
  <c r="T15" i="20"/>
  <c r="S15" i="20"/>
  <c r="R15" i="20"/>
  <c r="Q15" i="20"/>
  <c r="P15" i="20"/>
  <c r="I15" i="20"/>
  <c r="M15" i="20" s="1"/>
  <c r="N15" i="20" s="1"/>
  <c r="U14" i="20"/>
  <c r="T14" i="20"/>
  <c r="S14" i="20"/>
  <c r="R14" i="20"/>
  <c r="Q14" i="20"/>
  <c r="P14" i="20"/>
  <c r="I14" i="20"/>
  <c r="M14" i="20" s="1"/>
  <c r="N14" i="20" s="1"/>
  <c r="W14" i="20" s="1"/>
  <c r="U13" i="20"/>
  <c r="T13" i="20"/>
  <c r="S13" i="20"/>
  <c r="R13" i="20"/>
  <c r="Q13" i="20"/>
  <c r="P13" i="20"/>
  <c r="I13" i="20"/>
  <c r="M13" i="20" s="1"/>
  <c r="N13" i="20" s="1"/>
  <c r="W13" i="20" s="1"/>
  <c r="U12" i="20"/>
  <c r="T12" i="20"/>
  <c r="S12" i="20"/>
  <c r="R12" i="20"/>
  <c r="Q12" i="20"/>
  <c r="P12" i="20"/>
  <c r="I12" i="20"/>
  <c r="M12" i="20" s="1"/>
  <c r="N12" i="20" s="1"/>
  <c r="U11" i="20"/>
  <c r="T11" i="20"/>
  <c r="S11" i="20"/>
  <c r="R11" i="20"/>
  <c r="Q11" i="20"/>
  <c r="P11" i="20"/>
  <c r="I11" i="20"/>
  <c r="M11" i="20" s="1"/>
  <c r="N11" i="20" s="1"/>
  <c r="U10" i="20"/>
  <c r="T10" i="20"/>
  <c r="S10" i="20"/>
  <c r="R10" i="20"/>
  <c r="Q10" i="20"/>
  <c r="P10" i="20"/>
  <c r="I10" i="20"/>
  <c r="M10" i="20" s="1"/>
  <c r="N10" i="20" s="1"/>
  <c r="W10" i="20" s="1"/>
  <c r="U9" i="20"/>
  <c r="T9" i="20"/>
  <c r="S9" i="20"/>
  <c r="R9" i="20"/>
  <c r="Q9" i="20"/>
  <c r="P9" i="20"/>
  <c r="I9" i="20"/>
  <c r="M9" i="20" s="1"/>
  <c r="N9" i="20" s="1"/>
  <c r="W9" i="20" s="1"/>
  <c r="U8" i="20"/>
  <c r="T8" i="20"/>
  <c r="S8" i="20"/>
  <c r="R8" i="20"/>
  <c r="Q8" i="20"/>
  <c r="P8" i="20"/>
  <c r="I8" i="20"/>
  <c r="M8" i="20" s="1"/>
  <c r="N8" i="20" s="1"/>
  <c r="U7" i="20"/>
  <c r="T7" i="20"/>
  <c r="S7" i="20"/>
  <c r="R7" i="20"/>
  <c r="R168" i="20" s="1"/>
  <c r="I24" i="31" s="1"/>
  <c r="Q7" i="20"/>
  <c r="P7" i="20"/>
  <c r="P168" i="20" s="1"/>
  <c r="F24" i="31" s="1"/>
  <c r="I7" i="20"/>
  <c r="M7" i="20" s="1"/>
  <c r="T113" i="19"/>
  <c r="U113" i="19" s="1"/>
  <c r="R113" i="19"/>
  <c r="S113" i="19" s="1"/>
  <c r="P113" i="19"/>
  <c r="Q113" i="19" s="1"/>
  <c r="M113" i="19"/>
  <c r="N113" i="19" s="1"/>
  <c r="I113" i="19"/>
  <c r="U112" i="19"/>
  <c r="T112" i="19"/>
  <c r="S112" i="19"/>
  <c r="R112" i="19"/>
  <c r="Q112" i="19"/>
  <c r="P112" i="19"/>
  <c r="I112" i="19"/>
  <c r="M112" i="19" s="1"/>
  <c r="N112" i="19" s="1"/>
  <c r="T111" i="19"/>
  <c r="U111" i="19" s="1"/>
  <c r="R111" i="19"/>
  <c r="S111" i="19" s="1"/>
  <c r="P111" i="19"/>
  <c r="Q111" i="19" s="1"/>
  <c r="M111" i="19"/>
  <c r="N111" i="19" s="1"/>
  <c r="I111" i="19"/>
  <c r="U110" i="19"/>
  <c r="T110" i="19"/>
  <c r="S110" i="19"/>
  <c r="R110" i="19"/>
  <c r="Q110" i="19"/>
  <c r="P110" i="19"/>
  <c r="I110" i="19"/>
  <c r="M110" i="19" s="1"/>
  <c r="N110" i="19" s="1"/>
  <c r="T109" i="19"/>
  <c r="U109" i="19" s="1"/>
  <c r="R109" i="19"/>
  <c r="S109" i="19" s="1"/>
  <c r="P109" i="19"/>
  <c r="Q109" i="19" s="1"/>
  <c r="M109" i="19"/>
  <c r="N109" i="19" s="1"/>
  <c r="I109" i="19"/>
  <c r="U108" i="19"/>
  <c r="T108" i="19"/>
  <c r="S108" i="19"/>
  <c r="R108" i="19"/>
  <c r="Q108" i="19"/>
  <c r="P108" i="19"/>
  <c r="N108" i="19"/>
  <c r="I108" i="19"/>
  <c r="M108" i="19" s="1"/>
  <c r="T107" i="19"/>
  <c r="U107" i="19" s="1"/>
  <c r="R107" i="19"/>
  <c r="S107" i="19" s="1"/>
  <c r="P107" i="19"/>
  <c r="Q107" i="19" s="1"/>
  <c r="M107" i="19"/>
  <c r="N107" i="19" s="1"/>
  <c r="I107" i="19"/>
  <c r="U106" i="19"/>
  <c r="T106" i="19"/>
  <c r="S106" i="19"/>
  <c r="R106" i="19"/>
  <c r="Q106" i="19"/>
  <c r="P106" i="19"/>
  <c r="I106" i="19"/>
  <c r="M106" i="19" s="1"/>
  <c r="N106" i="19" s="1"/>
  <c r="T105" i="19"/>
  <c r="U105" i="19" s="1"/>
  <c r="R105" i="19"/>
  <c r="S105" i="19" s="1"/>
  <c r="P105" i="19"/>
  <c r="Q105" i="19" s="1"/>
  <c r="M105" i="19"/>
  <c r="N105" i="19" s="1"/>
  <c r="I105" i="19"/>
  <c r="U104" i="19"/>
  <c r="T104" i="19"/>
  <c r="S104" i="19"/>
  <c r="R104" i="19"/>
  <c r="Q104" i="19"/>
  <c r="P104" i="19"/>
  <c r="I104" i="19"/>
  <c r="M104" i="19" s="1"/>
  <c r="N104" i="19" s="1"/>
  <c r="T103" i="19"/>
  <c r="U103" i="19" s="1"/>
  <c r="R103" i="19"/>
  <c r="S103" i="19" s="1"/>
  <c r="P103" i="19"/>
  <c r="Q103" i="19" s="1"/>
  <c r="M103" i="19"/>
  <c r="N103" i="19" s="1"/>
  <c r="I103" i="19"/>
  <c r="U102" i="19"/>
  <c r="T102" i="19"/>
  <c r="S102" i="19"/>
  <c r="R102" i="19"/>
  <c r="Q102" i="19"/>
  <c r="P102" i="19"/>
  <c r="N102" i="19"/>
  <c r="I102" i="19"/>
  <c r="M102" i="19" s="1"/>
  <c r="T101" i="19"/>
  <c r="U101" i="19" s="1"/>
  <c r="R101" i="19"/>
  <c r="S101" i="19" s="1"/>
  <c r="P101" i="19"/>
  <c r="Q101" i="19" s="1"/>
  <c r="M101" i="19"/>
  <c r="N101" i="19" s="1"/>
  <c r="I101" i="19"/>
  <c r="U100" i="19"/>
  <c r="T100" i="19"/>
  <c r="S100" i="19"/>
  <c r="R100" i="19"/>
  <c r="Q100" i="19"/>
  <c r="P100" i="19"/>
  <c r="I100" i="19"/>
  <c r="M100" i="19" s="1"/>
  <c r="N100" i="19" s="1"/>
  <c r="U99" i="19"/>
  <c r="T99" i="19"/>
  <c r="R99" i="19"/>
  <c r="S99" i="19" s="1"/>
  <c r="P99" i="19"/>
  <c r="Q99" i="19" s="1"/>
  <c r="I99" i="19"/>
  <c r="M99" i="19" s="1"/>
  <c r="N99" i="19" s="1"/>
  <c r="U98" i="19"/>
  <c r="T98" i="19"/>
  <c r="R98" i="19"/>
  <c r="S98" i="19" s="1"/>
  <c r="Q98" i="19"/>
  <c r="P98" i="19"/>
  <c r="I98" i="19"/>
  <c r="M98" i="19" s="1"/>
  <c r="N98" i="19" s="1"/>
  <c r="U97" i="19"/>
  <c r="T97" i="19"/>
  <c r="R97" i="19"/>
  <c r="S97" i="19" s="1"/>
  <c r="Q97" i="19"/>
  <c r="P97" i="19"/>
  <c r="M97" i="19"/>
  <c r="N97" i="19" s="1"/>
  <c r="I97" i="19"/>
  <c r="T96" i="19"/>
  <c r="U96" i="19" s="1"/>
  <c r="R96" i="19"/>
  <c r="S96" i="19" s="1"/>
  <c r="P96" i="19"/>
  <c r="Q96" i="19" s="1"/>
  <c r="M96" i="19"/>
  <c r="N96" i="19" s="1"/>
  <c r="I96" i="19"/>
  <c r="T95" i="19"/>
  <c r="U95" i="19" s="1"/>
  <c r="S95" i="19"/>
  <c r="R95" i="19"/>
  <c r="P95" i="19"/>
  <c r="Q95" i="19" s="1"/>
  <c r="N95" i="19"/>
  <c r="I95" i="19"/>
  <c r="M95" i="19" s="1"/>
  <c r="T94" i="19"/>
  <c r="U94" i="19" s="1"/>
  <c r="R94" i="19"/>
  <c r="S94" i="19" s="1"/>
  <c r="P94" i="19"/>
  <c r="Q94" i="19" s="1"/>
  <c r="I94" i="19"/>
  <c r="M94" i="19" s="1"/>
  <c r="N94" i="19" s="1"/>
  <c r="U93" i="19"/>
  <c r="T93" i="19"/>
  <c r="R93" i="19"/>
  <c r="S93" i="19" s="1"/>
  <c r="Q93" i="19"/>
  <c r="P93" i="19"/>
  <c r="I93" i="19"/>
  <c r="M93" i="19" s="1"/>
  <c r="N93" i="19" s="1"/>
  <c r="T92" i="19"/>
  <c r="U92" i="19" s="1"/>
  <c r="S92" i="19"/>
  <c r="R92" i="19"/>
  <c r="P92" i="19"/>
  <c r="Q92" i="19" s="1"/>
  <c r="N92" i="19"/>
  <c r="M92" i="19"/>
  <c r="I92" i="19"/>
  <c r="T91" i="19"/>
  <c r="U91" i="19" s="1"/>
  <c r="S91" i="19"/>
  <c r="R91" i="19"/>
  <c r="P91" i="19"/>
  <c r="Q91" i="19" s="1"/>
  <c r="I91" i="19"/>
  <c r="M91" i="19" s="1"/>
  <c r="N91" i="19" s="1"/>
  <c r="U90" i="19"/>
  <c r="T90" i="19"/>
  <c r="R90" i="19"/>
  <c r="S90" i="19" s="1"/>
  <c r="Q90" i="19"/>
  <c r="P90" i="19"/>
  <c r="I90" i="19"/>
  <c r="M90" i="19" s="1"/>
  <c r="N90" i="19" s="1"/>
  <c r="U89" i="19"/>
  <c r="T89" i="19"/>
  <c r="R89" i="19"/>
  <c r="S89" i="19" s="1"/>
  <c r="Q89" i="19"/>
  <c r="P89" i="19"/>
  <c r="M89" i="19"/>
  <c r="N89" i="19" s="1"/>
  <c r="I89" i="19"/>
  <c r="T88" i="19"/>
  <c r="U88" i="19" s="1"/>
  <c r="R88" i="19"/>
  <c r="S88" i="19" s="1"/>
  <c r="P88" i="19"/>
  <c r="Q88" i="19" s="1"/>
  <c r="M88" i="19"/>
  <c r="N88" i="19" s="1"/>
  <c r="I88" i="19"/>
  <c r="T87" i="19"/>
  <c r="U87" i="19" s="1"/>
  <c r="S87" i="19"/>
  <c r="R87" i="19"/>
  <c r="P87" i="19"/>
  <c r="Q87" i="19" s="1"/>
  <c r="N87" i="19"/>
  <c r="I87" i="19"/>
  <c r="M87" i="19" s="1"/>
  <c r="T86" i="19"/>
  <c r="U86" i="19" s="1"/>
  <c r="R86" i="19"/>
  <c r="S86" i="19" s="1"/>
  <c r="P86" i="19"/>
  <c r="Q86" i="19" s="1"/>
  <c r="I86" i="19"/>
  <c r="M86" i="19" s="1"/>
  <c r="N86" i="19" s="1"/>
  <c r="U85" i="19"/>
  <c r="T85" i="19"/>
  <c r="R85" i="19"/>
  <c r="S85" i="19" s="1"/>
  <c r="Q85" i="19"/>
  <c r="P85" i="19"/>
  <c r="I85" i="19"/>
  <c r="M85" i="19" s="1"/>
  <c r="N85" i="19" s="1"/>
  <c r="T84" i="19"/>
  <c r="U84" i="19" s="1"/>
  <c r="S84" i="19"/>
  <c r="R84" i="19"/>
  <c r="P84" i="19"/>
  <c r="Q84" i="19" s="1"/>
  <c r="N84" i="19"/>
  <c r="M84" i="19"/>
  <c r="I84" i="19"/>
  <c r="T83" i="19"/>
  <c r="U83" i="19" s="1"/>
  <c r="S83" i="19"/>
  <c r="R83" i="19"/>
  <c r="P83" i="19"/>
  <c r="Q83" i="19" s="1"/>
  <c r="I83" i="19"/>
  <c r="M83" i="19" s="1"/>
  <c r="N83" i="19" s="1"/>
  <c r="U82" i="19"/>
  <c r="T82" i="19"/>
  <c r="R82" i="19"/>
  <c r="S82" i="19" s="1"/>
  <c r="Q82" i="19"/>
  <c r="P82" i="19"/>
  <c r="I82" i="19"/>
  <c r="M82" i="19" s="1"/>
  <c r="N82" i="19" s="1"/>
  <c r="U81" i="19"/>
  <c r="T81" i="19"/>
  <c r="R81" i="19"/>
  <c r="S81" i="19" s="1"/>
  <c r="Q81" i="19"/>
  <c r="P81" i="19"/>
  <c r="M81" i="19"/>
  <c r="N81" i="19" s="1"/>
  <c r="I81" i="19"/>
  <c r="T80" i="19"/>
  <c r="U80" i="19" s="1"/>
  <c r="R80" i="19"/>
  <c r="S80" i="19" s="1"/>
  <c r="P80" i="19"/>
  <c r="Q80" i="19" s="1"/>
  <c r="M80" i="19"/>
  <c r="N80" i="19" s="1"/>
  <c r="I80" i="19"/>
  <c r="T79" i="19"/>
  <c r="U79" i="19" s="1"/>
  <c r="S79" i="19"/>
  <c r="R79" i="19"/>
  <c r="P79" i="19"/>
  <c r="Q79" i="19" s="1"/>
  <c r="N79" i="19"/>
  <c r="I79" i="19"/>
  <c r="M79" i="19" s="1"/>
  <c r="T78" i="19"/>
  <c r="U78" i="19" s="1"/>
  <c r="R78" i="19"/>
  <c r="S78" i="19" s="1"/>
  <c r="P78" i="19"/>
  <c r="Q78" i="19" s="1"/>
  <c r="I78" i="19"/>
  <c r="M78" i="19" s="1"/>
  <c r="N78" i="19" s="1"/>
  <c r="U77" i="19"/>
  <c r="T77" i="19"/>
  <c r="R77" i="19"/>
  <c r="S77" i="19" s="1"/>
  <c r="Q77" i="19"/>
  <c r="P77" i="19"/>
  <c r="I77" i="19"/>
  <c r="M77" i="19" s="1"/>
  <c r="N77" i="19" s="1"/>
  <c r="T76" i="19"/>
  <c r="U76" i="19" s="1"/>
  <c r="S76" i="19"/>
  <c r="R76" i="19"/>
  <c r="P76" i="19"/>
  <c r="Q76" i="19" s="1"/>
  <c r="N76" i="19"/>
  <c r="M76" i="19"/>
  <c r="I76" i="19"/>
  <c r="T75" i="19"/>
  <c r="U75" i="19" s="1"/>
  <c r="S75" i="19"/>
  <c r="R75" i="19"/>
  <c r="P75" i="19"/>
  <c r="Q75" i="19" s="1"/>
  <c r="I75" i="19"/>
  <c r="M75" i="19" s="1"/>
  <c r="N75" i="19" s="1"/>
  <c r="U74" i="19"/>
  <c r="T74" i="19"/>
  <c r="R74" i="19"/>
  <c r="S74" i="19" s="1"/>
  <c r="Q74" i="19"/>
  <c r="P74" i="19"/>
  <c r="I74" i="19"/>
  <c r="M74" i="19" s="1"/>
  <c r="N74" i="19" s="1"/>
  <c r="U73" i="19"/>
  <c r="T73" i="19"/>
  <c r="R73" i="19"/>
  <c r="S73" i="19" s="1"/>
  <c r="Q73" i="19"/>
  <c r="P73" i="19"/>
  <c r="M73" i="19"/>
  <c r="N73" i="19" s="1"/>
  <c r="I73" i="19"/>
  <c r="T72" i="19"/>
  <c r="U72" i="19" s="1"/>
  <c r="R72" i="19"/>
  <c r="S72" i="19" s="1"/>
  <c r="P72" i="19"/>
  <c r="Q72" i="19" s="1"/>
  <c r="M72" i="19"/>
  <c r="N72" i="19" s="1"/>
  <c r="I72" i="19"/>
  <c r="T71" i="19"/>
  <c r="U71" i="19" s="1"/>
  <c r="S71" i="19"/>
  <c r="R71" i="19"/>
  <c r="P71" i="19"/>
  <c r="Q71" i="19" s="1"/>
  <c r="N71" i="19"/>
  <c r="I71" i="19"/>
  <c r="M71" i="19" s="1"/>
  <c r="T70" i="19"/>
  <c r="U70" i="19" s="1"/>
  <c r="R70" i="19"/>
  <c r="S70" i="19" s="1"/>
  <c r="P70" i="19"/>
  <c r="Q70" i="19" s="1"/>
  <c r="I70" i="19"/>
  <c r="M70" i="19" s="1"/>
  <c r="N70" i="19" s="1"/>
  <c r="U69" i="19"/>
  <c r="T69" i="19"/>
  <c r="R69" i="19"/>
  <c r="S69" i="19" s="1"/>
  <c r="Q69" i="19"/>
  <c r="P69" i="19"/>
  <c r="I69" i="19"/>
  <c r="M69" i="19" s="1"/>
  <c r="N69" i="19" s="1"/>
  <c r="T68" i="19"/>
  <c r="U68" i="19" s="1"/>
  <c r="S68" i="19"/>
  <c r="R68" i="19"/>
  <c r="P68" i="19"/>
  <c r="Q68" i="19" s="1"/>
  <c r="N68" i="19"/>
  <c r="M68" i="19"/>
  <c r="I68" i="19"/>
  <c r="T67" i="19"/>
  <c r="U67" i="19" s="1"/>
  <c r="S67" i="19"/>
  <c r="R67" i="19"/>
  <c r="P67" i="19"/>
  <c r="Q67" i="19" s="1"/>
  <c r="I67" i="19"/>
  <c r="M67" i="19" s="1"/>
  <c r="N67" i="19" s="1"/>
  <c r="U66" i="19"/>
  <c r="T66" i="19"/>
  <c r="R66" i="19"/>
  <c r="S66" i="19" s="1"/>
  <c r="Q66" i="19"/>
  <c r="P66" i="19"/>
  <c r="I66" i="19"/>
  <c r="M66" i="19" s="1"/>
  <c r="N66" i="19" s="1"/>
  <c r="U65" i="19"/>
  <c r="T65" i="19"/>
  <c r="R65" i="19"/>
  <c r="S65" i="19" s="1"/>
  <c r="Q65" i="19"/>
  <c r="P65" i="19"/>
  <c r="M65" i="19"/>
  <c r="N65" i="19" s="1"/>
  <c r="I65" i="19"/>
  <c r="T64" i="19"/>
  <c r="U64" i="19" s="1"/>
  <c r="R64" i="19"/>
  <c r="S64" i="19" s="1"/>
  <c r="P64" i="19"/>
  <c r="Q64" i="19" s="1"/>
  <c r="M64" i="19"/>
  <c r="N64" i="19" s="1"/>
  <c r="I64" i="19"/>
  <c r="T63" i="19"/>
  <c r="U63" i="19" s="1"/>
  <c r="S63" i="19"/>
  <c r="R63" i="19"/>
  <c r="P63" i="19"/>
  <c r="Q63" i="19" s="1"/>
  <c r="N63" i="19"/>
  <c r="I63" i="19"/>
  <c r="M63" i="19" s="1"/>
  <c r="T62" i="19"/>
  <c r="U62" i="19" s="1"/>
  <c r="R62" i="19"/>
  <c r="S62" i="19" s="1"/>
  <c r="P62" i="19"/>
  <c r="Q62" i="19" s="1"/>
  <c r="I62" i="19"/>
  <c r="M62" i="19" s="1"/>
  <c r="N62" i="19" s="1"/>
  <c r="U61" i="19"/>
  <c r="T61" i="19"/>
  <c r="R61" i="19"/>
  <c r="S61" i="19" s="1"/>
  <c r="Q61" i="19"/>
  <c r="P61" i="19"/>
  <c r="I61" i="19"/>
  <c r="M61" i="19" s="1"/>
  <c r="N61" i="19" s="1"/>
  <c r="T60" i="19"/>
  <c r="U60" i="19" s="1"/>
  <c r="S60" i="19"/>
  <c r="R60" i="19"/>
  <c r="P60" i="19"/>
  <c r="Q60" i="19" s="1"/>
  <c r="N60" i="19"/>
  <c r="M60" i="19"/>
  <c r="I60" i="19"/>
  <c r="T59" i="19"/>
  <c r="U59" i="19" s="1"/>
  <c r="S59" i="19"/>
  <c r="R59" i="19"/>
  <c r="P59" i="19"/>
  <c r="Q59" i="19" s="1"/>
  <c r="I59" i="19"/>
  <c r="M59" i="19" s="1"/>
  <c r="N59" i="19" s="1"/>
  <c r="U58" i="19"/>
  <c r="T58" i="19"/>
  <c r="R58" i="19"/>
  <c r="S58" i="19" s="1"/>
  <c r="Q58" i="19"/>
  <c r="P58" i="19"/>
  <c r="I58" i="19"/>
  <c r="M58" i="19" s="1"/>
  <c r="N58" i="19" s="1"/>
  <c r="U57" i="19"/>
  <c r="T57" i="19"/>
  <c r="R57" i="19"/>
  <c r="S57" i="19" s="1"/>
  <c r="Q57" i="19"/>
  <c r="P57" i="19"/>
  <c r="M57" i="19"/>
  <c r="N57" i="19" s="1"/>
  <c r="I57" i="19"/>
  <c r="T56" i="19"/>
  <c r="U56" i="19" s="1"/>
  <c r="R56" i="19"/>
  <c r="S56" i="19" s="1"/>
  <c r="P56" i="19"/>
  <c r="Q56" i="19" s="1"/>
  <c r="M56" i="19"/>
  <c r="N56" i="19" s="1"/>
  <c r="I56" i="19"/>
  <c r="T55" i="19"/>
  <c r="U55" i="19" s="1"/>
  <c r="S55" i="19"/>
  <c r="R55" i="19"/>
  <c r="P55" i="19"/>
  <c r="Q55" i="19" s="1"/>
  <c r="N55" i="19"/>
  <c r="I55" i="19"/>
  <c r="M55" i="19" s="1"/>
  <c r="T54" i="19"/>
  <c r="U54" i="19" s="1"/>
  <c r="R54" i="19"/>
  <c r="S54" i="19" s="1"/>
  <c r="P54" i="19"/>
  <c r="Q54" i="19" s="1"/>
  <c r="I54" i="19"/>
  <c r="M54" i="19" s="1"/>
  <c r="N54" i="19" s="1"/>
  <c r="U53" i="19"/>
  <c r="T53" i="19"/>
  <c r="R53" i="19"/>
  <c r="S53" i="19" s="1"/>
  <c r="Q53" i="19"/>
  <c r="P53" i="19"/>
  <c r="I53" i="19"/>
  <c r="M53" i="19" s="1"/>
  <c r="N53" i="19" s="1"/>
  <c r="T52" i="19"/>
  <c r="U52" i="19" s="1"/>
  <c r="S52" i="19"/>
  <c r="R52" i="19"/>
  <c r="P52" i="19"/>
  <c r="Q52" i="19" s="1"/>
  <c r="N52" i="19"/>
  <c r="M52" i="19"/>
  <c r="I52" i="19"/>
  <c r="T51" i="19"/>
  <c r="U51" i="19" s="1"/>
  <c r="S51" i="19"/>
  <c r="R51" i="19"/>
  <c r="P51" i="19"/>
  <c r="Q51" i="19" s="1"/>
  <c r="I51" i="19"/>
  <c r="M51" i="19" s="1"/>
  <c r="N51" i="19" s="1"/>
  <c r="U50" i="19"/>
  <c r="T50" i="19"/>
  <c r="R50" i="19"/>
  <c r="S50" i="19" s="1"/>
  <c r="Q50" i="19"/>
  <c r="P50" i="19"/>
  <c r="I50" i="19"/>
  <c r="M50" i="19" s="1"/>
  <c r="N50" i="19" s="1"/>
  <c r="U49" i="19"/>
  <c r="T49" i="19"/>
  <c r="R49" i="19"/>
  <c r="S49" i="19" s="1"/>
  <c r="Q49" i="19"/>
  <c r="P49" i="19"/>
  <c r="M49" i="19"/>
  <c r="N49" i="19" s="1"/>
  <c r="I49" i="19"/>
  <c r="T48" i="19"/>
  <c r="U48" i="19" s="1"/>
  <c r="R48" i="19"/>
  <c r="S48" i="19" s="1"/>
  <c r="P48" i="19"/>
  <c r="Q48" i="19" s="1"/>
  <c r="M48" i="19"/>
  <c r="N48" i="19" s="1"/>
  <c r="I48" i="19"/>
  <c r="T47" i="19"/>
  <c r="U47" i="19" s="1"/>
  <c r="S47" i="19"/>
  <c r="R47" i="19"/>
  <c r="P47" i="19"/>
  <c r="Q47" i="19" s="1"/>
  <c r="N47" i="19"/>
  <c r="I47" i="19"/>
  <c r="M47" i="19" s="1"/>
  <c r="T46" i="19"/>
  <c r="U46" i="19" s="1"/>
  <c r="R46" i="19"/>
  <c r="S46" i="19" s="1"/>
  <c r="P46" i="19"/>
  <c r="Q46" i="19" s="1"/>
  <c r="I46" i="19"/>
  <c r="M46" i="19" s="1"/>
  <c r="N46" i="19" s="1"/>
  <c r="U45" i="19"/>
  <c r="T45" i="19"/>
  <c r="R45" i="19"/>
  <c r="S45" i="19" s="1"/>
  <c r="Q45" i="19"/>
  <c r="P45" i="19"/>
  <c r="I45" i="19"/>
  <c r="M45" i="19" s="1"/>
  <c r="N45" i="19" s="1"/>
  <c r="T44" i="19"/>
  <c r="U44" i="19" s="1"/>
  <c r="S44" i="19"/>
  <c r="R44" i="19"/>
  <c r="P44" i="19"/>
  <c r="Q44" i="19" s="1"/>
  <c r="N44" i="19"/>
  <c r="M44" i="19"/>
  <c r="I44" i="19"/>
  <c r="T43" i="19"/>
  <c r="U43" i="19" s="1"/>
  <c r="S43" i="19"/>
  <c r="R43" i="19"/>
  <c r="P43" i="19"/>
  <c r="Q43" i="19" s="1"/>
  <c r="I43" i="19"/>
  <c r="M43" i="19" s="1"/>
  <c r="N43" i="19" s="1"/>
  <c r="T42" i="19"/>
  <c r="U42" i="19" s="1"/>
  <c r="R42" i="19"/>
  <c r="S42" i="19" s="1"/>
  <c r="Q42" i="19"/>
  <c r="P42" i="19"/>
  <c r="I42" i="19"/>
  <c r="M42" i="19" s="1"/>
  <c r="N42" i="19" s="1"/>
  <c r="U41" i="19"/>
  <c r="T41" i="19"/>
  <c r="R41" i="19"/>
  <c r="S41" i="19" s="1"/>
  <c r="Q41" i="19"/>
  <c r="P41" i="19"/>
  <c r="M41" i="19"/>
  <c r="N41" i="19" s="1"/>
  <c r="I41" i="19"/>
  <c r="T40" i="19"/>
  <c r="U40" i="19" s="1"/>
  <c r="R40" i="19"/>
  <c r="S40" i="19" s="1"/>
  <c r="P40" i="19"/>
  <c r="Q40" i="19" s="1"/>
  <c r="M40" i="19"/>
  <c r="N40" i="19" s="1"/>
  <c r="I40" i="19"/>
  <c r="T39" i="19"/>
  <c r="U39" i="19" s="1"/>
  <c r="S39" i="19"/>
  <c r="R39" i="19"/>
  <c r="P39" i="19"/>
  <c r="Q39" i="19" s="1"/>
  <c r="I39" i="19"/>
  <c r="M39" i="19" s="1"/>
  <c r="N39" i="19" s="1"/>
  <c r="T38" i="19"/>
  <c r="U38" i="19" s="1"/>
  <c r="R38" i="19"/>
  <c r="S38" i="19" s="1"/>
  <c r="P38" i="19"/>
  <c r="Q38" i="19" s="1"/>
  <c r="I38" i="19"/>
  <c r="M38" i="19" s="1"/>
  <c r="N38" i="19" s="1"/>
  <c r="U37" i="19"/>
  <c r="T37" i="19"/>
  <c r="R37" i="19"/>
  <c r="S37" i="19" s="1"/>
  <c r="Q37" i="19"/>
  <c r="P37" i="19"/>
  <c r="I37" i="19"/>
  <c r="M37" i="19" s="1"/>
  <c r="N37" i="19" s="1"/>
  <c r="T36" i="19"/>
  <c r="U36" i="19" s="1"/>
  <c r="R36" i="19"/>
  <c r="S36" i="19" s="1"/>
  <c r="P36" i="19"/>
  <c r="Q36" i="19" s="1"/>
  <c r="N36" i="19"/>
  <c r="M36" i="19"/>
  <c r="I36" i="19"/>
  <c r="T35" i="19"/>
  <c r="U35" i="19" s="1"/>
  <c r="S35" i="19"/>
  <c r="R35" i="19"/>
  <c r="P35" i="19"/>
  <c r="Q35" i="19" s="1"/>
  <c r="I35" i="19"/>
  <c r="M35" i="19" s="1"/>
  <c r="N35" i="19" s="1"/>
  <c r="T34" i="19"/>
  <c r="U34" i="19" s="1"/>
  <c r="R34" i="19"/>
  <c r="S34" i="19" s="1"/>
  <c r="Q34" i="19"/>
  <c r="P34" i="19"/>
  <c r="I34" i="19"/>
  <c r="M34" i="19" s="1"/>
  <c r="N34" i="19" s="1"/>
  <c r="U33" i="19"/>
  <c r="T33" i="19"/>
  <c r="R33" i="19"/>
  <c r="S33" i="19" s="1"/>
  <c r="Q33" i="19"/>
  <c r="P33" i="19"/>
  <c r="M33" i="19"/>
  <c r="N33" i="19" s="1"/>
  <c r="I33" i="19"/>
  <c r="T32" i="19"/>
  <c r="U32" i="19" s="1"/>
  <c r="R32" i="19"/>
  <c r="S32" i="19" s="1"/>
  <c r="P32" i="19"/>
  <c r="Q32" i="19" s="1"/>
  <c r="M32" i="19"/>
  <c r="N32" i="19" s="1"/>
  <c r="I32" i="19"/>
  <c r="T31" i="19"/>
  <c r="U31" i="19" s="1"/>
  <c r="S31" i="19"/>
  <c r="R31" i="19"/>
  <c r="P31" i="19"/>
  <c r="Q31" i="19" s="1"/>
  <c r="I31" i="19"/>
  <c r="M31" i="19" s="1"/>
  <c r="N31" i="19" s="1"/>
  <c r="T30" i="19"/>
  <c r="U30" i="19" s="1"/>
  <c r="R30" i="19"/>
  <c r="S30" i="19" s="1"/>
  <c r="P30" i="19"/>
  <c r="Q30" i="19" s="1"/>
  <c r="I30" i="19"/>
  <c r="M30" i="19" s="1"/>
  <c r="N30" i="19" s="1"/>
  <c r="U29" i="19"/>
  <c r="T29" i="19"/>
  <c r="R29" i="19"/>
  <c r="S29" i="19" s="1"/>
  <c r="Q29" i="19"/>
  <c r="P29" i="19"/>
  <c r="I29" i="19"/>
  <c r="M29" i="19" s="1"/>
  <c r="N29" i="19" s="1"/>
  <c r="T28" i="19"/>
  <c r="U28" i="19" s="1"/>
  <c r="R28" i="19"/>
  <c r="S28" i="19" s="1"/>
  <c r="P28" i="19"/>
  <c r="Q28" i="19" s="1"/>
  <c r="N28" i="19"/>
  <c r="M28" i="19"/>
  <c r="I28" i="19"/>
  <c r="T27" i="19"/>
  <c r="U27" i="19" s="1"/>
  <c r="S27" i="19"/>
  <c r="R27" i="19"/>
  <c r="P27" i="19"/>
  <c r="Q27" i="19" s="1"/>
  <c r="I27" i="19"/>
  <c r="M27" i="19" s="1"/>
  <c r="N27" i="19" s="1"/>
  <c r="T26" i="19"/>
  <c r="U26" i="19" s="1"/>
  <c r="R26" i="19"/>
  <c r="S26" i="19" s="1"/>
  <c r="Q26" i="19"/>
  <c r="P26" i="19"/>
  <c r="I26" i="19"/>
  <c r="M26" i="19" s="1"/>
  <c r="N26" i="19" s="1"/>
  <c r="U25" i="19"/>
  <c r="T25" i="19"/>
  <c r="R25" i="19"/>
  <c r="S25" i="19" s="1"/>
  <c r="Q25" i="19"/>
  <c r="P25" i="19"/>
  <c r="M25" i="19"/>
  <c r="N25" i="19" s="1"/>
  <c r="I25" i="19"/>
  <c r="T24" i="19"/>
  <c r="U24" i="19" s="1"/>
  <c r="R24" i="19"/>
  <c r="S24" i="19" s="1"/>
  <c r="P24" i="19"/>
  <c r="Q24" i="19" s="1"/>
  <c r="M24" i="19"/>
  <c r="N24" i="19" s="1"/>
  <c r="I24" i="19"/>
  <c r="T23" i="19"/>
  <c r="U23" i="19" s="1"/>
  <c r="S23" i="19"/>
  <c r="R23" i="19"/>
  <c r="P23" i="19"/>
  <c r="Q23" i="19" s="1"/>
  <c r="I23" i="19"/>
  <c r="M23" i="19" s="1"/>
  <c r="N23" i="19" s="1"/>
  <c r="T22" i="19"/>
  <c r="U22" i="19" s="1"/>
  <c r="R22" i="19"/>
  <c r="S22" i="19" s="1"/>
  <c r="P22" i="19"/>
  <c r="Q22" i="19" s="1"/>
  <c r="I22" i="19"/>
  <c r="M22" i="19" s="1"/>
  <c r="N22" i="19" s="1"/>
  <c r="U21" i="19"/>
  <c r="T21" i="19"/>
  <c r="R21" i="19"/>
  <c r="S21" i="19" s="1"/>
  <c r="Q21" i="19"/>
  <c r="P21" i="19"/>
  <c r="I21" i="19"/>
  <c r="M21" i="19" s="1"/>
  <c r="N21" i="19" s="1"/>
  <c r="T20" i="19"/>
  <c r="U20" i="19" s="1"/>
  <c r="R20" i="19"/>
  <c r="S20" i="19" s="1"/>
  <c r="P20" i="19"/>
  <c r="Q20" i="19" s="1"/>
  <c r="N20" i="19"/>
  <c r="M20" i="19"/>
  <c r="I20" i="19"/>
  <c r="T19" i="19"/>
  <c r="U19" i="19" s="1"/>
  <c r="S19" i="19"/>
  <c r="R19" i="19"/>
  <c r="P19" i="19"/>
  <c r="Q19" i="19" s="1"/>
  <c r="I19" i="19"/>
  <c r="M19" i="19" s="1"/>
  <c r="N19" i="19" s="1"/>
  <c r="T18" i="19"/>
  <c r="U18" i="19" s="1"/>
  <c r="R18" i="19"/>
  <c r="S18" i="19" s="1"/>
  <c r="Q18" i="19"/>
  <c r="P18" i="19"/>
  <c r="I18" i="19"/>
  <c r="M18" i="19" s="1"/>
  <c r="N18" i="19" s="1"/>
  <c r="U17" i="19"/>
  <c r="T17" i="19"/>
  <c r="R17" i="19"/>
  <c r="S17" i="19" s="1"/>
  <c r="Q17" i="19"/>
  <c r="P17" i="19"/>
  <c r="M17" i="19"/>
  <c r="N17" i="19" s="1"/>
  <c r="I17" i="19"/>
  <c r="T16" i="19"/>
  <c r="U16" i="19" s="1"/>
  <c r="R16" i="19"/>
  <c r="S16" i="19" s="1"/>
  <c r="P16" i="19"/>
  <c r="Q16" i="19" s="1"/>
  <c r="M16" i="19"/>
  <c r="N16" i="19" s="1"/>
  <c r="I16" i="19"/>
  <c r="T15" i="19"/>
  <c r="U15" i="19" s="1"/>
  <c r="S15" i="19"/>
  <c r="R15" i="19"/>
  <c r="P15" i="19"/>
  <c r="Q15" i="19" s="1"/>
  <c r="I15" i="19"/>
  <c r="M15" i="19" s="1"/>
  <c r="N15" i="19" s="1"/>
  <c r="T14" i="19"/>
  <c r="U14" i="19" s="1"/>
  <c r="R14" i="19"/>
  <c r="S14" i="19" s="1"/>
  <c r="P14" i="19"/>
  <c r="Q14" i="19" s="1"/>
  <c r="I14" i="19"/>
  <c r="M14" i="19" s="1"/>
  <c r="N14" i="19" s="1"/>
  <c r="U13" i="19"/>
  <c r="T13" i="19"/>
  <c r="R13" i="19"/>
  <c r="S13" i="19" s="1"/>
  <c r="Q13" i="19"/>
  <c r="P13" i="19"/>
  <c r="I13" i="19"/>
  <c r="M13" i="19" s="1"/>
  <c r="N13" i="19" s="1"/>
  <c r="T12" i="19"/>
  <c r="U12" i="19" s="1"/>
  <c r="R12" i="19"/>
  <c r="S12" i="19" s="1"/>
  <c r="P12" i="19"/>
  <c r="Q12" i="19" s="1"/>
  <c r="N12" i="19"/>
  <c r="M12" i="19"/>
  <c r="I12" i="19"/>
  <c r="T11" i="19"/>
  <c r="U11" i="19" s="1"/>
  <c r="S11" i="19"/>
  <c r="R11" i="19"/>
  <c r="P11" i="19"/>
  <c r="Q11" i="19" s="1"/>
  <c r="I11" i="19"/>
  <c r="M11" i="19" s="1"/>
  <c r="N11" i="19" s="1"/>
  <c r="T10" i="19"/>
  <c r="U10" i="19" s="1"/>
  <c r="R10" i="19"/>
  <c r="S10" i="19" s="1"/>
  <c r="Q10" i="19"/>
  <c r="P10" i="19"/>
  <c r="I10" i="19"/>
  <c r="M10" i="19" s="1"/>
  <c r="N10" i="19" s="1"/>
  <c r="U9" i="19"/>
  <c r="T9" i="19"/>
  <c r="R9" i="19"/>
  <c r="S9" i="19" s="1"/>
  <c r="Q9" i="19"/>
  <c r="P9" i="19"/>
  <c r="M9" i="19"/>
  <c r="N9" i="19" s="1"/>
  <c r="I9" i="19"/>
  <c r="T8" i="19"/>
  <c r="U8" i="19" s="1"/>
  <c r="R8" i="19"/>
  <c r="P8" i="19"/>
  <c r="Q8" i="19" s="1"/>
  <c r="M8" i="19"/>
  <c r="N8" i="19" s="1"/>
  <c r="I8" i="19"/>
  <c r="T7" i="19"/>
  <c r="U7" i="19" s="1"/>
  <c r="S7" i="19"/>
  <c r="R7" i="19"/>
  <c r="P7" i="19"/>
  <c r="I7" i="19"/>
  <c r="M7" i="19" s="1"/>
  <c r="T9" i="18"/>
  <c r="L22" i="31" s="1"/>
  <c r="T8" i="18"/>
  <c r="U8" i="18" s="1"/>
  <c r="U9" i="18" s="1"/>
  <c r="M22" i="31" s="1"/>
  <c r="R8" i="18"/>
  <c r="S8" i="18" s="1"/>
  <c r="P8" i="18"/>
  <c r="P9" i="18" s="1"/>
  <c r="F22" i="31" s="1"/>
  <c r="I8" i="18"/>
  <c r="M8" i="18" s="1"/>
  <c r="N8" i="18" s="1"/>
  <c r="U7" i="18"/>
  <c r="T7" i="18"/>
  <c r="R7" i="18"/>
  <c r="Q7" i="18"/>
  <c r="P7" i="18"/>
  <c r="I7" i="18"/>
  <c r="M7" i="18" s="1"/>
  <c r="M9" i="17"/>
  <c r="C21" i="31" s="1"/>
  <c r="T7" i="17"/>
  <c r="U7" i="17" s="1"/>
  <c r="U9" i="17" s="1"/>
  <c r="M21" i="31" s="1"/>
  <c r="R7" i="17"/>
  <c r="R9" i="17" s="1"/>
  <c r="I21" i="31" s="1"/>
  <c r="P7" i="17"/>
  <c r="Q7" i="17" s="1"/>
  <c r="Q9" i="17" s="1"/>
  <c r="G21" i="31" s="1"/>
  <c r="N7" i="17"/>
  <c r="N9" i="17" s="1"/>
  <c r="D21" i="31" s="1"/>
  <c r="M7" i="17"/>
  <c r="I7" i="17"/>
  <c r="T8" i="16"/>
  <c r="U8" i="16" s="1"/>
  <c r="S8" i="16"/>
  <c r="R8" i="16"/>
  <c r="P8" i="16"/>
  <c r="Q8" i="16" s="1"/>
  <c r="I8" i="16"/>
  <c r="M8" i="16" s="1"/>
  <c r="N8" i="16" s="1"/>
  <c r="T7" i="16"/>
  <c r="U7" i="16" s="1"/>
  <c r="U9" i="16" s="1"/>
  <c r="M20" i="31" s="1"/>
  <c r="R7" i="16"/>
  <c r="R9" i="16" s="1"/>
  <c r="I20" i="31" s="1"/>
  <c r="Q7" i="16"/>
  <c r="Q9" i="16" s="1"/>
  <c r="G20" i="31" s="1"/>
  <c r="P7" i="16"/>
  <c r="P9" i="16" s="1"/>
  <c r="F20" i="31" s="1"/>
  <c r="I7" i="16"/>
  <c r="M7" i="16" s="1"/>
  <c r="R8" i="15"/>
  <c r="Q8" i="15"/>
  <c r="G19" i="31" s="1"/>
  <c r="P8" i="15"/>
  <c r="F19" i="31" s="1"/>
  <c r="U7" i="15"/>
  <c r="U8" i="15" s="1"/>
  <c r="M19" i="31" s="1"/>
  <c r="T7" i="15"/>
  <c r="T8" i="15" s="1"/>
  <c r="L19" i="31" s="1"/>
  <c r="R7" i="15"/>
  <c r="S7" i="15" s="1"/>
  <c r="Q7" i="15"/>
  <c r="P7" i="15"/>
  <c r="I7" i="15"/>
  <c r="M7" i="15" s="1"/>
  <c r="T30" i="14"/>
  <c r="U30" i="14" s="1"/>
  <c r="S30" i="14"/>
  <c r="R30" i="14"/>
  <c r="P30" i="14"/>
  <c r="Q30" i="14" s="1"/>
  <c r="M30" i="14"/>
  <c r="N30" i="14" s="1"/>
  <c r="I30" i="14"/>
  <c r="T29" i="14"/>
  <c r="U29" i="14" s="1"/>
  <c r="S29" i="14"/>
  <c r="R29" i="14"/>
  <c r="P29" i="14"/>
  <c r="Q29" i="14" s="1"/>
  <c r="N29" i="14"/>
  <c r="M29" i="14"/>
  <c r="I29" i="14"/>
  <c r="T28" i="14"/>
  <c r="U28" i="14" s="1"/>
  <c r="S28" i="14"/>
  <c r="R28" i="14"/>
  <c r="P28" i="14"/>
  <c r="Q28" i="14" s="1"/>
  <c r="I28" i="14"/>
  <c r="M28" i="14" s="1"/>
  <c r="N28" i="14" s="1"/>
  <c r="U27" i="14"/>
  <c r="T27" i="14"/>
  <c r="R27" i="14"/>
  <c r="S27" i="14" s="1"/>
  <c r="Q27" i="14"/>
  <c r="P27" i="14"/>
  <c r="I27" i="14"/>
  <c r="M27" i="14" s="1"/>
  <c r="N27" i="14" s="1"/>
  <c r="U26" i="14"/>
  <c r="T26" i="14"/>
  <c r="R26" i="14"/>
  <c r="S26" i="14" s="1"/>
  <c r="Q26" i="14"/>
  <c r="P26" i="14"/>
  <c r="M26" i="14"/>
  <c r="N26" i="14" s="1"/>
  <c r="I26" i="14"/>
  <c r="T25" i="14"/>
  <c r="U25" i="14" s="1"/>
  <c r="S25" i="14"/>
  <c r="R25" i="14"/>
  <c r="P25" i="14"/>
  <c r="Q25" i="14" s="1"/>
  <c r="N25" i="14"/>
  <c r="M25" i="14"/>
  <c r="I25" i="14"/>
  <c r="T24" i="14"/>
  <c r="U24" i="14" s="1"/>
  <c r="S24" i="14"/>
  <c r="R24" i="14"/>
  <c r="P24" i="14"/>
  <c r="Q24" i="14" s="1"/>
  <c r="I24" i="14"/>
  <c r="M24" i="14" s="1"/>
  <c r="N24" i="14" s="1"/>
  <c r="U23" i="14"/>
  <c r="T23" i="14"/>
  <c r="R23" i="14"/>
  <c r="S23" i="14" s="1"/>
  <c r="Q23" i="14"/>
  <c r="P23" i="14"/>
  <c r="I23" i="14"/>
  <c r="M23" i="14" s="1"/>
  <c r="N23" i="14" s="1"/>
  <c r="U22" i="14"/>
  <c r="T22" i="14"/>
  <c r="R22" i="14"/>
  <c r="S22" i="14" s="1"/>
  <c r="Q22" i="14"/>
  <c r="P22" i="14"/>
  <c r="M22" i="14"/>
  <c r="N22" i="14" s="1"/>
  <c r="I22" i="14"/>
  <c r="T21" i="14"/>
  <c r="U21" i="14" s="1"/>
  <c r="S21" i="14"/>
  <c r="R21" i="14"/>
  <c r="P21" i="14"/>
  <c r="Q21" i="14" s="1"/>
  <c r="N21" i="14"/>
  <c r="M21" i="14"/>
  <c r="I21" i="14"/>
  <c r="T20" i="14"/>
  <c r="U20" i="14" s="1"/>
  <c r="S20" i="14"/>
  <c r="R20" i="14"/>
  <c r="P20" i="14"/>
  <c r="Q20" i="14" s="1"/>
  <c r="I20" i="14"/>
  <c r="M20" i="14" s="1"/>
  <c r="N20" i="14" s="1"/>
  <c r="U19" i="14"/>
  <c r="T19" i="14"/>
  <c r="R19" i="14"/>
  <c r="S19" i="14" s="1"/>
  <c r="Q19" i="14"/>
  <c r="P19" i="14"/>
  <c r="I19" i="14"/>
  <c r="M19" i="14" s="1"/>
  <c r="N19" i="14" s="1"/>
  <c r="U18" i="14"/>
  <c r="T18" i="14"/>
  <c r="R18" i="14"/>
  <c r="S18" i="14" s="1"/>
  <c r="Q18" i="14"/>
  <c r="P18" i="14"/>
  <c r="M18" i="14"/>
  <c r="N18" i="14" s="1"/>
  <c r="I18" i="14"/>
  <c r="T17" i="14"/>
  <c r="U17" i="14" s="1"/>
  <c r="S17" i="14"/>
  <c r="R17" i="14"/>
  <c r="P17" i="14"/>
  <c r="Q17" i="14" s="1"/>
  <c r="N17" i="14"/>
  <c r="M17" i="14"/>
  <c r="I17" i="14"/>
  <c r="T16" i="14"/>
  <c r="U16" i="14" s="1"/>
  <c r="S16" i="14"/>
  <c r="R16" i="14"/>
  <c r="P16" i="14"/>
  <c r="Q16" i="14" s="1"/>
  <c r="I16" i="14"/>
  <c r="M16" i="14" s="1"/>
  <c r="N16" i="14" s="1"/>
  <c r="U15" i="14"/>
  <c r="T15" i="14"/>
  <c r="R15" i="14"/>
  <c r="S15" i="14" s="1"/>
  <c r="Q15" i="14"/>
  <c r="P15" i="14"/>
  <c r="I15" i="14"/>
  <c r="M15" i="14" s="1"/>
  <c r="N15" i="14" s="1"/>
  <c r="U14" i="14"/>
  <c r="T14" i="14"/>
  <c r="R14" i="14"/>
  <c r="S14" i="14" s="1"/>
  <c r="Q14" i="14"/>
  <c r="P14" i="14"/>
  <c r="M14" i="14"/>
  <c r="N14" i="14" s="1"/>
  <c r="I14" i="14"/>
  <c r="T13" i="14"/>
  <c r="U13" i="14" s="1"/>
  <c r="S13" i="14"/>
  <c r="R13" i="14"/>
  <c r="P13" i="14"/>
  <c r="Q13" i="14" s="1"/>
  <c r="N13" i="14"/>
  <c r="M13" i="14"/>
  <c r="I13" i="14"/>
  <c r="T12" i="14"/>
  <c r="U12" i="14" s="1"/>
  <c r="S12" i="14"/>
  <c r="R12" i="14"/>
  <c r="P12" i="14"/>
  <c r="Q12" i="14" s="1"/>
  <c r="I12" i="14"/>
  <c r="M12" i="14" s="1"/>
  <c r="N12" i="14" s="1"/>
  <c r="U11" i="14"/>
  <c r="T11" i="14"/>
  <c r="R11" i="14"/>
  <c r="S11" i="14" s="1"/>
  <c r="Q11" i="14"/>
  <c r="P11" i="14"/>
  <c r="I11" i="14"/>
  <c r="M11" i="14" s="1"/>
  <c r="N11" i="14" s="1"/>
  <c r="U10" i="14"/>
  <c r="T10" i="14"/>
  <c r="R10" i="14"/>
  <c r="S10" i="14" s="1"/>
  <c r="Q10" i="14"/>
  <c r="P10" i="14"/>
  <c r="M10" i="14"/>
  <c r="N10" i="14" s="1"/>
  <c r="I10" i="14"/>
  <c r="T9" i="14"/>
  <c r="U9" i="14" s="1"/>
  <c r="S9" i="14"/>
  <c r="R9" i="14"/>
  <c r="P9" i="14"/>
  <c r="Q9" i="14" s="1"/>
  <c r="N9" i="14"/>
  <c r="M9" i="14"/>
  <c r="I9" i="14"/>
  <c r="T8" i="14"/>
  <c r="U8" i="14" s="1"/>
  <c r="S8" i="14"/>
  <c r="R8" i="14"/>
  <c r="P8" i="14"/>
  <c r="Q8" i="14" s="1"/>
  <c r="I8" i="14"/>
  <c r="M8" i="14" s="1"/>
  <c r="N8" i="14" s="1"/>
  <c r="U7" i="14"/>
  <c r="T7" i="14"/>
  <c r="R7" i="14"/>
  <c r="S7" i="14" s="1"/>
  <c r="Q7" i="14"/>
  <c r="P7" i="14"/>
  <c r="I7" i="14"/>
  <c r="M7" i="14" s="1"/>
  <c r="U10" i="13"/>
  <c r="T10" i="13"/>
  <c r="R10" i="13"/>
  <c r="S10" i="13" s="1"/>
  <c r="Q10" i="13"/>
  <c r="P10" i="13"/>
  <c r="M10" i="13"/>
  <c r="N10" i="13" s="1"/>
  <c r="I10" i="13"/>
  <c r="T9" i="13"/>
  <c r="U9" i="13" s="1"/>
  <c r="S9" i="13"/>
  <c r="R9" i="13"/>
  <c r="P9" i="13"/>
  <c r="Q9" i="13" s="1"/>
  <c r="N9" i="13"/>
  <c r="M9" i="13"/>
  <c r="I9" i="13"/>
  <c r="T8" i="13"/>
  <c r="U8" i="13" s="1"/>
  <c r="S8" i="13"/>
  <c r="R8" i="13"/>
  <c r="P8" i="13"/>
  <c r="Q8" i="13" s="1"/>
  <c r="I8" i="13"/>
  <c r="M8" i="13" s="1"/>
  <c r="N8" i="13" s="1"/>
  <c r="U7" i="13"/>
  <c r="T7" i="13"/>
  <c r="R7" i="13"/>
  <c r="S7" i="13" s="1"/>
  <c r="Q7" i="13"/>
  <c r="P7" i="13"/>
  <c r="P11" i="13" s="1"/>
  <c r="F17" i="31" s="1"/>
  <c r="I7" i="13"/>
  <c r="M7" i="13" s="1"/>
  <c r="N7" i="13" s="1"/>
  <c r="U49" i="12"/>
  <c r="T49" i="12"/>
  <c r="R49" i="12"/>
  <c r="S49" i="12" s="1"/>
  <c r="Q49" i="12"/>
  <c r="P49" i="12"/>
  <c r="M49" i="12"/>
  <c r="N49" i="12" s="1"/>
  <c r="I49" i="12"/>
  <c r="T48" i="12"/>
  <c r="U48" i="12" s="1"/>
  <c r="S48" i="12"/>
  <c r="R48" i="12"/>
  <c r="P48" i="12"/>
  <c r="Q48" i="12" s="1"/>
  <c r="N48" i="12"/>
  <c r="M48" i="12"/>
  <c r="I48" i="12"/>
  <c r="T47" i="12"/>
  <c r="U47" i="12" s="1"/>
  <c r="S47" i="12"/>
  <c r="R47" i="12"/>
  <c r="P47" i="12"/>
  <c r="Q47" i="12" s="1"/>
  <c r="I47" i="12"/>
  <c r="M47" i="12" s="1"/>
  <c r="N47" i="12" s="1"/>
  <c r="U46" i="12"/>
  <c r="T46" i="12"/>
  <c r="R46" i="12"/>
  <c r="S46" i="12" s="1"/>
  <c r="Q46" i="12"/>
  <c r="P46" i="12"/>
  <c r="I46" i="12"/>
  <c r="M46" i="12" s="1"/>
  <c r="N46" i="12" s="1"/>
  <c r="U45" i="12"/>
  <c r="T45" i="12"/>
  <c r="R45" i="12"/>
  <c r="S45" i="12" s="1"/>
  <c r="Q45" i="12"/>
  <c r="P45" i="12"/>
  <c r="M45" i="12"/>
  <c r="N45" i="12" s="1"/>
  <c r="I45" i="12"/>
  <c r="T44" i="12"/>
  <c r="U44" i="12" s="1"/>
  <c r="S44" i="12"/>
  <c r="R44" i="12"/>
  <c r="P44" i="12"/>
  <c r="Q44" i="12" s="1"/>
  <c r="N44" i="12"/>
  <c r="M44" i="12"/>
  <c r="I44" i="12"/>
  <c r="T43" i="12"/>
  <c r="U43" i="12" s="1"/>
  <c r="S43" i="12"/>
  <c r="R43" i="12"/>
  <c r="P43" i="12"/>
  <c r="Q43" i="12" s="1"/>
  <c r="I43" i="12"/>
  <c r="M43" i="12" s="1"/>
  <c r="N43" i="12" s="1"/>
  <c r="U42" i="12"/>
  <c r="T42" i="12"/>
  <c r="R42" i="12"/>
  <c r="S42" i="12" s="1"/>
  <c r="Q42" i="12"/>
  <c r="P42" i="12"/>
  <c r="I42" i="12"/>
  <c r="M42" i="12" s="1"/>
  <c r="N42" i="12" s="1"/>
  <c r="U41" i="12"/>
  <c r="T41" i="12"/>
  <c r="R41" i="12"/>
  <c r="S41" i="12" s="1"/>
  <c r="Q41" i="12"/>
  <c r="P41" i="12"/>
  <c r="M41" i="12"/>
  <c r="N41" i="12" s="1"/>
  <c r="I41" i="12"/>
  <c r="T40" i="12"/>
  <c r="U40" i="12" s="1"/>
  <c r="S40" i="12"/>
  <c r="R40" i="12"/>
  <c r="P40" i="12"/>
  <c r="Q40" i="12" s="1"/>
  <c r="N40" i="12"/>
  <c r="M40" i="12"/>
  <c r="I40" i="12"/>
  <c r="T39" i="12"/>
  <c r="U39" i="12" s="1"/>
  <c r="S39" i="12"/>
  <c r="R39" i="12"/>
  <c r="P39" i="12"/>
  <c r="Q39" i="12" s="1"/>
  <c r="I39" i="12"/>
  <c r="M39" i="12" s="1"/>
  <c r="N39" i="12" s="1"/>
  <c r="U38" i="12"/>
  <c r="T38" i="12"/>
  <c r="R38" i="12"/>
  <c r="S38" i="12" s="1"/>
  <c r="Q38" i="12"/>
  <c r="P38" i="12"/>
  <c r="I38" i="12"/>
  <c r="M38" i="12" s="1"/>
  <c r="N38" i="12" s="1"/>
  <c r="U37" i="12"/>
  <c r="T37" i="12"/>
  <c r="R37" i="12"/>
  <c r="S37" i="12" s="1"/>
  <c r="Q37" i="12"/>
  <c r="P37" i="12"/>
  <c r="M37" i="12"/>
  <c r="N37" i="12" s="1"/>
  <c r="I37" i="12"/>
  <c r="T36" i="12"/>
  <c r="U36" i="12" s="1"/>
  <c r="S36" i="12"/>
  <c r="R36" i="12"/>
  <c r="P36" i="12"/>
  <c r="Q36" i="12" s="1"/>
  <c r="N36" i="12"/>
  <c r="M36" i="12"/>
  <c r="I36" i="12"/>
  <c r="T35" i="12"/>
  <c r="U35" i="12" s="1"/>
  <c r="S35" i="12"/>
  <c r="R35" i="12"/>
  <c r="P35" i="12"/>
  <c r="Q35" i="12" s="1"/>
  <c r="I35" i="12"/>
  <c r="M35" i="12" s="1"/>
  <c r="N35" i="12" s="1"/>
  <c r="U34" i="12"/>
  <c r="T34" i="12"/>
  <c r="R34" i="12"/>
  <c r="S34" i="12" s="1"/>
  <c r="Q34" i="12"/>
  <c r="P34" i="12"/>
  <c r="I34" i="12"/>
  <c r="M34" i="12" s="1"/>
  <c r="N34" i="12" s="1"/>
  <c r="U33" i="12"/>
  <c r="T33" i="12"/>
  <c r="R33" i="12"/>
  <c r="S33" i="12" s="1"/>
  <c r="Q33" i="12"/>
  <c r="P33" i="12"/>
  <c r="M33" i="12"/>
  <c r="N33" i="12" s="1"/>
  <c r="I33" i="12"/>
  <c r="T32" i="12"/>
  <c r="U32" i="12" s="1"/>
  <c r="S32" i="12"/>
  <c r="R32" i="12"/>
  <c r="P32" i="12"/>
  <c r="Q32" i="12" s="1"/>
  <c r="N32" i="12"/>
  <c r="M32" i="12"/>
  <c r="I32" i="12"/>
  <c r="T31" i="12"/>
  <c r="U31" i="12" s="1"/>
  <c r="S31" i="12"/>
  <c r="R31" i="12"/>
  <c r="P31" i="12"/>
  <c r="Q31" i="12" s="1"/>
  <c r="I31" i="12"/>
  <c r="M31" i="12" s="1"/>
  <c r="N31" i="12" s="1"/>
  <c r="U30" i="12"/>
  <c r="T30" i="12"/>
  <c r="R30" i="12"/>
  <c r="S30" i="12" s="1"/>
  <c r="Q30" i="12"/>
  <c r="P30" i="12"/>
  <c r="I30" i="12"/>
  <c r="M30" i="12" s="1"/>
  <c r="N30" i="12" s="1"/>
  <c r="U29" i="12"/>
  <c r="T29" i="12"/>
  <c r="R29" i="12"/>
  <c r="S29" i="12" s="1"/>
  <c r="Q29" i="12"/>
  <c r="P29" i="12"/>
  <c r="M29" i="12"/>
  <c r="N29" i="12" s="1"/>
  <c r="I29" i="12"/>
  <c r="T28" i="12"/>
  <c r="U28" i="12" s="1"/>
  <c r="S28" i="12"/>
  <c r="R28" i="12"/>
  <c r="P28" i="12"/>
  <c r="Q28" i="12" s="1"/>
  <c r="N28" i="12"/>
  <c r="M28" i="12"/>
  <c r="I28" i="12"/>
  <c r="T27" i="12"/>
  <c r="U27" i="12" s="1"/>
  <c r="S27" i="12"/>
  <c r="R27" i="12"/>
  <c r="P27" i="12"/>
  <c r="Q27" i="12" s="1"/>
  <c r="I27" i="12"/>
  <c r="M27" i="12" s="1"/>
  <c r="N27" i="12" s="1"/>
  <c r="U26" i="12"/>
  <c r="T26" i="12"/>
  <c r="R26" i="12"/>
  <c r="S26" i="12" s="1"/>
  <c r="Q26" i="12"/>
  <c r="P26" i="12"/>
  <c r="I26" i="12"/>
  <c r="M26" i="12" s="1"/>
  <c r="N26" i="12" s="1"/>
  <c r="U25" i="12"/>
  <c r="T25" i="12"/>
  <c r="R25" i="12"/>
  <c r="S25" i="12" s="1"/>
  <c r="Q25" i="12"/>
  <c r="P25" i="12"/>
  <c r="M25" i="12"/>
  <c r="N25" i="12" s="1"/>
  <c r="I25" i="12"/>
  <c r="T24" i="12"/>
  <c r="U24" i="12" s="1"/>
  <c r="S24" i="12"/>
  <c r="R24" i="12"/>
  <c r="P24" i="12"/>
  <c r="Q24" i="12" s="1"/>
  <c r="N24" i="12"/>
  <c r="M24" i="12"/>
  <c r="I24" i="12"/>
  <c r="T23" i="12"/>
  <c r="U23" i="12" s="1"/>
  <c r="S23" i="12"/>
  <c r="R23" i="12"/>
  <c r="P23" i="12"/>
  <c r="Q23" i="12" s="1"/>
  <c r="I23" i="12"/>
  <c r="M23" i="12" s="1"/>
  <c r="N23" i="12" s="1"/>
  <c r="U22" i="12"/>
  <c r="T22" i="12"/>
  <c r="R22" i="12"/>
  <c r="S22" i="12" s="1"/>
  <c r="Q22" i="12"/>
  <c r="P22" i="12"/>
  <c r="I22" i="12"/>
  <c r="M22" i="12" s="1"/>
  <c r="N22" i="12" s="1"/>
  <c r="U21" i="12"/>
  <c r="T21" i="12"/>
  <c r="R21" i="12"/>
  <c r="S21" i="12" s="1"/>
  <c r="Q21" i="12"/>
  <c r="P21" i="12"/>
  <c r="M21" i="12"/>
  <c r="N21" i="12" s="1"/>
  <c r="I21" i="12"/>
  <c r="T20" i="12"/>
  <c r="U20" i="12" s="1"/>
  <c r="S20" i="12"/>
  <c r="R20" i="12"/>
  <c r="P20" i="12"/>
  <c r="Q20" i="12" s="1"/>
  <c r="N20" i="12"/>
  <c r="M20" i="12"/>
  <c r="I20" i="12"/>
  <c r="T19" i="12"/>
  <c r="U19" i="12" s="1"/>
  <c r="S19" i="12"/>
  <c r="R19" i="12"/>
  <c r="P19" i="12"/>
  <c r="Q19" i="12" s="1"/>
  <c r="I19" i="12"/>
  <c r="M19" i="12" s="1"/>
  <c r="N19" i="12" s="1"/>
  <c r="U18" i="12"/>
  <c r="T18" i="12"/>
  <c r="R18" i="12"/>
  <c r="S18" i="12" s="1"/>
  <c r="Q18" i="12"/>
  <c r="P18" i="12"/>
  <c r="I18" i="12"/>
  <c r="M18" i="12" s="1"/>
  <c r="N18" i="12" s="1"/>
  <c r="U17" i="12"/>
  <c r="T17" i="12"/>
  <c r="R17" i="12"/>
  <c r="S17" i="12" s="1"/>
  <c r="Q17" i="12"/>
  <c r="P17" i="12"/>
  <c r="M17" i="12"/>
  <c r="N17" i="12" s="1"/>
  <c r="I17" i="12"/>
  <c r="T16" i="12"/>
  <c r="U16" i="12" s="1"/>
  <c r="S16" i="12"/>
  <c r="R16" i="12"/>
  <c r="P16" i="12"/>
  <c r="Q16" i="12" s="1"/>
  <c r="N16" i="12"/>
  <c r="M16" i="12"/>
  <c r="I16" i="12"/>
  <c r="T15" i="12"/>
  <c r="U15" i="12" s="1"/>
  <c r="S15" i="12"/>
  <c r="R15" i="12"/>
  <c r="P15" i="12"/>
  <c r="Q15" i="12" s="1"/>
  <c r="I15" i="12"/>
  <c r="M15" i="12" s="1"/>
  <c r="N15" i="12" s="1"/>
  <c r="U14" i="12"/>
  <c r="T14" i="12"/>
  <c r="R14" i="12"/>
  <c r="S14" i="12" s="1"/>
  <c r="Q14" i="12"/>
  <c r="P14" i="12"/>
  <c r="I14" i="12"/>
  <c r="M14" i="12" s="1"/>
  <c r="N14" i="12" s="1"/>
  <c r="U13" i="12"/>
  <c r="T13" i="12"/>
  <c r="R13" i="12"/>
  <c r="S13" i="12" s="1"/>
  <c r="Q13" i="12"/>
  <c r="P13" i="12"/>
  <c r="M13" i="12"/>
  <c r="N13" i="12" s="1"/>
  <c r="I13" i="12"/>
  <c r="T12" i="12"/>
  <c r="U12" i="12" s="1"/>
  <c r="S12" i="12"/>
  <c r="R12" i="12"/>
  <c r="P12" i="12"/>
  <c r="Q12" i="12" s="1"/>
  <c r="N12" i="12"/>
  <c r="M12" i="12"/>
  <c r="I12" i="12"/>
  <c r="T11" i="12"/>
  <c r="U11" i="12" s="1"/>
  <c r="S11" i="12"/>
  <c r="R11" i="12"/>
  <c r="P11" i="12"/>
  <c r="Q11" i="12" s="1"/>
  <c r="I11" i="12"/>
  <c r="M11" i="12" s="1"/>
  <c r="N11" i="12" s="1"/>
  <c r="U10" i="12"/>
  <c r="T10" i="12"/>
  <c r="R10" i="12"/>
  <c r="S10" i="12" s="1"/>
  <c r="Q10" i="12"/>
  <c r="P10" i="12"/>
  <c r="I10" i="12"/>
  <c r="M10" i="12" s="1"/>
  <c r="N10" i="12" s="1"/>
  <c r="U9" i="12"/>
  <c r="T9" i="12"/>
  <c r="R9" i="12"/>
  <c r="S9" i="12" s="1"/>
  <c r="S51" i="12" s="1"/>
  <c r="J16" i="31" s="1"/>
  <c r="Q9" i="12"/>
  <c r="P9" i="12"/>
  <c r="M9" i="12"/>
  <c r="N9" i="12" s="1"/>
  <c r="I9" i="12"/>
  <c r="T8" i="12"/>
  <c r="U8" i="12" s="1"/>
  <c r="S8" i="12"/>
  <c r="R8" i="12"/>
  <c r="P8" i="12"/>
  <c r="Q8" i="12" s="1"/>
  <c r="N8" i="12"/>
  <c r="M8" i="12"/>
  <c r="I8" i="12"/>
  <c r="T7" i="12"/>
  <c r="S7" i="12"/>
  <c r="R7" i="12"/>
  <c r="P7" i="12"/>
  <c r="I7" i="12"/>
  <c r="M7" i="12" s="1"/>
  <c r="N7" i="12" s="1"/>
  <c r="U9" i="11"/>
  <c r="T9" i="11"/>
  <c r="R9" i="11"/>
  <c r="S9" i="11" s="1"/>
  <c r="Q9" i="11"/>
  <c r="P9" i="11"/>
  <c r="I9" i="11"/>
  <c r="M9" i="11" s="1"/>
  <c r="N9" i="11" s="1"/>
  <c r="U8" i="11"/>
  <c r="T8" i="11"/>
  <c r="R8" i="11"/>
  <c r="Q8" i="11"/>
  <c r="P8" i="11"/>
  <c r="M8" i="11"/>
  <c r="I8" i="11"/>
  <c r="T7" i="11"/>
  <c r="S7" i="11"/>
  <c r="R7" i="11"/>
  <c r="P7" i="11"/>
  <c r="N7" i="11"/>
  <c r="M7" i="11"/>
  <c r="I7" i="11"/>
  <c r="P11" i="10"/>
  <c r="F14" i="31" s="1"/>
  <c r="T10" i="10"/>
  <c r="U10" i="10" s="1"/>
  <c r="S10" i="10"/>
  <c r="R10" i="10"/>
  <c r="P10" i="10"/>
  <c r="Q10" i="10" s="1"/>
  <c r="I10" i="10"/>
  <c r="M10" i="10" s="1"/>
  <c r="N10" i="10" s="1"/>
  <c r="U9" i="10"/>
  <c r="T9" i="10"/>
  <c r="R9" i="10"/>
  <c r="S9" i="10" s="1"/>
  <c r="Q9" i="10"/>
  <c r="P9" i="10"/>
  <c r="I9" i="10"/>
  <c r="M9" i="10" s="1"/>
  <c r="N9" i="10" s="1"/>
  <c r="U8" i="10"/>
  <c r="T8" i="10"/>
  <c r="R8" i="10"/>
  <c r="S8" i="10" s="1"/>
  <c r="Q8" i="10"/>
  <c r="P8" i="10"/>
  <c r="M8" i="10"/>
  <c r="N8" i="10" s="1"/>
  <c r="I8" i="10"/>
  <c r="T7" i="10"/>
  <c r="S7" i="10"/>
  <c r="R7" i="10"/>
  <c r="R11" i="10" s="1"/>
  <c r="I14" i="31" s="1"/>
  <c r="P7" i="10"/>
  <c r="Q7" i="10" s="1"/>
  <c r="Q11" i="10" s="1"/>
  <c r="G14" i="31" s="1"/>
  <c r="N7" i="10"/>
  <c r="M7" i="10"/>
  <c r="I7" i="10"/>
  <c r="T34" i="9"/>
  <c r="U34" i="9" s="1"/>
  <c r="S34" i="9"/>
  <c r="R34" i="9"/>
  <c r="P34" i="9"/>
  <c r="Q34" i="9" s="1"/>
  <c r="I34" i="9"/>
  <c r="M34" i="9" s="1"/>
  <c r="N34" i="9" s="1"/>
  <c r="U33" i="9"/>
  <c r="T33" i="9"/>
  <c r="R33" i="9"/>
  <c r="S33" i="9" s="1"/>
  <c r="Q33" i="9"/>
  <c r="P33" i="9"/>
  <c r="I33" i="9"/>
  <c r="M33" i="9" s="1"/>
  <c r="N33" i="9" s="1"/>
  <c r="U32" i="9"/>
  <c r="T32" i="9"/>
  <c r="R32" i="9"/>
  <c r="S32" i="9" s="1"/>
  <c r="Q32" i="9"/>
  <c r="P32" i="9"/>
  <c r="M32" i="9"/>
  <c r="N32" i="9" s="1"/>
  <c r="I32" i="9"/>
  <c r="T31" i="9"/>
  <c r="U31" i="9" s="1"/>
  <c r="S31" i="9"/>
  <c r="R31" i="9"/>
  <c r="P31" i="9"/>
  <c r="Q31" i="9" s="1"/>
  <c r="N31" i="9"/>
  <c r="M31" i="9"/>
  <c r="I31" i="9"/>
  <c r="T30" i="9"/>
  <c r="U30" i="9" s="1"/>
  <c r="S30" i="9"/>
  <c r="R30" i="9"/>
  <c r="P30" i="9"/>
  <c r="Q30" i="9" s="1"/>
  <c r="I30" i="9"/>
  <c r="M30" i="9" s="1"/>
  <c r="N30" i="9" s="1"/>
  <c r="U29" i="9"/>
  <c r="T29" i="9"/>
  <c r="R29" i="9"/>
  <c r="S29" i="9" s="1"/>
  <c r="Q29" i="9"/>
  <c r="P29" i="9"/>
  <c r="I29" i="9"/>
  <c r="M29" i="9" s="1"/>
  <c r="N29" i="9" s="1"/>
  <c r="U28" i="9"/>
  <c r="T28" i="9"/>
  <c r="R28" i="9"/>
  <c r="S28" i="9" s="1"/>
  <c r="Q28" i="9"/>
  <c r="P28" i="9"/>
  <c r="M28" i="9"/>
  <c r="N28" i="9" s="1"/>
  <c r="I28" i="9"/>
  <c r="T27" i="9"/>
  <c r="U27" i="9" s="1"/>
  <c r="S27" i="9"/>
  <c r="R27" i="9"/>
  <c r="P27" i="9"/>
  <c r="Q27" i="9" s="1"/>
  <c r="N27" i="9"/>
  <c r="M27" i="9"/>
  <c r="I27" i="9"/>
  <c r="T26" i="9"/>
  <c r="U26" i="9" s="1"/>
  <c r="S26" i="9"/>
  <c r="R26" i="9"/>
  <c r="P26" i="9"/>
  <c r="Q26" i="9" s="1"/>
  <c r="I26" i="9"/>
  <c r="M26" i="9" s="1"/>
  <c r="N26" i="9" s="1"/>
  <c r="U25" i="9"/>
  <c r="T25" i="9"/>
  <c r="R25" i="9"/>
  <c r="S25" i="9" s="1"/>
  <c r="Q25" i="9"/>
  <c r="P25" i="9"/>
  <c r="I25" i="9"/>
  <c r="M25" i="9" s="1"/>
  <c r="N25" i="9" s="1"/>
  <c r="U24" i="9"/>
  <c r="T24" i="9"/>
  <c r="R24" i="9"/>
  <c r="S24" i="9" s="1"/>
  <c r="Q24" i="9"/>
  <c r="P24" i="9"/>
  <c r="M24" i="9"/>
  <c r="N24" i="9" s="1"/>
  <c r="I24" i="9"/>
  <c r="T23" i="9"/>
  <c r="U23" i="9" s="1"/>
  <c r="S23" i="9"/>
  <c r="R23" i="9"/>
  <c r="P23" i="9"/>
  <c r="Q23" i="9" s="1"/>
  <c r="N23" i="9"/>
  <c r="M23" i="9"/>
  <c r="I23" i="9"/>
  <c r="T22" i="9"/>
  <c r="U22" i="9" s="1"/>
  <c r="S22" i="9"/>
  <c r="R22" i="9"/>
  <c r="P22" i="9"/>
  <c r="Q22" i="9" s="1"/>
  <c r="I22" i="9"/>
  <c r="M22" i="9" s="1"/>
  <c r="N22" i="9" s="1"/>
  <c r="U21" i="9"/>
  <c r="T21" i="9"/>
  <c r="R21" i="9"/>
  <c r="S21" i="9" s="1"/>
  <c r="Q21" i="9"/>
  <c r="P21" i="9"/>
  <c r="I21" i="9"/>
  <c r="M21" i="9" s="1"/>
  <c r="N21" i="9" s="1"/>
  <c r="U20" i="9"/>
  <c r="T20" i="9"/>
  <c r="R20" i="9"/>
  <c r="S20" i="9" s="1"/>
  <c r="Q20" i="9"/>
  <c r="P20" i="9"/>
  <c r="M20" i="9"/>
  <c r="N20" i="9" s="1"/>
  <c r="I20" i="9"/>
  <c r="T19" i="9"/>
  <c r="U19" i="9" s="1"/>
  <c r="S19" i="9"/>
  <c r="R19" i="9"/>
  <c r="P19" i="9"/>
  <c r="Q19" i="9" s="1"/>
  <c r="N19" i="9"/>
  <c r="M19" i="9"/>
  <c r="I19" i="9"/>
  <c r="T18" i="9"/>
  <c r="U18" i="9" s="1"/>
  <c r="S18" i="9"/>
  <c r="R18" i="9"/>
  <c r="P18" i="9"/>
  <c r="Q18" i="9" s="1"/>
  <c r="I18" i="9"/>
  <c r="M18" i="9" s="1"/>
  <c r="N18" i="9" s="1"/>
  <c r="U17" i="9"/>
  <c r="T17" i="9"/>
  <c r="R17" i="9"/>
  <c r="S17" i="9" s="1"/>
  <c r="Q17" i="9"/>
  <c r="P17" i="9"/>
  <c r="I17" i="9"/>
  <c r="M17" i="9" s="1"/>
  <c r="N17" i="9" s="1"/>
  <c r="U16" i="9"/>
  <c r="T16" i="9"/>
  <c r="R16" i="9"/>
  <c r="S16" i="9" s="1"/>
  <c r="Q16" i="9"/>
  <c r="P16" i="9"/>
  <c r="M16" i="9"/>
  <c r="N16" i="9" s="1"/>
  <c r="I16" i="9"/>
  <c r="T15" i="9"/>
  <c r="U15" i="9" s="1"/>
  <c r="S15" i="9"/>
  <c r="R15" i="9"/>
  <c r="P15" i="9"/>
  <c r="Q15" i="9" s="1"/>
  <c r="N15" i="9"/>
  <c r="M15" i="9"/>
  <c r="I15" i="9"/>
  <c r="T14" i="9"/>
  <c r="U14" i="9" s="1"/>
  <c r="S14" i="9"/>
  <c r="R14" i="9"/>
  <c r="P14" i="9"/>
  <c r="Q14" i="9" s="1"/>
  <c r="I14" i="9"/>
  <c r="M14" i="9" s="1"/>
  <c r="N14" i="9" s="1"/>
  <c r="U13" i="9"/>
  <c r="T13" i="9"/>
  <c r="R13" i="9"/>
  <c r="S13" i="9" s="1"/>
  <c r="Q13" i="9"/>
  <c r="P13" i="9"/>
  <c r="I13" i="9"/>
  <c r="M13" i="9" s="1"/>
  <c r="N13" i="9" s="1"/>
  <c r="U12" i="9"/>
  <c r="T12" i="9"/>
  <c r="R12" i="9"/>
  <c r="S12" i="9" s="1"/>
  <c r="Q12" i="9"/>
  <c r="P12" i="9"/>
  <c r="M12" i="9"/>
  <c r="N12" i="9" s="1"/>
  <c r="I12" i="9"/>
  <c r="T11" i="9"/>
  <c r="U11" i="9" s="1"/>
  <c r="S11" i="9"/>
  <c r="R11" i="9"/>
  <c r="P11" i="9"/>
  <c r="Q11" i="9" s="1"/>
  <c r="N11" i="9"/>
  <c r="M11" i="9"/>
  <c r="I11" i="9"/>
  <c r="T10" i="9"/>
  <c r="U10" i="9" s="1"/>
  <c r="S10" i="9"/>
  <c r="R10" i="9"/>
  <c r="P10" i="9"/>
  <c r="I10" i="9"/>
  <c r="M10" i="9" s="1"/>
  <c r="N10" i="9" s="1"/>
  <c r="U9" i="9"/>
  <c r="T9" i="9"/>
  <c r="R9" i="9"/>
  <c r="S9" i="9" s="1"/>
  <c r="Q9" i="9"/>
  <c r="P9" i="9"/>
  <c r="I9" i="9"/>
  <c r="M9" i="9" s="1"/>
  <c r="N9" i="9" s="1"/>
  <c r="U8" i="9"/>
  <c r="T8" i="9"/>
  <c r="R8" i="9"/>
  <c r="S8" i="9" s="1"/>
  <c r="Q8" i="9"/>
  <c r="P8" i="9"/>
  <c r="M8" i="9"/>
  <c r="N8" i="9" s="1"/>
  <c r="I8" i="9"/>
  <c r="T7" i="9"/>
  <c r="U7" i="9" s="1"/>
  <c r="S7" i="9"/>
  <c r="R7" i="9"/>
  <c r="P7" i="9"/>
  <c r="Q7" i="9" s="1"/>
  <c r="N7" i="9"/>
  <c r="M7" i="9"/>
  <c r="I7" i="9"/>
  <c r="T41" i="8"/>
  <c r="U41" i="8" s="1"/>
  <c r="S41" i="8"/>
  <c r="R41" i="8"/>
  <c r="P41" i="8"/>
  <c r="Q41" i="8" s="1"/>
  <c r="I41" i="8"/>
  <c r="M41" i="8" s="1"/>
  <c r="N41" i="8" s="1"/>
  <c r="U40" i="8"/>
  <c r="T40" i="8"/>
  <c r="R40" i="8"/>
  <c r="S40" i="8" s="1"/>
  <c r="Q40" i="8"/>
  <c r="P40" i="8"/>
  <c r="I40" i="8"/>
  <c r="M40" i="8" s="1"/>
  <c r="N40" i="8" s="1"/>
  <c r="U39" i="8"/>
  <c r="T39" i="8"/>
  <c r="R39" i="8"/>
  <c r="S39" i="8" s="1"/>
  <c r="Q39" i="8"/>
  <c r="P39" i="8"/>
  <c r="M39" i="8"/>
  <c r="N39" i="8" s="1"/>
  <c r="I39" i="8"/>
  <c r="T38" i="8"/>
  <c r="U38" i="8" s="1"/>
  <c r="S38" i="8"/>
  <c r="R38" i="8"/>
  <c r="P38" i="8"/>
  <c r="Q38" i="8" s="1"/>
  <c r="N38" i="8"/>
  <c r="M38" i="8"/>
  <c r="I38" i="8"/>
  <c r="T37" i="8"/>
  <c r="U37" i="8" s="1"/>
  <c r="S37" i="8"/>
  <c r="R37" i="8"/>
  <c r="P37" i="8"/>
  <c r="Q37" i="8" s="1"/>
  <c r="I37" i="8"/>
  <c r="M37" i="8" s="1"/>
  <c r="N37" i="8" s="1"/>
  <c r="U36" i="8"/>
  <c r="T36" i="8"/>
  <c r="R36" i="8"/>
  <c r="S36" i="8" s="1"/>
  <c r="Q36" i="8"/>
  <c r="P36" i="8"/>
  <c r="I36" i="8"/>
  <c r="M36" i="8" s="1"/>
  <c r="N36" i="8" s="1"/>
  <c r="U35" i="8"/>
  <c r="T35" i="8"/>
  <c r="R35" i="8"/>
  <c r="S35" i="8" s="1"/>
  <c r="Q35" i="8"/>
  <c r="P35" i="8"/>
  <c r="M35" i="8"/>
  <c r="N35" i="8" s="1"/>
  <c r="I35" i="8"/>
  <c r="T34" i="8"/>
  <c r="U34" i="8" s="1"/>
  <c r="S34" i="8"/>
  <c r="R34" i="8"/>
  <c r="P34" i="8"/>
  <c r="Q34" i="8" s="1"/>
  <c r="N34" i="8"/>
  <c r="M34" i="8"/>
  <c r="I34" i="8"/>
  <c r="T33" i="8"/>
  <c r="U33" i="8" s="1"/>
  <c r="S33" i="8"/>
  <c r="R33" i="8"/>
  <c r="P33" i="8"/>
  <c r="Q33" i="8" s="1"/>
  <c r="I33" i="8"/>
  <c r="M33" i="8" s="1"/>
  <c r="N33" i="8" s="1"/>
  <c r="U32" i="8"/>
  <c r="T32" i="8"/>
  <c r="R32" i="8"/>
  <c r="S32" i="8" s="1"/>
  <c r="Q32" i="8"/>
  <c r="P32" i="8"/>
  <c r="I32" i="8"/>
  <c r="M32" i="8" s="1"/>
  <c r="N32" i="8" s="1"/>
  <c r="U31" i="8"/>
  <c r="T31" i="8"/>
  <c r="R31" i="8"/>
  <c r="S31" i="8" s="1"/>
  <c r="Q31" i="8"/>
  <c r="P31" i="8"/>
  <c r="M31" i="8"/>
  <c r="N31" i="8" s="1"/>
  <c r="I31" i="8"/>
  <c r="T30" i="8"/>
  <c r="U30" i="8" s="1"/>
  <c r="S30" i="8"/>
  <c r="R30" i="8"/>
  <c r="P30" i="8"/>
  <c r="Q30" i="8" s="1"/>
  <c r="N30" i="8"/>
  <c r="M30" i="8"/>
  <c r="I30" i="8"/>
  <c r="T29" i="8"/>
  <c r="U29" i="8" s="1"/>
  <c r="S29" i="8"/>
  <c r="R29" i="8"/>
  <c r="P29" i="8"/>
  <c r="Q29" i="8" s="1"/>
  <c r="I29" i="8"/>
  <c r="M29" i="8" s="1"/>
  <c r="N29" i="8" s="1"/>
  <c r="U28" i="8"/>
  <c r="T28" i="8"/>
  <c r="R28" i="8"/>
  <c r="S28" i="8" s="1"/>
  <c r="P28" i="8"/>
  <c r="Q28" i="8" s="1"/>
  <c r="I28" i="8"/>
  <c r="M28" i="8" s="1"/>
  <c r="N28" i="8" s="1"/>
  <c r="U27" i="8"/>
  <c r="T27" i="8"/>
  <c r="R27" i="8"/>
  <c r="S27" i="8" s="1"/>
  <c r="Q27" i="8"/>
  <c r="P27" i="8"/>
  <c r="M27" i="8"/>
  <c r="N27" i="8" s="1"/>
  <c r="I27" i="8"/>
  <c r="T26" i="8"/>
  <c r="U26" i="8" s="1"/>
  <c r="R26" i="8"/>
  <c r="S26" i="8" s="1"/>
  <c r="P26" i="8"/>
  <c r="Q26" i="8" s="1"/>
  <c r="M26" i="8"/>
  <c r="N26" i="8" s="1"/>
  <c r="I26" i="8"/>
  <c r="T25" i="8"/>
  <c r="U25" i="8" s="1"/>
  <c r="S25" i="8"/>
  <c r="R25" i="8"/>
  <c r="P25" i="8"/>
  <c r="Q25" i="8" s="1"/>
  <c r="I25" i="8"/>
  <c r="M25" i="8" s="1"/>
  <c r="N25" i="8" s="1"/>
  <c r="T24" i="8"/>
  <c r="U24" i="8" s="1"/>
  <c r="R24" i="8"/>
  <c r="S24" i="8" s="1"/>
  <c r="Q24" i="8"/>
  <c r="P24" i="8"/>
  <c r="I24" i="8"/>
  <c r="M24" i="8" s="1"/>
  <c r="N24" i="8" s="1"/>
  <c r="U23" i="8"/>
  <c r="T23" i="8"/>
  <c r="R23" i="8"/>
  <c r="S23" i="8" s="1"/>
  <c r="Q23" i="8"/>
  <c r="P23" i="8"/>
  <c r="I23" i="8"/>
  <c r="M23" i="8" s="1"/>
  <c r="N23" i="8" s="1"/>
  <c r="T22" i="8"/>
  <c r="U22" i="8" s="1"/>
  <c r="R22" i="8"/>
  <c r="S22" i="8" s="1"/>
  <c r="P22" i="8"/>
  <c r="Q22" i="8" s="1"/>
  <c r="M22" i="8"/>
  <c r="N22" i="8" s="1"/>
  <c r="I22" i="8"/>
  <c r="U21" i="8"/>
  <c r="T21" i="8"/>
  <c r="S21" i="8"/>
  <c r="R21" i="8"/>
  <c r="Q21" i="8"/>
  <c r="P21" i="8"/>
  <c r="I21" i="8"/>
  <c r="M21" i="8" s="1"/>
  <c r="N21" i="8" s="1"/>
  <c r="U20" i="8"/>
  <c r="T20" i="8"/>
  <c r="R20" i="8"/>
  <c r="S20" i="8" s="1"/>
  <c r="P20" i="8"/>
  <c r="Q20" i="8" s="1"/>
  <c r="I20" i="8"/>
  <c r="M20" i="8" s="1"/>
  <c r="N20" i="8" s="1"/>
  <c r="U19" i="8"/>
  <c r="T19" i="8"/>
  <c r="R19" i="8"/>
  <c r="S19" i="8" s="1"/>
  <c r="Q19" i="8"/>
  <c r="P19" i="8"/>
  <c r="I19" i="8"/>
  <c r="M19" i="8" s="1"/>
  <c r="N19" i="8" s="1"/>
  <c r="T18" i="8"/>
  <c r="U18" i="8" s="1"/>
  <c r="R18" i="8"/>
  <c r="S18" i="8" s="1"/>
  <c r="P18" i="8"/>
  <c r="Q18" i="8" s="1"/>
  <c r="N18" i="8"/>
  <c r="M18" i="8"/>
  <c r="I18" i="8"/>
  <c r="T17" i="8"/>
  <c r="U17" i="8" s="1"/>
  <c r="S17" i="8"/>
  <c r="R17" i="8"/>
  <c r="P17" i="8"/>
  <c r="Q17" i="8" s="1"/>
  <c r="I17" i="8"/>
  <c r="M17" i="8" s="1"/>
  <c r="N17" i="8" s="1"/>
  <c r="T16" i="8"/>
  <c r="U16" i="8" s="1"/>
  <c r="R16" i="8"/>
  <c r="S16" i="8" s="1"/>
  <c r="P16" i="8"/>
  <c r="Q16" i="8" s="1"/>
  <c r="M16" i="8"/>
  <c r="N16" i="8" s="1"/>
  <c r="I16" i="8"/>
  <c r="T15" i="8"/>
  <c r="U15" i="8" s="1"/>
  <c r="S15" i="8"/>
  <c r="R15" i="8"/>
  <c r="P15" i="8"/>
  <c r="Q15" i="8" s="1"/>
  <c r="N15" i="8"/>
  <c r="I15" i="8"/>
  <c r="M15" i="8" s="1"/>
  <c r="T14" i="8"/>
  <c r="U14" i="8" s="1"/>
  <c r="R14" i="8"/>
  <c r="S14" i="8" s="1"/>
  <c r="P14" i="8"/>
  <c r="Q14" i="8" s="1"/>
  <c r="I14" i="8"/>
  <c r="M14" i="8" s="1"/>
  <c r="N14" i="8" s="1"/>
  <c r="U13" i="8"/>
  <c r="T13" i="8"/>
  <c r="R13" i="8"/>
  <c r="S13" i="8" s="1"/>
  <c r="Q13" i="8"/>
  <c r="P13" i="8"/>
  <c r="I13" i="8"/>
  <c r="M13" i="8" s="1"/>
  <c r="N13" i="8" s="1"/>
  <c r="T12" i="8"/>
  <c r="U12" i="8" s="1"/>
  <c r="R12" i="8"/>
  <c r="S12" i="8" s="1"/>
  <c r="P12" i="8"/>
  <c r="Q12" i="8" s="1"/>
  <c r="M12" i="8"/>
  <c r="N12" i="8" s="1"/>
  <c r="I12" i="8"/>
  <c r="T11" i="8"/>
  <c r="U11" i="8" s="1"/>
  <c r="S11" i="8"/>
  <c r="R11" i="8"/>
  <c r="P11" i="8"/>
  <c r="Q11" i="8" s="1"/>
  <c r="I11" i="8"/>
  <c r="M11" i="8" s="1"/>
  <c r="N11" i="8" s="1"/>
  <c r="T10" i="8"/>
  <c r="U10" i="8" s="1"/>
  <c r="R10" i="8"/>
  <c r="S10" i="8" s="1"/>
  <c r="P10" i="8"/>
  <c r="Q10" i="8" s="1"/>
  <c r="I10" i="8"/>
  <c r="M10" i="8" s="1"/>
  <c r="N10" i="8" s="1"/>
  <c r="U9" i="8"/>
  <c r="T9" i="8"/>
  <c r="R9" i="8"/>
  <c r="S9" i="8" s="1"/>
  <c r="Q9" i="8"/>
  <c r="P9" i="8"/>
  <c r="I9" i="8"/>
  <c r="M9" i="8" s="1"/>
  <c r="N9" i="8" s="1"/>
  <c r="T8" i="8"/>
  <c r="U8" i="8" s="1"/>
  <c r="R8" i="8"/>
  <c r="P8" i="8"/>
  <c r="Q8" i="8" s="1"/>
  <c r="Q42" i="8" s="1"/>
  <c r="G12" i="31" s="1"/>
  <c r="M8" i="8"/>
  <c r="I8" i="8"/>
  <c r="P9" i="7"/>
  <c r="F11" i="31" s="1"/>
  <c r="T8" i="7"/>
  <c r="T9" i="7" s="1"/>
  <c r="L11" i="31" s="1"/>
  <c r="S8" i="7"/>
  <c r="S9" i="7" s="1"/>
  <c r="J11" i="31" s="1"/>
  <c r="R8" i="7"/>
  <c r="R9" i="7" s="1"/>
  <c r="I11" i="31" s="1"/>
  <c r="P8" i="7"/>
  <c r="Q8" i="7" s="1"/>
  <c r="Q9" i="7" s="1"/>
  <c r="G11" i="31" s="1"/>
  <c r="I8" i="7"/>
  <c r="M8" i="7" s="1"/>
  <c r="M9" i="7" s="1"/>
  <c r="C11" i="31" s="1"/>
  <c r="T10" i="6"/>
  <c r="L10" i="31" s="1"/>
  <c r="T9" i="6"/>
  <c r="U9" i="6" s="1"/>
  <c r="R9" i="6"/>
  <c r="S9" i="6" s="1"/>
  <c r="P9" i="6"/>
  <c r="Q9" i="6" s="1"/>
  <c r="I9" i="6"/>
  <c r="M9" i="6" s="1"/>
  <c r="N9" i="6" s="1"/>
  <c r="U8" i="6"/>
  <c r="T8" i="6"/>
  <c r="R8" i="6"/>
  <c r="S8" i="6" s="1"/>
  <c r="Q8" i="6"/>
  <c r="P8" i="6"/>
  <c r="I8" i="6"/>
  <c r="M8" i="6" s="1"/>
  <c r="N8" i="6" s="1"/>
  <c r="T7" i="6"/>
  <c r="U7" i="6" s="1"/>
  <c r="U10" i="6" s="1"/>
  <c r="M10" i="31" s="1"/>
  <c r="R7" i="6"/>
  <c r="P7" i="6"/>
  <c r="Q7" i="6" s="1"/>
  <c r="M7" i="6"/>
  <c r="I7" i="6"/>
  <c r="T8" i="5"/>
  <c r="U8" i="5" s="1"/>
  <c r="S8" i="5"/>
  <c r="R8" i="5"/>
  <c r="P8" i="5"/>
  <c r="Q8" i="5" s="1"/>
  <c r="I8" i="5"/>
  <c r="M8" i="5" s="1"/>
  <c r="N8" i="5" s="1"/>
  <c r="T7" i="5"/>
  <c r="R7" i="5"/>
  <c r="R9" i="5" s="1"/>
  <c r="I9" i="31" s="1"/>
  <c r="P7" i="5"/>
  <c r="I7" i="5"/>
  <c r="M7" i="5" s="1"/>
  <c r="U27" i="4"/>
  <c r="T27" i="4"/>
  <c r="R27" i="4"/>
  <c r="S27" i="4" s="1"/>
  <c r="Q27" i="4"/>
  <c r="P27" i="4"/>
  <c r="I27" i="4"/>
  <c r="M27" i="4" s="1"/>
  <c r="N27" i="4" s="1"/>
  <c r="T26" i="4"/>
  <c r="U26" i="4" s="1"/>
  <c r="R26" i="4"/>
  <c r="S26" i="4" s="1"/>
  <c r="P26" i="4"/>
  <c r="Q26" i="4" s="1"/>
  <c r="M26" i="4"/>
  <c r="N26" i="4" s="1"/>
  <c r="I26" i="4"/>
  <c r="T25" i="4"/>
  <c r="U25" i="4" s="1"/>
  <c r="S25" i="4"/>
  <c r="R25" i="4"/>
  <c r="P25" i="4"/>
  <c r="Q25" i="4" s="1"/>
  <c r="I25" i="4"/>
  <c r="M25" i="4" s="1"/>
  <c r="N25" i="4" s="1"/>
  <c r="T24" i="4"/>
  <c r="U24" i="4" s="1"/>
  <c r="R24" i="4"/>
  <c r="S24" i="4" s="1"/>
  <c r="P24" i="4"/>
  <c r="Q24" i="4" s="1"/>
  <c r="I24" i="4"/>
  <c r="M24" i="4" s="1"/>
  <c r="N24" i="4" s="1"/>
  <c r="U23" i="4"/>
  <c r="T23" i="4"/>
  <c r="R23" i="4"/>
  <c r="S23" i="4" s="1"/>
  <c r="Q23" i="4"/>
  <c r="P23" i="4"/>
  <c r="I23" i="4"/>
  <c r="M23" i="4" s="1"/>
  <c r="N23" i="4" s="1"/>
  <c r="T22" i="4"/>
  <c r="U22" i="4" s="1"/>
  <c r="R22" i="4"/>
  <c r="S22" i="4" s="1"/>
  <c r="P22" i="4"/>
  <c r="Q22" i="4" s="1"/>
  <c r="M22" i="4"/>
  <c r="N22" i="4" s="1"/>
  <c r="I22" i="4"/>
  <c r="T21" i="4"/>
  <c r="U21" i="4" s="1"/>
  <c r="S21" i="4"/>
  <c r="R21" i="4"/>
  <c r="P21" i="4"/>
  <c r="Q21" i="4" s="1"/>
  <c r="I21" i="4"/>
  <c r="M21" i="4" s="1"/>
  <c r="N21" i="4" s="1"/>
  <c r="T20" i="4"/>
  <c r="U20" i="4" s="1"/>
  <c r="R20" i="4"/>
  <c r="S20" i="4" s="1"/>
  <c r="P20" i="4"/>
  <c r="Q20" i="4" s="1"/>
  <c r="I20" i="4"/>
  <c r="M20" i="4" s="1"/>
  <c r="N20" i="4" s="1"/>
  <c r="U19" i="4"/>
  <c r="T19" i="4"/>
  <c r="R19" i="4"/>
  <c r="S19" i="4" s="1"/>
  <c r="Q19" i="4"/>
  <c r="P19" i="4"/>
  <c r="I19" i="4"/>
  <c r="M19" i="4" s="1"/>
  <c r="N19" i="4" s="1"/>
  <c r="T18" i="4"/>
  <c r="U18" i="4" s="1"/>
  <c r="R18" i="4"/>
  <c r="S18" i="4" s="1"/>
  <c r="P18" i="4"/>
  <c r="Q18" i="4" s="1"/>
  <c r="M18" i="4"/>
  <c r="N18" i="4" s="1"/>
  <c r="I18" i="4"/>
  <c r="T17" i="4"/>
  <c r="U17" i="4" s="1"/>
  <c r="S17" i="4"/>
  <c r="R17" i="4"/>
  <c r="P17" i="4"/>
  <c r="Q17" i="4" s="1"/>
  <c r="N17" i="4"/>
  <c r="I17" i="4"/>
  <c r="M17" i="4" s="1"/>
  <c r="T16" i="4"/>
  <c r="U16" i="4" s="1"/>
  <c r="R16" i="4"/>
  <c r="S16" i="4" s="1"/>
  <c r="P16" i="4"/>
  <c r="Q16" i="4" s="1"/>
  <c r="I16" i="4"/>
  <c r="M16" i="4" s="1"/>
  <c r="N16" i="4" s="1"/>
  <c r="U15" i="4"/>
  <c r="T15" i="4"/>
  <c r="R15" i="4"/>
  <c r="S15" i="4" s="1"/>
  <c r="Q15" i="4"/>
  <c r="P15" i="4"/>
  <c r="I15" i="4"/>
  <c r="M15" i="4" s="1"/>
  <c r="N15" i="4" s="1"/>
  <c r="T14" i="4"/>
  <c r="U14" i="4" s="1"/>
  <c r="R14" i="4"/>
  <c r="S14" i="4" s="1"/>
  <c r="P14" i="4"/>
  <c r="Q14" i="4" s="1"/>
  <c r="M14" i="4"/>
  <c r="N14" i="4" s="1"/>
  <c r="I14" i="4"/>
  <c r="T13" i="4"/>
  <c r="U13" i="4" s="1"/>
  <c r="S13" i="4"/>
  <c r="R13" i="4"/>
  <c r="P13" i="4"/>
  <c r="Q13" i="4" s="1"/>
  <c r="N13" i="4"/>
  <c r="I13" i="4"/>
  <c r="M13" i="4" s="1"/>
  <c r="T12" i="4"/>
  <c r="U12" i="4" s="1"/>
  <c r="R12" i="4"/>
  <c r="S12" i="4" s="1"/>
  <c r="P12" i="4"/>
  <c r="Q12" i="4" s="1"/>
  <c r="I12" i="4"/>
  <c r="M12" i="4" s="1"/>
  <c r="N12" i="4" s="1"/>
  <c r="U11" i="4"/>
  <c r="T11" i="4"/>
  <c r="R11" i="4"/>
  <c r="S11" i="4" s="1"/>
  <c r="Q11" i="4"/>
  <c r="P11" i="4"/>
  <c r="I11" i="4"/>
  <c r="M11" i="4" s="1"/>
  <c r="N11" i="4" s="1"/>
  <c r="T10" i="4"/>
  <c r="U10" i="4" s="1"/>
  <c r="R10" i="4"/>
  <c r="S10" i="4" s="1"/>
  <c r="P10" i="4"/>
  <c r="Q10" i="4" s="1"/>
  <c r="M10" i="4"/>
  <c r="N10" i="4" s="1"/>
  <c r="I10" i="4"/>
  <c r="T9" i="4"/>
  <c r="U9" i="4" s="1"/>
  <c r="S9" i="4"/>
  <c r="R9" i="4"/>
  <c r="P9" i="4"/>
  <c r="Q9" i="4" s="1"/>
  <c r="I9" i="4"/>
  <c r="M9" i="4" s="1"/>
  <c r="N9" i="4" s="1"/>
  <c r="T8" i="4"/>
  <c r="U8" i="4" s="1"/>
  <c r="R8" i="4"/>
  <c r="S8" i="4" s="1"/>
  <c r="P8" i="4"/>
  <c r="Q8" i="4" s="1"/>
  <c r="I8" i="4"/>
  <c r="M8" i="4" s="1"/>
  <c r="N8" i="4" s="1"/>
  <c r="U7" i="4"/>
  <c r="U28" i="4" s="1"/>
  <c r="M8" i="31" s="1"/>
  <c r="T7" i="4"/>
  <c r="R7" i="4"/>
  <c r="Q7" i="4"/>
  <c r="Q28" i="4" s="1"/>
  <c r="G8" i="31" s="1"/>
  <c r="P7" i="4"/>
  <c r="P28" i="4" s="1"/>
  <c r="F8" i="31" s="1"/>
  <c r="I7" i="4"/>
  <c r="M7" i="4" s="1"/>
  <c r="T25" i="3"/>
  <c r="U25" i="3" s="1"/>
  <c r="R25" i="3"/>
  <c r="S25" i="3" s="1"/>
  <c r="P25" i="3"/>
  <c r="Q25" i="3" s="1"/>
  <c r="M25" i="3"/>
  <c r="N25" i="3" s="1"/>
  <c r="I25" i="3"/>
  <c r="T24" i="3"/>
  <c r="U24" i="3" s="1"/>
  <c r="S24" i="3"/>
  <c r="R24" i="3"/>
  <c r="P24" i="3"/>
  <c r="Q24" i="3" s="1"/>
  <c r="N24" i="3"/>
  <c r="I24" i="3"/>
  <c r="M24" i="3" s="1"/>
  <c r="T23" i="3"/>
  <c r="U23" i="3" s="1"/>
  <c r="R23" i="3"/>
  <c r="S23" i="3" s="1"/>
  <c r="P23" i="3"/>
  <c r="Q23" i="3" s="1"/>
  <c r="I23" i="3"/>
  <c r="M23" i="3" s="1"/>
  <c r="N23" i="3" s="1"/>
  <c r="U22" i="3"/>
  <c r="T22" i="3"/>
  <c r="R22" i="3"/>
  <c r="S22" i="3" s="1"/>
  <c r="Q22" i="3"/>
  <c r="P22" i="3"/>
  <c r="I22" i="3"/>
  <c r="M22" i="3" s="1"/>
  <c r="N22" i="3" s="1"/>
  <c r="T21" i="3"/>
  <c r="U21" i="3" s="1"/>
  <c r="R21" i="3"/>
  <c r="S21" i="3" s="1"/>
  <c r="P21" i="3"/>
  <c r="Q21" i="3" s="1"/>
  <c r="M21" i="3"/>
  <c r="N21" i="3" s="1"/>
  <c r="I21" i="3"/>
  <c r="T20" i="3"/>
  <c r="U20" i="3" s="1"/>
  <c r="S20" i="3"/>
  <c r="R20" i="3"/>
  <c r="P20" i="3"/>
  <c r="Q20" i="3" s="1"/>
  <c r="I20" i="3"/>
  <c r="M20" i="3" s="1"/>
  <c r="N20" i="3" s="1"/>
  <c r="T19" i="3"/>
  <c r="U19" i="3" s="1"/>
  <c r="R19" i="3"/>
  <c r="S19" i="3" s="1"/>
  <c r="P19" i="3"/>
  <c r="Q19" i="3" s="1"/>
  <c r="I19" i="3"/>
  <c r="M19" i="3" s="1"/>
  <c r="N19" i="3" s="1"/>
  <c r="U18" i="3"/>
  <c r="T18" i="3"/>
  <c r="R18" i="3"/>
  <c r="S18" i="3" s="1"/>
  <c r="Q18" i="3"/>
  <c r="P18" i="3"/>
  <c r="I18" i="3"/>
  <c r="M18" i="3" s="1"/>
  <c r="N18" i="3" s="1"/>
  <c r="T17" i="3"/>
  <c r="U17" i="3" s="1"/>
  <c r="R17" i="3"/>
  <c r="S17" i="3" s="1"/>
  <c r="P17" i="3"/>
  <c r="Q17" i="3" s="1"/>
  <c r="M17" i="3"/>
  <c r="N17" i="3" s="1"/>
  <c r="I17" i="3"/>
  <c r="T16" i="3"/>
  <c r="U16" i="3" s="1"/>
  <c r="S16" i="3"/>
  <c r="R16" i="3"/>
  <c r="P16" i="3"/>
  <c r="Q16" i="3" s="1"/>
  <c r="I16" i="3"/>
  <c r="M16" i="3" s="1"/>
  <c r="N16" i="3" s="1"/>
  <c r="T15" i="3"/>
  <c r="U15" i="3" s="1"/>
  <c r="R15" i="3"/>
  <c r="S15" i="3" s="1"/>
  <c r="P15" i="3"/>
  <c r="Q15" i="3" s="1"/>
  <c r="I15" i="3"/>
  <c r="M15" i="3" s="1"/>
  <c r="N15" i="3" s="1"/>
  <c r="U14" i="3"/>
  <c r="T14" i="3"/>
  <c r="R14" i="3"/>
  <c r="S14" i="3" s="1"/>
  <c r="Q14" i="3"/>
  <c r="P14" i="3"/>
  <c r="I14" i="3"/>
  <c r="M14" i="3" s="1"/>
  <c r="N14" i="3" s="1"/>
  <c r="T13" i="3"/>
  <c r="U13" i="3" s="1"/>
  <c r="R13" i="3"/>
  <c r="S13" i="3" s="1"/>
  <c r="P13" i="3"/>
  <c r="Q13" i="3" s="1"/>
  <c r="M13" i="3"/>
  <c r="N13" i="3" s="1"/>
  <c r="I13" i="3"/>
  <c r="T12" i="3"/>
  <c r="U12" i="3" s="1"/>
  <c r="S12" i="3"/>
  <c r="R12" i="3"/>
  <c r="P12" i="3"/>
  <c r="Q12" i="3" s="1"/>
  <c r="N12" i="3"/>
  <c r="I12" i="3"/>
  <c r="M12" i="3" s="1"/>
  <c r="T11" i="3"/>
  <c r="U11" i="3" s="1"/>
  <c r="R11" i="3"/>
  <c r="S11" i="3" s="1"/>
  <c r="P11" i="3"/>
  <c r="Q11" i="3" s="1"/>
  <c r="I11" i="3"/>
  <c r="M11" i="3" s="1"/>
  <c r="N11" i="3" s="1"/>
  <c r="U10" i="3"/>
  <c r="T10" i="3"/>
  <c r="R10" i="3"/>
  <c r="S10" i="3" s="1"/>
  <c r="Q10" i="3"/>
  <c r="P10" i="3"/>
  <c r="I10" i="3"/>
  <c r="M10" i="3" s="1"/>
  <c r="N10" i="3" s="1"/>
  <c r="T9" i="3"/>
  <c r="U9" i="3" s="1"/>
  <c r="R9" i="3"/>
  <c r="S9" i="3" s="1"/>
  <c r="P9" i="3"/>
  <c r="Q9" i="3" s="1"/>
  <c r="M9" i="3"/>
  <c r="N9" i="3" s="1"/>
  <c r="I9" i="3"/>
  <c r="T8" i="3"/>
  <c r="U8" i="3" s="1"/>
  <c r="S8" i="3"/>
  <c r="R8" i="3"/>
  <c r="P8" i="3"/>
  <c r="Q8" i="3" s="1"/>
  <c r="N8" i="3"/>
  <c r="I8" i="3"/>
  <c r="M8" i="3" s="1"/>
  <c r="T7" i="3"/>
  <c r="R7" i="3"/>
  <c r="S7" i="3" s="1"/>
  <c r="S26" i="3" s="1"/>
  <c r="J7" i="31" s="1"/>
  <c r="P7" i="3"/>
  <c r="I7" i="3"/>
  <c r="M7" i="3" s="1"/>
  <c r="N7" i="3" s="1"/>
  <c r="U34" i="2"/>
  <c r="T34" i="2"/>
  <c r="R34" i="2"/>
  <c r="S34" i="2" s="1"/>
  <c r="Q34" i="2"/>
  <c r="P34" i="2"/>
  <c r="I34" i="2"/>
  <c r="M34" i="2" s="1"/>
  <c r="N34" i="2" s="1"/>
  <c r="T33" i="2"/>
  <c r="U33" i="2" s="1"/>
  <c r="R33" i="2"/>
  <c r="S33" i="2" s="1"/>
  <c r="P33" i="2"/>
  <c r="Q33" i="2" s="1"/>
  <c r="M33" i="2"/>
  <c r="N33" i="2" s="1"/>
  <c r="I33" i="2"/>
  <c r="T32" i="2"/>
  <c r="U32" i="2" s="1"/>
  <c r="S32" i="2"/>
  <c r="R32" i="2"/>
  <c r="P32" i="2"/>
  <c r="Q32" i="2" s="1"/>
  <c r="N32" i="2"/>
  <c r="I32" i="2"/>
  <c r="M32" i="2" s="1"/>
  <c r="T31" i="2"/>
  <c r="U31" i="2" s="1"/>
  <c r="R31" i="2"/>
  <c r="S31" i="2" s="1"/>
  <c r="P31" i="2"/>
  <c r="Q31" i="2" s="1"/>
  <c r="I31" i="2"/>
  <c r="M31" i="2" s="1"/>
  <c r="N31" i="2" s="1"/>
  <c r="U30" i="2"/>
  <c r="T30" i="2"/>
  <c r="R30" i="2"/>
  <c r="S30" i="2" s="1"/>
  <c r="Q30" i="2"/>
  <c r="P30" i="2"/>
  <c r="I30" i="2"/>
  <c r="M30" i="2" s="1"/>
  <c r="N30" i="2" s="1"/>
  <c r="T29" i="2"/>
  <c r="U29" i="2" s="1"/>
  <c r="R29" i="2"/>
  <c r="S29" i="2" s="1"/>
  <c r="P29" i="2"/>
  <c r="Q29" i="2" s="1"/>
  <c r="M29" i="2"/>
  <c r="N29" i="2" s="1"/>
  <c r="I29" i="2"/>
  <c r="T28" i="2"/>
  <c r="U28" i="2" s="1"/>
  <c r="S28" i="2"/>
  <c r="R28" i="2"/>
  <c r="P28" i="2"/>
  <c r="Q28" i="2" s="1"/>
  <c r="N28" i="2"/>
  <c r="I28" i="2"/>
  <c r="M28" i="2" s="1"/>
  <c r="T27" i="2"/>
  <c r="U27" i="2" s="1"/>
  <c r="R27" i="2"/>
  <c r="S27" i="2" s="1"/>
  <c r="P27" i="2"/>
  <c r="Q27" i="2" s="1"/>
  <c r="I27" i="2"/>
  <c r="M27" i="2" s="1"/>
  <c r="N27" i="2" s="1"/>
  <c r="U26" i="2"/>
  <c r="T26" i="2"/>
  <c r="R26" i="2"/>
  <c r="S26" i="2" s="1"/>
  <c r="Q26" i="2"/>
  <c r="P26" i="2"/>
  <c r="I26" i="2"/>
  <c r="M26" i="2" s="1"/>
  <c r="N26" i="2" s="1"/>
  <c r="T25" i="2"/>
  <c r="U25" i="2" s="1"/>
  <c r="R25" i="2"/>
  <c r="S25" i="2" s="1"/>
  <c r="P25" i="2"/>
  <c r="Q25" i="2" s="1"/>
  <c r="M25" i="2"/>
  <c r="N25" i="2" s="1"/>
  <c r="I25" i="2"/>
  <c r="T24" i="2"/>
  <c r="U24" i="2" s="1"/>
  <c r="S24" i="2"/>
  <c r="R24" i="2"/>
  <c r="P24" i="2"/>
  <c r="Q24" i="2" s="1"/>
  <c r="I24" i="2"/>
  <c r="M24" i="2" s="1"/>
  <c r="N24" i="2" s="1"/>
  <c r="T23" i="2"/>
  <c r="U23" i="2" s="1"/>
  <c r="R23" i="2"/>
  <c r="S23" i="2" s="1"/>
  <c r="P23" i="2"/>
  <c r="Q23" i="2" s="1"/>
  <c r="I23" i="2"/>
  <c r="M23" i="2" s="1"/>
  <c r="N23" i="2" s="1"/>
  <c r="U22" i="2"/>
  <c r="T22" i="2"/>
  <c r="R22" i="2"/>
  <c r="S22" i="2" s="1"/>
  <c r="Q22" i="2"/>
  <c r="P22" i="2"/>
  <c r="I22" i="2"/>
  <c r="M22" i="2" s="1"/>
  <c r="N22" i="2" s="1"/>
  <c r="T21" i="2"/>
  <c r="U21" i="2" s="1"/>
  <c r="R21" i="2"/>
  <c r="S21" i="2" s="1"/>
  <c r="P21" i="2"/>
  <c r="Q21" i="2" s="1"/>
  <c r="M21" i="2"/>
  <c r="N21" i="2" s="1"/>
  <c r="I21" i="2"/>
  <c r="T20" i="2"/>
  <c r="U20" i="2" s="1"/>
  <c r="S20" i="2"/>
  <c r="R20" i="2"/>
  <c r="P20" i="2"/>
  <c r="Q20" i="2" s="1"/>
  <c r="I20" i="2"/>
  <c r="M20" i="2" s="1"/>
  <c r="N20" i="2" s="1"/>
  <c r="T19" i="2"/>
  <c r="U19" i="2" s="1"/>
  <c r="R19" i="2"/>
  <c r="S19" i="2" s="1"/>
  <c r="P19" i="2"/>
  <c r="Q19" i="2" s="1"/>
  <c r="I19" i="2"/>
  <c r="M19" i="2" s="1"/>
  <c r="N19" i="2" s="1"/>
  <c r="U18" i="2"/>
  <c r="T18" i="2"/>
  <c r="R18" i="2"/>
  <c r="S18" i="2" s="1"/>
  <c r="Q18" i="2"/>
  <c r="P18" i="2"/>
  <c r="I18" i="2"/>
  <c r="M18" i="2" s="1"/>
  <c r="N18" i="2" s="1"/>
  <c r="T17" i="2"/>
  <c r="U17" i="2" s="1"/>
  <c r="R17" i="2"/>
  <c r="S17" i="2" s="1"/>
  <c r="P17" i="2"/>
  <c r="Q17" i="2" s="1"/>
  <c r="M17" i="2"/>
  <c r="N17" i="2" s="1"/>
  <c r="I17" i="2"/>
  <c r="T16" i="2"/>
  <c r="U16" i="2" s="1"/>
  <c r="S16" i="2"/>
  <c r="R16" i="2"/>
  <c r="P16" i="2"/>
  <c r="Q16" i="2" s="1"/>
  <c r="N16" i="2"/>
  <c r="I16" i="2"/>
  <c r="M16" i="2" s="1"/>
  <c r="T15" i="2"/>
  <c r="U15" i="2" s="1"/>
  <c r="R15" i="2"/>
  <c r="S15" i="2" s="1"/>
  <c r="Q15" i="2"/>
  <c r="P15" i="2"/>
  <c r="I15" i="2"/>
  <c r="M15" i="2" s="1"/>
  <c r="N15" i="2" s="1"/>
  <c r="U14" i="2"/>
  <c r="T14" i="2"/>
  <c r="R14" i="2"/>
  <c r="S14" i="2" s="1"/>
  <c r="Q14" i="2"/>
  <c r="P14" i="2"/>
  <c r="M14" i="2"/>
  <c r="N14" i="2" s="1"/>
  <c r="I14" i="2"/>
  <c r="T13" i="2"/>
  <c r="U13" i="2" s="1"/>
  <c r="S13" i="2"/>
  <c r="R13" i="2"/>
  <c r="P13" i="2"/>
  <c r="Q13" i="2" s="1"/>
  <c r="M13" i="2"/>
  <c r="N13" i="2" s="1"/>
  <c r="I13" i="2"/>
  <c r="T12" i="2"/>
  <c r="U12" i="2" s="1"/>
  <c r="S12" i="2"/>
  <c r="R12" i="2"/>
  <c r="P12" i="2"/>
  <c r="Q12" i="2" s="1"/>
  <c r="I12" i="2"/>
  <c r="M12" i="2" s="1"/>
  <c r="N12" i="2" s="1"/>
  <c r="U11" i="2"/>
  <c r="T11" i="2"/>
  <c r="R11" i="2"/>
  <c r="S11" i="2" s="1"/>
  <c r="P11" i="2"/>
  <c r="Q11" i="2" s="1"/>
  <c r="I11" i="2"/>
  <c r="M11" i="2" s="1"/>
  <c r="N11" i="2" s="1"/>
  <c r="U10" i="2"/>
  <c r="T10" i="2"/>
  <c r="R10" i="2"/>
  <c r="S10" i="2" s="1"/>
  <c r="Q10" i="2"/>
  <c r="P10" i="2"/>
  <c r="I10" i="2"/>
  <c r="M10" i="2" s="1"/>
  <c r="N10" i="2" s="1"/>
  <c r="T9" i="2"/>
  <c r="U9" i="2" s="1"/>
  <c r="R9" i="2"/>
  <c r="P9" i="2"/>
  <c r="Q9" i="2" s="1"/>
  <c r="Q35" i="2" s="1"/>
  <c r="G6" i="31" s="1"/>
  <c r="N9" i="2"/>
  <c r="M9" i="2"/>
  <c r="I9" i="2"/>
  <c r="T8" i="2"/>
  <c r="U8" i="2" s="1"/>
  <c r="S8" i="2"/>
  <c r="R8" i="2"/>
  <c r="P8" i="2"/>
  <c r="Q8" i="2" s="1"/>
  <c r="N8" i="2"/>
  <c r="I8" i="2"/>
  <c r="M8" i="2" s="1"/>
  <c r="T7" i="2"/>
  <c r="R7" i="2"/>
  <c r="S7" i="2" s="1"/>
  <c r="Q7" i="2"/>
  <c r="P7" i="2"/>
  <c r="I7" i="2"/>
  <c r="M7" i="2" s="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 r="N7" i="14" l="1"/>
  <c r="N31" i="14" s="1"/>
  <c r="D18" i="31" s="1"/>
  <c r="M31" i="14"/>
  <c r="C18" i="31" s="1"/>
  <c r="U10" i="23"/>
  <c r="T11" i="23"/>
  <c r="L27" i="31" s="1"/>
  <c r="T78" i="25"/>
  <c r="L29" i="31" s="1"/>
  <c r="U7" i="25"/>
  <c r="U78" i="25" s="1"/>
  <c r="M29" i="31" s="1"/>
  <c r="T35" i="2"/>
  <c r="L6" i="31" s="1"/>
  <c r="Q7" i="5"/>
  <c r="Q9" i="5" s="1"/>
  <c r="G9" i="31" s="1"/>
  <c r="P9" i="5"/>
  <c r="F9" i="31" s="1"/>
  <c r="M10" i="6"/>
  <c r="C10" i="31" s="1"/>
  <c r="N7" i="6"/>
  <c r="N10" i="6" s="1"/>
  <c r="D10" i="31" s="1"/>
  <c r="R42" i="8"/>
  <c r="I12" i="31" s="1"/>
  <c r="S8" i="8"/>
  <c r="S42" i="8" s="1"/>
  <c r="J12" i="31" s="1"/>
  <c r="R35" i="9"/>
  <c r="I13" i="31" s="1"/>
  <c r="U35" i="9"/>
  <c r="M13" i="31" s="1"/>
  <c r="P51" i="12"/>
  <c r="F16" i="31" s="1"/>
  <c r="Q7" i="12"/>
  <c r="Q51" i="12" s="1"/>
  <c r="G16" i="31" s="1"/>
  <c r="R51" i="12"/>
  <c r="I16" i="31" s="1"/>
  <c r="S11" i="13"/>
  <c r="J17" i="31" s="1"/>
  <c r="R31" i="14"/>
  <c r="I18" i="31" s="1"/>
  <c r="R114" i="19"/>
  <c r="I23" i="31" s="1"/>
  <c r="S8" i="19"/>
  <c r="S114" i="19" s="1"/>
  <c r="J23" i="31" s="1"/>
  <c r="N7" i="2"/>
  <c r="N35" i="2" s="1"/>
  <c r="D6" i="31" s="1"/>
  <c r="M35" i="2"/>
  <c r="C6" i="31" s="1"/>
  <c r="R35" i="2"/>
  <c r="I6" i="31" s="1"/>
  <c r="U7" i="3"/>
  <c r="U26" i="3" s="1"/>
  <c r="M7" i="31" s="1"/>
  <c r="T26" i="3"/>
  <c r="L7" i="31" s="1"/>
  <c r="M26" i="3"/>
  <c r="C7" i="31" s="1"/>
  <c r="P35" i="2"/>
  <c r="F6" i="31" s="1"/>
  <c r="U7" i="2"/>
  <c r="U35" i="2" s="1"/>
  <c r="M6" i="31" s="1"/>
  <c r="S9" i="2"/>
  <c r="N26" i="3"/>
  <c r="D7" i="31" s="1"/>
  <c r="O7" i="31" s="1"/>
  <c r="R26" i="3"/>
  <c r="I7" i="31" s="1"/>
  <c r="R28" i="4"/>
  <c r="I8" i="31" s="1"/>
  <c r="Q10" i="6"/>
  <c r="G10" i="31" s="1"/>
  <c r="N8" i="7"/>
  <c r="N9" i="7" s="1"/>
  <c r="D11" i="31" s="1"/>
  <c r="U42" i="8"/>
  <c r="M12" i="31" s="1"/>
  <c r="P35" i="9"/>
  <c r="F13" i="31" s="1"/>
  <c r="Q10" i="9"/>
  <c r="Q35" i="9" s="1"/>
  <c r="G13" i="31" s="1"/>
  <c r="S8" i="11"/>
  <c r="S10" i="11" s="1"/>
  <c r="J15" i="31" s="1"/>
  <c r="R10" i="11"/>
  <c r="I15" i="31" s="1"/>
  <c r="N11" i="13"/>
  <c r="D17" i="31" s="1"/>
  <c r="N7" i="15"/>
  <c r="N8" i="15" s="1"/>
  <c r="D19" i="31" s="1"/>
  <c r="O19" i="31" s="1"/>
  <c r="M8" i="15"/>
  <c r="C19" i="31" s="1"/>
  <c r="I19" i="31"/>
  <c r="S8" i="15"/>
  <c r="J19" i="31" s="1"/>
  <c r="M9" i="18"/>
  <c r="C22" i="31" s="1"/>
  <c r="N7" i="18"/>
  <c r="N9" i="18" s="1"/>
  <c r="D22" i="31" s="1"/>
  <c r="P114" i="19"/>
  <c r="F23" i="31" s="1"/>
  <c r="Q7" i="19"/>
  <c r="Q114" i="19" s="1"/>
  <c r="G23" i="31" s="1"/>
  <c r="S35" i="2"/>
  <c r="J6" i="31" s="1"/>
  <c r="M9" i="5"/>
  <c r="C9" i="31" s="1"/>
  <c r="N7" i="5"/>
  <c r="N9" i="5" s="1"/>
  <c r="D9" i="31" s="1"/>
  <c r="P42" i="8"/>
  <c r="F12" i="31" s="1"/>
  <c r="T35" i="9"/>
  <c r="L13" i="31" s="1"/>
  <c r="N51" i="12"/>
  <c r="D16" i="31" s="1"/>
  <c r="O16" i="31" s="1"/>
  <c r="T51" i="12"/>
  <c r="L16" i="31" s="1"/>
  <c r="U7" i="12"/>
  <c r="U51" i="12" s="1"/>
  <c r="M16" i="31" s="1"/>
  <c r="M78" i="25"/>
  <c r="C29" i="31" s="1"/>
  <c r="N7" i="25"/>
  <c r="N78" i="25" s="1"/>
  <c r="D29" i="31" s="1"/>
  <c r="O29" i="31" s="1"/>
  <c r="P26" i="3"/>
  <c r="F7" i="31" s="1"/>
  <c r="Q7" i="3"/>
  <c r="Q26" i="3" s="1"/>
  <c r="G7" i="31" s="1"/>
  <c r="N7" i="4"/>
  <c r="N28" i="4" s="1"/>
  <c r="D8" i="31" s="1"/>
  <c r="M28" i="4"/>
  <c r="C8" i="31" s="1"/>
  <c r="T28" i="4"/>
  <c r="L8" i="31" s="1"/>
  <c r="T9" i="5"/>
  <c r="L9" i="31" s="1"/>
  <c r="U7" i="5"/>
  <c r="U9" i="5" s="1"/>
  <c r="M9" i="31" s="1"/>
  <c r="S7" i="6"/>
  <c r="S10" i="6" s="1"/>
  <c r="J10" i="31" s="1"/>
  <c r="R10" i="6"/>
  <c r="I10" i="31" s="1"/>
  <c r="P10" i="6"/>
  <c r="F10" i="31" s="1"/>
  <c r="M42" i="8"/>
  <c r="C12" i="31" s="1"/>
  <c r="N8" i="8"/>
  <c r="N42" i="8" s="1"/>
  <c r="D12" i="31" s="1"/>
  <c r="O12" i="31" s="1"/>
  <c r="N11" i="10"/>
  <c r="D14" i="31" s="1"/>
  <c r="U7" i="10"/>
  <c r="U11" i="10" s="1"/>
  <c r="M14" i="31" s="1"/>
  <c r="T11" i="10"/>
  <c r="L14" i="31" s="1"/>
  <c r="M10" i="11"/>
  <c r="C15" i="31" s="1"/>
  <c r="N8" i="11"/>
  <c r="U11" i="13"/>
  <c r="M17" i="31" s="1"/>
  <c r="M11" i="13"/>
  <c r="C17" i="31" s="1"/>
  <c r="S31" i="14"/>
  <c r="J18" i="31" s="1"/>
  <c r="R9" i="18"/>
  <c r="I22" i="31" s="1"/>
  <c r="S7" i="18"/>
  <c r="S9" i="18" s="1"/>
  <c r="J22" i="31" s="1"/>
  <c r="Q168" i="20"/>
  <c r="G24" i="31" s="1"/>
  <c r="U168" i="20"/>
  <c r="M24" i="31" s="1"/>
  <c r="M35" i="9"/>
  <c r="C13" i="31" s="1"/>
  <c r="S7" i="4"/>
  <c r="S28" i="4" s="1"/>
  <c r="J8" i="31" s="1"/>
  <c r="U8" i="7"/>
  <c r="U9" i="7" s="1"/>
  <c r="M11" i="31" s="1"/>
  <c r="T42" i="8"/>
  <c r="L12" i="31" s="1"/>
  <c r="N35" i="9"/>
  <c r="D13" i="31" s="1"/>
  <c r="N10" i="11"/>
  <c r="D15" i="31" s="1"/>
  <c r="T10" i="11"/>
  <c r="L15" i="31" s="1"/>
  <c r="U7" i="11"/>
  <c r="U10" i="11" s="1"/>
  <c r="M15" i="31" s="1"/>
  <c r="M51" i="12"/>
  <c r="C16" i="31" s="1"/>
  <c r="R11" i="13"/>
  <c r="I17" i="31" s="1"/>
  <c r="P31" i="14"/>
  <c r="F18" i="31" s="1"/>
  <c r="U31" i="14"/>
  <c r="M18" i="31" s="1"/>
  <c r="M9" i="16"/>
  <c r="C20" i="31" s="1"/>
  <c r="N7" i="16"/>
  <c r="N9" i="16" s="1"/>
  <c r="D20" i="31" s="1"/>
  <c r="Q8" i="18"/>
  <c r="Q9" i="18" s="1"/>
  <c r="G22" i="31" s="1"/>
  <c r="M114" i="19"/>
  <c r="C23" i="31" s="1"/>
  <c r="T114" i="19"/>
  <c r="L23" i="31" s="1"/>
  <c r="W8" i="20"/>
  <c r="W12" i="20"/>
  <c r="W16" i="20"/>
  <c r="W20" i="20"/>
  <c r="W24" i="20"/>
  <c r="W28" i="20"/>
  <c r="W32" i="20"/>
  <c r="W36" i="20"/>
  <c r="W40" i="20"/>
  <c r="W44" i="20"/>
  <c r="W48" i="20"/>
  <c r="W162" i="20"/>
  <c r="S35" i="9"/>
  <c r="J13" i="31" s="1"/>
  <c r="Q11" i="13"/>
  <c r="G17" i="31" s="1"/>
  <c r="T31" i="14"/>
  <c r="L18" i="31" s="1"/>
  <c r="T9" i="16"/>
  <c r="L20" i="31" s="1"/>
  <c r="S7" i="5"/>
  <c r="S9" i="5" s="1"/>
  <c r="J9" i="31" s="1"/>
  <c r="M11" i="10"/>
  <c r="C14" i="31" s="1"/>
  <c r="S11" i="10"/>
  <c r="J14" i="31" s="1"/>
  <c r="P10" i="11"/>
  <c r="F15" i="31" s="1"/>
  <c r="Q7" i="11"/>
  <c r="Q10" i="11" s="1"/>
  <c r="G15" i="31" s="1"/>
  <c r="T11" i="13"/>
  <c r="L17" i="31" s="1"/>
  <c r="Q31" i="14"/>
  <c r="G18" i="31" s="1"/>
  <c r="S7" i="17"/>
  <c r="S9" i="17" s="1"/>
  <c r="J21" i="31" s="1"/>
  <c r="O21" i="31" s="1"/>
  <c r="N7" i="19"/>
  <c r="N114" i="19" s="1"/>
  <c r="D23" i="31" s="1"/>
  <c r="U114" i="19"/>
  <c r="M23" i="31" s="1"/>
  <c r="W11" i="20"/>
  <c r="W15" i="20"/>
  <c r="W19" i="20"/>
  <c r="W23" i="20"/>
  <c r="W27" i="20"/>
  <c r="W31" i="20"/>
  <c r="W35" i="20"/>
  <c r="W39" i="20"/>
  <c r="W43" i="20"/>
  <c r="W47" i="20"/>
  <c r="P9" i="17"/>
  <c r="F21" i="31" s="1"/>
  <c r="T9" i="17"/>
  <c r="L21" i="31" s="1"/>
  <c r="M168" i="20"/>
  <c r="C24" i="31" s="1"/>
  <c r="W51" i="20"/>
  <c r="W59" i="20"/>
  <c r="W67" i="20"/>
  <c r="W75" i="20"/>
  <c r="W83" i="20"/>
  <c r="W91" i="20"/>
  <c r="W99" i="20"/>
  <c r="W107" i="20"/>
  <c r="W115" i="20"/>
  <c r="W123" i="20"/>
  <c r="W131" i="20"/>
  <c r="W158" i="20"/>
  <c r="T168" i="20"/>
  <c r="L24" i="31" s="1"/>
  <c r="S7" i="16"/>
  <c r="S9" i="16" s="1"/>
  <c r="J20" i="31" s="1"/>
  <c r="N7" i="20"/>
  <c r="S168" i="20"/>
  <c r="J24" i="31" s="1"/>
  <c r="W57" i="20"/>
  <c r="W65" i="20"/>
  <c r="W73" i="20"/>
  <c r="W81" i="20"/>
  <c r="W89" i="20"/>
  <c r="W97" i="20"/>
  <c r="W105" i="20"/>
  <c r="W113" i="20"/>
  <c r="W121" i="20"/>
  <c r="W129" i="20"/>
  <c r="W137" i="20"/>
  <c r="W154" i="20"/>
  <c r="W153" i="20"/>
  <c r="W157" i="20"/>
  <c r="W161" i="20"/>
  <c r="W165" i="20"/>
  <c r="R130" i="21"/>
  <c r="I25" i="31" s="1"/>
  <c r="M130" i="21"/>
  <c r="C25" i="31" s="1"/>
  <c r="S130" i="21"/>
  <c r="J25" i="31" s="1"/>
  <c r="M76" i="24"/>
  <c r="C28" i="31" s="1"/>
  <c r="S76" i="24"/>
  <c r="J28" i="31" s="1"/>
  <c r="W151" i="20"/>
  <c r="W155" i="20"/>
  <c r="W159" i="20"/>
  <c r="W163" i="20"/>
  <c r="W167" i="20"/>
  <c r="N7" i="21"/>
  <c r="N130" i="21" s="1"/>
  <c r="D25" i="31" s="1"/>
  <c r="S36" i="22"/>
  <c r="J26" i="31" s="1"/>
  <c r="P130" i="21"/>
  <c r="F25" i="31" s="1"/>
  <c r="T130" i="21"/>
  <c r="L25" i="31" s="1"/>
  <c r="U36" i="22"/>
  <c r="M26" i="31" s="1"/>
  <c r="M11" i="23"/>
  <c r="C27" i="31" s="1"/>
  <c r="P11" i="23"/>
  <c r="F27" i="31" s="1"/>
  <c r="N76" i="24"/>
  <c r="D28" i="31" s="1"/>
  <c r="O28" i="31" s="1"/>
  <c r="Q7" i="21"/>
  <c r="Q130" i="21" s="1"/>
  <c r="G25" i="31" s="1"/>
  <c r="U7" i="21"/>
  <c r="U130" i="21" s="1"/>
  <c r="M25" i="31" s="1"/>
  <c r="N36" i="22"/>
  <c r="D26" i="31" s="1"/>
  <c r="P36" i="22"/>
  <c r="F26" i="31" s="1"/>
  <c r="N11" i="23"/>
  <c r="D27" i="31" s="1"/>
  <c r="U11" i="23"/>
  <c r="M27" i="31" s="1"/>
  <c r="Q36" i="22"/>
  <c r="G26" i="31" s="1"/>
  <c r="T36" i="22"/>
  <c r="L26" i="31" s="1"/>
  <c r="Q11" i="23"/>
  <c r="G27" i="31" s="1"/>
  <c r="P76" i="24"/>
  <c r="F28" i="31" s="1"/>
  <c r="T76" i="24"/>
  <c r="L28" i="31" s="1"/>
  <c r="P78" i="25"/>
  <c r="F29" i="31" s="1"/>
  <c r="Q7" i="25"/>
  <c r="Q78" i="25" s="1"/>
  <c r="G29" i="31" s="1"/>
  <c r="M9" i="26"/>
  <c r="C30" i="31" s="1"/>
  <c r="N7" i="26"/>
  <c r="N9" i="26" s="1"/>
  <c r="D30" i="31" s="1"/>
  <c r="M36" i="22"/>
  <c r="C26" i="31" s="1"/>
  <c r="R36" i="22"/>
  <c r="I26" i="31" s="1"/>
  <c r="Q7" i="24"/>
  <c r="Q76" i="24" s="1"/>
  <c r="G28" i="31" s="1"/>
  <c r="U7" i="24"/>
  <c r="U76" i="24" s="1"/>
  <c r="M28" i="31" s="1"/>
  <c r="O33" i="31"/>
  <c r="R76" i="24"/>
  <c r="I28" i="31" s="1"/>
  <c r="S78" i="25"/>
  <c r="J29" i="31" s="1"/>
  <c r="Q7" i="29"/>
  <c r="Q9" i="29" s="1"/>
  <c r="G33" i="31" s="1"/>
  <c r="P9" i="29"/>
  <c r="F33" i="31" s="1"/>
  <c r="T11" i="27"/>
  <c r="L31" i="31" s="1"/>
  <c r="U8" i="27"/>
  <c r="U11" i="27" s="1"/>
  <c r="M31" i="31" s="1"/>
  <c r="N7" i="28"/>
  <c r="N8" i="28" s="1"/>
  <c r="D32" i="31" s="1"/>
  <c r="O32" i="31" s="1"/>
  <c r="M8" i="28"/>
  <c r="C32" i="31" s="1"/>
  <c r="R78" i="25"/>
  <c r="I29" i="31" s="1"/>
  <c r="R9" i="26"/>
  <c r="I30" i="31" s="1"/>
  <c r="S7" i="26"/>
  <c r="S9" i="26" s="1"/>
  <c r="J30" i="31" s="1"/>
  <c r="N11" i="27"/>
  <c r="D31" i="31" s="1"/>
  <c r="O31" i="31" s="1"/>
  <c r="P11" i="27"/>
  <c r="F31" i="31" s="1"/>
  <c r="Q8" i="27"/>
  <c r="Q11" i="27" s="1"/>
  <c r="G31" i="31" s="1"/>
  <c r="M11" i="27"/>
  <c r="C31" i="31" s="1"/>
  <c r="O34" i="31"/>
  <c r="R9" i="30"/>
  <c r="I34" i="31" s="1"/>
  <c r="N22" i="32"/>
  <c r="M9" i="29"/>
  <c r="C33" i="31" s="1"/>
  <c r="R9" i="29"/>
  <c r="I33" i="31" s="1"/>
  <c r="T22" i="32"/>
  <c r="Q7" i="26"/>
  <c r="Q9" i="26" s="1"/>
  <c r="G30" i="31" s="1"/>
  <c r="U7" i="26"/>
  <c r="U9" i="26" s="1"/>
  <c r="M30" i="31" s="1"/>
  <c r="P9" i="30"/>
  <c r="F34" i="31" s="1"/>
  <c r="T9" i="30"/>
  <c r="L34" i="31" s="1"/>
  <c r="S18" i="32"/>
  <c r="S22" i="32" s="1"/>
  <c r="G35" i="31" l="1"/>
  <c r="I35" i="31"/>
  <c r="O30" i="31"/>
  <c r="O26" i="31"/>
  <c r="O23" i="31"/>
  <c r="O9" i="31"/>
  <c r="F35" i="31"/>
  <c r="O20" i="31"/>
  <c r="O15" i="31"/>
  <c r="O8" i="31"/>
  <c r="O22" i="31"/>
  <c r="O11" i="31"/>
  <c r="C35" i="31"/>
  <c r="O18" i="31"/>
  <c r="O13" i="31"/>
  <c r="J35" i="31"/>
  <c r="O6" i="31"/>
  <c r="O27" i="31"/>
  <c r="O25" i="31"/>
  <c r="N168" i="20"/>
  <c r="D24" i="31" s="1"/>
  <c r="O24" i="31" s="1"/>
  <c r="W7" i="20"/>
  <c r="O14" i="31"/>
  <c r="O17" i="31"/>
  <c r="M35" i="31"/>
  <c r="O10" i="31"/>
  <c r="L35" i="31"/>
  <c r="D35" i="31" l="1"/>
</calcChain>
</file>

<file path=xl/sharedStrings.xml><?xml version="1.0" encoding="utf-8"?>
<sst xmlns="http://schemas.openxmlformats.org/spreadsheetml/2006/main" count="3941" uniqueCount="2357">
  <si>
    <t>Lp</t>
  </si>
  <si>
    <t>Nazwa pakietu</t>
  </si>
  <si>
    <t>Proponowane minimalne wykonanie umowy</t>
  </si>
  <si>
    <t>50 %</t>
  </si>
  <si>
    <t>40 %</t>
  </si>
  <si>
    <t>1 op leku Afatynib 40 mg</t>
  </si>
  <si>
    <t>1 op</t>
  </si>
  <si>
    <t>1 op leku atezolizumab 1200 mg</t>
  </si>
  <si>
    <t>1 op leku Durvalumab 500 mg</t>
  </si>
  <si>
    <t>1 op leku Pembrolizumab 100 mg</t>
  </si>
  <si>
    <t>1 op leku Nintedanib 150 mg</t>
  </si>
  <si>
    <t>1 op leku Nintedanib 100 mg x 120 szt</t>
  </si>
  <si>
    <t>1 op leku Nivolumab 40 mg</t>
  </si>
  <si>
    <t>Nazwa: Dostawy leków dla szpitali w ramach wspólnego zamówienia szpitali</t>
  </si>
  <si>
    <t>Załącznik nr 4 do SWZ</t>
  </si>
  <si>
    <t xml:space="preserve">Nr sprawy </t>
  </si>
  <si>
    <t>Część nr 1  - Dostawy antybiotyków 1</t>
  </si>
  <si>
    <t>ARKUSZ ASORTYMENTOWO-CENOWY</t>
  </si>
  <si>
    <t>Szpital w Orzeszu *</t>
  </si>
  <si>
    <t>Szpital w Wodzisławiu *</t>
  </si>
  <si>
    <t>Szpital Pilchowice *</t>
  </si>
  <si>
    <t>Razem</t>
  </si>
  <si>
    <t>Nr poz. nowe</t>
  </si>
  <si>
    <t>Nazwa chemiczna leku / dawka</t>
  </si>
  <si>
    <t>Nazwa handlowa leku</t>
  </si>
  <si>
    <t>KOD EAN</t>
  </si>
  <si>
    <t>Dawka / sugerowane opakowanie</t>
  </si>
  <si>
    <t>ilość opak. na 12 m-cy 2025</t>
  </si>
  <si>
    <t>ilość opakowan na 12 miesięcy</t>
  </si>
  <si>
    <t>zmiana ilości opakowań (TAK/ NIE)</t>
  </si>
  <si>
    <t>cena jedn netto op handlowego</t>
  </si>
  <si>
    <t>podatek</t>
  </si>
  <si>
    <t>Razem wartość netto</t>
  </si>
  <si>
    <t>Razem wartość brutto</t>
  </si>
  <si>
    <t>Orzesze</t>
  </si>
  <si>
    <t>Wodzisław</t>
  </si>
  <si>
    <t>Pilchowice</t>
  </si>
  <si>
    <t>1.1</t>
  </si>
  <si>
    <t>Amfoterycyna B 50 mg</t>
  </si>
  <si>
    <t xml:space="preserve"> 0,05 g x 1 fiol </t>
  </si>
  <si>
    <t xml:space="preserve">8% </t>
  </si>
  <si>
    <t>1.2</t>
  </si>
  <si>
    <t>Cefepim 1000 mg</t>
  </si>
  <si>
    <t>1 g x 10 fiol.</t>
  </si>
  <si>
    <t>1.3</t>
  </si>
  <si>
    <t>Chlorowodorek terbinafiny 250 mg (p.o)</t>
  </si>
  <si>
    <t>250mg x 28 szt</t>
  </si>
  <si>
    <t>1.4</t>
  </si>
  <si>
    <t xml:space="preserve">Ciprofloxacinum  100 mg
</t>
  </si>
  <si>
    <t>0,1g x 5 amp.</t>
  </si>
  <si>
    <t>1.5</t>
  </si>
  <si>
    <t>Clindamycinum 300 mg (p.o)</t>
  </si>
  <si>
    <t>0,3 g x 16 szt.</t>
  </si>
  <si>
    <t>1.6</t>
  </si>
  <si>
    <t xml:space="preserve">Clindamycinum 600 mg
</t>
  </si>
  <si>
    <t>0,6g/4 ml x 1 amp</t>
  </si>
  <si>
    <t>1.7</t>
  </si>
  <si>
    <t>Fluconazolum  200 mg</t>
  </si>
  <si>
    <t>2mg/ml x 10 butelek, 100 ml</t>
  </si>
  <si>
    <t>1.8</t>
  </si>
  <si>
    <t>Furazidin-Furagin 50 mg</t>
  </si>
  <si>
    <t>1 op. = 30 szt..</t>
  </si>
  <si>
    <t>1.9</t>
  </si>
  <si>
    <t xml:space="preserve">Furazidin-Furagin 100mg </t>
  </si>
  <si>
    <t>100mg x 30 tabl.</t>
  </si>
  <si>
    <t>1.10</t>
  </si>
  <si>
    <t>Fosfomycin 3g (p.o)</t>
  </si>
  <si>
    <t>3 g / 1 szt</t>
  </si>
  <si>
    <t>1.11</t>
  </si>
  <si>
    <t>Gentamycinum sulfas 80 mg</t>
  </si>
  <si>
    <t>0,08g/2 ml x 10 amp</t>
  </si>
  <si>
    <t>1.12</t>
  </si>
  <si>
    <t xml:space="preserve">Imipenem 500 mg + Cilastatinum 500 mg  </t>
  </si>
  <si>
    <t>1 g x 1 fiol.</t>
  </si>
  <si>
    <t>1.13</t>
  </si>
  <si>
    <t>Levofloksacin 500 mg (i.v.)</t>
  </si>
  <si>
    <t>5 mg / ml x 1 fiol x 100 ml</t>
  </si>
  <si>
    <t>1.14</t>
  </si>
  <si>
    <t>Levofloksacin 500 mg (p.o.)</t>
  </si>
  <si>
    <t>0,5 g x 10 szt.</t>
  </si>
  <si>
    <t>1.15</t>
  </si>
  <si>
    <t>Lincomycinum  600 mg</t>
  </si>
  <si>
    <t>0,6 g/2ml  x 1 fiolka</t>
  </si>
  <si>
    <t>1.16</t>
  </si>
  <si>
    <t xml:space="preserve">Meropenem 0,5g </t>
  </si>
  <si>
    <t>0,5 g x 10 fiol.</t>
  </si>
  <si>
    <t>1.17</t>
  </si>
  <si>
    <t xml:space="preserve">Meropenem 1g 
</t>
  </si>
  <si>
    <t>1g x 10 fiolek</t>
  </si>
  <si>
    <t>1.18</t>
  </si>
  <si>
    <t xml:space="preserve">Moxifloxacin 400 mg </t>
  </si>
  <si>
    <t>0,4 g x 10 szt.</t>
  </si>
  <si>
    <t>1.19</t>
  </si>
  <si>
    <t>Norfloxacin 400 mg</t>
  </si>
  <si>
    <t>400 mg x 20 szt</t>
  </si>
  <si>
    <t>1.20</t>
  </si>
  <si>
    <t>Nystatinum 500 000 j.m. (p.o.)</t>
  </si>
  <si>
    <t>500 000 j.m x 16 szt.</t>
  </si>
  <si>
    <t>1.21</t>
  </si>
  <si>
    <t xml:space="preserve">Ofloxacinum 200 mg (p.o.) </t>
  </si>
  <si>
    <t>0,2 g x 10 szt.</t>
  </si>
  <si>
    <t>1.22</t>
  </si>
  <si>
    <t>Piperacylina z Tazobaktamem</t>
  </si>
  <si>
    <t>2 g + 0,25 g a 10 fiol.</t>
  </si>
  <si>
    <t>1.23</t>
  </si>
  <si>
    <t>Rifaximinum 200mg (p.o)</t>
  </si>
  <si>
    <t>0,2 g x 28 szt.</t>
  </si>
  <si>
    <t>1.24</t>
  </si>
  <si>
    <t>Spiramycin 3 mln j.m (p.o)</t>
  </si>
  <si>
    <t>3 mln j.m x 10 szt.</t>
  </si>
  <si>
    <t>1.25</t>
  </si>
  <si>
    <t>Sulfamethoxazolum + Trimethoprimum  960 mg (p.o)</t>
  </si>
  <si>
    <t>0,96 g x 10 szt.</t>
  </si>
  <si>
    <t>1.26</t>
  </si>
  <si>
    <t xml:space="preserve">Vankomycin proszek do sporz. roztw. do inf. i roztw. doustnego 500 mg </t>
  </si>
  <si>
    <t>0,5 g x 1 fiol.</t>
  </si>
  <si>
    <t>1.27</t>
  </si>
  <si>
    <t>Clarithromycin 250 mg (p.o)</t>
  </si>
  <si>
    <t>0,25 g x 14 szt.</t>
  </si>
  <si>
    <t>1.28</t>
  </si>
  <si>
    <t>Vorikonazol 200mg (p.o)</t>
  </si>
  <si>
    <t>200mg x 30 szt. powl.</t>
  </si>
  <si>
    <t xml:space="preserve">* w przypadku zmiany ilości sztuk w opakowaniu, Wykonawca przelicza ilość opakowań (pozycje ilości opakowań dla poszczególnych szpitali)  zaokr w górę do pełnych opakowań </t>
  </si>
  <si>
    <t>(arkusz należy opatrzeć kwalifikowanym podpisem elektronicznym osoby uprawnionej do składania oświadczeń woli w imieniu Wykonawcy)</t>
  </si>
  <si>
    <t>Część nr 2  - Dostawy antybiotyków 2</t>
  </si>
  <si>
    <t>Nr poz.</t>
  </si>
  <si>
    <t>Amikacinum sulfas 1000 mg</t>
  </si>
  <si>
    <t>1 g x 1 fiolka</t>
  </si>
  <si>
    <t xml:space="preserve">Amikacinum sulfas 250 mg   </t>
  </si>
  <si>
    <t>0,25 g x 1 fiolka</t>
  </si>
  <si>
    <t>Amikacinum sulfas 500 mg</t>
  </si>
  <si>
    <t>0,5g x 1 fiolka</t>
  </si>
  <si>
    <t>Cefotaxinum 1 g</t>
  </si>
  <si>
    <t>1 g x 1 fioka</t>
  </si>
  <si>
    <t>Ceftazidimum 1g</t>
  </si>
  <si>
    <t>1,0 g x 1 fiol</t>
  </si>
  <si>
    <t>Cefuroxime  500 mg (szt.</t>
  </si>
  <si>
    <t>0,5 g x 10 tabl.</t>
  </si>
  <si>
    <t>Cefuroxime 250 mg (p.o.)</t>
  </si>
  <si>
    <t>0,25 g x 10 tabl.</t>
  </si>
  <si>
    <t>Ciprofloxacinum  250 mg (p.o.)</t>
  </si>
  <si>
    <t>0,25g x 10 szt.</t>
  </si>
  <si>
    <t>Ciprofloxacinum 200 mg</t>
  </si>
  <si>
    <t>0,2g x 40 butelka 100 ml</t>
  </si>
  <si>
    <t>Ciprofloxacinum 400 mg</t>
  </si>
  <si>
    <t>0,4g x 20butelka 200 ml</t>
  </si>
  <si>
    <t>Ciprofloxacinum 500 mg</t>
  </si>
  <si>
    <t>0,5g x 10 szt.</t>
  </si>
  <si>
    <t>Fluconazolum 100 mg (p.o)</t>
  </si>
  <si>
    <t>0,1 g x 28 szt.</t>
  </si>
  <si>
    <t>Fluconazolum 50 mg (p.o.)</t>
  </si>
  <si>
    <t>0,05 g  x 14 szt.</t>
  </si>
  <si>
    <t>Itraconazole kaps. 100 mg (p.o.)</t>
  </si>
  <si>
    <t>Linezolid 600 mg</t>
  </si>
  <si>
    <t>2 mg/ml x 1 worek 300 ml</t>
  </si>
  <si>
    <t>Linezolid 600 mg (p.o)</t>
  </si>
  <si>
    <t xml:space="preserve">0,6 g x 10 szt. </t>
  </si>
  <si>
    <t>Metronidazole  250 mg (p.o)</t>
  </si>
  <si>
    <t>0,25 g x 20 szt.</t>
  </si>
  <si>
    <t xml:space="preserve">Metronidazole 500 mg
</t>
  </si>
  <si>
    <t>0,5 g x 40 flakówn 100 ml</t>
  </si>
  <si>
    <t xml:space="preserve">Sulfamethoxazolum + Trimethoprimum 480 mg/5 ml  </t>
  </si>
  <si>
    <t>480mg/5ml x 10 amp</t>
  </si>
  <si>
    <t>Razem  wartość Część nr 2</t>
  </si>
  <si>
    <t>Część 3 - Dostawy antybiotyków 3</t>
  </si>
  <si>
    <t>ilość opakowań na 12 miesięcy</t>
  </si>
  <si>
    <t>3.1</t>
  </si>
  <si>
    <t>Amoxicillinum  1 g  (p.o.)</t>
  </si>
  <si>
    <t>1g x 16 szt.</t>
  </si>
  <si>
    <t>3.2</t>
  </si>
  <si>
    <t>Amoxicillinum Ac. clavulanicum   625 mg  (p.o)</t>
  </si>
  <si>
    <t>0,625g x 14szt.</t>
  </si>
  <si>
    <t>3.3</t>
  </si>
  <si>
    <t>Amoxicillinum Ac. clavulanicum  1g+0,2g</t>
  </si>
  <si>
    <t>1,2g x 1fiolka</t>
  </si>
  <si>
    <t>3.4</t>
  </si>
  <si>
    <t>Amoxicillinum Ac. clavulanicum 875Mg+125mg. (p.o.)</t>
  </si>
  <si>
    <t>1 g x 14 szt.</t>
  </si>
  <si>
    <t>3.5</t>
  </si>
  <si>
    <t>Ampicillinum + sulbactamum</t>
  </si>
  <si>
    <t>1 g + 500 mg x 1 fiol</t>
  </si>
  <si>
    <t>3.6</t>
  </si>
  <si>
    <t>Ampicillinum 0,5 g</t>
  </si>
  <si>
    <t xml:space="preserve">0,5 g x 1 fiol. </t>
  </si>
  <si>
    <t>3.7</t>
  </si>
  <si>
    <t>Ampicillinum 1 g</t>
  </si>
  <si>
    <t>1 g x 1 fiol.s.subs.</t>
  </si>
  <si>
    <t>3.8</t>
  </si>
  <si>
    <t>Azymycyna 0,5g (p.o)</t>
  </si>
  <si>
    <t>0,5 g x 3 szt.</t>
  </si>
  <si>
    <t>3.9</t>
  </si>
  <si>
    <t>Benzylpenicillin potassium 1 000 000 j.m</t>
  </si>
  <si>
    <t>1 000 000 j.m. x 1 fiol</t>
  </si>
  <si>
    <t>3.10</t>
  </si>
  <si>
    <t>Benzylpenicillin potassium 3 000 000 j.m.</t>
  </si>
  <si>
    <t>3 000 000 j.m. x 1 fiol</t>
  </si>
  <si>
    <t>3.11</t>
  </si>
  <si>
    <t xml:space="preserve">Clarithromycin 500 mg  </t>
  </si>
  <si>
    <t>0,5 g x 1fiol</t>
  </si>
  <si>
    <t>3.12</t>
  </si>
  <si>
    <t>Clarithromycin 500 mg (p.o.)</t>
  </si>
  <si>
    <t>0,5g x 14 szt.</t>
  </si>
  <si>
    <t>3.13</t>
  </si>
  <si>
    <t>Cloxacillin 1 g</t>
  </si>
  <si>
    <t>3.14</t>
  </si>
  <si>
    <t>Colistimethatum natricum 1 000 000 j.m.</t>
  </si>
  <si>
    <t>1mln j.m. X 20 fiol.</t>
  </si>
  <si>
    <t>3.15</t>
  </si>
  <si>
    <t>Doxycyclinum 100 mg (p.o.)</t>
  </si>
  <si>
    <t>0,1 g x 10 szt.</t>
  </si>
  <si>
    <t>3.16</t>
  </si>
  <si>
    <t>Doxycyclinum 20 mg/ml</t>
  </si>
  <si>
    <t>20 mg/ml x 10 amp po 5 ml</t>
  </si>
  <si>
    <t>3.17</t>
  </si>
  <si>
    <t>Nystatinum  100 000 j.m./ml</t>
  </si>
  <si>
    <t xml:space="preserve"> 100 000 j.m./ml  but. 30 ml zaw.</t>
  </si>
  <si>
    <t>3.18</t>
  </si>
  <si>
    <t>Rifampicinum 150 mg + Izoniazidum 100mg (p.o.)</t>
  </si>
  <si>
    <t>0,15 g + 0,1 g x  100 szt.</t>
  </si>
  <si>
    <t>3.19</t>
  </si>
  <si>
    <t>Rifampicinum 300mg + Izoniazidum 150mg (p.o)</t>
  </si>
  <si>
    <t>0,3 g + 0,15 g x 100 szt.</t>
  </si>
  <si>
    <t>3.20</t>
  </si>
  <si>
    <t>Rifampicinum kaps. Twarde 150 mg  (p.o.)</t>
  </si>
  <si>
    <t>0,15 g x 100 szt.</t>
  </si>
  <si>
    <t>3.21</t>
  </si>
  <si>
    <t>Rifampicinum kaps. Twarde 300 mg 100 szt. (p.o.)</t>
  </si>
  <si>
    <t>0,3 g x 100 szt.</t>
  </si>
  <si>
    <t>Razem  wartość Część nr 3</t>
  </si>
  <si>
    <t>Część 4 - Dostawy antybiotyków 4</t>
  </si>
  <si>
    <t>4.1</t>
  </si>
  <si>
    <t>Ceftriakson 1g,</t>
  </si>
  <si>
    <t>1,0g x 1fiolka</t>
  </si>
  <si>
    <t>4.2</t>
  </si>
  <si>
    <t xml:space="preserve">Cefuroxime  1,5 g </t>
  </si>
  <si>
    <t>1,5 g x 1 fiol.</t>
  </si>
  <si>
    <t>Razem  wartość Część nr 4</t>
  </si>
  <si>
    <t>Część 5 - Dostawy leków przeciwprątkowych 1</t>
  </si>
  <si>
    <t>5.1</t>
  </si>
  <si>
    <t>Ethambutolum kaps. 250 mg (p.o.)</t>
  </si>
  <si>
    <t>0,25 g x 250 szt,</t>
  </si>
  <si>
    <t>5.2</t>
  </si>
  <si>
    <t>Isoniazidum tabl. 100 mg (p.o.)</t>
  </si>
  <si>
    <t>0,1 g x 250 szt.</t>
  </si>
  <si>
    <t>5.3</t>
  </si>
  <si>
    <t>Pyrazinamidum tabl. 500 mg (p.o.)</t>
  </si>
  <si>
    <t>0,5 g x 250 szt.</t>
  </si>
  <si>
    <t>Razem  wartość Część nr 5</t>
  </si>
  <si>
    <t>Część nr 6  -  Dostawy leków p/prątkowych 2</t>
  </si>
  <si>
    <t>6.1</t>
  </si>
  <si>
    <t xml:space="preserve">Streptomycinum 1 g 
</t>
  </si>
  <si>
    <t>1 g x 1 fiol</t>
  </si>
  <si>
    <t>Razem  wartość Część nr 6</t>
  </si>
  <si>
    <t>Część nr 7  - Dostawy środków odurzających</t>
  </si>
  <si>
    <t>7.1</t>
  </si>
  <si>
    <t xml:space="preserve">Chlorowodorek oksykodonu 10mg/1ml   </t>
  </si>
  <si>
    <t>10 mg / 1 ml x 5 amp</t>
  </si>
  <si>
    <t>7.2</t>
  </si>
  <si>
    <t>Chlorowodorek oksykodonu 20mg/2ml</t>
  </si>
  <si>
    <t>20 mg / 2 ml x 5 amp</t>
  </si>
  <si>
    <t>7.3</t>
  </si>
  <si>
    <t>Cytrynian fentanylu,  133  mcg, tabletki podjęzykowe,</t>
  </si>
  <si>
    <t>133 mcg x 30 tabletek</t>
  </si>
  <si>
    <t>7.4</t>
  </si>
  <si>
    <t>Cytrynian fentanylu,  267 mcg, tabletki podjęzykowe,</t>
  </si>
  <si>
    <t>267 mcg x 30 tabletek</t>
  </si>
  <si>
    <t>7.5</t>
  </si>
  <si>
    <t xml:space="preserve">Fentanyl : system transdermalny  100 µg/h  </t>
  </si>
  <si>
    <t>100 ug/h x 5 plastrów</t>
  </si>
  <si>
    <t>7.6</t>
  </si>
  <si>
    <t xml:space="preserve">Fentanyl : system transdermalny  12 µg/h </t>
  </si>
  <si>
    <t>12,5 ug/h x 5 plastrów</t>
  </si>
  <si>
    <t>7.7</t>
  </si>
  <si>
    <t xml:space="preserve">Fentanyl : system transdermalny  50 µg/h  </t>
  </si>
  <si>
    <t>50 ug/h x 5 plastrów</t>
  </si>
  <si>
    <t>7.8</t>
  </si>
  <si>
    <t xml:space="preserve">Fentanyl : system transdermalny ; 25 µg/h  </t>
  </si>
  <si>
    <t>25 ug/h x 5 plastrów</t>
  </si>
  <si>
    <t>7.9</t>
  </si>
  <si>
    <t xml:space="preserve">Fentanyl : system transdermalny ; 75 µg/h  </t>
  </si>
  <si>
    <t>75 ug/h x 5 palstrów</t>
  </si>
  <si>
    <t>7.10</t>
  </si>
  <si>
    <t xml:space="preserve">Fentanyl 0,1mg/2ml </t>
  </si>
  <si>
    <t>0,1mg/2ml x 50 amp</t>
  </si>
  <si>
    <t>7.11</t>
  </si>
  <si>
    <t xml:space="preserve">Fentanyl aerozol do nosa, roztwór 100 µg/dawkę </t>
  </si>
  <si>
    <t>100 ug/dawke x 40 dawek</t>
  </si>
  <si>
    <t>7.12</t>
  </si>
  <si>
    <t xml:space="preserve">Fentanyl aerozol do nosa,roztwór 50 µg/dawkę </t>
  </si>
  <si>
    <t>50 ug/dawke x 20 dawek</t>
  </si>
  <si>
    <t>7.13</t>
  </si>
  <si>
    <t>Fentanyl tabletki podjęzykowe 100 mcg</t>
  </si>
  <si>
    <t>100 mcg / 30 tabletek</t>
  </si>
  <si>
    <t>7.14</t>
  </si>
  <si>
    <t>Fentanyl tabletki podjęzykowe 200 mcg</t>
  </si>
  <si>
    <t>200 mcg / 30 tabletek</t>
  </si>
  <si>
    <t>7.15</t>
  </si>
  <si>
    <t>Fentanyl tabletki podjęzykowe 400 mcg</t>
  </si>
  <si>
    <t>400 mcg / 30 tabletek</t>
  </si>
  <si>
    <t>7.16</t>
  </si>
  <si>
    <t>Fentanyl tabletki podjęzykowe 800 mcg</t>
  </si>
  <si>
    <t>800 mcg / 30 tabletek</t>
  </si>
  <si>
    <t>7.17</t>
  </si>
  <si>
    <t>Methdone 1 mg/ml syrop</t>
  </si>
  <si>
    <t>1 mg/ml / 100 ml</t>
  </si>
  <si>
    <t>7.18</t>
  </si>
  <si>
    <t xml:space="preserve">Morphinum sulfas  tabl. o przedł uwalnianu 10 mg </t>
  </si>
  <si>
    <t>0,01 g x 60 tabl.</t>
  </si>
  <si>
    <t>7.19</t>
  </si>
  <si>
    <t xml:space="preserve">Morphinum sulfas  tabl. o przedł uwalnianu 100mg </t>
  </si>
  <si>
    <t>0,1 g x 60 tabl.</t>
  </si>
  <si>
    <t>7.20</t>
  </si>
  <si>
    <t>Morphinum sulfas  tabl. o przedł uwalnianu 30 mg</t>
  </si>
  <si>
    <t>0,03 g x 60 tabl.</t>
  </si>
  <si>
    <t>7.21</t>
  </si>
  <si>
    <t>Morphinum sulfas  tabl. o przedł uwalnianu 60 mg</t>
  </si>
  <si>
    <t>0,06 g x 60 tabl.</t>
  </si>
  <si>
    <t>7.22</t>
  </si>
  <si>
    <t xml:space="preserve">Morphinum sulfas  tabl. powl. 20 mg </t>
  </si>
  <si>
    <t>0,02 g x 60 tabl.</t>
  </si>
  <si>
    <t>7.23</t>
  </si>
  <si>
    <t>Morphine sulphate krople doustne</t>
  </si>
  <si>
    <t>20 mg/ml / 20 ml</t>
  </si>
  <si>
    <t>7.24</t>
  </si>
  <si>
    <t>Morphinum sulfas roztw. do wstrz. 10 mg/ml 10 amp. 1 ml</t>
  </si>
  <si>
    <t>0,01 g/ml x 10 amp.</t>
  </si>
  <si>
    <t>7.25</t>
  </si>
  <si>
    <t>Morphinum sulfas roztw. do wstrz. 20 mg/ml 10 amp. 1 ml</t>
  </si>
  <si>
    <t>0,02 g /ml x 10 amp.</t>
  </si>
  <si>
    <t>7.26</t>
  </si>
  <si>
    <t>Oxycodon 10 mg+Nalokson 5 mg, tabletki o przedł. Uwalnianiu</t>
  </si>
  <si>
    <t>1 op.= 30 tabletek</t>
  </si>
  <si>
    <t>7.27</t>
  </si>
  <si>
    <t>Oxycodon 20 mg+Nalokson 10 mg, tabletki o przedł. uwalnianiu</t>
  </si>
  <si>
    <t>7.28</t>
  </si>
  <si>
    <t>Oxycodone hydrochloride, tabl.o przedł.uwaln 10mg.</t>
  </si>
  <si>
    <t>10 mg x 60 tabletek</t>
  </si>
  <si>
    <t>7.29</t>
  </si>
  <si>
    <t>Oxycodone hydrochloride, tabl.o przedł.uwaln 20mg.</t>
  </si>
  <si>
    <t>20 mg x 60 tabletek</t>
  </si>
  <si>
    <t>7.30</t>
  </si>
  <si>
    <t xml:space="preserve">Oxycodone hydrochloride, tabl.o przedł.uwaln 40mg. </t>
  </si>
  <si>
    <t>40 mg x 60 tabletek</t>
  </si>
  <si>
    <t>7.31</t>
  </si>
  <si>
    <t>Oxycodone hydrochloride, tabl.o przedł.uwaln 80mg.</t>
  </si>
  <si>
    <t>80 mg x 60 tabletek</t>
  </si>
  <si>
    <t>7.32</t>
  </si>
  <si>
    <t>Oxycodone hydrochloride, tabl.o przedł.uwaln 5mg. Wskazania:ból od umarkowanego do silnego nasilenia</t>
  </si>
  <si>
    <t>5 mg x 60 tabletek</t>
  </si>
  <si>
    <t>7.33</t>
  </si>
  <si>
    <t>Oxycodone hydrochloride, tabl. powlekane 10mg.</t>
  </si>
  <si>
    <t>10 mg / 30 tabletek</t>
  </si>
  <si>
    <t>7.34</t>
  </si>
  <si>
    <t>Oxycodone hydrochloride, tabl. powlekane 5mg.</t>
  </si>
  <si>
    <t>5 mg / 30 tabletek</t>
  </si>
  <si>
    <t>Razem  wartość Część nr 7</t>
  </si>
  <si>
    <t>Część nr 8 - Dostawy leków psychotropowych</t>
  </si>
  <si>
    <t>8.1</t>
  </si>
  <si>
    <t>Alprazolam 0,25mg (p.o.)</t>
  </si>
  <si>
    <t>0,25mg x 30 szt</t>
  </si>
  <si>
    <t>8.2</t>
  </si>
  <si>
    <t>Alprazolam 0,5mg (p.o.)</t>
  </si>
  <si>
    <t>0,5 mg x 30 szt</t>
  </si>
  <si>
    <t>8.3</t>
  </si>
  <si>
    <t>Alprazolam 1mg (p.o.)</t>
  </si>
  <si>
    <t>1mg x 30 szt</t>
  </si>
  <si>
    <t>8.4</t>
  </si>
  <si>
    <t xml:space="preserve">Buprenorphine  system transdermalny 52,5 µg/h  plaster </t>
  </si>
  <si>
    <t>52,5 ug/h x 5 plastrów</t>
  </si>
  <si>
    <t>8.5</t>
  </si>
  <si>
    <t xml:space="preserve">Buprenorphine  system transdermalny 70 µg/h  plaster </t>
  </si>
  <si>
    <t>70 ug/h x 5 plastrów</t>
  </si>
  <si>
    <t>8.6</t>
  </si>
  <si>
    <t xml:space="preserve">Buprenorphine system transdermalny 35 µg/h  plaster </t>
  </si>
  <si>
    <t>35 ug/h x 5 plastrów</t>
  </si>
  <si>
    <t>8.7</t>
  </si>
  <si>
    <t>Clonazepam  roztw. do wstrz. 1 mg/ml a 1 ml</t>
  </si>
  <si>
    <t>1 mg/1ml
 X 10 amp</t>
  </si>
  <si>
    <t>8.8</t>
  </si>
  <si>
    <t>Clonazepam tabl. 0,5 mg (p.o.)</t>
  </si>
  <si>
    <t>8.9</t>
  </si>
  <si>
    <t>Clonazepamum tabl. 2 mg (p.o.)</t>
  </si>
  <si>
    <t>0,002 g x 30 szt</t>
  </si>
  <si>
    <t>8.10</t>
  </si>
  <si>
    <t>Clorazepate dipotassium 0,005g (p.o.)</t>
  </si>
  <si>
    <t>1op=30 szt.</t>
  </si>
  <si>
    <t>8.11</t>
  </si>
  <si>
    <t>Diazepam roztw. do wstrz. 5 mg/ml  a 2 ml</t>
  </si>
  <si>
    <t xml:space="preserve"> 0,01 g/2 ml x 50 amp</t>
  </si>
  <si>
    <t>8.12</t>
  </si>
  <si>
    <t>Diazepam 2 mg (p.o.)</t>
  </si>
  <si>
    <t>0,002 g x 20 szt.</t>
  </si>
  <si>
    <t>8.13</t>
  </si>
  <si>
    <t>Diazepam  5 mg (p.o.)</t>
  </si>
  <si>
    <t>0,005 g x 20 szt.</t>
  </si>
  <si>
    <t>8.14</t>
  </si>
  <si>
    <t>Estazolam  2 mg (p.o.)</t>
  </si>
  <si>
    <t>8.15</t>
  </si>
  <si>
    <t>Ketamine hydrochloride 500 mg</t>
  </si>
  <si>
    <t>50 mg/ml a 10 ml x 5 fiol.</t>
  </si>
  <si>
    <t>8.16</t>
  </si>
  <si>
    <t>Lorazepam 1 mg (p.o.)</t>
  </si>
  <si>
    <t>0,001 g x 25 szt.</t>
  </si>
  <si>
    <t>8.17</t>
  </si>
  <si>
    <t>Lorazepam 2,5 mg (p.o.)</t>
  </si>
  <si>
    <t>0,0025 g x 25 szt.</t>
  </si>
  <si>
    <t>8.18</t>
  </si>
  <si>
    <t xml:space="preserve">Midazolam  roztw. do wstrz. 5 mg/5 ml     </t>
  </si>
  <si>
    <t>0,005 g/5ml x 10 amp.</t>
  </si>
  <si>
    <t>8.19</t>
  </si>
  <si>
    <t xml:space="preserve">Midazolam roztw. do wstrz. 15 mg/3 ml  </t>
  </si>
  <si>
    <t xml:space="preserve"> 0,015 g/ 3ml x 5 amp.</t>
  </si>
  <si>
    <t>8.20</t>
  </si>
  <si>
    <t xml:space="preserve">Midazolam roztw. do wstrz. 5 mg/1 ml  </t>
  </si>
  <si>
    <t>0,005 g / 1 ml x 10 amp,</t>
  </si>
  <si>
    <t>8.21</t>
  </si>
  <si>
    <t>Midazolam 7,5 mg (p.o.)</t>
  </si>
  <si>
    <t>7,5 mg x 10 szt.</t>
  </si>
  <si>
    <t>8.22</t>
  </si>
  <si>
    <t>Nitrazepam tabl. 5 mg (p.o)</t>
  </si>
  <si>
    <t>8.23</t>
  </si>
  <si>
    <t>Oxazepam tabl. 10 mg (p.o.)</t>
  </si>
  <si>
    <t>0,01 g x 20 szt.</t>
  </si>
  <si>
    <t>8.24</t>
  </si>
  <si>
    <t>Phenobarbital tabl. 100 mg (p.o.)</t>
  </si>
  <si>
    <t>0,1g x 10 szt.</t>
  </si>
  <si>
    <t>8.25</t>
  </si>
  <si>
    <t>Tapentadol 0,05g  tabletki o przedłużonym uwalnianiu 0,05g</t>
  </si>
  <si>
    <t>0,05 g x 60 tabl.o p.uwal.</t>
  </si>
  <si>
    <t>8.26</t>
  </si>
  <si>
    <t>Tapentadol 0,1g  tabl.o przedłużonym uwalnianiu</t>
  </si>
  <si>
    <t>0,1 g x 60 tabl.o p.uwal.</t>
  </si>
  <si>
    <t>Zolpidemii tartaras tabletki powlekane 10 mg</t>
  </si>
  <si>
    <t>10mg x 20 tabl.powl.</t>
  </si>
  <si>
    <t>Zopilkonum tabletki powlekane  7,5 mg</t>
  </si>
  <si>
    <t>7,5mg x 20 tabl. powl.</t>
  </si>
  <si>
    <t>Razem  wartość Część nr  8</t>
  </si>
  <si>
    <t>Część nr  9 - Dostawy leku ENOXAPARINUM</t>
  </si>
  <si>
    <t>9.1</t>
  </si>
  <si>
    <t>Enoxaparinum natricum 100 mg/1 ml</t>
  </si>
  <si>
    <t>1 op.= 10 ampułkostrzykawek</t>
  </si>
  <si>
    <t>9.2</t>
  </si>
  <si>
    <t>Enoxaparinum natricum 40 mg/0,4 ml</t>
  </si>
  <si>
    <t>1 op. = 10 ampułkostrzykawek</t>
  </si>
  <si>
    <t>9.3</t>
  </si>
  <si>
    <t>Enoxaparinum natricum 60 mg/0,6 ml</t>
  </si>
  <si>
    <t>9.4</t>
  </si>
  <si>
    <t>Enoxaparinum natricum 80 mg/0,8 ml</t>
  </si>
  <si>
    <t>Razem  wartość Część nr 9</t>
  </si>
  <si>
    <t>Nr sprawy</t>
  </si>
  <si>
    <t>Część nr 10- Dostawy leku Afatinib</t>
  </si>
  <si>
    <t>Nazwa chemiczna leku</t>
  </si>
  <si>
    <t>10.1</t>
  </si>
  <si>
    <t>Afatinib</t>
  </si>
  <si>
    <t>40 mg / 28 szt.</t>
  </si>
  <si>
    <t>10.2</t>
  </si>
  <si>
    <t xml:space="preserve">Afatinib </t>
  </si>
  <si>
    <t>30 mg / 28 szt</t>
  </si>
  <si>
    <t>10.3</t>
  </si>
  <si>
    <t>20 mg / 28 szt</t>
  </si>
  <si>
    <t>Razem  wartość Część nr 10</t>
  </si>
  <si>
    <t xml:space="preserve">Część nr 11 - Dostawy leków onkologicznych </t>
  </si>
  <si>
    <t>11.1</t>
  </si>
  <si>
    <t>Acidum zolendronicum 4 mg</t>
  </si>
  <si>
    <t>4 mg x 1 fiol.</t>
  </si>
  <si>
    <t>11.2</t>
  </si>
  <si>
    <t>Aprepitantum 80 mg + 125 mg  2 szt. + 1 szt.</t>
  </si>
  <si>
    <t>0,08 g+0,125 g x 3 szt.</t>
  </si>
  <si>
    <t>11.3</t>
  </si>
  <si>
    <t>Carboplatinum 150 mg</t>
  </si>
  <si>
    <t>150 mg x 1 fiol.</t>
  </si>
  <si>
    <t>11.4</t>
  </si>
  <si>
    <t>Carboplatinum 450 mg</t>
  </si>
  <si>
    <t>450 mg x 1 fiol.</t>
  </si>
  <si>
    <t>11.5</t>
  </si>
  <si>
    <t>Carboplatinum 50 mg</t>
  </si>
  <si>
    <t>50 mg x 1 fiol.</t>
  </si>
  <si>
    <t>11.6</t>
  </si>
  <si>
    <t>Carboplatinum 600 mg</t>
  </si>
  <si>
    <t>600 mg x 1 fiol.</t>
  </si>
  <si>
    <t>11.7</t>
  </si>
  <si>
    <t>Cisplatinum 10 mg</t>
  </si>
  <si>
    <t>10 mg x 1 fiol.</t>
  </si>
  <si>
    <t>11.8</t>
  </si>
  <si>
    <t>Cisplatinum 100 mg</t>
  </si>
  <si>
    <t>100mg x 1 fiol.</t>
  </si>
  <si>
    <t>11.9</t>
  </si>
  <si>
    <t>Cisplatinum 50 mg</t>
  </si>
  <si>
    <t>50mg x 1 fiol.</t>
  </si>
  <si>
    <t>11.10</t>
  </si>
  <si>
    <t xml:space="preserve">Cyclophosphamidum  1000 mg  </t>
  </si>
  <si>
    <t>1000 mg x 1 fiol</t>
  </si>
  <si>
    <t>11.11</t>
  </si>
  <si>
    <t>Darbepoetin alfa  roztw. do wstrz.   500 µg/ml   1 amp.-strzyk</t>
  </si>
  <si>
    <t>500 µg/ml x 1 amp.-strzy</t>
  </si>
  <si>
    <t>11.12</t>
  </si>
  <si>
    <t>Docetaksel 20 mg</t>
  </si>
  <si>
    <t>20mg x1fiol.</t>
  </si>
  <si>
    <t>11.13</t>
  </si>
  <si>
    <t>Docetaksel 80 mg</t>
  </si>
  <si>
    <t>80 mg x 1 fiol.</t>
  </si>
  <si>
    <t>11.14</t>
  </si>
  <si>
    <t>Doxorubicinum hydrochloridum 10 mg</t>
  </si>
  <si>
    <t>11.15</t>
  </si>
  <si>
    <t>Doxorubicinum hydrochloridum 50 mg</t>
  </si>
  <si>
    <t>11.16</t>
  </si>
  <si>
    <t>Etoposidum 100mg</t>
  </si>
  <si>
    <t>100 mg x 1 fiol</t>
  </si>
  <si>
    <t>11.17</t>
  </si>
  <si>
    <t>Etoposidum 200 mg</t>
  </si>
  <si>
    <t>200 g  x 1 fiol</t>
  </si>
  <si>
    <t>11.18</t>
  </si>
  <si>
    <t>Etoposidum 400mg</t>
  </si>
  <si>
    <t>400 mg x 1 fiol</t>
  </si>
  <si>
    <t>11.19</t>
  </si>
  <si>
    <t>Filgrastim roztw. do wstrz. i inf.30 mln j. / 1  amp.-strzyk</t>
  </si>
  <si>
    <t>30 mln j. / 1 amp.-strzyk</t>
  </si>
  <si>
    <t>11.20</t>
  </si>
  <si>
    <t>Filgrastim roztw. do wstrz. i inf.48 mln j. / 1 amp.-strzyk.</t>
  </si>
  <si>
    <t>48 mln j. / 1 amp.-strzyk</t>
  </si>
  <si>
    <t>11.21</t>
  </si>
  <si>
    <t>Gemcytabine 1000 mg</t>
  </si>
  <si>
    <t>11.22</t>
  </si>
  <si>
    <t>Gemcytabine 2000 mg</t>
  </si>
  <si>
    <t>2000 mg x 1 fiol</t>
  </si>
  <si>
    <t>11.23</t>
  </si>
  <si>
    <t>Gemcytabine 200 mg</t>
  </si>
  <si>
    <t>200 mg x 1 fiol</t>
  </si>
  <si>
    <t>11.24</t>
  </si>
  <si>
    <t>Mesna</t>
  </si>
  <si>
    <t>100 mg/ml x 4 ml x 15 szt</t>
  </si>
  <si>
    <t>11.25</t>
  </si>
  <si>
    <t>Netupitant 300mg + Palonosetron 0,5mg</t>
  </si>
  <si>
    <t>300mg+0,5mgx 1 szt.</t>
  </si>
  <si>
    <t>11.26</t>
  </si>
  <si>
    <t xml:space="preserve">Ondasetronum roztw. do wstrz.  8 mg/4 ml  </t>
  </si>
  <si>
    <t>0,008 g/4ml x 5 amp.</t>
  </si>
  <si>
    <t>11.27</t>
  </si>
  <si>
    <t>Ondasetronum tabl. powl. 4 mg (p.o.)</t>
  </si>
  <si>
    <t>0,004 g x 10 szt.</t>
  </si>
  <si>
    <t>11.28</t>
  </si>
  <si>
    <t>Ondasetronum tabl. powl. 8 mg (p.o.)</t>
  </si>
  <si>
    <t>0,008 g x 10 szt.</t>
  </si>
  <si>
    <t>11.29</t>
  </si>
  <si>
    <t>Paclitaxelum, 100mg</t>
  </si>
  <si>
    <t xml:space="preserve"> 100 mg x 1fiol.</t>
  </si>
  <si>
    <t>11.30</t>
  </si>
  <si>
    <t>Paclitaxelum, 150mg</t>
  </si>
  <si>
    <t xml:space="preserve"> 150 mg x 1fiol.</t>
  </si>
  <si>
    <t>11.31</t>
  </si>
  <si>
    <t>Paclitaxelum, 300mg</t>
  </si>
  <si>
    <t xml:space="preserve"> 300 mg x 1fiol.</t>
  </si>
  <si>
    <t>11.32</t>
  </si>
  <si>
    <t>Pegfilgrastim</t>
  </si>
  <si>
    <t>6 mg/0,6 ml x 1 amp.-strz.</t>
  </si>
  <si>
    <t>11.33</t>
  </si>
  <si>
    <t xml:space="preserve">Pemetrexed  500 mg  </t>
  </si>
  <si>
    <t>500 mg x 1 fiol.</t>
  </si>
  <si>
    <t>11.34</t>
  </si>
  <si>
    <t xml:space="preserve">Pemetrexed 100 mg </t>
  </si>
  <si>
    <t>100  mg x 1 fiol.</t>
  </si>
  <si>
    <t>11.35</t>
  </si>
  <si>
    <t>Topotecanum 1 mg</t>
  </si>
  <si>
    <t>0,001g x 1 fiol</t>
  </si>
  <si>
    <t>11.36</t>
  </si>
  <si>
    <t>Topotecanum 4 mg</t>
  </si>
  <si>
    <t>0,004g x 1 fiol</t>
  </si>
  <si>
    <t>11.37</t>
  </si>
  <si>
    <t>Vincristin 1 mg</t>
  </si>
  <si>
    <t>1mg x 1 fiol</t>
  </si>
  <si>
    <t>11.38</t>
  </si>
  <si>
    <t xml:space="preserve">Vinorelbine 10 mg i.v
</t>
  </si>
  <si>
    <t>10 mg / fiol.</t>
  </si>
  <si>
    <t>11.39</t>
  </si>
  <si>
    <t>Vinorelbine 50 mg  i.v</t>
  </si>
  <si>
    <t>50 mg / fiol.</t>
  </si>
  <si>
    <t>11.40</t>
  </si>
  <si>
    <t>Vinorelbinum 20 mg</t>
  </si>
  <si>
    <t>20 mg x 1 szt</t>
  </si>
  <si>
    <t>11.41</t>
  </si>
  <si>
    <t>Vinorelbinum 30 mg</t>
  </si>
  <si>
    <t>30 mg x 1 szt</t>
  </si>
  <si>
    <t>11.42</t>
  </si>
  <si>
    <t>Vinorelbinum 80 mg</t>
  </si>
  <si>
    <t>80 mg x 1 szt</t>
  </si>
  <si>
    <t>11.43</t>
  </si>
  <si>
    <t>Zestaw do podawania Paclitaxelu z filtrem wewnętrznym o średnicy porów nieprzekraczajacej 0,22 mikrona</t>
  </si>
  <si>
    <t>1 op=1 zestaw</t>
  </si>
  <si>
    <t>Razem  wartość Część nr 11</t>
  </si>
  <si>
    <t>Dotyczy Szpitala w Orzeszu i Pilchowicach:</t>
  </si>
  <si>
    <t xml:space="preserve">Pozycja nr: 11.3 – 11.10, 11.12 - 11.18, 11.21 - 11.23, 11.29 - 11.31, 11.33 - 11.39 i 11.43 - Odbiorca : Apteka Szpitalna Wielospecjalistycznego Szpitala Powiatowego S.A. im. dr B. Hagera ul. Pyskowicka 47-51 (parter), 42-612 Tarnowskie Góry, tel. 32 390 82 71 lub 32 390 82 72
</t>
  </si>
  <si>
    <t>Pozycja nr: 11.1 – 11.2, 11.11, 11.19 - 11.20, 11.24 - 11.28, 11.32, 11.40 - 11.42 – Odbiorca zamawiające szpitale</t>
  </si>
  <si>
    <t>Część nr 12 - Dostawa produktów do żywienia medycznego</t>
  </si>
  <si>
    <t>Produkt wysokobiałkowy. Do postępowania dietetycznego w hipoproteinemii. Żywność specjalnego przeznaczenia medycznego. Smak neuralny. Wartość odżywcza w 100g: Energia 385 kcal, Białko 78 g</t>
  </si>
  <si>
    <t>260 g / 1 szt</t>
  </si>
  <si>
    <t>Żywność specjalnego przeznaczenia medycznego w formie koktajlu odżywczego, oparta na białku serwatkowym. Smak według potrzeb zamawiającego. Wartość odżywcza w 1 porcji: Energia 252 kcal, Białko 15 g</t>
  </si>
  <si>
    <t>1 op x 6 saszetek po 65 g</t>
  </si>
  <si>
    <t>Żywność specjalnego przeznaczenia medycznego w formie kremu warzywnego na ciepło, oparta na hydrolizacie białka drobiowego. Wysoko białkowa i wyokoenergetyczna. Smak według potrzeb zamawiającego. Wartość odżywcza w 1 porcji: Energia 400 kcal, Białko 22 g</t>
  </si>
  <si>
    <t>1 op x 4 saszetki po 100 g</t>
  </si>
  <si>
    <t>Żywność specjalnego przeznaczenia medycznego, produkt wyokobiałkowy zawierający składniki odżywcze spomagające gojenie ran i odleżyn. Wartość odżywcza na 100g - Energia 400 kcal, Białko 80 g L-arginina 20 g</t>
  </si>
  <si>
    <t>1 op x 10 saszetek</t>
  </si>
  <si>
    <t xml:space="preserve">Część nr 13 - Dostawa płynów infuzyjnych </t>
  </si>
  <si>
    <t>ilość opak. na 12 m-cy 2024</t>
  </si>
  <si>
    <t>ilość opak. na 12 m-cy2024</t>
  </si>
  <si>
    <t>13.1</t>
  </si>
  <si>
    <t>Aqua pro injectione butelka  500 ml</t>
  </si>
  <si>
    <t>500ml / 1 szt</t>
  </si>
  <si>
    <t>13.2</t>
  </si>
  <si>
    <t>Aqua pro injectione butelka 100 ml</t>
  </si>
  <si>
    <t>100ml / 1 szt</t>
  </si>
  <si>
    <t>13.3</t>
  </si>
  <si>
    <t xml:space="preserve">Glucosum  5% WOREK 500ml </t>
  </si>
  <si>
    <t>500 ml x 1 worek</t>
  </si>
  <si>
    <t>13.4</t>
  </si>
  <si>
    <t>Glucosum  5%  butelka  500ml</t>
  </si>
  <si>
    <t>13.5</t>
  </si>
  <si>
    <t>Glucosum 5% butelka  250ml</t>
  </si>
  <si>
    <t>250ml / 1 szt</t>
  </si>
  <si>
    <t>13.6</t>
  </si>
  <si>
    <t>Glucosum inj.10% butelka 500ml</t>
  </si>
  <si>
    <t>13.7</t>
  </si>
  <si>
    <t>Glukoza 5% +Natrium chloratum 0,9% 1:1 inj. 500Ml</t>
  </si>
  <si>
    <t>13.8</t>
  </si>
  <si>
    <t>Mannitol roztw. do inf. 150 mg/ml WOREK  100 ml</t>
  </si>
  <si>
    <t>100ml / 1szt</t>
  </si>
  <si>
    <t>13.9</t>
  </si>
  <si>
    <t>Mannitol roztw. do inf. 150 mg/ml WOREK  250 ml</t>
  </si>
  <si>
    <t>13.10</t>
  </si>
  <si>
    <t>Mannitol roztw. do inf. 200 mg/ml but. 100 ml</t>
  </si>
  <si>
    <t>13.11</t>
  </si>
  <si>
    <t>Mannitol roztw. do inf. 200 mg/ml but. 250 ml</t>
  </si>
  <si>
    <t>13.12</t>
  </si>
  <si>
    <t>Natrium chloratum 0,9% butelka 1000 ml</t>
  </si>
  <si>
    <t>1000ml / 1 szt</t>
  </si>
  <si>
    <t>13.13</t>
  </si>
  <si>
    <t xml:space="preserve">Natrium chloratum 0,9% butelka 100ml </t>
  </si>
  <si>
    <t>13.14</t>
  </si>
  <si>
    <t>Natrium chloratum 0,9% butelka 250 ml</t>
  </si>
  <si>
    <t>13.15</t>
  </si>
  <si>
    <t>Natrium chloratum 0,9% butelka 500 ml</t>
  </si>
  <si>
    <t>13.16</t>
  </si>
  <si>
    <t xml:space="preserve">Natrium chloratum 0,9% WOREK 1000ml </t>
  </si>
  <si>
    <t>13.17</t>
  </si>
  <si>
    <t xml:space="preserve">Natrium chloratum 0,9% WOREK 100ml </t>
  </si>
  <si>
    <t>13.18</t>
  </si>
  <si>
    <t xml:space="preserve">Natrium chloratum 0,9% WOREK 250ml </t>
  </si>
  <si>
    <t>13.19</t>
  </si>
  <si>
    <t xml:space="preserve">Natrium chloratum 0,9% WOREK 500ml </t>
  </si>
  <si>
    <t>13.20</t>
  </si>
  <si>
    <t>Zamknięty system do nawilżania o pojemności 450 ml  napełniony wodą do terapii inhalacyjnej umożliwiający prowadzenie terapii przez 35 dni od otwarcia (poświadczone zapisem na opakowaniu). W zestawie głowica łącząca reduktor z pojemnikiem (pakowana osobno). Cały zestaw sterylizowany radiacyjnie. Obrazkowa instrukcja użycia, na pojedynczym pojemniku.</t>
  </si>
  <si>
    <t>450 ml x 1 sztuka</t>
  </si>
  <si>
    <t>13.21</t>
  </si>
  <si>
    <t>Płyn wieloelektrolitowy w pełni zbilansowany buforowany octanami i jabłczanami butelka   500 ml</t>
  </si>
  <si>
    <t>13.22</t>
  </si>
  <si>
    <t>Ibuprofen, arginina iv 4 mg/ml</t>
  </si>
  <si>
    <t>400 mg / 100 ml 1 szt</t>
  </si>
  <si>
    <t>13.23</t>
  </si>
  <si>
    <t>Ibuprofen, arginina iv 6 mg/ml</t>
  </si>
  <si>
    <t>600 mg / 100 ml x 1 szt</t>
  </si>
  <si>
    <t>13.24</t>
  </si>
  <si>
    <t>Sodium chloride, Potassium chloride, Calcium chloride roztw. do inf., (8,6 mg+0,3 mg+0,33 mg)/ml, 500 ml</t>
  </si>
  <si>
    <t>(8,6 mg+0,3 mg+0,33 mg)/ml, 500 ml / 1 szt</t>
  </si>
  <si>
    <t>Razem  wartość Część nr 13</t>
  </si>
  <si>
    <t>UWAGI:</t>
  </si>
  <si>
    <t>1. Do pozycji  wymienionych poniżej musi być zachowana dodatkowa objętość do dostrzyknięcia :</t>
  </si>
  <si>
    <t>Poz. 16 -  257 ml</t>
  </si>
  <si>
    <t>Poz. 17 – 80 ml</t>
  </si>
  <si>
    <t>Poz. 18 – 175 ml</t>
  </si>
  <si>
    <t>Poz. 3 i 19 - 323 ml</t>
  </si>
  <si>
    <t xml:space="preserve">2. do pozycji 1, 2, 4, 5, 6, 7, 12, 13, 14, 15, 21, 22, 23 – muszą być zachowane dwa niezależne  równe porty o płaskiej powierzchni nie wymagającej dezynfekcji </t>
  </si>
  <si>
    <t>Część nr 14 - Dostawy leku Alectinib</t>
  </si>
  <si>
    <t>ilość opakowań do 31.12.2022</t>
  </si>
  <si>
    <t>14.1</t>
  </si>
  <si>
    <t>Alectinib 150 mg</t>
  </si>
  <si>
    <t>150 mg / 224 szt.</t>
  </si>
  <si>
    <t>NIE</t>
  </si>
  <si>
    <t>Razem  wartość Część nr 14</t>
  </si>
  <si>
    <t xml:space="preserve">Część nr  15 - Dostawy leku Atezolizumab </t>
  </si>
  <si>
    <t>15.1</t>
  </si>
  <si>
    <t>Atezolizumab 1200mg</t>
  </si>
  <si>
    <t>1 op= 1 fiol 1200mg/20ml</t>
  </si>
  <si>
    <t>15.2</t>
  </si>
  <si>
    <t>Atezolizumab 840 mg</t>
  </si>
  <si>
    <t>1 op= 1 fiol 840mg/14 ml</t>
  </si>
  <si>
    <t>Razem  wartość Część nr 15</t>
  </si>
  <si>
    <t>Dotyczy szpitala w Orzeszu i Pilchowicach:</t>
  </si>
  <si>
    <r>
      <rPr>
        <b/>
        <sz val="9"/>
        <color rgb="FF000000"/>
        <rFont val="Arial"/>
        <family val="2"/>
        <charset val="238"/>
      </rPr>
      <t>Odbiorca</t>
    </r>
    <r>
      <rPr>
        <sz val="9"/>
        <color rgb="FF000000"/>
        <rFont val="Arial"/>
        <family val="2"/>
        <charset val="238"/>
      </rPr>
      <t>: Apteka Szpitalna Wielospecjalistycznego Szpitala Powiatowego S.A. im. dr B. Hagera ul. Pyskowicka 47-51 (parter), 42-612 Tarnowskie Góry, tel. 32 390 82 71 lub 32 390 82 72</t>
    </r>
  </si>
  <si>
    <t>Część nr 16 - Dostawy leku Durvalumab</t>
  </si>
  <si>
    <t>16.1</t>
  </si>
  <si>
    <t>Durvalumab 500 mg</t>
  </si>
  <si>
    <t>1 op = 1 fiol / 500mg / 10ml</t>
  </si>
  <si>
    <t>Razem  wartość Część nr 16</t>
  </si>
  <si>
    <t>Dotyczy szpitala w  Pilchowicach:</t>
  </si>
  <si>
    <t>Odbiorca: Apteka Szpitalna Wielospecjalistycznego Szpitala Powiatowego S.A. im. dr B. Hagera ul. Pyskowicka 47-51 (parter), 42-612 Tarnowskie Góry, tel. 32 390 82 71 lub 32 390 82 72</t>
  </si>
  <si>
    <t>Część nr  17 - Dostawy leku Pembrolizumab</t>
  </si>
  <si>
    <t>17.1</t>
  </si>
  <si>
    <t>Pembrolizumab,  100 mg</t>
  </si>
  <si>
    <t>1 op= 1 fiol 100mg/4ml</t>
  </si>
  <si>
    <t>nie</t>
  </si>
  <si>
    <t>17.2</t>
  </si>
  <si>
    <t>Filtr do infuzji 0,2 mcm</t>
  </si>
  <si>
    <t>1 op= 1 zestaw</t>
  </si>
  <si>
    <t>Razem  wartość Część nr 18</t>
  </si>
  <si>
    <t>Dotyczy szpitala w Pilchowicach i Orzeszu</t>
  </si>
  <si>
    <t>Część nr 18 - Dostawy leków różnych p.o 1</t>
  </si>
  <si>
    <t>18.1</t>
  </si>
  <si>
    <t>Aceclofenac 100 mg tabl.</t>
  </si>
  <si>
    <t>100 mg x 20 tabl.</t>
  </si>
  <si>
    <t>18.2</t>
  </si>
  <si>
    <t>Aceclofenac 100mg proszek</t>
  </si>
  <si>
    <t>100mg x 20 saszetek</t>
  </si>
  <si>
    <t>18.3</t>
  </si>
  <si>
    <t>Amisulpride 200 mg</t>
  </si>
  <si>
    <t>200 mg x 30 szt</t>
  </si>
  <si>
    <t>18.4</t>
  </si>
  <si>
    <t>Amitryptylini hydrochloridum  ,25 mg</t>
  </si>
  <si>
    <t>1 op = 60 szt.</t>
  </si>
  <si>
    <t>18.5</t>
  </si>
  <si>
    <t>Amitryptylini hydrochloridum  10 mg</t>
  </si>
  <si>
    <t>18.6</t>
  </si>
  <si>
    <t>Asparginian ornityny 3000</t>
  </si>
  <si>
    <t>granulat 3 g 30 saszetek 5 g</t>
  </si>
  <si>
    <t>18.7</t>
  </si>
  <si>
    <t>Bilastine 0,2g</t>
  </si>
  <si>
    <t>0,2g x 30 szt.</t>
  </si>
  <si>
    <t>18.8</t>
  </si>
  <si>
    <t>Candesartan cilexetil 8 mg</t>
  </si>
  <si>
    <t>8 mg x 28 szt</t>
  </si>
  <si>
    <t>18.9</t>
  </si>
  <si>
    <t>Carbamazepine 0,4g tabletki o zmodyfikowanym uwalnianiu</t>
  </si>
  <si>
    <t>1op=30tabl.</t>
  </si>
  <si>
    <t>18.10</t>
  </si>
  <si>
    <t xml:space="preserve">Chlorowodorek hoprydu 50mg </t>
  </si>
  <si>
    <t>50mg x 100 tabl.</t>
  </si>
  <si>
    <t>18.11</t>
  </si>
  <si>
    <t>Chlorpromazinum krople 0,04 g/1g</t>
  </si>
  <si>
    <t>0,04 g/1g x 10 g</t>
  </si>
  <si>
    <t>18.12</t>
  </si>
  <si>
    <t>Chlorprothixeni hydrochloridum 50 mg</t>
  </si>
  <si>
    <t>50 mg x 50 szt</t>
  </si>
  <si>
    <t>18.13</t>
  </si>
  <si>
    <t xml:space="preserve">Cilostazol 100mg </t>
  </si>
  <si>
    <t>18.14</t>
  </si>
  <si>
    <t>Citalopramum 20 mg</t>
  </si>
  <si>
    <t>20 mg x 28 szt</t>
  </si>
  <si>
    <t>18.15</t>
  </si>
  <si>
    <t>Clomethiazole edisylate 300 mg</t>
  </si>
  <si>
    <t>300 mg x 100 szt.</t>
  </si>
  <si>
    <t>18.16</t>
  </si>
  <si>
    <t>Clozapine 0,1g tabletki</t>
  </si>
  <si>
    <t>1op=50tabl.</t>
  </si>
  <si>
    <t>18.17</t>
  </si>
  <si>
    <t>Cyjanokobolamina 1000mcg</t>
  </si>
  <si>
    <t>1000mcg x 50 tabl. powl.</t>
  </si>
  <si>
    <t>18.18</t>
  </si>
  <si>
    <t>deksketoprofen + chlorowodorek tramadolu</t>
  </si>
  <si>
    <t>75mg + 25 mg x 20 tabl. powl.</t>
  </si>
  <si>
    <t>18.19</t>
  </si>
  <si>
    <t>Diclofenac 75 mg</t>
  </si>
  <si>
    <t>75mg x 20 tabl. o zmod. uwalnianiu</t>
  </si>
  <si>
    <t>18.20</t>
  </si>
  <si>
    <t>Doxepinum 10 mg</t>
  </si>
  <si>
    <t>1 op.= 30 szt..</t>
  </si>
  <si>
    <t>18.21</t>
  </si>
  <si>
    <t>Doxepinum 25 mg</t>
  </si>
  <si>
    <t>18.22</t>
  </si>
  <si>
    <t>Duloksetyna</t>
  </si>
  <si>
    <t>60mg x 28 kas dojelitowych</t>
  </si>
  <si>
    <t>18.23</t>
  </si>
  <si>
    <t>30mg x 28 kaps dojelitowych</t>
  </si>
  <si>
    <t>18.24</t>
  </si>
  <si>
    <t>Empagliflozin 10 mg</t>
  </si>
  <si>
    <t>10 mg x 70 szt</t>
  </si>
  <si>
    <t>18.25</t>
  </si>
  <si>
    <t>Erdosteine 0,03g</t>
  </si>
  <si>
    <t>0,3g x 20 szt.</t>
  </si>
  <si>
    <t>18.26</t>
  </si>
  <si>
    <t>Escitalopran 0,01g tabletki</t>
  </si>
  <si>
    <t>1op=28tabl.</t>
  </si>
  <si>
    <t>18.27</t>
  </si>
  <si>
    <t>Escitalopran 0,02g tabletki</t>
  </si>
  <si>
    <t>18.28</t>
  </si>
  <si>
    <t>Ezetimibe 0,01g</t>
  </si>
  <si>
    <t>0,01g x 28 szt.</t>
  </si>
  <si>
    <t>18.29</t>
  </si>
  <si>
    <t>Fantomalt wysokoenergetyczny dodatek do pokarmów, proszek o smaku neutralnym, 400 g</t>
  </si>
  <si>
    <t>proszek 400g</t>
  </si>
  <si>
    <t>18.30</t>
  </si>
  <si>
    <t>Fenytoina 100mg x 60 tabl.</t>
  </si>
  <si>
    <t>100mg x 60 tabletek</t>
  </si>
  <si>
    <t>18.31</t>
  </si>
  <si>
    <t>Ferri proteinatosuccinas = 40 mg jonów żelaza (III) w postaci 800 mg żelaza proteinianobursztynianu roztwór doustny</t>
  </si>
  <si>
    <t>40mg jonów żelaza III r-r doustny 15ml</t>
  </si>
  <si>
    <t>18.32</t>
  </si>
  <si>
    <t>Fibre, Lactoferrin 5 g + 50 mg saszetka</t>
  </si>
  <si>
    <t>15 saszetek po 6 g</t>
  </si>
  <si>
    <t>18.33</t>
  </si>
  <si>
    <t>Fluoxetine 20mg x 30 kaps.</t>
  </si>
  <si>
    <t>20mg x 30 kaps</t>
  </si>
  <si>
    <t>18.34</t>
  </si>
  <si>
    <t>Glukoza w płynie, w saszetkach, 1 szaszetka = 1 WW</t>
  </si>
  <si>
    <t>1 szaszetka = 1 WW, 1 op.= 10 saszetek</t>
  </si>
  <si>
    <t>18.35</t>
  </si>
  <si>
    <t>Hydroxizini hydrochloridum  10 mg</t>
  </si>
  <si>
    <t>1 op = 30 szt.</t>
  </si>
  <si>
    <t>18.36</t>
  </si>
  <si>
    <t>Hydroxizini hydrochloridum syrop , 10 mg/5ml</t>
  </si>
  <si>
    <t>1 op=butelka 250g</t>
  </si>
  <si>
    <t>18.37</t>
  </si>
  <si>
    <t>Hydroxychloroquine sulphate 200 mg</t>
  </si>
  <si>
    <t>200 mg x 30 tabl.</t>
  </si>
  <si>
    <t>18.38</t>
  </si>
  <si>
    <t>Hydroxyzini hydrochloridum   0,025 g</t>
  </si>
  <si>
    <t>18.39</t>
  </si>
  <si>
    <t>Ivermectin 3 mg</t>
  </si>
  <si>
    <t>3 mg x 4 tabl.</t>
  </si>
  <si>
    <t>18.40</t>
  </si>
  <si>
    <t>Kwas hialuronowy, siarczan chondroityny, poliwinylopirolidon, ksylitol C, benzoesan sodu, sorbinian potasu, aromaty, woda demineralizowana, poloxamer 407</t>
  </si>
  <si>
    <t>14 saszetek  x 10 ml</t>
  </si>
  <si>
    <t>18.41</t>
  </si>
  <si>
    <t>kwas tioktynowy 600 mg</t>
  </si>
  <si>
    <t>600 mg x 30 szt</t>
  </si>
  <si>
    <t>18.42</t>
  </si>
  <si>
    <t>Lactobacillus rhamnosus co najmniej 10 mld CFU pałeczek p.o.</t>
  </si>
  <si>
    <t>1 op. = 10 kapsułki twarde</t>
  </si>
  <si>
    <t>18.43</t>
  </si>
  <si>
    <t>Lactulose 9,75g/15ml</t>
  </si>
  <si>
    <t>9,75g/15ml a 1 l</t>
  </si>
  <si>
    <t>18.44</t>
  </si>
  <si>
    <t>Levetiracetam 0,25g tabletki</t>
  </si>
  <si>
    <t>18.45</t>
  </si>
  <si>
    <t>Levetiracetam 1000 mg</t>
  </si>
  <si>
    <t>1000mg x 50 tabl powlekanych</t>
  </si>
  <si>
    <t>18.46</t>
  </si>
  <si>
    <t>Levetiracetam 500 mg</t>
  </si>
  <si>
    <t>500mg x 50 tabl powlekanych</t>
  </si>
  <si>
    <t>18.47</t>
  </si>
  <si>
    <t>Levodopa, Benserazide HBS</t>
  </si>
  <si>
    <t>(25mg+100mg) x 100 szt</t>
  </si>
  <si>
    <t>18.48</t>
  </si>
  <si>
    <t>Levomepromazinum  25 mg</t>
  </si>
  <si>
    <t>1 op. = 50 szt..</t>
  </si>
  <si>
    <t>18.49</t>
  </si>
  <si>
    <t>Liofilizowane pałeczki Lactobacillus rhamnosus GG krople</t>
  </si>
  <si>
    <t>krople 5ml</t>
  </si>
  <si>
    <t>18.50</t>
  </si>
  <si>
    <t>Mebeverine hydrochloride 200 mg</t>
  </si>
  <si>
    <t xml:space="preserve">0,2g x 30 kaps. o przedł. uwalnianiu, twarde </t>
  </si>
  <si>
    <t>18.51</t>
  </si>
  <si>
    <t>Megestroli acetas 40mg/ml susp.  240 ml.</t>
  </si>
  <si>
    <t>1 op. = 240 ml</t>
  </si>
  <si>
    <t>18.52</t>
  </si>
  <si>
    <t>Memantine hydrochloride 10 mg tabl. u. roz. w jamie ustnej</t>
  </si>
  <si>
    <t>10 mg x 28 tabl. ulegające rozpadowi w jamie ustnej</t>
  </si>
  <si>
    <t>18.53</t>
  </si>
  <si>
    <t>Mesalazine granulat 4g</t>
  </si>
  <si>
    <t>1op=30szt.</t>
  </si>
  <si>
    <t>18.54</t>
  </si>
  <si>
    <t>Mianseryna 30 mg x 30 tabl.powl.</t>
  </si>
  <si>
    <t>30mg x 30 tabletki powlekane</t>
  </si>
  <si>
    <t>18.55</t>
  </si>
  <si>
    <t>Mirtazapina 15mg x 30 tabl.ul.rozp.w  j.u.</t>
  </si>
  <si>
    <t>15mg x 30 tabl</t>
  </si>
  <si>
    <t>18.56</t>
  </si>
  <si>
    <t>Mirtazapina 30mg x 30tabl.powl.</t>
  </si>
  <si>
    <t>30mg x 30 tabl</t>
  </si>
  <si>
    <t>18.57</t>
  </si>
  <si>
    <t>Mirtazapina 45mg x 30 tabl.powl.</t>
  </si>
  <si>
    <t>45mg x 30 tabl</t>
  </si>
  <si>
    <t>18.58</t>
  </si>
  <si>
    <t>Mirtazapine 15 mg</t>
  </si>
  <si>
    <t>15 mg x 30 szt</t>
  </si>
  <si>
    <t>18.59</t>
  </si>
  <si>
    <t>Natrii valproas + Acidum valproicum tabl. o przedł. Uwaln. 200 mg + 87 mg</t>
  </si>
  <si>
    <t>18.60</t>
  </si>
  <si>
    <t>Natrii valproas, Ac.valproicum tabl.o przedł.uwaln. 0,333g+0,145g</t>
  </si>
  <si>
    <t>18.61</t>
  </si>
  <si>
    <t>Nutramil complex Arginilan o smaku cytryny</t>
  </si>
  <si>
    <t>14 saszetek= 1 opakowanie</t>
  </si>
  <si>
    <t>18.62</t>
  </si>
  <si>
    <t>Olanzapina 10 mg x 28 tabl.uleg rozp  w j. ustnej</t>
  </si>
  <si>
    <t>10mg x 28tabl uleg rozp w j ustnej</t>
  </si>
  <si>
    <t>18.63</t>
  </si>
  <si>
    <t>Olanzapina 5mg x 28 tabl.uleg rozp w j. ustnej</t>
  </si>
  <si>
    <t>5mg x 28tabl uleg rozp w j ustnej</t>
  </si>
  <si>
    <t>18.64</t>
  </si>
  <si>
    <t>Opipramol dihydrochloride</t>
  </si>
  <si>
    <t>50 mg x 20 szt</t>
  </si>
  <si>
    <t>18.65</t>
  </si>
  <si>
    <t>Paroxetinum 20 mg x 30 tabl. powlekane</t>
  </si>
  <si>
    <t>20mg x 30 tabl. powlekane</t>
  </si>
  <si>
    <t>18.66</t>
  </si>
  <si>
    <r>
      <rPr>
        <sz val="8"/>
        <color rgb="FF333333"/>
        <rFont val="Arial"/>
        <family val="2"/>
        <charset val="238"/>
      </rPr>
      <t>Peryndopryl 5mg, indapamid 1,25 mg, amlodypin 5</t>
    </r>
    <r>
      <rPr>
        <sz val="8"/>
        <color rgb="FF000000"/>
        <rFont val="Arial"/>
        <family val="2"/>
        <charset val="238"/>
      </rPr>
      <t xml:space="preserve"> mg  tabletki</t>
    </r>
  </si>
  <si>
    <t>5 mg + 1,25mg + 5 mg x 30 szt</t>
  </si>
  <si>
    <t>18.67</t>
  </si>
  <si>
    <r>
      <rPr>
        <sz val="8"/>
        <color rgb="FF333333"/>
        <rFont val="Arial"/>
        <family val="2"/>
        <charset val="238"/>
      </rPr>
      <t>Peryndopryl 5mg, indapamid 1,25 mg, amlodypin</t>
    </r>
    <r>
      <rPr>
        <sz val="8"/>
        <color rgb="FF000000"/>
        <rFont val="Arial"/>
        <family val="2"/>
        <charset val="238"/>
      </rPr>
      <t>10 mg  tabletki</t>
    </r>
  </si>
  <si>
    <t>5 mg + 1,25 mg + 10 mg x 30 szt</t>
  </si>
  <si>
    <t>18.68</t>
  </si>
  <si>
    <t>Potasium chloride 391 mg K+/5 ml syrop</t>
  </si>
  <si>
    <t>391 mg K+/5 ml a 150ml</t>
  </si>
  <si>
    <t>18.69</t>
  </si>
  <si>
    <t>Pregabalinum 150mg x 56 kaps. Twarde</t>
  </si>
  <si>
    <t>150mg x 56 kaps. Twarde</t>
  </si>
  <si>
    <t>18.70</t>
  </si>
  <si>
    <t>Pregabalinum 75mg x 56 kaps. Twarde</t>
  </si>
  <si>
    <t>75mg x 56 kaps. Twarde</t>
  </si>
  <si>
    <t>18.71</t>
  </si>
  <si>
    <t>Pregabalinum 75mg x 56 tabletki</t>
  </si>
  <si>
    <t>75mg x 56 tabletek</t>
  </si>
  <si>
    <t>18.72</t>
  </si>
  <si>
    <t>Promazini hydrochloridum   100 mg</t>
  </si>
  <si>
    <t>1 op.= 60 szt..</t>
  </si>
  <si>
    <t>18.73</t>
  </si>
  <si>
    <t>Promazini hydrochloridum   50 mg</t>
  </si>
  <si>
    <t>18.74</t>
  </si>
  <si>
    <t>Promethazine hydrochloride 25 mg</t>
  </si>
  <si>
    <t>25 mg x 20 szt</t>
  </si>
  <si>
    <t>18.75</t>
  </si>
  <si>
    <t>Proszek. Produkt wysokobiałkowy. Koncentrat białek mleka krowiego. Do postępowania dietetycznego w hipoproteinemii. 2,5 g proszku dostarcza 2,2 g białka.</t>
  </si>
  <si>
    <t>225 g</t>
  </si>
  <si>
    <t xml:space="preserve">0% </t>
  </si>
  <si>
    <t>18.76</t>
  </si>
  <si>
    <t>Resource glutminian</t>
  </si>
  <si>
    <t>100 g proszek</t>
  </si>
  <si>
    <t>18.77</t>
  </si>
  <si>
    <t>Risperidone 1 mg</t>
  </si>
  <si>
    <t>1 mg / 20 szt.</t>
  </si>
  <si>
    <t>18.78</t>
  </si>
  <si>
    <t>Risperidone 4 mg</t>
  </si>
  <si>
    <t>4 mg x 20 szt.</t>
  </si>
  <si>
    <t>18.79</t>
  </si>
  <si>
    <t>Rivastigmine 1,5 mg</t>
  </si>
  <si>
    <t>1,5 mg / 28 szt.</t>
  </si>
  <si>
    <t>18.80</t>
  </si>
  <si>
    <t>Rivastigmine 3 mg</t>
  </si>
  <si>
    <t>3 mg / 28 szt.</t>
  </si>
  <si>
    <t>18.81</t>
  </si>
  <si>
    <t>Ruscus aculeatus, Hesperidin methyl chalcone, Ascorbic acid</t>
  </si>
  <si>
    <t>150 mg+ 150 mg +100 mg x 30 kaps.</t>
  </si>
  <si>
    <t>18.82</t>
  </si>
  <si>
    <t>Sacubitril, Valsartan</t>
  </si>
  <si>
    <t>24mg+26mg x 28 szt.</t>
  </si>
  <si>
    <t>18.83</t>
  </si>
  <si>
    <t>Sertralinum 50 mg</t>
  </si>
  <si>
    <t>50 mg x 30 szt</t>
  </si>
  <si>
    <t>18.84</t>
  </si>
  <si>
    <t xml:space="preserve">Solifenacinum 10 mg </t>
  </si>
  <si>
    <t>10mg x 30 tabl. powl</t>
  </si>
  <si>
    <t>18.85</t>
  </si>
  <si>
    <t>Sulfasalazine 500 mg tabl. powlekane dojelitowe</t>
  </si>
  <si>
    <t>500 mg x 100 tabl. powlekane dojelitowe</t>
  </si>
  <si>
    <t>18.86</t>
  </si>
  <si>
    <t>Sulpiryd100mg x 24 tabl.</t>
  </si>
  <si>
    <t>100mg x 24 tabletki</t>
  </si>
  <si>
    <t>18.87</t>
  </si>
  <si>
    <t>Thiamine hydrochloride, Pyridoxine hydrochloride, Cyanocobalamin</t>
  </si>
  <si>
    <t>(100mg+200mg+200mcg) x 100 szt</t>
  </si>
  <si>
    <t>18.88</t>
  </si>
  <si>
    <t>Tianeptinum  0,0125 g</t>
  </si>
  <si>
    <t>18.89</t>
  </si>
  <si>
    <t>Tiapride 100 mg</t>
  </si>
  <si>
    <t>100 mg x 20 szt</t>
  </si>
  <si>
    <t>18.90</t>
  </si>
  <si>
    <t>Ursodeoxycholic acid 250 mg</t>
  </si>
  <si>
    <t>250 mg x 100 szt</t>
  </si>
  <si>
    <t>18.91</t>
  </si>
  <si>
    <t>Valproate sodium, Valproic acid 100 mg granulat o przedłużonym uwalnianiu</t>
  </si>
  <si>
    <t>100 mg x 30 saszetek</t>
  </si>
  <si>
    <t>18.92</t>
  </si>
  <si>
    <t>Valproate sodium, Valproic acid 500 mg granulat o przedłużonym uwalnianiu</t>
  </si>
  <si>
    <t>500mg x 30 saszetek</t>
  </si>
  <si>
    <t>18.93</t>
  </si>
  <si>
    <t>Venlafaxine 37,5 mg</t>
  </si>
  <si>
    <t>37,5 mg / 28 szt.</t>
  </si>
  <si>
    <t>18.94</t>
  </si>
  <si>
    <t>Venlafaxine 75 mg</t>
  </si>
  <si>
    <t>75mg x 28 kaps twarde</t>
  </si>
  <si>
    <t>18.95</t>
  </si>
  <si>
    <t>Warfarin 3 mg</t>
  </si>
  <si>
    <t>3 mg x 100 tabl.</t>
  </si>
  <si>
    <t>18.96</t>
  </si>
  <si>
    <t>Wodorosiarczan zyprazydonu 80 mg</t>
  </si>
  <si>
    <t>80mg x 56 kaps. twardych</t>
  </si>
  <si>
    <t>18.97</t>
  </si>
  <si>
    <t>Zestaw grawitacyjny do podawania preparatu do żywienia do jelitowego przez zgłębnik lub port, pasujący do produktów 30.99 - 106</t>
  </si>
  <si>
    <t xml:space="preserve"> 1 szt.</t>
  </si>
  <si>
    <t>18.98</t>
  </si>
  <si>
    <t>Zofenopril calcium 7,5 mg</t>
  </si>
  <si>
    <t>7,5 mg x 28 szt</t>
  </si>
  <si>
    <t>18.99</t>
  </si>
  <si>
    <t>Żywność specjalnego przeznaczenia medycznego. Dieta, normobiałkowa, normokaloryczna, gotowa do użycia, kompletna pod względem odżywczym, polimeryczna oparta o 4 źródła białka (kazeina, serwatka, groch, soja), nie zawiera laktozy, bzglutenowa, bezresztkowa, zawiera EPA i DHA.</t>
  </si>
  <si>
    <t>1 szt = 500 ml</t>
  </si>
  <si>
    <t>18.100</t>
  </si>
  <si>
    <t>1 szt = 1000 ml</t>
  </si>
  <si>
    <t>18.101</t>
  </si>
  <si>
    <t>Żywność specjalnego przeznaczenia medycznego. Dieta, normobiałkowa, normokaloryczna, peptydowa (hydrolizat serwatki), gotowa do użycia, kompletna pod względem odżywczym, bezresztkowa, bezglutenowa, o niskiej zawartości tłuszczu (1,7g/ 100 ml), zawiera MCT.</t>
  </si>
  <si>
    <t>18.102</t>
  </si>
  <si>
    <t>18.103</t>
  </si>
  <si>
    <t>Żywność specjalnego przeznaczenia medycznego. Dieta, wysokobiałkowa o umiarkowanej kaloryczności, gotowa do użycia, kompletna pod względem odżywczym, polimeryczna oparta o cztery źródła białka (serwatka, kazeina, groch, soja), zawiera błonnik nie zawiera laktozy, bezglutenowa, izoosmolarna, zawiera MCT, zawiera kwasy EPA i DHA.</t>
  </si>
  <si>
    <t>18.104</t>
  </si>
  <si>
    <t>Żywność specjalnego przeznaczenia medycznego. Dieta, wysokobiałkowa, o umiarkowanej kaloryczności, gotowa do użycia, kompletna pod względem odżywczym,polimeryczna oparta o 4 źródła białka (kazeina, serwatka, groch, soja), nie zawiera laktozy, bezglutenowa, bezresztkowa,zawiera EPA i DHA.</t>
  </si>
  <si>
    <t>18.105</t>
  </si>
  <si>
    <t>Żywność specjalnego przeznaczenia medycznego. Dieta: normobiałkowa, normokaloryczna, gotowa do użycia, kompletna pod względem odżywczym, polimeryczna oparta o 4 źródła białka (kazeina, serwatka, groch, soja),nie zawiera laktozy, bezglutenowa,zawiera błonnik, zawiera EPA i DHA.</t>
  </si>
  <si>
    <t>18.106</t>
  </si>
  <si>
    <t>18.107</t>
  </si>
  <si>
    <t>Żywność specjalnego przeznaczenia medycznego. Produkt do postępowania dietetycznego w niedożywieniu związanym z chorobą, wysokobiałkowy 18g białka w 125 ml, wysokoenergetyczny 300 – 306 kcal w 125 ml, bezglutenowy, o smaku waniliowym lub neutralnym lub truskawkowym lub mokka lub brzoskwinia mango lub owoców leśnych lub czerwonych  owoców, pakowany po 4 sztuki każda po 125 ml.</t>
  </si>
  <si>
    <t>1 op = 4 x 125 ml</t>
  </si>
  <si>
    <t>Zamawiający wymaga produktów leczniczych za wyjątkiem poz nr: 18.29, 32, 34, 40, 49, 61, 75, 76, 97, 99, 100, 101, 102, 103, 104, 105, 106, 107.</t>
  </si>
  <si>
    <t>Część nr 19 - Dostawy leków różnych p.o. 2</t>
  </si>
  <si>
    <t>19.1</t>
  </si>
  <si>
    <t>Acetylocysteinum proszek do sporządzania roztworu 600mg</t>
  </si>
  <si>
    <t>1 op= 10 saszetek</t>
  </si>
  <si>
    <t>19.2</t>
  </si>
  <si>
    <t>Acidum folicum  0,015 g</t>
  </si>
  <si>
    <t>19.3</t>
  </si>
  <si>
    <t>Acidum folicum  400 µg</t>
  </si>
  <si>
    <t>1 op. = 90 szt..</t>
  </si>
  <si>
    <t>19.4</t>
  </si>
  <si>
    <t>Acidum folicum 5 mg</t>
  </si>
  <si>
    <t>19.5</t>
  </si>
  <si>
    <t>Allopurinolum  0,3 g</t>
  </si>
  <si>
    <t>19.6</t>
  </si>
  <si>
    <t>Allopurinolum  100 mg</t>
  </si>
  <si>
    <t>1 op = 50 szt.</t>
  </si>
  <si>
    <t>19.7</t>
  </si>
  <si>
    <t>Aluminii hydroxidum + Magnesii hydroxidum (35mg+10mg/ml)</t>
  </si>
  <si>
    <t>1 op=1 butelka 250 ml</t>
  </si>
  <si>
    <t>19.8</t>
  </si>
  <si>
    <t>Ambroxoli hydrochloridum, 75 mg tabl. o przedł. uwaln.</t>
  </si>
  <si>
    <t>1 op = 10 szt.</t>
  </si>
  <si>
    <t>19.9</t>
  </si>
  <si>
    <t>Amlodipinum  10 mg 30 szt.</t>
  </si>
  <si>
    <t>19.10</t>
  </si>
  <si>
    <t>Amlodipinum 5 mg 30 szt.</t>
  </si>
  <si>
    <t>19.11</t>
  </si>
  <si>
    <t>Anastrozolum 1mg x 28 tabl.powl.</t>
  </si>
  <si>
    <t>1mg x 28 tabletek powlekanych</t>
  </si>
  <si>
    <t>19.12</t>
  </si>
  <si>
    <t>Apiksaban 5 mg x 60 tabl.powl.</t>
  </si>
  <si>
    <t>5mg x 60 tabletek powlekanych</t>
  </si>
  <si>
    <t>19.13</t>
  </si>
  <si>
    <t>Apixaban 2,5 mg</t>
  </si>
  <si>
    <t>2,5 mg x 60 szt</t>
  </si>
  <si>
    <t>19.14</t>
  </si>
  <si>
    <t>Azathioprinum  50 mg</t>
  </si>
  <si>
    <t>19.15</t>
  </si>
  <si>
    <t>Bisacodylum tabl dojelitowe, 5 mg</t>
  </si>
  <si>
    <t>19.16</t>
  </si>
  <si>
    <t>Bisoprololum  fumarate   2,5 mg</t>
  </si>
  <si>
    <t>19.17</t>
  </si>
  <si>
    <t>Bisoprololum  fumarate   5 mg</t>
  </si>
  <si>
    <t>19.18</t>
  </si>
  <si>
    <t>Bisoprololum fumarate   10 mg</t>
  </si>
  <si>
    <t>19.19</t>
  </si>
  <si>
    <t>Bromhexine hydrochloride 8 mg</t>
  </si>
  <si>
    <t>1 op = 40 szt.</t>
  </si>
  <si>
    <t>19.20</t>
  </si>
  <si>
    <t>Butamirad Cytrynianu 1,5mg/ml syrop 100ml</t>
  </si>
  <si>
    <t>syro 1.5mg/ml ;100ml</t>
  </si>
  <si>
    <t>19.21</t>
  </si>
  <si>
    <t>Butylobromek hioscyny tabl. draż</t>
  </si>
  <si>
    <t>10mg x 30 tabletek drażowanych</t>
  </si>
  <si>
    <t>19.22</t>
  </si>
  <si>
    <t xml:space="preserve">Calcii carbonas </t>
  </si>
  <si>
    <t>1op. = 100kaps.</t>
  </si>
  <si>
    <t>19.23</t>
  </si>
  <si>
    <t>Calcium carbonate 0,5g = 0,2g wapnia</t>
  </si>
  <si>
    <t>1op=200kaps.</t>
  </si>
  <si>
    <t>19.24</t>
  </si>
  <si>
    <t>Calcium pantothenas 100mg tabletki</t>
  </si>
  <si>
    <t>1 op=50 tabl.</t>
  </si>
  <si>
    <t>19.25</t>
  </si>
  <si>
    <t>Captoprilum  0,0125 g</t>
  </si>
  <si>
    <t>19.26</t>
  </si>
  <si>
    <t>Captoprilum,  25 mg</t>
  </si>
  <si>
    <t>19.27</t>
  </si>
  <si>
    <t>Chlorowodorek pridinolu 5mg x 50 tabl.</t>
  </si>
  <si>
    <t>5mg x 50 tabl.</t>
  </si>
  <si>
    <t>19.28</t>
  </si>
  <si>
    <t>Chlorquinaldol 2 mg tabl. do ssania</t>
  </si>
  <si>
    <t>2 mg x 40 szt.</t>
  </si>
  <si>
    <t>19.29</t>
  </si>
  <si>
    <t>Clopidogrel  75 mg 28 szt.</t>
  </si>
  <si>
    <t>1 op = 28 szt.</t>
  </si>
  <si>
    <t>19.30</t>
  </si>
  <si>
    <t>Codeine phosphate, Sulfogaiacol (15 mg + 300 mg)</t>
  </si>
  <si>
    <t>1 op = 16 szt.</t>
  </si>
  <si>
    <t>19.31</t>
  </si>
  <si>
    <t>Colchicinum   0,5 mg</t>
  </si>
  <si>
    <t>19.32</t>
  </si>
  <si>
    <t>Colecalciferol 2000j.m. kapsułki</t>
  </si>
  <si>
    <t>1op=30kaps.</t>
  </si>
  <si>
    <t>19.33</t>
  </si>
  <si>
    <t>Colecalciferolum 15.000j,m,/ml 10ml</t>
  </si>
  <si>
    <t>płyn 10ml</t>
  </si>
  <si>
    <t>19.34</t>
  </si>
  <si>
    <t>Dapagliflozin 10 mg</t>
  </si>
  <si>
    <t>10 mg x 30 szt</t>
  </si>
  <si>
    <t>19.35</t>
  </si>
  <si>
    <t>Desloratadinum 5mg tabletki uleg. rozpadowi w j.ustnej, 10szt</t>
  </si>
  <si>
    <t>1 op= 10 tabl.</t>
  </si>
  <si>
    <t>19.36</t>
  </si>
  <si>
    <t>Dexamethasone   8 mg</t>
  </si>
  <si>
    <t>1 op = 20 szt.</t>
  </si>
  <si>
    <t>19.37</t>
  </si>
  <si>
    <t>Dexamethasone  4 mg</t>
  </si>
  <si>
    <t>19.38</t>
  </si>
  <si>
    <t>Dexamethasone tabl 1 mg</t>
  </si>
  <si>
    <t>19.39</t>
  </si>
  <si>
    <t>Dextromethorphan Hydrobromide  , 15 mg</t>
  </si>
  <si>
    <t>1 op.= 10 szt..</t>
  </si>
  <si>
    <t>19.40</t>
  </si>
  <si>
    <t>Dextromethorphani  Dyhr.15mg +Dexapenthanol  50mg syrop</t>
  </si>
  <si>
    <t>syrop 100ml butelka</t>
  </si>
  <si>
    <t>19.41</t>
  </si>
  <si>
    <t>Digoxinum,  100 mcg</t>
  </si>
  <si>
    <t>19.42</t>
  </si>
  <si>
    <t>Dimeticonum  , 50 mg</t>
  </si>
  <si>
    <t>1 op. = 100 szt.</t>
  </si>
  <si>
    <t>19.43</t>
  </si>
  <si>
    <t>Diosmektyt. 3 g</t>
  </si>
  <si>
    <t>3 g / 30 sasz.</t>
  </si>
  <si>
    <t>19.44</t>
  </si>
  <si>
    <t>Diosminum 0,5 g</t>
  </si>
  <si>
    <t>0,5 g x 60 szt.</t>
  </si>
  <si>
    <t>19.45</t>
  </si>
  <si>
    <t>Eteksylan dabigatranu</t>
  </si>
  <si>
    <t>75mg x 30kaps twarde</t>
  </si>
  <si>
    <t>19.46</t>
  </si>
  <si>
    <t>110mg x 180 kaps twarde</t>
  </si>
  <si>
    <t>19.47</t>
  </si>
  <si>
    <t>150mg x 180 kaps twarde</t>
  </si>
  <si>
    <t>19.48</t>
  </si>
  <si>
    <t>Ethamsylatum 250mg</t>
  </si>
  <si>
    <t>19.49</t>
  </si>
  <si>
    <t>Exacyl 500mg x 20 tabl.powlekane</t>
  </si>
  <si>
    <t>500mg x 20 tabl</t>
  </si>
  <si>
    <t>19.50</t>
  </si>
  <si>
    <t>Febuxostat 120 mg x 28 tabl.powlekane</t>
  </si>
  <si>
    <t>120mg x 28 tabl</t>
  </si>
  <si>
    <t>19.51</t>
  </si>
  <si>
    <t>Ferrosi sulfas 100mg + Acidum ascorbicum 60mg  tabl. o przedłużonym uwalnianiu</t>
  </si>
  <si>
    <t>19.52</t>
  </si>
  <si>
    <t>Ferrous sulphate 80 mg Fe2+</t>
  </si>
  <si>
    <t>19.53</t>
  </si>
  <si>
    <t>Ferrous sulphate 80 mg Fe2+ + 0,35 mg aciduum folicum</t>
  </si>
  <si>
    <t>19.54</t>
  </si>
  <si>
    <t>Finasteride tabl. 5mg</t>
  </si>
  <si>
    <t>1 op= 28 tabl.</t>
  </si>
  <si>
    <t>19.55</t>
  </si>
  <si>
    <t>Fludrokortyzonu octan 0,1mg tabletki</t>
  </si>
  <si>
    <t>1 op= 20 tabl.</t>
  </si>
  <si>
    <t>19.56</t>
  </si>
  <si>
    <t>Gliclazidum tabl o zmodyf. uwaln.,60 mg</t>
  </si>
  <si>
    <t>19.57</t>
  </si>
  <si>
    <t>Gliclazidum tabletki o zmodyfikowanym uwal 0,03 g</t>
  </si>
  <si>
    <t>1 op. = 60 szt..</t>
  </si>
  <si>
    <t>19.58</t>
  </si>
  <si>
    <t>Hydrocortisone 10 mg tab.</t>
  </si>
  <si>
    <t>10 mg x 60 szt.</t>
  </si>
  <si>
    <t>19.59</t>
  </si>
  <si>
    <t>Ibuprofenum   0,2 g</t>
  </si>
  <si>
    <t>19.60</t>
  </si>
  <si>
    <t>Isosorbidi mononitras   10 mg</t>
  </si>
  <si>
    <t>19.61</t>
  </si>
  <si>
    <t>Isosorbidi mononitras tabletki  o przedłużonym uwalnianiu, 50mg</t>
  </si>
  <si>
    <t>19.62</t>
  </si>
  <si>
    <t>Isosorbidi mononitras tabletki o przedłużonym uwalnianiu, 60 mg</t>
  </si>
  <si>
    <t>19.63</t>
  </si>
  <si>
    <t>Isosorbidi mononitras tabletki powlekane o przedłużonym uwalnianiu, 100 mg</t>
  </si>
  <si>
    <t>19.64</t>
  </si>
  <si>
    <t>Itopride hydrochloride 50 mg</t>
  </si>
  <si>
    <t>50 mg x 40</t>
  </si>
  <si>
    <t>19.65</t>
  </si>
  <si>
    <t>Ivabradine 5 mg</t>
  </si>
  <si>
    <t>5 mg / 56 szt.</t>
  </si>
  <si>
    <t>19.66</t>
  </si>
  <si>
    <t>Ivabradine 7,5 mg</t>
  </si>
  <si>
    <t>7,5 mg / 56 szt.</t>
  </si>
  <si>
    <t>19.67</t>
  </si>
  <si>
    <t>Kalii chloridum tabletki o przedłużonym uwalnianiu, 391 mg K+</t>
  </si>
  <si>
    <t>19.68</t>
  </si>
  <si>
    <t>Kwas tiazolidynokarboksylowy (Timonacicum)</t>
  </si>
  <si>
    <t>1 op=100 tabl.</t>
  </si>
  <si>
    <t>19.69</t>
  </si>
  <si>
    <t>Lacidipine  tabl.powl.  0,002g</t>
  </si>
  <si>
    <t>19.70</t>
  </si>
  <si>
    <t>Lercanidipine hydrochloride 10 mg</t>
  </si>
  <si>
    <t>10 mg x 28 szt</t>
  </si>
  <si>
    <t>19.71</t>
  </si>
  <si>
    <t>Lercanidipine hydrochloride 20 mg</t>
  </si>
  <si>
    <t>19.72</t>
  </si>
  <si>
    <t>Levodropropizine 60 mg p.o.</t>
  </si>
  <si>
    <t>60 mg x 20 szt</t>
  </si>
  <si>
    <t>19.73</t>
  </si>
  <si>
    <t>Levodropropizyna 60mg/10ml , 120ml syrop</t>
  </si>
  <si>
    <t>60mg/10ml syrop 120ml</t>
  </si>
  <si>
    <t>19.74</t>
  </si>
  <si>
    <t>Levothyroxinum natricum , 100 mcg</t>
  </si>
  <si>
    <t>1 op= 50 szt..</t>
  </si>
  <si>
    <t>19.75</t>
  </si>
  <si>
    <t>Levothyroxinum natricum , 25 mcg</t>
  </si>
  <si>
    <t>19.76</t>
  </si>
  <si>
    <t>Levothyroxinum natricum , 50 mcg</t>
  </si>
  <si>
    <t>19.77</t>
  </si>
  <si>
    <t>Levothyroxinum natricum , 75 mcg</t>
  </si>
  <si>
    <t>19.78</t>
  </si>
  <si>
    <t>Lisinopril 10 mg</t>
  </si>
  <si>
    <t>10 mg / 28 szt.</t>
  </si>
  <si>
    <t>19.79</t>
  </si>
  <si>
    <t>Lisinopril 20 mg</t>
  </si>
  <si>
    <t>20 mg / 28 szt.</t>
  </si>
  <si>
    <t>19.80</t>
  </si>
  <si>
    <t>Losartanum tabletki powlekane 50 mg</t>
  </si>
  <si>
    <t>1 op=30 tabl.</t>
  </si>
  <si>
    <t>19.81</t>
  </si>
  <si>
    <t>Magnesium carbonate 500 mg</t>
  </si>
  <si>
    <t>500 mg / 60 szt.</t>
  </si>
  <si>
    <t>19.82</t>
  </si>
  <si>
    <t>Magnesium Hydroaspartate x 50 tabl.</t>
  </si>
  <si>
    <t>pojemnik 50 tabl</t>
  </si>
  <si>
    <t>19.83</t>
  </si>
  <si>
    <t>Magnesium hydroaspartate, Potassium hydroaspartate (17 mg + 54 mg)</t>
  </si>
  <si>
    <t>19.84</t>
  </si>
  <si>
    <t>Makrogole</t>
  </si>
  <si>
    <t xml:space="preserve"> 10 saszetek proszek do sporządzania r-ru 10g</t>
  </si>
  <si>
    <t>19.85</t>
  </si>
  <si>
    <t>Mebendazolum</t>
  </si>
  <si>
    <t>100 mg 6 szt.</t>
  </si>
  <si>
    <t>19.86</t>
  </si>
  <si>
    <t>Mesalazine 500 mg</t>
  </si>
  <si>
    <t>500 mg / 100 szt.</t>
  </si>
  <si>
    <t>19.87</t>
  </si>
  <si>
    <t>Metfominum 1000mg tabletki o przedłużonym uwalnianiu</t>
  </si>
  <si>
    <t>1 op,= 30 tabl.</t>
  </si>
  <si>
    <t>19.88</t>
  </si>
  <si>
    <t>Metfominum 500mg tabletki o przedłużonym uwalnianiu</t>
  </si>
  <si>
    <t>19.89</t>
  </si>
  <si>
    <t>Metfominum 750mg tabletki o przedłużonym uwalnianiu</t>
  </si>
  <si>
    <t>1 op,= 60 tabl.</t>
  </si>
  <si>
    <t>19.90</t>
  </si>
  <si>
    <t>Methylprednisolonum tabletki, 16mg</t>
  </si>
  <si>
    <t>19.91</t>
  </si>
  <si>
    <t>Methylprednisolonum tabletki, 4mg</t>
  </si>
  <si>
    <t>19.92</t>
  </si>
  <si>
    <t>Metoprololi succinas tabletki o przedłużonym uwalnianiu 23,75 mg</t>
  </si>
  <si>
    <t>1 op 28 tab.</t>
  </si>
  <si>
    <t>19.93</t>
  </si>
  <si>
    <t>Metoprololi succinas tabletki o przedłużonym uwalnianiu 47,5 mg</t>
  </si>
  <si>
    <t>1 op=28 tabl.</t>
  </si>
  <si>
    <t>19.94</t>
  </si>
  <si>
    <t>Molsydomina 2mg x 30 tabl.</t>
  </si>
  <si>
    <t>2mg x 30 tabletek</t>
  </si>
  <si>
    <t>19.95</t>
  </si>
  <si>
    <t>Molsydomina 4 mg x 30 tabl.</t>
  </si>
  <si>
    <t>4mg x 30 tabletek</t>
  </si>
  <si>
    <t>19.96</t>
  </si>
  <si>
    <t>Naldemedyna</t>
  </si>
  <si>
    <t>200mcg x 28 tabl</t>
  </si>
  <si>
    <t>19.97</t>
  </si>
  <si>
    <t xml:space="preserve">Nicergolinum 10 mg,  </t>
  </si>
  <si>
    <t>19.98</t>
  </si>
  <si>
    <t xml:space="preserve">Nicergolinum 30 mg,  </t>
  </si>
  <si>
    <t>19.99</t>
  </si>
  <si>
    <t>Nifuroxazidum  100mg</t>
  </si>
  <si>
    <t>1 op.= 24 szt..</t>
  </si>
  <si>
    <t>19.100</t>
  </si>
  <si>
    <t>Nifuroxazidum  200 mg</t>
  </si>
  <si>
    <t>1 op. = 12 szt..</t>
  </si>
  <si>
    <t>19.101</t>
  </si>
  <si>
    <t>Nimesulidum  granulat-zawiesina, 100mg</t>
  </si>
  <si>
    <t>1 op=30 sasz.</t>
  </si>
  <si>
    <t>19.102</t>
  </si>
  <si>
    <t>Nimesulidum  tabletki, 100mg</t>
  </si>
  <si>
    <t>19.103</t>
  </si>
  <si>
    <t>Nitrendypine tabletki 0,02g</t>
  </si>
  <si>
    <t>19.104</t>
  </si>
  <si>
    <t>Pancreatin  10 000 j.m.</t>
  </si>
  <si>
    <t>1 op= 50 szt.</t>
  </si>
  <si>
    <t>19.105</t>
  </si>
  <si>
    <t>Pancreatinum 16 000 j.m.</t>
  </si>
  <si>
    <t>16 000j.m. x 60 szt.</t>
  </si>
  <si>
    <t>19.106</t>
  </si>
  <si>
    <t>Pancreatinum 25000j.</t>
  </si>
  <si>
    <t>1 op= 20 kaps.</t>
  </si>
  <si>
    <t>19.107</t>
  </si>
  <si>
    <t>Paracetamol 500 mg</t>
  </si>
  <si>
    <t>0,5g a 1000 szt..</t>
  </si>
  <si>
    <t>19.108</t>
  </si>
  <si>
    <t>Paracetamolum + Codeini phosphas tabl. mus. 500 mg + 30 mg</t>
  </si>
  <si>
    <t>1 op = 16 szt.. mus.</t>
  </si>
  <si>
    <t>19.109</t>
  </si>
  <si>
    <t>Pentaerithrityl tetranitrate, Glyceryl trinitrate (20 mg+0,5 mg)</t>
  </si>
  <si>
    <t>20 mg + 0,5 mg / 20 szt.</t>
  </si>
  <si>
    <t>19.110</t>
  </si>
  <si>
    <t>Perindopril arginine 10 mg</t>
  </si>
  <si>
    <t>19.111</t>
  </si>
  <si>
    <t>Perindopril arginine 5 mg</t>
  </si>
  <si>
    <t>5 mg x 30 szt.</t>
  </si>
  <si>
    <t>19.112</t>
  </si>
  <si>
    <t>Phospholipids 300 mg    ( o rejestracji leku )</t>
  </si>
  <si>
    <t>19.113</t>
  </si>
  <si>
    <t>Potassium chloride 600 mg tabl. o przedłużonym uwalnianiu</t>
  </si>
  <si>
    <t>1 op= 100 szt.</t>
  </si>
  <si>
    <t>19.114</t>
  </si>
  <si>
    <t>Potassium citrate, Potassium hydrocarbonate 782 mg K+ bez cukrowy</t>
  </si>
  <si>
    <t>782 mg K+/ 20 szt.</t>
  </si>
  <si>
    <t>19.115</t>
  </si>
  <si>
    <t>Prednisone  10 mg</t>
  </si>
  <si>
    <t>1 op.= 20 szt..</t>
  </si>
  <si>
    <t>19.116</t>
  </si>
  <si>
    <t>Prednisone  20 mg</t>
  </si>
  <si>
    <t>19.117</t>
  </si>
  <si>
    <t>Prednisone tabletki  5 mg</t>
  </si>
  <si>
    <t>1 op.= 100 szt..</t>
  </si>
  <si>
    <t>19.118</t>
  </si>
  <si>
    <t>Pridinol hydrochloride 5 mg</t>
  </si>
  <si>
    <t>5 mg / 50 szt.</t>
  </si>
  <si>
    <t>19.119</t>
  </si>
  <si>
    <t>Promazine hydrochloride       25mg</t>
  </si>
  <si>
    <t>19.120</t>
  </si>
  <si>
    <t>Propafenoni hydrochloridum tabl.powl. 0,15 g</t>
  </si>
  <si>
    <t>0,15 g x 60 tabl.</t>
  </si>
  <si>
    <t>19.121</t>
  </si>
  <si>
    <t>Propafenoni hydrochloridum tabl.powl. 0,3 g</t>
  </si>
  <si>
    <t>0,3g x 20 tabl.</t>
  </si>
  <si>
    <t>19.122</t>
  </si>
  <si>
    <t>Propranololum tabletki, 10mg</t>
  </si>
  <si>
    <t>10 mg x 50 tabl.</t>
  </si>
  <si>
    <t>19.123</t>
  </si>
  <si>
    <t>Propranololum tabletki, 40mg</t>
  </si>
  <si>
    <t>40mg x 50 tabl.</t>
  </si>
  <si>
    <t>19.124</t>
  </si>
  <si>
    <t>Prukalopryd</t>
  </si>
  <si>
    <t>1mg x 28 tabl</t>
  </si>
  <si>
    <t>19.125</t>
  </si>
  <si>
    <t>2mg x 28 tabl</t>
  </si>
  <si>
    <t>19.126</t>
  </si>
  <si>
    <t>Pyridoxini hydrochloridum  50 mg</t>
  </si>
  <si>
    <t>1 op.= 50 szt..</t>
  </si>
  <si>
    <t>19.127</t>
  </si>
  <si>
    <t>Rivaroxaban</t>
  </si>
  <si>
    <t>15mg x 100 tabl</t>
  </si>
  <si>
    <t>19.128</t>
  </si>
  <si>
    <t>20mg x 100 tabl</t>
  </si>
  <si>
    <t>19.129</t>
  </si>
  <si>
    <t>Rosuvastatinum tabletki powlekane, 10mg</t>
  </si>
  <si>
    <t>19.130</t>
  </si>
  <si>
    <t>Rosuvastatinum tabletki powlekane, 20mg</t>
  </si>
  <si>
    <t>19.131</t>
  </si>
  <si>
    <t>Rosuvastatinum tabletki powlekane, 5mg</t>
  </si>
  <si>
    <t>19.132</t>
  </si>
  <si>
    <t>Ryluzol 50mg x 56 tabl. powl.</t>
  </si>
  <si>
    <t>50mg x 56 tabletek powlekanych</t>
  </si>
  <si>
    <t>19.133</t>
  </si>
  <si>
    <t>Saccharomyces boulardii kapsułki 0,25 g</t>
  </si>
  <si>
    <t>0,25 g x 50 szt.</t>
  </si>
  <si>
    <t>19.134</t>
  </si>
  <si>
    <t>Sildenafil</t>
  </si>
  <si>
    <t>20 mg x 90 szt</t>
  </si>
  <si>
    <t>19.135</t>
  </si>
  <si>
    <t>Silibi mariani extr. Siccum  0,07 g</t>
  </si>
  <si>
    <t>19.136</t>
  </si>
  <si>
    <t>Simeticonum  0,04 g</t>
  </si>
  <si>
    <t>1 op.= 100 szt.</t>
  </si>
  <si>
    <t>19.137</t>
  </si>
  <si>
    <t>Sodium alginate, Sodium hydrocarbonate, Calcium carbonate</t>
  </si>
  <si>
    <t>zawiesina 150ml</t>
  </si>
  <si>
    <t>19.138</t>
  </si>
  <si>
    <t>Solifenacin succinate 10 mg</t>
  </si>
  <si>
    <t>19.139</t>
  </si>
  <si>
    <t>Sotaloli hydrochloridum tabletki, 40</t>
  </si>
  <si>
    <t>1 op=60 tabl.</t>
  </si>
  <si>
    <t>19.140</t>
  </si>
  <si>
    <t>Sotaloli hydrochloridum tabletki, 80</t>
  </si>
  <si>
    <t>1 op= 30 tabl.</t>
  </si>
  <si>
    <t>19.141</t>
  </si>
  <si>
    <t>Spironolactonum  0,025 g</t>
  </si>
  <si>
    <t>19.142</t>
  </si>
  <si>
    <t>Spironolactonum  0,1 g</t>
  </si>
  <si>
    <t>19.143</t>
  </si>
  <si>
    <t>Telmisartan  tabl.  0,04g</t>
  </si>
  <si>
    <t>19.144</t>
  </si>
  <si>
    <t>Telmisartan  tabl.  0,08g</t>
  </si>
  <si>
    <t>19.145</t>
  </si>
  <si>
    <t>Theophyllinum szt. tabl. o zmodyfikowanym uwalnianiu 200 mg</t>
  </si>
  <si>
    <t>1 op = 30 szt</t>
  </si>
  <si>
    <t>19.146</t>
  </si>
  <si>
    <t>Theophyllinum tabl. o przedł. uwaln., 150 mg</t>
  </si>
  <si>
    <t>19.147</t>
  </si>
  <si>
    <t>Theophyllinum tabl.o przedł.uwaln. 0,3 g</t>
  </si>
  <si>
    <t>19.148</t>
  </si>
  <si>
    <t>Thiamazolum   10 mg</t>
  </si>
  <si>
    <t>19.149</t>
  </si>
  <si>
    <t>Thiamini hydrochloridum  25 mg</t>
  </si>
  <si>
    <t>19.150</t>
  </si>
  <si>
    <t>Thiethylperazinum  6,5 mg</t>
  </si>
  <si>
    <t>19.151</t>
  </si>
  <si>
    <t>Tolperisone hydrochloride 50 mg</t>
  </si>
  <si>
    <t>19.152</t>
  </si>
  <si>
    <t>Trimebutine maleate</t>
  </si>
  <si>
    <t>200 mg x 60 szt</t>
  </si>
  <si>
    <t>19.153</t>
  </si>
  <si>
    <t>Trimetazidine dihydrochloride 35 mg</t>
  </si>
  <si>
    <t>35 mg x 60 szt</t>
  </si>
  <si>
    <t>19.154</t>
  </si>
  <si>
    <t>Ursodeoxycholic acid</t>
  </si>
  <si>
    <t>250 mg / 90 szt</t>
  </si>
  <si>
    <t>19.155</t>
  </si>
  <si>
    <t>Valsartanum  80 mg</t>
  </si>
  <si>
    <t>1 op=28 szt..</t>
  </si>
  <si>
    <t>19.156</t>
  </si>
  <si>
    <t>Valsartanum 160 mg</t>
  </si>
  <si>
    <t>160 mg a 28 szt</t>
  </si>
  <si>
    <t>19.157</t>
  </si>
  <si>
    <t>Valsartanum, hydrochlorothiazydum</t>
  </si>
  <si>
    <t>80mg + 12,5mg a 28 szt</t>
  </si>
  <si>
    <t>19.158</t>
  </si>
  <si>
    <t>160mg + 12,5mg a 28 szt</t>
  </si>
  <si>
    <t>19.159</t>
  </si>
  <si>
    <t>160mg + 25mg a 28 szt</t>
  </si>
  <si>
    <t>19.160</t>
  </si>
  <si>
    <t>Vinpocetinum  10 mg</t>
  </si>
  <si>
    <t>10 mg / szt 90</t>
  </si>
  <si>
    <t>19.161</t>
  </si>
  <si>
    <t>Vinpocetinum  5 mg</t>
  </si>
  <si>
    <t>5 mg a 1 op.= 100 szt..</t>
  </si>
  <si>
    <t>Zamawiający wymaga aby produkty lecznicze zawierające tą samą substancję chemiczną były tego samego producenta, za wyjątkiem pozycji 36, 37, 38, 60, 61, 62, 63, 104-106, 145, 146, 147.</t>
  </si>
  <si>
    <t>Część nr 20 - Dostawy leków różnych p.o. 3</t>
  </si>
  <si>
    <t>20.1</t>
  </si>
  <si>
    <t>Acenocoumarolum   4 mg</t>
  </si>
  <si>
    <t>1 op = 60 szt</t>
  </si>
  <si>
    <t>20.2</t>
  </si>
  <si>
    <t>Aciclovirum  , 400 mg</t>
  </si>
  <si>
    <t>1 op.= 30 szt.</t>
  </si>
  <si>
    <t>20.3</t>
  </si>
  <si>
    <t>Aciclovirum  , 800 mg</t>
  </si>
  <si>
    <t>20.4</t>
  </si>
  <si>
    <t>Acidum acetylsalicylicum  0,1 g</t>
  </si>
  <si>
    <t>0,1 g x 28szt</t>
  </si>
  <si>
    <t>20.5</t>
  </si>
  <si>
    <t>Acidum acetylsalicylicum . 0,3 g</t>
  </si>
  <si>
    <t>300 mg x 30 szt</t>
  </si>
  <si>
    <t>20.6</t>
  </si>
  <si>
    <t>Acidum acetylsalicylicum 0,075 g</t>
  </si>
  <si>
    <t xml:space="preserve">0,075 g x 60 szt. </t>
  </si>
  <si>
    <t>20.7</t>
  </si>
  <si>
    <t>Amiloridum, Hydrochlorothiazidum . 5mg+0,05 g</t>
  </si>
  <si>
    <t>5mg+0,05 g x 50 szt.</t>
  </si>
  <si>
    <t>20.8</t>
  </si>
  <si>
    <t>Amiodaroni hydrochloridum 0,2 g</t>
  </si>
  <si>
    <t>0,2 g x 60 szt.</t>
  </si>
  <si>
    <t>20.9</t>
  </si>
  <si>
    <t>Antazolini mesilas inj. 0,1 g/2ml</t>
  </si>
  <si>
    <t>0,1 g/2ml x 10 amp.a 2ml</t>
  </si>
  <si>
    <t>20.10</t>
  </si>
  <si>
    <t>Atorvasterolum,  10 mg</t>
  </si>
  <si>
    <t>20.11</t>
  </si>
  <si>
    <t>Atorvasterolum,  20 mg</t>
  </si>
  <si>
    <t>20.12</t>
  </si>
  <si>
    <t>Atropini sulfas roztwór do wstrzykiwań 0,5 mg/ml</t>
  </si>
  <si>
    <t>1 op = 10 amp po 1 ml</t>
  </si>
  <si>
    <t>20.13</t>
  </si>
  <si>
    <t>Atropini sulfas roztwór do wstrzykiwań 1 mg/ml</t>
  </si>
  <si>
    <t>20.14</t>
  </si>
  <si>
    <t>Baclofenum ;10mg .</t>
  </si>
  <si>
    <t>1op. = 50 szt.</t>
  </si>
  <si>
    <t>20.15</t>
  </si>
  <si>
    <t>Baclofenum 25mg .</t>
  </si>
  <si>
    <t>20.16</t>
  </si>
  <si>
    <t>Barium sulfate zaw. 1 g/1ml</t>
  </si>
  <si>
    <t>1 g/1ml x 200 ml</t>
  </si>
  <si>
    <t>20.17</t>
  </si>
  <si>
    <t>Benserazyd + lewodopa  250mg</t>
  </si>
  <si>
    <t>20.18</t>
  </si>
  <si>
    <t>Benserazyd + lewodopa ; 125mg</t>
  </si>
  <si>
    <t>20.19</t>
  </si>
  <si>
    <t>Betahistini hydrochloridum  8 mg</t>
  </si>
  <si>
    <t>20.20</t>
  </si>
  <si>
    <t>Betahistini hydrochloridum  24 mg</t>
  </si>
  <si>
    <t xml:space="preserve">0,024 g x 60 szt. </t>
  </si>
  <si>
    <t>20.21</t>
  </si>
  <si>
    <t>Carbamazepinum . 0,2 g</t>
  </si>
  <si>
    <t>0,2 g x 50 szt</t>
  </si>
  <si>
    <t>20.22</t>
  </si>
  <si>
    <t>Carbamazepinum . Tabl. o przedł. Uwaln. 0,3 g</t>
  </si>
  <si>
    <t>0,3 g x 50 szt.</t>
  </si>
  <si>
    <t>20.23</t>
  </si>
  <si>
    <t>Carbamazepinum . Tabl. o przedł. Uwaln. 0,6 g</t>
  </si>
  <si>
    <t>0,6 g x 50 szt.</t>
  </si>
  <si>
    <t>20.24</t>
  </si>
  <si>
    <t xml:space="preserve">Carvedilolum   6,25 mg </t>
  </si>
  <si>
    <t>20.25</t>
  </si>
  <si>
    <t>Carvedilolum  0,0125 g</t>
  </si>
  <si>
    <t xml:space="preserve">0,0125 g x 30 szt. </t>
  </si>
  <si>
    <t>20.26</t>
  </si>
  <si>
    <t>Cetirizini dihydrochloridum    10 mg</t>
  </si>
  <si>
    <t>20.27</t>
  </si>
  <si>
    <t>Clemastinum 1 mg</t>
  </si>
  <si>
    <t>1 mg a 30 szt.</t>
  </si>
  <si>
    <t>20.28</t>
  </si>
  <si>
    <t>Clemastinum roztwór do wstrzykiwań 1 mg/ml</t>
  </si>
  <si>
    <t>1 op = 5 amp po 2 ml</t>
  </si>
  <si>
    <t>20.29</t>
  </si>
  <si>
    <t>Clonidini hydrochloridum 75 mcg</t>
  </si>
  <si>
    <t>75mcg x 50 szt.</t>
  </si>
  <si>
    <t>20.30</t>
  </si>
  <si>
    <t>Cyanocobalamin 1000mcg/2ml</t>
  </si>
  <si>
    <t>1000 mcg/2ml a 5 amp.</t>
  </si>
  <si>
    <t>20.31</t>
  </si>
  <si>
    <t xml:space="preserve">Deksketoprofen 25mg  </t>
  </si>
  <si>
    <t>1op= 25mg x20 szt</t>
  </si>
  <si>
    <t>20.32</t>
  </si>
  <si>
    <t>Diclofenacum natricum  0,05 g</t>
  </si>
  <si>
    <t>0,05 g x 10 szt.</t>
  </si>
  <si>
    <t>20.33</t>
  </si>
  <si>
    <t>Diclofenacum natricum tabl. o przedłużonym uwalnianiu 100 mg</t>
  </si>
  <si>
    <t>1 op.= 20 szt.</t>
  </si>
  <si>
    <t>20.34</t>
  </si>
  <si>
    <t>Digoxinum . 0,25 mg</t>
  </si>
  <si>
    <t>0,25 mg x 30 szt.</t>
  </si>
  <si>
    <t>20.35</t>
  </si>
  <si>
    <t>Digoxinum rozt.do wstrz. 0,25 mg/ml</t>
  </si>
  <si>
    <t>0,25 mg/ml x 5 amp.a 2ml</t>
  </si>
  <si>
    <t>20.36</t>
  </si>
  <si>
    <t>Dopamini hydrochloridum rozt.do wl.doż. 0,04 g/1ml</t>
  </si>
  <si>
    <t>0,04 g/1ml x 10 amp.a 5ml</t>
  </si>
  <si>
    <t>20.37</t>
  </si>
  <si>
    <t>Doxazosinum . 4 mg</t>
  </si>
  <si>
    <t xml:space="preserve">4 mg x 30 szt. </t>
  </si>
  <si>
    <t>20.38</t>
  </si>
  <si>
    <t xml:space="preserve">Doxazosinum 2mg </t>
  </si>
  <si>
    <t>2mg x 30 szt</t>
  </si>
  <si>
    <t>20.39</t>
  </si>
  <si>
    <t>Drotaverine hydrochloride 40 mg</t>
  </si>
  <si>
    <t>40 mg a 20 szt.</t>
  </si>
  <si>
    <t>20.40</t>
  </si>
  <si>
    <t>Drotaverini hydrochloridum,   80 mg</t>
  </si>
  <si>
    <t>20.41</t>
  </si>
  <si>
    <t>Enalaprili maleas 10 mg</t>
  </si>
  <si>
    <t>1 op.= 60 szt.</t>
  </si>
  <si>
    <t>20.42</t>
  </si>
  <si>
    <t>Enalaprili maleas 5 mg</t>
  </si>
  <si>
    <t>20.43</t>
  </si>
  <si>
    <t xml:space="preserve">Ephedrini hydrochloridum roztwór do wstrzykiwań 25 mg/ml </t>
  </si>
  <si>
    <t>20.44</t>
  </si>
  <si>
    <t xml:space="preserve">Eplerenonum 25mg  </t>
  </si>
  <si>
    <t>1op= 25m x 30 szt</t>
  </si>
  <si>
    <t>20.45</t>
  </si>
  <si>
    <t xml:space="preserve">Eplerenonum 50mg  </t>
  </si>
  <si>
    <t>1op= 50mg x 30 szt</t>
  </si>
  <si>
    <t>20.46</t>
  </si>
  <si>
    <t>Famotidine 40 mg</t>
  </si>
  <si>
    <t>40mg x 60 szt</t>
  </si>
  <si>
    <t>20.47</t>
  </si>
  <si>
    <t>Furosemide 0,02g/2ml a 50 amp.</t>
  </si>
  <si>
    <t>0,02g/2ml a 50 amp.</t>
  </si>
  <si>
    <t>20.48</t>
  </si>
  <si>
    <t>Furosemide 40 mg</t>
  </si>
  <si>
    <t>40 mg a 30 tal</t>
  </si>
  <si>
    <t>20.49</t>
  </si>
  <si>
    <t xml:space="preserve">Gabapentyna 0,1g </t>
  </si>
  <si>
    <t>0,1gx 100kaps</t>
  </si>
  <si>
    <t>20.50</t>
  </si>
  <si>
    <t xml:space="preserve">Gabapentyna 0,3g </t>
  </si>
  <si>
    <t>0,3gx 100kaps</t>
  </si>
  <si>
    <t>20.51</t>
  </si>
  <si>
    <t>Glimepiridum . 1 mg</t>
  </si>
  <si>
    <t>1 op.=  30 szt</t>
  </si>
  <si>
    <t>20.52</t>
  </si>
  <si>
    <t>Glimepiridum . 2 mg</t>
  </si>
  <si>
    <t>20.53</t>
  </si>
  <si>
    <t>Glimepiridum . 3 mg</t>
  </si>
  <si>
    <t>20.54</t>
  </si>
  <si>
    <t>Haloperidolum  1 mg</t>
  </si>
  <si>
    <t>1 op = 40 szt</t>
  </si>
  <si>
    <t>20.55</t>
  </si>
  <si>
    <t>Haloperidolum  5 mg</t>
  </si>
  <si>
    <t>20.56</t>
  </si>
  <si>
    <t>Haloperidolum krop.doustne 2 mg/1ml</t>
  </si>
  <si>
    <t>2 mg/1ml x 10 ml</t>
  </si>
  <si>
    <t>20.57</t>
  </si>
  <si>
    <t>Haloperidolum roztwór do wstrzyk., 5 mg/ml</t>
  </si>
  <si>
    <t>20.58</t>
  </si>
  <si>
    <t xml:space="preserve">Heparinum  rozt.do wl.doż. 5000j.m./ml </t>
  </si>
  <si>
    <t>25 000j.m./5ml a 10 fiol.</t>
  </si>
  <si>
    <t>20.59</t>
  </si>
  <si>
    <t>Hydrochlorothiazidum . 0,025 g</t>
  </si>
  <si>
    <t>0,025 g x 30 szt.</t>
  </si>
  <si>
    <t>20.60</t>
  </si>
  <si>
    <t>Hydrochlorothiazidum 12,5 mg</t>
  </si>
  <si>
    <t>20.61</t>
  </si>
  <si>
    <t>Indapamidum tabl. o przedłużonym uwalnianiu 1,5 mg</t>
  </si>
  <si>
    <t>20.62</t>
  </si>
  <si>
    <t>Ketoprofenum  100 mg</t>
  </si>
  <si>
    <t>20.63</t>
  </si>
  <si>
    <t>Ketoprofenum kaps.twarde 0,05 g</t>
  </si>
  <si>
    <t>20.64</t>
  </si>
  <si>
    <t>Kwetapina  100mg .</t>
  </si>
  <si>
    <t>100mg x 60 szt</t>
  </si>
  <si>
    <t>20.65</t>
  </si>
  <si>
    <t xml:space="preserve">Kwetapina 200mg </t>
  </si>
  <si>
    <t>200mg x 60szt</t>
  </si>
  <si>
    <t>20.66</t>
  </si>
  <si>
    <t xml:space="preserve">Kwetapina 25 mg </t>
  </si>
  <si>
    <t>25mg x 30szt</t>
  </si>
  <si>
    <t>20.67</t>
  </si>
  <si>
    <t>Lidocainum inj. 0,02 g/1ml</t>
  </si>
  <si>
    <t>0,02 g/1ml x 10 amp.a 2ml</t>
  </si>
  <si>
    <t>20.68</t>
  </si>
  <si>
    <t>0,02 g/1ml x 5 fiol.a 20ml</t>
  </si>
  <si>
    <t>20.69</t>
  </si>
  <si>
    <t>Loperamidum . 2 mg</t>
  </si>
  <si>
    <t>2 mg x 30 szt.</t>
  </si>
  <si>
    <t>20.70</t>
  </si>
  <si>
    <t>Magnesii sulfas roztwór do wstrzykiwań, 200 mg/ml</t>
  </si>
  <si>
    <t>200 mg/ml x 10 amp.</t>
  </si>
  <si>
    <t>20.71</t>
  </si>
  <si>
    <t>Metamizolum natricum 1g/2ml a 2ml</t>
  </si>
  <si>
    <t>1g/2ml 5 amp a 2 ml</t>
  </si>
  <si>
    <t>20.72</t>
  </si>
  <si>
    <t>Metamizolum natricum 500 mg</t>
  </si>
  <si>
    <t>0,5 g a 50 szt</t>
  </si>
  <si>
    <t>20.73</t>
  </si>
  <si>
    <t>Metamizolum natricum inj. 2,5 g/5ml</t>
  </si>
  <si>
    <t>2,5 g/5ml x 5 amp.a 5ml</t>
  </si>
  <si>
    <t>20.74</t>
  </si>
  <si>
    <t>Metformini hydrochloridum   0,5 g</t>
  </si>
  <si>
    <t xml:space="preserve">0,5 g x 90 szt. </t>
  </si>
  <si>
    <t>20.75</t>
  </si>
  <si>
    <t>Metformini hydrochloridum 1000 mg</t>
  </si>
  <si>
    <t>1 op.= 90 szt.</t>
  </si>
  <si>
    <t>20.76</t>
  </si>
  <si>
    <t>Metformini hydrochloridum 850 mg</t>
  </si>
  <si>
    <t>20.77</t>
  </si>
  <si>
    <t>Metoclopramidum . 0,01 g</t>
  </si>
  <si>
    <t>0,01 g x 50 szt.</t>
  </si>
  <si>
    <t>20.78</t>
  </si>
  <si>
    <t>Metoclopramidum inj. 0,01g/2ml 5 amp.</t>
  </si>
  <si>
    <t>0,01g/2ml a 5 amp.</t>
  </si>
  <si>
    <t>20.79</t>
  </si>
  <si>
    <t>Metoprololi tartras   0,05 g</t>
  </si>
  <si>
    <t>0,05 g x 30 szt.</t>
  </si>
  <si>
    <t>20.80</t>
  </si>
  <si>
    <t>Montelucast 0,01g .</t>
  </si>
  <si>
    <t>1op. = 28 szt.</t>
  </si>
  <si>
    <t>20.81</t>
  </si>
  <si>
    <t>Natrium bicarbonicum roztwór do wstrzykiwań, 84 mg/ml</t>
  </si>
  <si>
    <t>1 op.= 10 amp 20 ml</t>
  </si>
  <si>
    <t>20.82</t>
  </si>
  <si>
    <t>Nebivololum . 5 mg</t>
  </si>
  <si>
    <t>5 mg x 28 szt.</t>
  </si>
  <si>
    <t>20.83</t>
  </si>
  <si>
    <t>Ofloxacinum krople do oczu, roztwór 3 mg/ml</t>
  </si>
  <si>
    <t>3 mg/ml x 1 but.a 5ml</t>
  </si>
  <si>
    <t>20.84</t>
  </si>
  <si>
    <t xml:space="preserve">Oksarbazepina ;150mg  </t>
  </si>
  <si>
    <t>20.85</t>
  </si>
  <si>
    <t>Omeprazolum kaps.dojel.twarde 0,02 g</t>
  </si>
  <si>
    <t xml:space="preserve">0,02 g x 28 kaps. </t>
  </si>
  <si>
    <t>20.86</t>
  </si>
  <si>
    <t>Omeprazolum proszek do sporządzania roztworu do infuzji, 40 mg</t>
  </si>
  <si>
    <t>1 opak.=1 fiolka a  40 mg</t>
  </si>
  <si>
    <t>20.87</t>
  </si>
  <si>
    <t xml:space="preserve">Oseltamivir 75mg </t>
  </si>
  <si>
    <t>75mg x 10 szt</t>
  </si>
  <si>
    <t>20.88</t>
  </si>
  <si>
    <t>Pantoprazolum tabl. dojelitowe, 40 mg</t>
  </si>
  <si>
    <t>1 op.= 28 szt.</t>
  </si>
  <si>
    <t>20.89</t>
  </si>
  <si>
    <t>Pantoprazolum, tabl dojelitowe, 20 mg</t>
  </si>
  <si>
    <t>20.90</t>
  </si>
  <si>
    <t>Papaverini hydrochloridum inj. 0,04 g/2ml</t>
  </si>
  <si>
    <t>0,04 g/2ml x 10 amp.a 2ml</t>
  </si>
  <si>
    <t>20.91</t>
  </si>
  <si>
    <t>Pentoxifylline 400 mg tabl o przedł. Uwaln.</t>
  </si>
  <si>
    <t>0,4 g 20 szt</t>
  </si>
  <si>
    <t>20.92</t>
  </si>
  <si>
    <t>Pentoxifylline 600 mg tabl. o przedł. Uwaln.</t>
  </si>
  <si>
    <t>0,6 g 20 szt</t>
  </si>
  <si>
    <t>20.93</t>
  </si>
  <si>
    <t xml:space="preserve">Pernazinum  100mg </t>
  </si>
  <si>
    <t>1op= 100mg x30szt</t>
  </si>
  <si>
    <t>20.94</t>
  </si>
  <si>
    <t xml:space="preserve">Pernazinum  25mg </t>
  </si>
  <si>
    <t>1op= 25mg x50 szt</t>
  </si>
  <si>
    <t>20.95</t>
  </si>
  <si>
    <t xml:space="preserve">Pernazinum  50mg </t>
  </si>
  <si>
    <t>1op= 50mg x30 szt</t>
  </si>
  <si>
    <t>20.96</t>
  </si>
  <si>
    <t xml:space="preserve">Phytomenadione 10 mg  </t>
  </si>
  <si>
    <t>0,01 g a 30 drażetek</t>
  </si>
  <si>
    <t>20.97</t>
  </si>
  <si>
    <t>Phytomenadionum rozt.do wstrz. 0,01 g/1ml</t>
  </si>
  <si>
    <t>0,01 g/1ml x 10 amp.a 1ml</t>
  </si>
  <si>
    <t>20.98</t>
  </si>
  <si>
    <t>Piracetamum .. 1,2 g</t>
  </si>
  <si>
    <t>1,2 g x 60 szt.</t>
  </si>
  <si>
    <t>20.99</t>
  </si>
  <si>
    <t xml:space="preserve">Potassium chloride 150mg/ml </t>
  </si>
  <si>
    <t>150 mg/ml 50 amp. a 10 ml</t>
  </si>
  <si>
    <t>20.100</t>
  </si>
  <si>
    <t>Ramiprilum tabl. 5 mg</t>
  </si>
  <si>
    <t xml:space="preserve">5 mg x 28 tabl. </t>
  </si>
  <si>
    <t>20.101</t>
  </si>
  <si>
    <t>Ramiprilum, tabl, 10 mg</t>
  </si>
  <si>
    <t>1 op.= 28 tabl.</t>
  </si>
  <si>
    <t>20.102</t>
  </si>
  <si>
    <t xml:space="preserve">Ramiprilum, tabl. 2,5 mg </t>
  </si>
  <si>
    <t>1 op. = 28 tabl.</t>
  </si>
  <si>
    <t>20.103</t>
  </si>
  <si>
    <t>Salbutamol  roztw. do wstrz.0,5 mg/ml</t>
  </si>
  <si>
    <t xml:space="preserve">0,5mg/ml 10 amp. 1 ml </t>
  </si>
  <si>
    <t>20.104</t>
  </si>
  <si>
    <t>Simvastatinum   0,02 g</t>
  </si>
  <si>
    <t xml:space="preserve">0,02 g x 28 szt. </t>
  </si>
  <si>
    <t>20.105</t>
  </si>
  <si>
    <t>Sulfacetamidum natricum krop.do oczu 0,1 g/1ml</t>
  </si>
  <si>
    <t>0,1 g/1ml x 12 minimsow 0,5ml</t>
  </si>
  <si>
    <t>20.106</t>
  </si>
  <si>
    <t>Tamsulosin  0,4mg</t>
  </si>
  <si>
    <t>1op. = 30 szt.</t>
  </si>
  <si>
    <t>20.107</t>
  </si>
  <si>
    <t>Torasemid  2,5mg</t>
  </si>
  <si>
    <t>20.108</t>
  </si>
  <si>
    <t>Torasemid  5mg</t>
  </si>
  <si>
    <t>20.109</t>
  </si>
  <si>
    <t>Torasemid 10 mg</t>
  </si>
  <si>
    <t>20.110</t>
  </si>
  <si>
    <t>Tramadol hydrochloride 0,05g/ml a 1ml</t>
  </si>
  <si>
    <t>0,05 g/ml 5 amp. a 1ml</t>
  </si>
  <si>
    <t>20.111</t>
  </si>
  <si>
    <t>Tramadol hydrochloride 0,1g/2ml a 2ml</t>
  </si>
  <si>
    <t>100mg/2ml 5 amp. a 2ml</t>
  </si>
  <si>
    <t>20.112</t>
  </si>
  <si>
    <t>Tramadol hydrochloride 50 mg</t>
  </si>
  <si>
    <t>0,05g a 20 szt.</t>
  </si>
  <si>
    <t>20.113</t>
  </si>
  <si>
    <t>Tramadoli hydrochloridum + Paracetamolum   37,5 mg + 325 mg</t>
  </si>
  <si>
    <t>37,5 mg + 325 mg x 60 szt</t>
  </si>
  <si>
    <t>20.114</t>
  </si>
  <si>
    <t>Tramadoli hydrochloridum + Paracetamolum   75 mg + 650 mg</t>
  </si>
  <si>
    <t>75 mg + 650 mg / 1 op = 60 szt.</t>
  </si>
  <si>
    <t>20.115</t>
  </si>
  <si>
    <t>Tramadoli hydrochloridum krople doustne, 100 mg/ml</t>
  </si>
  <si>
    <t>1 op.= 96 ml</t>
  </si>
  <si>
    <t>20.116</t>
  </si>
  <si>
    <t>Tramadolum .tabl. o przedł.uwaln. 0,1 g</t>
  </si>
  <si>
    <t>0,1 g x 30 szt.</t>
  </si>
  <si>
    <t>20.117</t>
  </si>
  <si>
    <t>Trazodon 150 mg x 60 . tabl. o przedłużonym uwalnianiu</t>
  </si>
  <si>
    <t>150mg x 60 szt</t>
  </si>
  <si>
    <t>20.118</t>
  </si>
  <si>
    <t>Trazodon 75mg x 30   tabl. o przedłużonym uwalnianiu</t>
  </si>
  <si>
    <t>75mg x 30 szt</t>
  </si>
  <si>
    <t>20.119</t>
  </si>
  <si>
    <t xml:space="preserve">Venlafaksyna 37,5 </t>
  </si>
  <si>
    <t>1op. = 28kaps.</t>
  </si>
  <si>
    <t>20.120</t>
  </si>
  <si>
    <t>Verapamilum .. 0,04 g</t>
  </si>
  <si>
    <t xml:space="preserve">0,04 g x 20 szt. </t>
  </si>
  <si>
    <t>20.121</t>
  </si>
  <si>
    <t>Verapamilum .. 0,08 g</t>
  </si>
  <si>
    <t>0,08 g x 20 szt.</t>
  </si>
  <si>
    <t>20.122</t>
  </si>
  <si>
    <t>Verapamilum .. 0,12 g</t>
  </si>
  <si>
    <t>0,12 g x 20 szt.</t>
  </si>
  <si>
    <t>20.123</t>
  </si>
  <si>
    <t xml:space="preserve">Vitamin B group </t>
  </si>
  <si>
    <t>50 szt.</t>
  </si>
  <si>
    <t>Zamawiający wymaga aby produkty lecznicze zawierające tą sama substancje chemiczną były tego samego producenta za wyjątkiem poz nr: 4,5,6,21, 22, 23, 34, 35</t>
  </si>
  <si>
    <t>Zamawiający wymaga produktów leczniczych .</t>
  </si>
  <si>
    <t>Część nr 21 - Dostawy leków różnych wziewnych 1</t>
  </si>
  <si>
    <t>21.1</t>
  </si>
  <si>
    <t>Ambroxol hydrochloride 7,5mg/1ml</t>
  </si>
  <si>
    <t>7,5mg/1ml a 100 ml</t>
  </si>
  <si>
    <t>21.2</t>
  </si>
  <si>
    <t>Budesonidum  zawiesina do nebulizacji  250 µg/ml   a 2 ml</t>
  </si>
  <si>
    <t>250ug/ml x 20 poj. 2Ml</t>
  </si>
  <si>
    <t>21.3</t>
  </si>
  <si>
    <t>Budesonidum  zawiesina do nebulizacji  500 µg/ml   a 2 ml</t>
  </si>
  <si>
    <t>500ug/ml x 20 poj. 2ml</t>
  </si>
  <si>
    <t>21.4</t>
  </si>
  <si>
    <t>Budesonidum proszek do inh. w kaps. twardej  400 mcg  60 szt. + inhalator</t>
  </si>
  <si>
    <t>400ug x 60 kaps.</t>
  </si>
  <si>
    <t>21.5</t>
  </si>
  <si>
    <t xml:space="preserve">Budesonidum proszek do inh. w kaps. twardej 200 mcg 60sztuk+inhalator </t>
  </si>
  <si>
    <t>200ug x 60 kaps.</t>
  </si>
  <si>
    <t>21.6</t>
  </si>
  <si>
    <t>Ciclesonidum aerozol inhalacyjny160 mcg/dawkę inh</t>
  </si>
  <si>
    <t>1 op = 120 dawek</t>
  </si>
  <si>
    <t>21.7</t>
  </si>
  <si>
    <t>Fenoterol hydrobromide, Ipratropium bromide</t>
  </si>
  <si>
    <t>(500mcg+250mcg)/ml x 20 ml</t>
  </si>
  <si>
    <t>21.8</t>
  </si>
  <si>
    <t>Fluticasone furoate, 
Umeclidinium, 
Vilanterol</t>
  </si>
  <si>
    <t>(92 µg+55 µg+22 µg)/dawkę x 30 dawek</t>
  </si>
  <si>
    <t>21.9</t>
  </si>
  <si>
    <t>Fluticasone propionate 250 mcg</t>
  </si>
  <si>
    <t>proszek do inh. w kaps. twardej 250 mcg x 60 kaps.</t>
  </si>
  <si>
    <t>21.10</t>
  </si>
  <si>
    <t>Fluticasone propionate, Salmeterol proszek do inh. 500 µg/dawkę+50 µg/dawkę  60 dawek</t>
  </si>
  <si>
    <t>500ug + 50ug x 60 dawek</t>
  </si>
  <si>
    <t>21.11</t>
  </si>
  <si>
    <t>Formoterol  proszek do inh. w kaps. twardej 12 µg/dawkę 60 szt.</t>
  </si>
  <si>
    <t>12ug/ dawkę x 60 kaps.</t>
  </si>
  <si>
    <t>21.12</t>
  </si>
  <si>
    <t>Formoterol 12 mcg/ dawka inhalator ciśnieniowy</t>
  </si>
  <si>
    <t>12 mcg / dawka x 120 dawek</t>
  </si>
  <si>
    <t>21.13</t>
  </si>
  <si>
    <t>Formoterol fumarate, 
Glycopyrronium, 
Budesonide</t>
  </si>
  <si>
    <t>5 µg+7,2 µg+160 µg)/dawkę x 120 dawek</t>
  </si>
  <si>
    <t>21.14</t>
  </si>
  <si>
    <t>Glyceroli trinitras aer.do st.podjęzk. 0,4 mg/daw.</t>
  </si>
  <si>
    <t>0,4 mg/daw. x 11 g (200 dawek)</t>
  </si>
  <si>
    <t>21.15</t>
  </si>
  <si>
    <t>Handi haler aparat do inhalacji</t>
  </si>
  <si>
    <t>1 op=1sztuka</t>
  </si>
  <si>
    <t>21.16</t>
  </si>
  <si>
    <t>Indacaterol, Glycopyrronium</t>
  </si>
  <si>
    <t>85 µg+43 µg/dawkę *30 kaps.</t>
  </si>
  <si>
    <t>21.17</t>
  </si>
  <si>
    <t>Ipratropii bromidum płyn do inh. z nebulizatora  250 µg/ml  but. 20 ml</t>
  </si>
  <si>
    <t>250ug/ml x 1 but. 20ml</t>
  </si>
  <si>
    <t>21.18</t>
  </si>
  <si>
    <t>Ipratropii bromidum,  aerozol do inhalacji 20 mcg/ml inh.</t>
  </si>
  <si>
    <t>1 op=flakon 10ml(200 dawek)</t>
  </si>
  <si>
    <t>21.19</t>
  </si>
  <si>
    <t>Ipratropium bromide, Salbutamol (0,5 mg+2,5 mg)/2,5 ml</t>
  </si>
  <si>
    <t>(0,5 mg+2,5 mg)/2,5 ml / 20 amp.</t>
  </si>
  <si>
    <t>21.20</t>
  </si>
  <si>
    <t>Jałowy r-r 0,9% NaCL IZOTONICZNY + hialuronian sodu</t>
  </si>
  <si>
    <t>30amp 5ml r-r do inhalacji</t>
  </si>
  <si>
    <t>21.21</t>
  </si>
  <si>
    <t>Komora inhalacyjna kopatybilna z inhalatorami ciśnieniowymi typu Volumatic lub róznoważna</t>
  </si>
  <si>
    <t>1 szt</t>
  </si>
  <si>
    <t>21.22</t>
  </si>
  <si>
    <t xml:space="preserve">N-acetylocysteina, sól sodowa kwasu hialuronowego </t>
  </si>
  <si>
    <t>10 amp 2 ml r-r do nebulizacji</t>
  </si>
  <si>
    <t>21.23</t>
  </si>
  <si>
    <t>Salbutamolum  roztw. do nebulizacji  2 mg/ml  (0,2%) 20 amp. 2,5 ml</t>
  </si>
  <si>
    <t>0,005 g/2,5 ml x 20 amp.</t>
  </si>
  <si>
    <t>21.24</t>
  </si>
  <si>
    <t>Salbutamolum aer.wziewny,zawiesina 0,1 mg/daw.</t>
  </si>
  <si>
    <t>0,1 mg/daw. x 1 op.(200 daw.)</t>
  </si>
  <si>
    <t>21.25</t>
  </si>
  <si>
    <t>Salmeterol  proszek do inh. w kaps. twardej  50 µg/dawkę  60 szt</t>
  </si>
  <si>
    <t>50 ug/dawkę x 60 kaps.</t>
  </si>
  <si>
    <t>21.26</t>
  </si>
  <si>
    <t xml:space="preserve">Tiotropium  proszek do inh. w kaps. twardej  18 µg/dawek  90 szt. </t>
  </si>
  <si>
    <t>18ug/dawkę x 90 kaps.</t>
  </si>
  <si>
    <t>21.27</t>
  </si>
  <si>
    <t>Tiotropium bromide 2,5 mcg/d - respimat</t>
  </si>
  <si>
    <t>2,5 mcg / d x 30 dawek</t>
  </si>
  <si>
    <t>21.28</t>
  </si>
  <si>
    <t>Tiotropium, Olodaterol 2,5 µg+2,5 µg/rozpylenie</t>
  </si>
  <si>
    <t>2,5 µg+2,5 µg/ daw ; (60 rozpyleń - 30 dawek leczniczych) + 1 inhalator</t>
  </si>
  <si>
    <t>21.29</t>
  </si>
  <si>
    <t>Umeclidinum 55mcg+ Vilanterol 22mcg, proszek do inhalacji</t>
  </si>
  <si>
    <t>1 op=30 dawek</t>
  </si>
  <si>
    <t>UWAGA:</t>
  </si>
  <si>
    <t xml:space="preserve">Zamawiający wymaga aby produkty lecznicze w poz. 21.2 i 21.3 były tego samego producenta. </t>
  </si>
  <si>
    <t>Poz. 21.24 kompatybilna z komorą inhalacyjną typu Volumatic poz 21.21</t>
  </si>
  <si>
    <t>Część nr 22 - Dostawy leków różnych wziewnych 2</t>
  </si>
  <si>
    <t>22.1</t>
  </si>
  <si>
    <t>Beclometasone dipropionate, Formoterol fumarate, aerozol inhalacyjny, (100 µg+6 µg)/dawkę</t>
  </si>
  <si>
    <t xml:space="preserve"> (100 µg+6 µg)/dawkę x 180 dawek</t>
  </si>
  <si>
    <t>22.2</t>
  </si>
  <si>
    <t>Beclometasone dipropionate, Formoterol fumarate, aerozol inhalacyjny, (200 µg+6 µg)/dawkę</t>
  </si>
  <si>
    <t xml:space="preserve"> (200 µg+6 µg)/dawkę x 180 dawek</t>
  </si>
  <si>
    <t>Beclometasonedipropionate  100mcg, Formoterol fumarate 6mcg proszek do inhalacji</t>
  </si>
  <si>
    <t>100mcg+6mcg x 180daw. x 2 inhalatory</t>
  </si>
  <si>
    <t>22.3</t>
  </si>
  <si>
    <t>Beclometasone dipropionate , Formoterol fumarate, Glikopironium aerozol inhalacyjny, (87 µg+5 µg + 9µg )/dawkę</t>
  </si>
  <si>
    <t>(87 µg+5 µg + 9µg )/dawkę x 60 dawek</t>
  </si>
  <si>
    <t>Razem  wartość Część nr 22</t>
  </si>
  <si>
    <t>Część nr 23 - Dostawy leków różnych do u. zew.</t>
  </si>
  <si>
    <t>23.1</t>
  </si>
  <si>
    <t xml:space="preserve">Allantoin, Dexpanthenol (20mg + 50mg) maść  </t>
  </si>
  <si>
    <t>30 g</t>
  </si>
  <si>
    <t>23.2</t>
  </si>
  <si>
    <t>Aluminii acetotartras  1 g</t>
  </si>
  <si>
    <t>1 op = 6 szt.</t>
  </si>
  <si>
    <t>23.3</t>
  </si>
  <si>
    <t>Aluminii acetotartras żel, 10 mg/g</t>
  </si>
  <si>
    <t>1 op= tuba 75g</t>
  </si>
  <si>
    <t>23.4</t>
  </si>
  <si>
    <t>Antyseptyczny krem na rany – wyrób medyczny</t>
  </si>
  <si>
    <t>1 op=250 g</t>
  </si>
  <si>
    <t>23.5</t>
  </si>
  <si>
    <t>Aphtin płyn</t>
  </si>
  <si>
    <t>płyn 10g</t>
  </si>
  <si>
    <t>23.6</t>
  </si>
  <si>
    <t>Benzyna apteczna 100ml</t>
  </si>
  <si>
    <t>butelka 100ml</t>
  </si>
  <si>
    <t>23.7</t>
  </si>
  <si>
    <t>Betametason+kalcypotriol</t>
  </si>
  <si>
    <t>50mcg+0,5mg/g  gel</t>
  </si>
  <si>
    <t>23.8</t>
  </si>
  <si>
    <t>Betamethasone maść 15g</t>
  </si>
  <si>
    <t>maść 0,5mg/g , 15g</t>
  </si>
  <si>
    <t>23.9</t>
  </si>
  <si>
    <t>Bisacodylum czop.doodbyt. 0,01 g</t>
  </si>
  <si>
    <t>0,01 g x 6 czop</t>
  </si>
  <si>
    <t>23.10</t>
  </si>
  <si>
    <t>Chloramphenicol, maść, 20 mg/g, tuba 5 g</t>
  </si>
  <si>
    <t>20 mg/g, tuba 5 g</t>
  </si>
  <si>
    <t>23.11</t>
  </si>
  <si>
    <t>Chlorowodorek lidokainy + Chlorowodorek Chlorheksydyny 12,5 g jenoraowy aplikator</t>
  </si>
  <si>
    <t>12,5 g x 25 szt</t>
  </si>
  <si>
    <t>23.12</t>
  </si>
  <si>
    <t>Chlorowodorek lidokainy + Chlorowodorek Chlorheksydyny 8,5 g jenorazowy aplikator</t>
  </si>
  <si>
    <t>8,5 g x 25 szt</t>
  </si>
  <si>
    <t>23.13</t>
  </si>
  <si>
    <t>Cholini salicylas krople do uszu 0,2 g/g</t>
  </si>
  <si>
    <t>0,2 g/g x 10 g</t>
  </si>
  <si>
    <t>23.14</t>
  </si>
  <si>
    <t>Clobetasol propionate 0,5 mg/g</t>
  </si>
  <si>
    <t>25 g. maść</t>
  </si>
  <si>
    <t>23.15</t>
  </si>
  <si>
    <t>25 g. krem</t>
  </si>
  <si>
    <t>23.16</t>
  </si>
  <si>
    <t>25 ml. Roztwór na skórę</t>
  </si>
  <si>
    <t>23.17</t>
  </si>
  <si>
    <t>Clotrimazol  10mg/g krem 20g</t>
  </si>
  <si>
    <t>1 op= tuba 20g</t>
  </si>
  <si>
    <t>23.18</t>
  </si>
  <si>
    <t>Collagenase</t>
  </si>
  <si>
    <t>1,2 j./g / 20 g</t>
  </si>
  <si>
    <t>23.19</t>
  </si>
  <si>
    <t>Consolida regalis, płyn do stos. na skórę, 834 mg/ml, but. 100 g</t>
  </si>
  <si>
    <t>834 mg/ml, but. 100 g</t>
  </si>
  <si>
    <t>23.20</t>
  </si>
  <si>
    <t>Crotamiton 10% maść 40g</t>
  </si>
  <si>
    <t>maść 40g</t>
  </si>
  <si>
    <t>23.21</t>
  </si>
  <si>
    <t>Crotamitonum płyn do stosowania na skórę, 100mg/g</t>
  </si>
  <si>
    <t>1 op=butelka 100g</t>
  </si>
  <si>
    <t>23.22</t>
  </si>
  <si>
    <t xml:space="preserve">Utrwalacz cytologiczny typu Cyto-fix utrwal. </t>
  </si>
  <si>
    <t>150 ml</t>
  </si>
  <si>
    <t>23.23</t>
  </si>
  <si>
    <t>Dexamethasone 0,1 % krople do oczu</t>
  </si>
  <si>
    <t>1 mg/ml x  a 5 ml</t>
  </si>
  <si>
    <t>23.24</t>
  </si>
  <si>
    <t>Dichlorowodorek okteinidyny płyn</t>
  </si>
  <si>
    <t>płyn 350 ml</t>
  </si>
  <si>
    <t>23.25</t>
  </si>
  <si>
    <t>Dichlorowodorek okteinidyny żel</t>
  </si>
  <si>
    <t>żel do ran 20ml</t>
  </si>
  <si>
    <t>23.26</t>
  </si>
  <si>
    <t>Diclofenac diethylamine 1% żel</t>
  </si>
  <si>
    <t>100 g x 1 szt.</t>
  </si>
  <si>
    <t>23.27</t>
  </si>
  <si>
    <t>Diclofenac r-r do płukania j.ustnej 0,74 mg/ml</t>
  </si>
  <si>
    <t>0,74 mg/ml x 200 ml x 1 szt</t>
  </si>
  <si>
    <t>23.28</t>
  </si>
  <si>
    <t>Diclofenacum natricum czopki 100mg</t>
  </si>
  <si>
    <t>1 op=10 czopków</t>
  </si>
  <si>
    <t>23.29</t>
  </si>
  <si>
    <t>Fludrokortyzon+Gramicydyna+Neomycyna krople do oczu</t>
  </si>
  <si>
    <t>zawiesina 5 ml</t>
  </si>
  <si>
    <t>23.30</t>
  </si>
  <si>
    <t>Glyceroli suppositoria - 2 g</t>
  </si>
  <si>
    <t>2 g x 10 czop.</t>
  </si>
  <si>
    <t>23.31</t>
  </si>
  <si>
    <t>Heparinum natricum 1000 j.m./g</t>
  </si>
  <si>
    <t>1 op.= tuba 100 g</t>
  </si>
  <si>
    <t>23.32</t>
  </si>
  <si>
    <t>Hydrocortisonum krem 0,01 g/1g</t>
  </si>
  <si>
    <t>0,01 g/1g x 15 g</t>
  </si>
  <si>
    <t>23.33</t>
  </si>
  <si>
    <t xml:space="preserve">Hydrożel do leczenia ran, wyrób medyczny, stosowany w leczeniu odleżyn, oparzeń, owrzodzeń i ran. Zawierający w swoim składzie 60 ppm (0,006%) podchlorynu sodu, 60 ppm (0,006%) kwas podchlorawy, woda oczyszczona.
</t>
  </si>
  <si>
    <t>1 op=120 g</t>
  </si>
  <si>
    <t>23.34</t>
  </si>
  <si>
    <t xml:space="preserve">Jodopowidon 100mg/g </t>
  </si>
  <si>
    <t xml:space="preserve">maść 100g </t>
  </si>
  <si>
    <t>23.35</t>
  </si>
  <si>
    <t>Kwas borowy 30mg</t>
  </si>
  <si>
    <t>roztwór na skórę 190-200 g  3%</t>
  </si>
  <si>
    <t>23.36</t>
  </si>
  <si>
    <t>Lidocainum aer.,roztw. -</t>
  </si>
  <si>
    <t xml:space="preserve">1op= 38 g </t>
  </si>
  <si>
    <t>23.37</t>
  </si>
  <si>
    <t>Lidocainum żel 0,02g/g  typ U</t>
  </si>
  <si>
    <t>0,02g/g x 30 g (tuba z kaniulą)</t>
  </si>
  <si>
    <t>23.38</t>
  </si>
  <si>
    <t>Lidocainum żel 0,02g/g typ A</t>
  </si>
  <si>
    <t xml:space="preserve">0,02g/g x 30 g </t>
  </si>
  <si>
    <t>23.39</t>
  </si>
  <si>
    <t>Lini oleum virginale 30g (Linomag maść)</t>
  </si>
  <si>
    <t>1op= tubka</t>
  </si>
  <si>
    <t>23.40</t>
  </si>
  <si>
    <t>Maść z witaminą A 1500j.m.30g</t>
  </si>
  <si>
    <t>23.41</t>
  </si>
  <si>
    <t>Maść zawierająca: kapsaicynę 0,05 g/100 g, kamforę 5,3 g/100 g terpentynę 9,7 g/100 g olejek eukaliptusowy 2,5g/100 g</t>
  </si>
  <si>
    <t>1op=30g</t>
  </si>
  <si>
    <t>23.42</t>
  </si>
  <si>
    <t>Mometasone 1mg/g maść</t>
  </si>
  <si>
    <t>1op=100g</t>
  </si>
  <si>
    <t>23.43</t>
  </si>
  <si>
    <t>Mucopolisaccharidum polisulphatum maść 0,3 g/100g</t>
  </si>
  <si>
    <t>0,3 g/100g x 40 g</t>
  </si>
  <si>
    <t>23.44</t>
  </si>
  <si>
    <t>Natrii dihydrophosphas, Natrii hydrophos płyn doodbyt. (0,0322g+0,139g)/ml</t>
  </si>
  <si>
    <t>(0,0322g+0,139g)/ml x 150 ml</t>
  </si>
  <si>
    <t>23.45</t>
  </si>
  <si>
    <t>Neomycinum aerozol, 11,72 mg/g</t>
  </si>
  <si>
    <t>Areozol  32g/55ml</t>
  </si>
  <si>
    <t>23.46</t>
  </si>
  <si>
    <t>Olej parafinowy ,płyn (parafina ciekła bezzapachowa)100g</t>
  </si>
  <si>
    <t>1op=1 butelka 100g</t>
  </si>
  <si>
    <t>23.47</t>
  </si>
  <si>
    <t xml:space="preserve">Oliwka do pielęgnacji ciała </t>
  </si>
  <si>
    <t>150-200 ml</t>
  </si>
  <si>
    <t>23.48</t>
  </si>
  <si>
    <t>Opatrunek leczniczy, jałowy  z srebrem 10cmx10cm*1 sztuk</t>
  </si>
  <si>
    <t>1 op=1 sztuk</t>
  </si>
  <si>
    <t>23.49</t>
  </si>
  <si>
    <t xml:space="preserve">Paski testowe do pomiaru glukozy  we krwi. kompatybilne z glukometrem wyposażonym we wskażnik zakreu docelowego Dual color. </t>
  </si>
  <si>
    <t>50 pask.</t>
  </si>
  <si>
    <t>23.50</t>
  </si>
  <si>
    <t xml:space="preserve">Permetryna </t>
  </si>
  <si>
    <t>5% krem 30 g</t>
  </si>
  <si>
    <t>23.51</t>
  </si>
  <si>
    <t>Płyn dezynfekujący do higienicznego i chirurgicznego mycia rąk oraz mycia ciała i włosów. Zawierający Kwas d-glutonowy, związek z N ,N'"-bis(4-chlorofenylo)-3, 12-diimino-2,4,11,13 tetraazatetradekanodiamidyną (2:1) (inna nazwa: diglukonian chlorheksydyny. Zawiera: niejonowe środki powierzchniowo czynne (&gt;30%), środki konserwujące, kompozycje zapachowe. Produkt wykazuje wysoką aktywność przeciwdrobnoustrojową.
Działa na bakterie Gram-dodatnie i Gram-ujemne oraz grzyby.</t>
  </si>
  <si>
    <t>1 op= 500ml</t>
  </si>
  <si>
    <t>23.52</t>
  </si>
  <si>
    <t>Płyn do płukania i nawilżania jamy ustnej. Wyrób medyczny. Stosowany w leczeniu stanów zapalnych śluzówki jamy ustnej będących powikłaniem po chemioterapii i radioderapii.</t>
  </si>
  <si>
    <t>płyn do płukania ust</t>
  </si>
  <si>
    <t>23.53</t>
  </si>
  <si>
    <t>Płyn pielęgnacyjny do skóry. Zawiera paraffinum liquidum i 10 % benzoesan benzylu o działaniu ochronnym na skórę. Preparat zalecany do okresowego stosowania u osób przebywających w złych warunkach sanitarno-higienicznych lub w dużych skupiskach jak: więzienia, domy opieki, jako środek chroniący skórę.</t>
  </si>
  <si>
    <t>1op= 120 ml</t>
  </si>
  <si>
    <t>23.54</t>
  </si>
  <si>
    <t xml:space="preserve">Płyn zapobiegający powstawaniu odleżyn − o właściwościach antybakteryjne, wzmacniających skórę. Rozpuszcza się w wodzie. Nie zawiera oleju. O składzie: Butylene Glycol, Aqua, Panthenol, Aesculus Hippocastanum Seed Extract, Chamomilla Recutita Flower Extract, Rosmarinus Officianalis Leaf Oil, Allantoin, Mentha Spicata Herb Oil, Limonene, Linaloo, Maltodextrin, Silica, Lactose, Acacia Senegal Gum. Zawiera eukaliptol, kamforę i mentol. Typu PC 30 V  płyn  </t>
  </si>
  <si>
    <t xml:space="preserve"> 1 op = 100 ml</t>
  </si>
  <si>
    <t>23.55</t>
  </si>
  <si>
    <t xml:space="preserve">Płyn zwalczający wszy zawierający dimethicone </t>
  </si>
  <si>
    <t>1 op = 100 ml</t>
  </si>
  <si>
    <t>23.56</t>
  </si>
  <si>
    <t>Povidone-Iodine 75 mg/ ml</t>
  </si>
  <si>
    <t>75 mg/ml x 1000 ml</t>
  </si>
  <si>
    <t>23.57</t>
  </si>
  <si>
    <t xml:space="preserve">Produkt leczniczy zawierający w 100 g płynu (ze spryskiwaczem): 0,10 g dichlorowodorku oktenidyny, 2 g fenoksyetanolu. </t>
  </si>
  <si>
    <t xml:space="preserve">1 butelka ze sprywkiwaczem = 250 ml  </t>
  </si>
  <si>
    <t>23.58</t>
  </si>
  <si>
    <t>Propionian klobetazolu maść 0,5mg/g 25g</t>
  </si>
  <si>
    <t>Tuba 25 g maść</t>
  </si>
  <si>
    <t>23.59</t>
  </si>
  <si>
    <t xml:space="preserve">Roztwór do leczenia ran, wyrób medyczny, stosowany w leczeniu odleżyn, oparzeń, owrzodzeń i ran. Zawierający w swoim składzie 40 ppm (0,004%) podchlorynu sodu, 40 ppm (0,004%) kwas podchlorawy, woda oczyszczona.
</t>
  </si>
  <si>
    <t>1 op=500ml</t>
  </si>
  <si>
    <t>23.60</t>
  </si>
  <si>
    <t>Spray ze srebrem na  odleżyny, oparzenie, otarcia, owrzodzenia, rany, skaleczenie typu Farmactive Silver spray</t>
  </si>
  <si>
    <t>1op=125ml</t>
  </si>
  <si>
    <t>23.61</t>
  </si>
  <si>
    <t>Sulfacetamidum 10% krople do oczu 10ml</t>
  </si>
  <si>
    <t>1 op=2butelki po 5ml</t>
  </si>
  <si>
    <t>23.62</t>
  </si>
  <si>
    <t>Sulfathiazolum natricum krem, 40 mg/g</t>
  </si>
  <si>
    <t>1 op = 40 g</t>
  </si>
  <si>
    <t>23.63</t>
  </si>
  <si>
    <t>Thiethylperazine 0,0065 g czopki</t>
  </si>
  <si>
    <t>1 op= 6 czopków</t>
  </si>
  <si>
    <t>23.64</t>
  </si>
  <si>
    <t>Thrombin proszek i rozp. do sporz. roztw. do stos. Miejsc</t>
  </si>
  <si>
    <t>400 j.m. x 5 amp.</t>
  </si>
  <si>
    <t>23.65</t>
  </si>
  <si>
    <t>Tobramycin, Dexamethasone gtt. Oph.</t>
  </si>
  <si>
    <t>(3mg + 1mg)/ml x 5 ml</t>
  </si>
  <si>
    <t>23.66</t>
  </si>
  <si>
    <t>Tribenozyd + chlorowodorek lidokainy 400mg+40mg czopki</t>
  </si>
  <si>
    <t>10 sztuk w op. czopki</t>
  </si>
  <si>
    <t>23.67</t>
  </si>
  <si>
    <t>Tropicamidum krop.do oczu 0,01 g/1ml</t>
  </si>
  <si>
    <t xml:space="preserve">0,01 g/1ml x 10 ml </t>
  </si>
  <si>
    <t>23.68</t>
  </si>
  <si>
    <t xml:space="preserve">Vaselinum album,  maść, 30 g </t>
  </si>
  <si>
    <t>1 tubka x 30 g</t>
  </si>
  <si>
    <t>23.69</t>
  </si>
  <si>
    <t>Zestaw do płukania oka</t>
  </si>
  <si>
    <t>Zamawiający wymaga produktów leczniczych, za wyjątkiem produktów cz. 23 poz: 4, 6, 22, 33, 40, 47, 48, 49, 51, 52, 53, 54, 55, 59, 60, 68, 69.</t>
  </si>
  <si>
    <t>Dot. Poz 23.49 – Wykonawca zobowiązuje się zaopatrzyć zamawiającego w glukometry kompatybilne z zaoferowanymi paskami w ilości zaspakajającej potrzeby zamawiającego. Wykonawca zobowiązuje się również zaopatrzyć Zamawiającego w płyny kontrolne na 3 poziomach (niski, wysoki, średni) w ilości zaspakajającej potrzeby zamawiającego (ok. 6 butelek dla każdego poziomu) oraz w dniu dostarczenia glukometrów do szpitala wykonać walidację glukometrów. Dodatkowo wykonawca zobowiązuje się przeprowadzić szkolenie personelu pielęgniarskiego i farmaceutycznego z prawidłowego użytkowania zaoferowanego produktu. Glukometry oraz paski, o których mowa maja zapewnić możliwość wykonania pomiaru stężenia glukozy we krwi: bez konieczności kodowania, być zgodne z normą EN ISO 15197:2015 - lub równoważne, posiadać możliwość oznaczania glikemii przed i po posiłku, umożliwiać automatyczny wyrzut paska oraz dawać możliwość wykonania pomiaru z użyciem krwi z alternatywnych miejsc nakłucia AST. Glukometr powinien posiadać duży ekran z podświetlanymi cyframi oraz podświetloną szczelinę paskową.</t>
  </si>
  <si>
    <t>Część nr 24 - Dostawy leków różnych i.v</t>
  </si>
  <si>
    <t>24.1</t>
  </si>
  <si>
    <t xml:space="preserve">1000 ml emulsji zawiera 60 g oczyszczonego oleju sojowego, 60 g triglicerydów średniołańcuchowych, 50 g oczyszczonego oleju z oliwek, 30 g oleju rybiego. Preparat zawiera sód. Wartość energetyczna 1000 ml: 8400 kJ (2000 kcal). Osmolarność: około 380 mOsm/l; pH około 8. </t>
  </si>
  <si>
    <t>200mg/ml x 10 butelek 250ml</t>
  </si>
  <si>
    <t>24.2</t>
  </si>
  <si>
    <t xml:space="preserve">1000 ml preparatu zawiera: 10,4 g L-izoleucyny, 13,09 g L-leucyny, 9,71 g octanu L-lizyny (co odpowiada 6,88 g L-lizyny), 1,1 g L-metioniny, 0,7 acetylocysteiny (co odpowiada 0,52 g L-cysteiny), 0,88 g L-fenyloalaniny, 4,4 g L-treoniny, 0,7 g L-tryptofanu, 10,08 g L-waliny, 10,72 g L-argininy, 2,8 g L-histydyny, 5,82 g glicyny, 4,64 g L-alaniny, 5,73 g L-proliny, 2,24 g L-seryny. Wartość energetyczna 1000 ml: 1340 kJ (320 kcal), osmolarność: 770 mOsm/l, pH 5,7-6,3, zawartość aminokwasów - 80 g/l, zawartość azotu - 12,9 g/l.  </t>
  </si>
  <si>
    <t>r-r do infuzji 500ml</t>
  </si>
  <si>
    <t>24.3</t>
  </si>
  <si>
    <t xml:space="preserve">1000 ml roztworu zawiera: 5,8 g L-izoleucyny, 12,8 g L-leucyny, 16,9 g octanu lizyny (co odpowiada 12,0 g L-lizyny), 2,0 g L-metioniny, 3,5 g L-fenyloalaniny, 8,2 g L-treoniny, 3,0 g L-tryptofanu, 8,7 g L-waliny, 8,2 g L-argininy, 9,8 g L-histydyny, 6,2 g L-alaniny, 0,54 g N-acetylo-Lcysteiny (co odpowiada 0,4 g L-cysteiny), 5,31 g glicyny, 3,0 g L-proliny, 7,6 g L-seryny, 0,6 g L-tyrozyny, 3,16 g N-glicylo-L-tyrozyny (co odpowiada 0,994 g glicyny i 2,4 g tyrozyny). Wartość energetyczna 1000 ml: 1600 kJ (400 kcal). Osmolarność: 960 mOsm/l. pH: 5,5-6,5. Całkowita zawartość aminokwasów 100g/l. Całkowita zawartość azotu 16,3 g/l. </t>
  </si>
  <si>
    <t>100mg/ml r-r do infuzji 500ml</t>
  </si>
  <si>
    <t>24.4</t>
  </si>
  <si>
    <t>Acetylcysteine 300mg/3ml x 5 amp.</t>
  </si>
  <si>
    <t xml:space="preserve"> 100mg/ml,5amp 3ml</t>
  </si>
  <si>
    <t>24.5</t>
  </si>
  <si>
    <t>Adrenalinum roztwór do wstrzykiwań 1mg/ml</t>
  </si>
  <si>
    <t>1 mg/1ml x 10 amp.a 1ml</t>
  </si>
  <si>
    <t>24.6</t>
  </si>
  <si>
    <t>Albumin human 20% roztwór  50 ml</t>
  </si>
  <si>
    <t>200g/l , but. 50 ml</t>
  </si>
  <si>
    <t>24.7</t>
  </si>
  <si>
    <t>Ambroxol hydrochloride</t>
  </si>
  <si>
    <t>15 mg/ 2ml x 10 amp</t>
  </si>
  <si>
    <t>24.8</t>
  </si>
  <si>
    <t>Amiodaroni hydrochloridum roztwór do wstrzykiwań, 50 mg/ml</t>
  </si>
  <si>
    <t>50 mg/ml x 5 amp x 3 ml</t>
  </si>
  <si>
    <t>24.9</t>
  </si>
  <si>
    <t>Aqua pro injectione amp. 5 ml 100 szt.</t>
  </si>
  <si>
    <t>5ml x 100 amp</t>
  </si>
  <si>
    <t>24.10</t>
  </si>
  <si>
    <t>Ascorbic acid 0,5g/5ml</t>
  </si>
  <si>
    <t>0,5g/5ml a 5 amp.</t>
  </si>
  <si>
    <t>24.11</t>
  </si>
  <si>
    <t>Bupivacainum hydrochloricum 5mg/1ml , amp 10ml</t>
  </si>
  <si>
    <t>1op=10 amp; 10ml</t>
  </si>
  <si>
    <t>24.12</t>
  </si>
  <si>
    <t>Butylscopolamine 20mg x 10 amp.</t>
  </si>
  <si>
    <t>20mg/ml x 10amp</t>
  </si>
  <si>
    <t>24.13</t>
  </si>
  <si>
    <t>Calcii gluconas iniekcja 95,5 mg/ml a 10 ml</t>
  </si>
  <si>
    <t>95,5 mg/ml a 10 ml  x 5 amp.</t>
  </si>
  <si>
    <t>24.14</t>
  </si>
  <si>
    <t>Calcium chloratum  67mg/1ml x 10amp.</t>
  </si>
  <si>
    <t>67mg/ml x  10amp10ml</t>
  </si>
  <si>
    <t>24.15</t>
  </si>
  <si>
    <t>Chlorpromazine 25mg /5ml x 5amp</t>
  </si>
  <si>
    <t>25mg/5ml x 5amp.</t>
  </si>
  <si>
    <t>24.16</t>
  </si>
  <si>
    <t xml:space="preserve">Dexamethasonum natrium phosphas  roztw. do wstrz. 4 mg/ml  10 amp. 1 ml
</t>
  </si>
  <si>
    <t>0,004g/1ml x 10 amp</t>
  </si>
  <si>
    <t>24.17</t>
  </si>
  <si>
    <t xml:space="preserve">Dexamethasonum natrium phosphas  roztw. do wstrz. 4 mg/ml  10 amp. 2 ml
</t>
  </si>
  <si>
    <t>0,008g/2ml x 10 amp</t>
  </si>
  <si>
    <t>24.18</t>
  </si>
  <si>
    <t>Dextran 10% roztwór do wlewu dożylnego, 40 000</t>
  </si>
  <si>
    <t>1 op= 12 butelek 500ml</t>
  </si>
  <si>
    <t>24.19</t>
  </si>
  <si>
    <t>Dipropionian betametazonu +fosforan betametazonu zawiesina do wstrzykiwań 7mg/ml x 5amp</t>
  </si>
  <si>
    <t>7mg/ml x 5ampułek</t>
  </si>
  <si>
    <t>24.20</t>
  </si>
  <si>
    <t>Dobutamine hydrochloride  0,25g/fiolka</t>
  </si>
  <si>
    <t>0,25g x 1 fiol.</t>
  </si>
  <si>
    <t>24.21</t>
  </si>
  <si>
    <t>Drotaverini hydrochloridum rozt.do wstrz.podsk/dom/doż 0,04 g/2ml</t>
  </si>
  <si>
    <t>0,04 g/2ml x 5 amp.a 2ml</t>
  </si>
  <si>
    <t>24.22</t>
  </si>
  <si>
    <t>Ethamsylatum roztwór do wstrzykiwań 125mg/ml x 50 amp</t>
  </si>
  <si>
    <t>0,125g/1ml a 2 ml</t>
  </si>
  <si>
    <t>24.23</t>
  </si>
  <si>
    <t>Fenpiweryna+metamizol+pitofenon</t>
  </si>
  <si>
    <t>500mg +2mg+0,02mg/ml x 10 amp 5 ml r- do wstrzyknięć</t>
  </si>
  <si>
    <t>24.24</t>
  </si>
  <si>
    <t>Ferric 100mg Fe+3/2ml iv</t>
  </si>
  <si>
    <t>100mg Fe+3 /2ml x 5 szt</t>
  </si>
  <si>
    <t>24.25</t>
  </si>
  <si>
    <t>Ferric hydroxide dextran complex 0,1g/2ml</t>
  </si>
  <si>
    <t>0,1g/2ml 50 amp a 2 ml</t>
  </si>
  <si>
    <t>24.26</t>
  </si>
  <si>
    <t>Flumazenil 0,1mg/1ml</t>
  </si>
  <si>
    <t>0,1mg/ml x 5 amp x 5 ml</t>
  </si>
  <si>
    <t>24.27</t>
  </si>
  <si>
    <t>Galantamine hydrobromide 5 mg/1ml</t>
  </si>
  <si>
    <t>5 mg/1 ml x 10 amp.</t>
  </si>
  <si>
    <t>24.28</t>
  </si>
  <si>
    <t>Glucosum 20% 10ml  10 amp</t>
  </si>
  <si>
    <t>10ml x 10 amp</t>
  </si>
  <si>
    <t>24.29</t>
  </si>
  <si>
    <t>Glucosum 40% 10ml  amp</t>
  </si>
  <si>
    <t>24.30</t>
  </si>
  <si>
    <t>Glyceroli trinitras 1 mg/ml,amp. 10Ml</t>
  </si>
  <si>
    <t>1op=10amp,10ml</t>
  </si>
  <si>
    <t>24.31</t>
  </si>
  <si>
    <t>Hydrocortisonum 100 mg proszek do wstrzykiwań lub infuzji</t>
  </si>
  <si>
    <t>100 mg / 10 ml / 1 fiolka</t>
  </si>
  <si>
    <t>24.32</t>
  </si>
  <si>
    <t xml:space="preserve">Hydrocortisonum hemisuccinas 
proszek i rozp. do sporz. roztw. do wstrz. i inf. 100 mg   5 fiolek + 5 amp. rozp.
</t>
  </si>
  <si>
    <t>0,1g/2ml x 5 amp</t>
  </si>
  <si>
    <t>24.33</t>
  </si>
  <si>
    <t>Insulin aspart 100j.m./ml wkład a 300j.m./3ml</t>
  </si>
  <si>
    <t>1op= 10 wkładów</t>
  </si>
  <si>
    <t>24.34</t>
  </si>
  <si>
    <t>Insulin aspart, Insulin aspart protamine suspension, 100 j.m./ml, (30/70)</t>
  </si>
  <si>
    <t>10 wkładów</t>
  </si>
  <si>
    <t>24.35</t>
  </si>
  <si>
    <t>Insulin izofanum/humanum 100j.m./ml wkład a 300j.m./3ml</t>
  </si>
  <si>
    <t xml:space="preserve">300 j.m./3ml a 10 wkładów </t>
  </si>
  <si>
    <t>24.36</t>
  </si>
  <si>
    <t>Insulina inj. Neutralis + Insulina Isophanum 30/70 a  3ml</t>
  </si>
  <si>
    <t>24.37</t>
  </si>
  <si>
    <t>Insulinum humanum 100 j.m./ml.wkład a 300j.m./3ml  insuliny rozpuszczalnej)</t>
  </si>
  <si>
    <t>24.38</t>
  </si>
  <si>
    <t>Ketoprofen 0,1g/2ml (i.m. i.v)</t>
  </si>
  <si>
    <t>0,1g/2ml a 2ml a 10amp.</t>
  </si>
  <si>
    <t>24.39</t>
  </si>
  <si>
    <t>Lidocaini hydrochloridum roztwór do wstrzykiwań 20 mg/ml</t>
  </si>
  <si>
    <t>1 op.= 5 fiolek po 50 ml</t>
  </si>
  <si>
    <t>24.40</t>
  </si>
  <si>
    <t>Methylprednisolone i.v</t>
  </si>
  <si>
    <t>1g x 1 szt</t>
  </si>
  <si>
    <t>24.41</t>
  </si>
  <si>
    <t>250 mg x 1 szt</t>
  </si>
  <si>
    <t>24.42</t>
  </si>
  <si>
    <t>125 mg x 1 szt</t>
  </si>
  <si>
    <t>24.43</t>
  </si>
  <si>
    <t>40mg/ml x 1 fiolka</t>
  </si>
  <si>
    <t>24.44</t>
  </si>
  <si>
    <t>Metoprolol roztwór do wstrzykiwań dozylnych 5 mg/5 ml</t>
  </si>
  <si>
    <t>1 op.= 5 amp</t>
  </si>
  <si>
    <t>24.45</t>
  </si>
  <si>
    <t>Naloxonum hydrochloricum roztwór do wstrzyknięć 0,4 mg/1ml</t>
  </si>
  <si>
    <t>1 op=10 amp.</t>
  </si>
  <si>
    <t>24.46</t>
  </si>
  <si>
    <t>Natrium chloratum 0,9%, amp. 10 ml  100 szt</t>
  </si>
  <si>
    <t>10ml x 100 amp</t>
  </si>
  <si>
    <t>24.47</t>
  </si>
  <si>
    <t>Natrium chloratum 0,9%, amp. 5 ml  100 szt</t>
  </si>
  <si>
    <t>24.48</t>
  </si>
  <si>
    <t>Natrium chloriatum 10%, amp.10ml  100 szt</t>
  </si>
  <si>
    <t>24.49</t>
  </si>
  <si>
    <t>Noradrenalinum roztwór do infuzji 1mg/ml</t>
  </si>
  <si>
    <t>1 op=10 amp po 1 ml</t>
  </si>
  <si>
    <t>24.50</t>
  </si>
  <si>
    <t>1 op=5 amp po 4 ml</t>
  </si>
  <si>
    <t>24.51</t>
  </si>
  <si>
    <t xml:space="preserve">Octreotide 10 mg </t>
  </si>
  <si>
    <t>10 mg / 1 fiol</t>
  </si>
  <si>
    <t>24.52</t>
  </si>
  <si>
    <t xml:space="preserve">Octreotide 20 mg </t>
  </si>
  <si>
    <t>20 mg / 1 fiol</t>
  </si>
  <si>
    <t>24.53</t>
  </si>
  <si>
    <t>Ornithine aspartate konc. do sporz. roztw. do inf</t>
  </si>
  <si>
    <t>5 g/10 ml x 10 szt.</t>
  </si>
  <si>
    <t>24.54</t>
  </si>
  <si>
    <t>Pamidronate disodium 90 mg</t>
  </si>
  <si>
    <t>90 mg proszek + rozpuszczalnik x 1 fiol.</t>
  </si>
  <si>
    <t>24.55</t>
  </si>
  <si>
    <t>Pantoprazolum proszek do sporządzania roztwór 0,04 g</t>
  </si>
  <si>
    <t>0,04 g x 10 fiol.</t>
  </si>
  <si>
    <t>24.56</t>
  </si>
  <si>
    <t>Paracetamol  10mg/ml, roztwór do infuzji, 1000mg/100ml</t>
  </si>
  <si>
    <t>1 op=10 szt. 1000mg/100ml</t>
  </si>
  <si>
    <t>24.57</t>
  </si>
  <si>
    <t>Paracetamol  10mg/ml, roztwór do infuzji, 500mg/50ml</t>
  </si>
  <si>
    <t>1 op=10 szt. 500Mg/50ml</t>
  </si>
  <si>
    <t>24.58</t>
  </si>
  <si>
    <t>Prednisolone hemisuccinate 0,05g amp.+ rozp. 2ml</t>
  </si>
  <si>
    <t>1 op= 3amp+rozp.</t>
  </si>
  <si>
    <t>24.59</t>
  </si>
  <si>
    <t>Propofol 200 mg</t>
  </si>
  <si>
    <t>200 mg / 20 ml x 5 szt</t>
  </si>
  <si>
    <t>24.60</t>
  </si>
  <si>
    <t>Protaminum sulfas</t>
  </si>
  <si>
    <t>10mg/ml a 5 ml</t>
  </si>
  <si>
    <t>24.61</t>
  </si>
  <si>
    <t>Ropivacaini hydrochloridum 2mg/1ml, amp.10ml</t>
  </si>
  <si>
    <t>1op=5amp,</t>
  </si>
  <si>
    <t>24.62</t>
  </si>
  <si>
    <t>Somatostatyny octan 3mg</t>
  </si>
  <si>
    <t>3 mg proszek i rozpuszczalnik do przygotowania r-ru</t>
  </si>
  <si>
    <t>24.63</t>
  </si>
  <si>
    <t>Terlipressin acetate 1 mg/ 8,5 ml</t>
  </si>
  <si>
    <t>r-r do wstrzyliwań x 5 amp. po 8,5 ml</t>
  </si>
  <si>
    <t>24.64</t>
  </si>
  <si>
    <t>Theophyllinum roztw. do wstrz, inf . 20mg/ml;10ml a 5ampułek</t>
  </si>
  <si>
    <t>20mg/ml  x5 ampułek 10ml</t>
  </si>
  <si>
    <t>24.65</t>
  </si>
  <si>
    <t>Thiamini, Pyridoxini, Cyanocobal. roztwór do wstrzykiwań domięśn (0,05g+0,05g+0,5mg)/ml</t>
  </si>
  <si>
    <t>(0,05g+0,05g+0,5mg)/ml x 5 amp.</t>
  </si>
  <si>
    <t>24.66</t>
  </si>
  <si>
    <t>Torasemidum 5mg/ml a 2 ml x 5 amp</t>
  </si>
  <si>
    <t>5mg/ml a 2 ml  x 5 amp</t>
  </si>
  <si>
    <t>24.67</t>
  </si>
  <si>
    <t>Tranexamic acid 0,5g/5ml</t>
  </si>
  <si>
    <t>0,5g/5ml 5amp.a 5m</t>
  </si>
  <si>
    <t>24.68</t>
  </si>
  <si>
    <t>Trójkomorowy worek stosowany do żywienia pozajelitowego przez żyłę centralną lub obwodową o pojemności 1440 ml zawierający: 885 ml 11% glukozy, 300 ml roztworu aminokwasów z elektrolitami i 255 ml emulsji tłuszczowej (intralipid 20%) - co odpowiada 34 g aminokwasów, 5,4 g azotu, 51 g tłuszczu, 97 g glukozy (dekstrozy); 32 mmol sodu, 24 mmol potasu, 4,0 mmol magnezu, 2,0 mmol wapnia, 11 mmol fosforanów, 4,0 mmol siarczanów, 47 mmol chlorków, 39 mmol octanów; wartość energetyczna całkowita 1000 kcal, pozabiałkowa 900 kcal. Osmolalność: około 830 mOsm/kg H2O, osmolarność: około 750 mOsm/l, pH około 5,6.</t>
  </si>
  <si>
    <t>1,44 l  x 1 worek</t>
  </si>
  <si>
    <t>24.69</t>
  </si>
  <si>
    <t>Trójkomorowy worek stosowany do żywienia pozajelitowego przez żyłę centralną lub obwodową o pojemności 1920 ml zawierający: 1180 ml 11% glukozy, 400 ml roztworu aminokwasów z elektrolitami i 340 ml emulsji tłuszczowej (intralipid 20%) - co odpowiada 45 g aminokwasów, 7,2 g azotu, 68 g tłuszczu, 130 g glukozy (dekstrozy); 43 mmol sodu, 32 mmol potasu, 5,3 mmol magnezu, 2,7 mmol wapnia, 14 mmol fosforanów, 5,3 mmol siarczanów, 62 mmol chlorków, 52 mmol octanów; wartość energetyczna całkowita 1400 kcal, pozabiałkowa 1200 kcal. Osmolalność: około 830 mOsm/kg H2O, osmolarność: około 750 mOsm/l, pH około 5,6.</t>
  </si>
  <si>
    <t>1,92 l x 1 worek</t>
  </si>
  <si>
    <t>24.70</t>
  </si>
  <si>
    <t>Trójkomorowy worek stosowany do żywienia pozajelitowego przez żyłę centralną lub obwodową o pojemności 2400 ml zawierący: 1475 ml 11% glukozy, 500 ml roztworu aminokwasów z elektrolitami i 425 ml emulsji tłuszczowej (intralipid 20%) - co odpowiada 57 g aminokwasów, 9,0 g azotu, 85 g tłuszczu, 162 g glukozy (dekstrozy); 53 mmol sodu, 40 mmol potasu, 6,7 mmol magnezu, 3,3 mmol wapnia, 18 mmol fosforanów, 6,7 mmol siarczanów, 78 mmol chlorków, 65 mmol octanów; wartość energetyczna całkowita 1700 kcal, pozabiałkowa 1500 kcal. Osmolalność: około 830 mOsm/kg H2O, osmolarność: około 750 mOsm/l, pH około 5,6.</t>
  </si>
  <si>
    <t xml:space="preserve"> 2,4 l x 1 worek</t>
  </si>
  <si>
    <t>24.71</t>
  </si>
  <si>
    <t>Urapidyl</t>
  </si>
  <si>
    <t xml:space="preserve">5mg/ml x 5 amp </t>
  </si>
  <si>
    <t>Zamawiający wymaga produktów leczniczych.</t>
  </si>
  <si>
    <t>Część nr  25 –  Dostawy leku Nintedanib do programu lekowego B.87</t>
  </si>
  <si>
    <t>25.1</t>
  </si>
  <si>
    <t>Nintedanibum 100 mg do programu lekowego B.87</t>
  </si>
  <si>
    <t>100mg/60 szt.</t>
  </si>
  <si>
    <t>25.2</t>
  </si>
  <si>
    <t>Nintedanibum 150 mg do programu lekowego B.87</t>
  </si>
  <si>
    <t>150mg/60 szt.</t>
  </si>
  <si>
    <t>Razem  wartość Część nr 25</t>
  </si>
  <si>
    <t>Część nr 26 - Dostawy leku Nintedanib do programu lekowego B.6</t>
  </si>
  <si>
    <t>26.1</t>
  </si>
  <si>
    <t>Nintedanib 100 mg do programu lekowego B.6</t>
  </si>
  <si>
    <t>100 mg / 120 szt.</t>
  </si>
  <si>
    <t>26.2</t>
  </si>
  <si>
    <t>100 mg / 60 szt.</t>
  </si>
  <si>
    <t>26.3</t>
  </si>
  <si>
    <t>Nintedanib 150 mg do programu lekowego B.6</t>
  </si>
  <si>
    <t>150 mg / 60 szt.</t>
  </si>
  <si>
    <t>Razem  wartość Część nr 26</t>
  </si>
  <si>
    <t>* w przypadku zmiany ilości sztuk w opakowaniu, Wykonawca przelicza ilość opakowań (pozycje ilości opakowań dla poszczególnych szpitali) zaokr w górę do pełnych opakowań</t>
  </si>
  <si>
    <t>Część 27 - Dostawy leku Tuberkulina</t>
  </si>
  <si>
    <t>27.1</t>
  </si>
  <si>
    <t>Tuberkulina roztw. do wstrz. 2 T.U./0,1 ml,  10 fiolek 1,5 ml</t>
  </si>
  <si>
    <t>2 T.U./0,1 ml x 10 fiolek 1,5 ml</t>
  </si>
  <si>
    <t>Część nr 28 - Dostawy leku Bedakilina</t>
  </si>
  <si>
    <t>28.1</t>
  </si>
  <si>
    <t>Bedakilina 100 mg</t>
  </si>
  <si>
    <t>100 mg / 188 tabl.</t>
  </si>
  <si>
    <t>Część nr 29 - Dostawy leku Pretomanid</t>
  </si>
  <si>
    <t>29.1</t>
  </si>
  <si>
    <t>Pretomanid 200 mg</t>
  </si>
  <si>
    <t>200 mg x 26 szy</t>
  </si>
  <si>
    <t>Nr sprawy 12/2022/DZP/PN</t>
  </si>
  <si>
    <t>Ogółem</t>
  </si>
  <si>
    <t>nr zadania</t>
  </si>
  <si>
    <t>nazwa zadania</t>
  </si>
  <si>
    <t xml:space="preserve"> netto</t>
  </si>
  <si>
    <t xml:space="preserve"> brutto</t>
  </si>
  <si>
    <t>netto</t>
  </si>
  <si>
    <t>Część 1</t>
  </si>
  <si>
    <t>Część 2</t>
  </si>
  <si>
    <t xml:space="preserve">Część 3 </t>
  </si>
  <si>
    <t xml:space="preserve">Część 4  </t>
  </si>
  <si>
    <t xml:space="preserve">Część 5 </t>
  </si>
  <si>
    <t xml:space="preserve">Część 6 </t>
  </si>
  <si>
    <t xml:space="preserve">Część 7 </t>
  </si>
  <si>
    <t xml:space="preserve">Część 8  </t>
  </si>
  <si>
    <t>Cześć 9</t>
  </si>
  <si>
    <t>Część 10</t>
  </si>
  <si>
    <t>Część 11</t>
  </si>
  <si>
    <t>Część 12</t>
  </si>
  <si>
    <t>Część 13</t>
  </si>
  <si>
    <t>Część 14</t>
  </si>
  <si>
    <t>Część 15</t>
  </si>
  <si>
    <t>Część 16</t>
  </si>
  <si>
    <t xml:space="preserve">Część 17 </t>
  </si>
  <si>
    <t xml:space="preserve">Część 18 </t>
  </si>
  <si>
    <t>Część 19</t>
  </si>
  <si>
    <t xml:space="preserve">Część 20 </t>
  </si>
  <si>
    <t>Część 21</t>
  </si>
  <si>
    <t>Część 22</t>
  </si>
  <si>
    <t>Część 23</t>
  </si>
  <si>
    <t>Część 24</t>
  </si>
  <si>
    <t>Część 25</t>
  </si>
  <si>
    <t>Część 26</t>
  </si>
  <si>
    <t>Część 27</t>
  </si>
  <si>
    <t>Część 28</t>
  </si>
  <si>
    <t>Część 29</t>
  </si>
  <si>
    <t>razem</t>
  </si>
  <si>
    <t>Część nr 19 - Dostawy leków różnych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</si>
</sst>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zł-415];[Red]\-#,##0.00\ [$zł-415]"/>
    <numFmt numFmtId="165" formatCode="_-* #,##0.00&quot; zł&quot;_-;\-* #,##0.00&quot; zł&quot;_-;_-* \-??&quot; zł&quot;_-;_-@"/>
    <numFmt numFmtId="166" formatCode="_-* #,##0.00\ _z_ł_-;\-* #,##0.00\ _z_ł_-;_-* \-??\ _z_ł_-;_-@"/>
    <numFmt numFmtId="167" formatCode="m\.d"/>
    <numFmt numFmtId="168" formatCode="\ * #,##0.00&quot; zł &quot;;\-* #,##0.00&quot; zł &quot;;\ * \-#&quot; zł &quot;;\ @\ "/>
    <numFmt numFmtId="169" formatCode="#,##0.00_ ;\-#,##0.00\ "/>
    <numFmt numFmtId="170" formatCode="#,##0.00&quot; zł&quot;"/>
    <numFmt numFmtId="171" formatCode="#,##0.00&quot; zł&quot;;[Red]\-#,##0.00&quot; zł&quot;"/>
    <numFmt numFmtId="172" formatCode="#,##0.00\ [$zł-415]"/>
    <numFmt numFmtId="173" formatCode="#,000"/>
  </numFmts>
  <fonts count="42">
    <font>
      <sz val="11"/>
      <color rgb="FF000000"/>
      <name val="Calibri"/>
      <charset val="1"/>
    </font>
    <font>
      <b/>
      <sz val="10"/>
      <color rgb="FF000000"/>
      <name val="Calibri"/>
      <family val="2"/>
      <charset val="238"/>
    </font>
    <font>
      <b/>
      <sz val="11"/>
      <color rgb="FF000000"/>
      <name val="Calibri"/>
      <family val="2"/>
      <charset val="238"/>
    </font>
    <font>
      <sz val="11"/>
      <color rgb="FF000000"/>
      <name val="Calibri"/>
      <family val="2"/>
      <charset val="238"/>
    </font>
    <font>
      <sz val="9"/>
      <color rgb="FF000000"/>
      <name val="Arial"/>
      <family val="2"/>
      <charset val="238"/>
    </font>
    <font>
      <b/>
      <sz val="9"/>
      <color rgb="FF000000"/>
      <name val="Arial"/>
      <family val="2"/>
      <charset val="238"/>
    </font>
    <font>
      <b/>
      <i/>
      <sz val="9"/>
      <color rgb="FF000000"/>
      <name val="Arial"/>
      <family val="2"/>
      <charset val="238"/>
    </font>
    <font>
      <sz val="10"/>
      <color rgb="FF000000"/>
      <name val="Arial"/>
      <family val="2"/>
      <charset val="238"/>
    </font>
    <font>
      <sz val="11"/>
      <color rgb="FF000000"/>
      <name val="Arial"/>
      <family val="2"/>
      <charset val="238"/>
    </font>
    <font>
      <sz val="8"/>
      <color rgb="FF000000"/>
      <name val="Arial"/>
      <family val="2"/>
      <charset val="238"/>
    </font>
    <font>
      <i/>
      <sz val="9"/>
      <color rgb="FF000000"/>
      <name val="Arial"/>
      <family val="2"/>
      <charset val="238"/>
    </font>
    <font>
      <b/>
      <sz val="8"/>
      <color rgb="FF000000"/>
      <name val="Arial"/>
      <family val="2"/>
      <charset val="238"/>
    </font>
    <font>
      <b/>
      <sz val="10"/>
      <color rgb="FF000000"/>
      <name val="Arial"/>
      <family val="2"/>
      <charset val="238"/>
    </font>
    <font>
      <sz val="9"/>
      <color rgb="FF0000FF"/>
      <name val="Arial"/>
      <family val="2"/>
      <charset val="238"/>
    </font>
    <font>
      <sz val="9"/>
      <color rgb="FF000000"/>
      <name val="Calibri"/>
      <family val="2"/>
      <charset val="238"/>
    </font>
    <font>
      <b/>
      <i/>
      <sz val="8"/>
      <color rgb="FF000000"/>
      <name val="Arial"/>
      <family val="2"/>
      <charset val="238"/>
    </font>
    <font>
      <b/>
      <sz val="8"/>
      <color rgb="FFFF0000"/>
      <name val="Arial"/>
      <family val="2"/>
      <charset val="238"/>
    </font>
    <font>
      <i/>
      <sz val="8"/>
      <color rgb="FF000000"/>
      <name val="Arial"/>
      <family val="2"/>
      <charset val="238"/>
    </font>
    <font>
      <sz val="8"/>
      <color rgb="FF0000FF"/>
      <name val="Arial"/>
      <family val="2"/>
      <charset val="238"/>
    </font>
    <font>
      <sz val="8"/>
      <color rgb="FFFF0000"/>
      <name val="Arial"/>
      <family val="2"/>
      <charset val="238"/>
    </font>
    <font>
      <sz val="10"/>
      <color rgb="FF000000"/>
      <name val="Calibri"/>
      <family val="2"/>
      <charset val="238"/>
    </font>
    <font>
      <u/>
      <sz val="10"/>
      <color rgb="FF000000"/>
      <name val="Arial"/>
      <family val="2"/>
      <charset val="238"/>
    </font>
    <font>
      <sz val="9"/>
      <color rgb="FF000000"/>
      <name val="Times New Roman"/>
      <family val="1"/>
      <charset val="238"/>
    </font>
    <font>
      <b/>
      <sz val="9"/>
      <color rgb="FF0000FF"/>
      <name val="Arial"/>
      <family val="2"/>
      <charset val="238"/>
    </font>
    <font>
      <strike/>
      <sz val="8"/>
      <color rgb="FF000000"/>
      <name val="Arial"/>
      <family val="2"/>
      <charset val="238"/>
    </font>
    <font>
      <i/>
      <strike/>
      <sz val="8"/>
      <color rgb="FF000000"/>
      <name val="Arial"/>
      <family val="2"/>
      <charset val="238"/>
    </font>
    <font>
      <strike/>
      <sz val="9"/>
      <color rgb="FF000000"/>
      <name val="Arial"/>
      <family val="2"/>
      <charset val="238"/>
    </font>
    <font>
      <b/>
      <strike/>
      <sz val="8"/>
      <color rgb="FF000000"/>
      <name val="Arial"/>
      <family val="2"/>
      <charset val="238"/>
    </font>
    <font>
      <sz val="9"/>
      <color rgb="FFFF0000"/>
      <name val="Arial"/>
      <family val="2"/>
      <charset val="238"/>
    </font>
    <font>
      <sz val="11"/>
      <color rgb="FF0000FF"/>
      <name val="Arial"/>
      <family val="2"/>
      <charset val="238"/>
    </font>
    <font>
      <sz val="12"/>
      <color rgb="FF000000"/>
      <name val="Arial"/>
      <family val="2"/>
      <charset val="238"/>
    </font>
    <font>
      <u/>
      <sz val="9"/>
      <color rgb="FF000000"/>
      <name val="Arial"/>
      <family val="2"/>
      <charset val="238"/>
    </font>
    <font>
      <sz val="8"/>
      <color rgb="FF000000"/>
      <name val="Arial"/>
      <family val="2"/>
      <charset val="238"/>
    </font>
    <font>
      <sz val="8"/>
      <color rgb="FF333333"/>
      <name val="Arial"/>
      <family val="2"/>
      <charset val="238"/>
    </font>
    <font>
      <b/>
      <sz val="9"/>
      <color rgb="FF4B4A4D"/>
      <name val="Arial"/>
      <family val="2"/>
      <charset val="238"/>
    </font>
    <font>
      <b/>
      <sz val="11"/>
      <color rgb="FF000000"/>
      <name val="Arial"/>
      <family val="2"/>
      <charset val="238"/>
    </font>
    <font>
      <sz val="8"/>
      <color rgb="FF000000"/>
      <name val="Calibri"/>
      <family val="2"/>
      <charset val="238"/>
    </font>
    <font>
      <b/>
      <sz val="8"/>
      <color rgb="FF4B4A4D"/>
      <name val="Arial"/>
      <family val="2"/>
      <charset val="238"/>
    </font>
    <font>
      <sz val="8"/>
      <color rgb="FF000000"/>
      <name val="Arial CE"/>
      <charset val="1"/>
    </font>
    <font>
      <sz val="10"/>
      <color rgb="FF000000"/>
      <name val="Times New Roman"/>
      <family val="1"/>
      <charset val="238"/>
    </font>
    <font>
      <sz val="8"/>
      <color rgb="FF000000"/>
      <name val="Times New Roman"/>
      <family val="1"/>
      <charset val="238"/>
    </font>
    <font>
      <sz val="12"/>
      <color rgb="FF000000"/>
      <name val="Times New Roman"/>
      <family val="1"/>
      <charset val="238"/>
    </font>
  </fonts>
  <fills count="11">
    <fill>
      <patternFill patternType="none"/>
    </fill>
    <fill>
      <patternFill patternType="gray125"/>
    </fill>
    <fill>
      <patternFill patternType="solid">
        <fgColor rgb="FFDDDDDD"/>
        <bgColor rgb="FFD9EAD3"/>
      </patternFill>
    </fill>
    <fill>
      <patternFill patternType="solid">
        <fgColor rgb="FFFFF2CC"/>
        <bgColor rgb="FFFFFFCC"/>
      </patternFill>
    </fill>
    <fill>
      <patternFill patternType="solid">
        <fgColor rgb="FFD9EAD3"/>
        <bgColor rgb="FFDDDDDD"/>
      </patternFill>
    </fill>
    <fill>
      <patternFill patternType="solid">
        <fgColor rgb="FFFFFFFF"/>
        <bgColor rgb="FFFFFFCC"/>
      </patternFill>
    </fill>
    <fill>
      <patternFill patternType="solid">
        <fgColor rgb="FF00FF00"/>
        <bgColor rgb="FF7FFF00"/>
      </patternFill>
    </fill>
    <fill>
      <patternFill patternType="solid">
        <fgColor rgb="FFFF9900"/>
        <bgColor rgb="FFFF7F00"/>
      </patternFill>
    </fill>
    <fill>
      <patternFill patternType="solid">
        <fgColor rgb="FF81D41A"/>
        <bgColor rgb="FF7FFF00"/>
      </patternFill>
    </fill>
    <fill>
      <patternFill patternType="solid">
        <fgColor rgb="FFFF7F00"/>
        <bgColor rgb="FFFF9900"/>
      </patternFill>
    </fill>
    <fill>
      <patternFill patternType="solid">
        <fgColor rgb="FF7FFF00"/>
        <bgColor rgb="FF81D41A"/>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auto="1"/>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bottom/>
      <diagonal/>
    </border>
    <border>
      <left style="hair">
        <color auto="1"/>
      </left>
      <right style="hair">
        <color auto="1"/>
      </right>
      <top/>
      <bottom style="hair">
        <color auto="1"/>
      </bottom>
      <diagonal/>
    </border>
    <border>
      <left style="thin">
        <color auto="1"/>
      </left>
      <right style="thin">
        <color auto="1"/>
      </right>
      <top/>
      <bottom/>
      <diagonal/>
    </border>
    <border>
      <left/>
      <right style="hair">
        <color auto="1"/>
      </right>
      <top style="hair">
        <color auto="1"/>
      </top>
      <bottom style="hair">
        <color auto="1"/>
      </bottom>
      <diagonal/>
    </border>
    <border>
      <left/>
      <right/>
      <top/>
      <bottom style="thin">
        <color auto="1"/>
      </bottom>
      <diagonal/>
    </border>
    <border>
      <left style="thin">
        <color auto="1"/>
      </left>
      <right/>
      <top/>
      <bottom style="thin">
        <color auto="1"/>
      </bottom>
      <diagonal/>
    </border>
  </borders>
  <cellStyleXfs count="2">
    <xf numFmtId="0" fontId="0" fillId="0" borderId="0"/>
    <xf numFmtId="0" fontId="1" fillId="2" borderId="0" applyBorder="0" applyProtection="0"/>
  </cellStyleXfs>
  <cellXfs count="611">
    <xf numFmtId="0" fontId="0" fillId="0" borderId="0" xfId="0"/>
    <xf numFmtId="0" fontId="12" fillId="5" borderId="1" xfId="0" applyFont="1" applyFill="1" applyBorder="1" applyAlignment="1">
      <alignment horizontal="center" vertical="center" wrapText="1"/>
    </xf>
    <xf numFmtId="0" fontId="4" fillId="0" borderId="10" xfId="0" applyFont="1" applyBorder="1" applyAlignment="1">
      <alignment horizontal="center" vertical="center"/>
    </xf>
    <xf numFmtId="0" fontId="5" fillId="0" borderId="1" xfId="0" applyFont="1" applyBorder="1" applyAlignment="1">
      <alignment horizontal="center" vertical="center" wrapText="1"/>
    </xf>
    <xf numFmtId="0" fontId="9" fillId="0" borderId="0" xfId="0" applyFont="1" applyAlignment="1">
      <alignment horizontal="center" vertical="center" wrapText="1"/>
    </xf>
    <xf numFmtId="0" fontId="11" fillId="5" borderId="1"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11" fillId="5" borderId="1" xfId="0" applyFont="1" applyFill="1" applyBorder="1" applyAlignment="1">
      <alignment horizontal="center" vertical="center"/>
    </xf>
    <xf numFmtId="0" fontId="4" fillId="0" borderId="8" xfId="0" applyFont="1" applyBorder="1" applyAlignment="1">
      <alignment horizontal="center" vertical="center"/>
    </xf>
    <xf numFmtId="0" fontId="5" fillId="5" borderId="1" xfId="0" applyFont="1" applyFill="1" applyBorder="1" applyAlignment="1">
      <alignment horizontal="center" vertical="center"/>
    </xf>
    <xf numFmtId="0" fontId="4" fillId="0" borderId="2" xfId="0" applyFont="1" applyBorder="1" applyAlignment="1">
      <alignment horizontal="center" vertical="center"/>
    </xf>
    <xf numFmtId="0" fontId="5" fillId="5" borderId="1" xfId="0" applyFont="1" applyFill="1" applyBorder="1" applyAlignment="1">
      <alignment horizontal="center" vertical="center" wrapText="1"/>
    </xf>
    <xf numFmtId="0" fontId="4" fillId="0" borderId="1" xfId="0" applyFont="1" applyBorder="1" applyAlignment="1">
      <alignment horizontal="center" vertical="center"/>
    </xf>
    <xf numFmtId="0" fontId="5" fillId="0" borderId="8" xfId="0" applyFont="1" applyBorder="1" applyAlignment="1">
      <alignment horizontal="center" vertical="center"/>
    </xf>
    <xf numFmtId="0" fontId="3" fillId="0" borderId="0" xfId="0" applyFont="1" applyAlignment="1">
      <alignment horizontal="righ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5" fillId="5" borderId="2" xfId="0" applyFont="1" applyFill="1" applyBorder="1" applyAlignment="1">
      <alignment horizontal="center" vertical="center" wrapText="1"/>
    </xf>
    <xf numFmtId="0" fontId="4" fillId="0" borderId="0" xfId="0" applyFont="1" applyAlignment="1">
      <alignment horizontal="center" vertical="center" wrapText="1"/>
    </xf>
    <xf numFmtId="0" fontId="14" fillId="0" borderId="12" xfId="0" applyFont="1" applyBorder="1" applyAlignment="1">
      <alignment horizontal="left" vertical="center" wrapText="1"/>
    </xf>
    <xf numFmtId="0" fontId="5" fillId="0" borderId="1" xfId="0" applyFont="1" applyBorder="1" applyAlignment="1">
      <alignment horizontal="center" vertical="center"/>
    </xf>
    <xf numFmtId="0" fontId="3" fillId="0" borderId="3" xfId="0" applyFont="1" applyBorder="1"/>
    <xf numFmtId="0" fontId="9" fillId="0" borderId="10" xfId="0" applyFont="1" applyBorder="1" applyAlignment="1">
      <alignment horizontal="center" vertical="center"/>
    </xf>
    <xf numFmtId="0" fontId="20" fillId="0" borderId="0" xfId="0" applyFont="1" applyAlignment="1">
      <alignment vertical="center" wrapText="1"/>
    </xf>
    <xf numFmtId="0" fontId="2" fillId="0" borderId="1" xfId="0" applyFont="1" applyBorder="1" applyAlignment="1">
      <alignment vertical="center"/>
    </xf>
    <xf numFmtId="0" fontId="2" fillId="0" borderId="1" xfId="0" applyFont="1" applyBorder="1" applyAlignment="1">
      <alignment wrapText="1"/>
    </xf>
    <xf numFmtId="0" fontId="3" fillId="0" borderId="0" xfId="0" applyFont="1"/>
    <xf numFmtId="0" fontId="3" fillId="0" borderId="1" xfId="0" applyFont="1" applyBorder="1" applyAlignment="1">
      <alignment wrapText="1"/>
    </xf>
    <xf numFmtId="0" fontId="3" fillId="0" borderId="1" xfId="0" applyFont="1" applyBorder="1"/>
    <xf numFmtId="1" fontId="3" fillId="0" borderId="1" xfId="0" applyNumberFormat="1" applyFont="1" applyBorder="1" applyAlignment="1">
      <alignment wrapText="1"/>
    </xf>
    <xf numFmtId="0" fontId="4" fillId="0" borderId="0" xfId="0" applyFont="1" applyAlignment="1">
      <alignment horizontal="left"/>
    </xf>
    <xf numFmtId="0" fontId="4" fillId="0" borderId="0" xfId="0" applyFont="1" applyAlignment="1">
      <alignment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4" fontId="4" fillId="0" borderId="0" xfId="0" applyNumberFormat="1" applyFont="1" applyAlignment="1">
      <alignment horizontal="right"/>
    </xf>
    <xf numFmtId="4" fontId="4" fillId="0" borderId="0" xfId="0" applyNumberFormat="1" applyFont="1" applyAlignment="1">
      <alignment horizontal="center" vertical="center"/>
    </xf>
    <xf numFmtId="164" fontId="4" fillId="0" borderId="0" xfId="0" applyNumberFormat="1" applyFont="1" applyAlignment="1">
      <alignment horizontal="right"/>
    </xf>
    <xf numFmtId="164" fontId="4" fillId="0" borderId="0" xfId="0" applyNumberFormat="1" applyFont="1"/>
    <xf numFmtId="0" fontId="5"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6" fillId="0" borderId="0" xfId="0" applyFont="1" applyAlignment="1">
      <alignment horizontal="left" vertical="center"/>
    </xf>
    <xf numFmtId="0" fontId="5" fillId="0" borderId="0" xfId="0" applyFont="1" applyAlignment="1">
      <alignment vertical="center" wrapText="1"/>
    </xf>
    <xf numFmtId="0" fontId="4"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0" borderId="0" xfId="0" applyFont="1" applyAlignment="1">
      <alignment horizontal="center" wrapText="1"/>
    </xf>
    <xf numFmtId="164" fontId="4" fillId="0" borderId="0" xfId="0" applyNumberFormat="1" applyFont="1" applyAlignment="1">
      <alignment wrapText="1"/>
    </xf>
    <xf numFmtId="0" fontId="5"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4" fontId="5" fillId="5" borderId="1" xfId="0" applyNumberFormat="1" applyFont="1" applyFill="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165"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3" fillId="0" borderId="3" xfId="0" applyFont="1" applyBorder="1"/>
    <xf numFmtId="4" fontId="4" fillId="0" borderId="1" xfId="0" applyNumberFormat="1" applyFont="1" applyBorder="1"/>
    <xf numFmtId="4" fontId="4" fillId="0" borderId="4" xfId="0" applyNumberFormat="1" applyFont="1" applyBorder="1"/>
    <xf numFmtId="0" fontId="4" fillId="0" borderId="1" xfId="0" applyFont="1" applyBorder="1"/>
    <xf numFmtId="164" fontId="3" fillId="0" borderId="0" xfId="0" applyNumberFormat="1" applyFont="1"/>
    <xf numFmtId="0" fontId="4" fillId="6" borderId="1" xfId="0" applyFont="1" applyFill="1" applyBorder="1" applyAlignment="1">
      <alignment horizontal="center" wrapText="1"/>
    </xf>
    <xf numFmtId="49" fontId="4" fillId="6" borderId="1" xfId="0" applyNumberFormat="1" applyFont="1" applyFill="1" applyBorder="1" applyAlignment="1">
      <alignment horizontal="center" wrapText="1"/>
    </xf>
    <xf numFmtId="0" fontId="7" fillId="6" borderId="1" xfId="0" applyFont="1" applyFill="1" applyBorder="1" applyAlignment="1">
      <alignment horizontal="center" wrapText="1"/>
    </xf>
    <xf numFmtId="1" fontId="8" fillId="5" borderId="1" xfId="0" applyNumberFormat="1" applyFont="1" applyFill="1" applyBorder="1" applyAlignment="1">
      <alignment horizontal="center" wrapText="1"/>
    </xf>
    <xf numFmtId="0" fontId="3" fillId="5" borderId="1" xfId="0" applyFont="1" applyFill="1" applyBorder="1"/>
    <xf numFmtId="165" fontId="8" fillId="5" borderId="1" xfId="0" applyNumberFormat="1" applyFont="1" applyFill="1" applyBorder="1" applyAlignment="1">
      <alignment horizontal="center" wrapText="1"/>
    </xf>
    <xf numFmtId="0" fontId="8" fillId="5" borderId="1" xfId="0" applyFont="1" applyFill="1" applyBorder="1" applyAlignment="1">
      <alignment horizontal="center" wrapText="1"/>
    </xf>
    <xf numFmtId="164" fontId="8" fillId="5" borderId="1" xfId="0" applyNumberFormat="1" applyFont="1" applyFill="1" applyBorder="1" applyAlignment="1">
      <alignment horizontal="center" wrapText="1"/>
    </xf>
    <xf numFmtId="0" fontId="3" fillId="5" borderId="0" xfId="0" applyFont="1" applyFill="1"/>
    <xf numFmtId="4" fontId="4" fillId="5" borderId="1" xfId="0" applyNumberFormat="1" applyFont="1" applyFill="1" applyBorder="1" applyAlignment="1">
      <alignment horizontal="right"/>
    </xf>
    <xf numFmtId="4" fontId="3" fillId="0" borderId="0" xfId="0" applyNumberFormat="1" applyFont="1"/>
    <xf numFmtId="0" fontId="9" fillId="6" borderId="1" xfId="0" applyFont="1" applyFill="1" applyBorder="1"/>
    <xf numFmtId="0" fontId="9" fillId="6" borderId="1" xfId="0" applyFont="1" applyFill="1" applyBorder="1" applyAlignment="1">
      <alignment wrapText="1"/>
    </xf>
    <xf numFmtId="49" fontId="3" fillId="6" borderId="1" xfId="0" applyNumberFormat="1" applyFont="1" applyFill="1" applyBorder="1"/>
    <xf numFmtId="165" fontId="9" fillId="5" borderId="1" xfId="0" applyNumberFormat="1" applyFont="1" applyFill="1" applyBorder="1" applyAlignment="1">
      <alignment horizontal="right"/>
    </xf>
    <xf numFmtId="3" fontId="4" fillId="0" borderId="0" xfId="0" applyNumberFormat="1" applyFont="1"/>
    <xf numFmtId="0" fontId="4"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3" fontId="9" fillId="0" borderId="1" xfId="0" applyNumberFormat="1" applyFont="1" applyBorder="1" applyAlignment="1">
      <alignment horizontal="center" vertical="center" wrapText="1"/>
    </xf>
    <xf numFmtId="3" fontId="9" fillId="3" borderId="1" xfId="0" applyNumberFormat="1" applyFont="1" applyFill="1" applyBorder="1" applyAlignment="1">
      <alignment horizontal="center" vertical="center" wrapText="1"/>
    </xf>
    <xf numFmtId="3" fontId="9" fillId="4"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wrapText="1"/>
    </xf>
    <xf numFmtId="4" fontId="4" fillId="0" borderId="1" xfId="0" applyNumberFormat="1" applyFont="1" applyBorder="1" applyAlignment="1">
      <alignment horizontal="right" vertical="center"/>
    </xf>
    <xf numFmtId="4" fontId="4" fillId="0" borderId="4" xfId="0" applyNumberFormat="1" applyFont="1" applyBorder="1" applyAlignment="1">
      <alignment horizontal="right" vertical="center"/>
    </xf>
    <xf numFmtId="166" fontId="3" fillId="0" borderId="0" xfId="0" applyNumberFormat="1" applyFont="1"/>
    <xf numFmtId="164" fontId="5" fillId="5" borderId="5" xfId="0" applyNumberFormat="1" applyFont="1" applyFill="1" applyBorder="1" applyAlignment="1">
      <alignment horizontal="right" vertical="center" wrapText="1"/>
    </xf>
    <xf numFmtId="4" fontId="4" fillId="5" borderId="0" xfId="0" applyNumberFormat="1" applyFont="1" applyFill="1" applyAlignment="1">
      <alignment horizontal="right"/>
    </xf>
    <xf numFmtId="4" fontId="4" fillId="0" borderId="0" xfId="0" applyNumberFormat="1" applyFont="1"/>
    <xf numFmtId="0" fontId="9" fillId="0" borderId="0" xfId="0" applyFont="1" applyAlignment="1">
      <alignment wrapText="1"/>
    </xf>
    <xf numFmtId="4" fontId="4" fillId="0" borderId="0" xfId="0" applyNumberFormat="1" applyFont="1" applyAlignment="1">
      <alignment horizontal="left"/>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vertical="center" wrapText="1"/>
    </xf>
    <xf numFmtId="0" fontId="9" fillId="0" borderId="2" xfId="0" applyFont="1" applyBorder="1" applyAlignment="1">
      <alignment horizontal="center" vertical="center" wrapText="1"/>
    </xf>
    <xf numFmtId="0" fontId="9" fillId="3" borderId="2"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0" borderId="0" xfId="0" applyFont="1" applyAlignment="1">
      <alignment horizontal="center" wrapText="1"/>
    </xf>
    <xf numFmtId="164" fontId="9" fillId="0" borderId="0" xfId="0" applyNumberFormat="1" applyFont="1" applyAlignment="1">
      <alignment wrapText="1"/>
    </xf>
    <xf numFmtId="0" fontId="9" fillId="0" borderId="1" xfId="0" applyFont="1" applyBorder="1" applyAlignment="1">
      <alignment horizontal="center" vertical="center" wrapText="1"/>
    </xf>
    <xf numFmtId="0" fontId="11" fillId="0" borderId="2" xfId="0" applyFont="1" applyBorder="1" applyAlignment="1">
      <alignment horizontal="center" vertical="center" wrapText="1"/>
    </xf>
    <xf numFmtId="4" fontId="11" fillId="5" borderId="1" xfId="0" applyNumberFormat="1" applyFont="1" applyFill="1" applyBorder="1" applyAlignment="1">
      <alignment horizontal="center" vertical="center" wrapText="1"/>
    </xf>
    <xf numFmtId="164" fontId="9"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167" fontId="4" fillId="0" borderId="1" xfId="0" applyNumberFormat="1" applyFont="1" applyBorder="1" applyAlignment="1">
      <alignment horizontal="center" vertical="center" wrapText="1"/>
    </xf>
    <xf numFmtId="3" fontId="4" fillId="5" borderId="1" xfId="0" applyNumberFormat="1" applyFont="1" applyFill="1" applyBorder="1" applyAlignment="1">
      <alignment horizontal="center" vertical="center" wrapText="1"/>
    </xf>
    <xf numFmtId="3" fontId="4" fillId="5" borderId="0" xfId="0" applyNumberFormat="1" applyFont="1" applyFill="1" applyAlignment="1">
      <alignment horizontal="center" vertical="center"/>
    </xf>
    <xf numFmtId="4" fontId="4" fillId="0" borderId="1" xfId="0" applyNumberFormat="1" applyFont="1" applyBorder="1" applyAlignment="1">
      <alignment vertical="center"/>
    </xf>
    <xf numFmtId="4" fontId="4" fillId="0" borderId="4" xfId="0" applyNumberFormat="1" applyFont="1" applyBorder="1" applyAlignment="1">
      <alignment vertical="center"/>
    </xf>
    <xf numFmtId="0" fontId="4" fillId="0" borderId="1" xfId="0" applyFont="1" applyBorder="1" applyAlignment="1">
      <alignment vertical="center"/>
    </xf>
    <xf numFmtId="0" fontId="9" fillId="5" borderId="1" xfId="0" applyFont="1" applyFill="1" applyBorder="1" applyAlignment="1">
      <alignment horizontal="center" vertical="center" wrapText="1"/>
    </xf>
    <xf numFmtId="0" fontId="4" fillId="0" borderId="2" xfId="0" applyFont="1" applyBorder="1" applyAlignment="1">
      <alignment vertical="center" wrapText="1"/>
    </xf>
    <xf numFmtId="0" fontId="9" fillId="0" borderId="2" xfId="0" applyFont="1" applyBorder="1" applyAlignment="1">
      <alignment vertical="center" wrapText="1"/>
    </xf>
    <xf numFmtId="49" fontId="4" fillId="0" borderId="6" xfId="0" applyNumberFormat="1" applyFont="1" applyBorder="1" applyAlignment="1">
      <alignment vertical="center" wrapText="1"/>
    </xf>
    <xf numFmtId="3" fontId="4" fillId="0" borderId="2" xfId="0" applyNumberFormat="1" applyFont="1" applyBorder="1" applyAlignment="1">
      <alignment horizontal="center" vertical="center"/>
    </xf>
    <xf numFmtId="0" fontId="4" fillId="3" borderId="7" xfId="0" applyFont="1" applyFill="1" applyBorder="1" applyAlignment="1">
      <alignment horizontal="center" vertical="center" wrapText="1"/>
    </xf>
    <xf numFmtId="0" fontId="4" fillId="4" borderId="7" xfId="0" applyFont="1" applyFill="1" applyBorder="1" applyAlignment="1">
      <alignment horizontal="center" vertical="center" wrapText="1"/>
    </xf>
    <xf numFmtId="3" fontId="4" fillId="0" borderId="8" xfId="0" applyNumberFormat="1" applyFont="1" applyBorder="1" applyAlignment="1">
      <alignment horizontal="center" vertical="center"/>
    </xf>
    <xf numFmtId="4" fontId="4" fillId="0" borderId="2" xfId="0" applyNumberFormat="1" applyFont="1" applyBorder="1" applyAlignment="1">
      <alignment horizontal="right" vertical="center"/>
    </xf>
    <xf numFmtId="9" fontId="4" fillId="0" borderId="2" xfId="0" applyNumberFormat="1" applyFont="1" applyBorder="1" applyAlignment="1">
      <alignment horizontal="center" vertical="center"/>
    </xf>
    <xf numFmtId="164" fontId="4" fillId="0" borderId="4" xfId="0" applyNumberFormat="1" applyFont="1" applyBorder="1" applyAlignment="1">
      <alignment horizontal="right" vertical="center"/>
    </xf>
    <xf numFmtId="164" fontId="4" fillId="0" borderId="1" xfId="0" applyNumberFormat="1" applyFont="1" applyBorder="1" applyAlignment="1">
      <alignment horizontal="right" vertical="center"/>
    </xf>
    <xf numFmtId="4" fontId="4" fillId="0" borderId="8" xfId="0" applyNumberFormat="1" applyFont="1" applyBorder="1" applyAlignment="1">
      <alignment vertical="center"/>
    </xf>
    <xf numFmtId="0" fontId="4" fillId="0" borderId="1" xfId="0" applyFont="1" applyBorder="1" applyAlignment="1">
      <alignment vertical="center" wrapText="1"/>
    </xf>
    <xf numFmtId="0" fontId="9" fillId="0" borderId="1" xfId="0" applyFont="1" applyBorder="1" applyAlignment="1">
      <alignment vertical="center" wrapText="1"/>
    </xf>
    <xf numFmtId="49" fontId="4" fillId="0" borderId="4" xfId="0" applyNumberFormat="1" applyFont="1" applyBorder="1" applyAlignment="1">
      <alignment vertical="center" wrapText="1"/>
    </xf>
    <xf numFmtId="3" fontId="4" fillId="0" borderId="1" xfId="0" applyNumberFormat="1" applyFont="1" applyBorder="1" applyAlignment="1">
      <alignment horizontal="center" vertical="center"/>
    </xf>
    <xf numFmtId="0" fontId="4" fillId="3" borderId="8" xfId="0" applyFont="1" applyFill="1" applyBorder="1" applyAlignment="1">
      <alignment horizontal="center" vertical="center" wrapText="1"/>
    </xf>
    <xf numFmtId="0" fontId="4" fillId="4" borderId="8" xfId="0" applyFont="1" applyFill="1" applyBorder="1" applyAlignment="1">
      <alignment horizontal="center" vertical="center" wrapText="1"/>
    </xf>
    <xf numFmtId="9" fontId="4" fillId="0" borderId="1" xfId="0" applyNumberFormat="1" applyFont="1" applyBorder="1" applyAlignment="1">
      <alignment horizontal="center" vertical="center"/>
    </xf>
    <xf numFmtId="3" fontId="5" fillId="5" borderId="0" xfId="0" applyNumberFormat="1" applyFont="1" applyFill="1" applyAlignment="1">
      <alignment horizontal="center" vertical="center"/>
    </xf>
    <xf numFmtId="3" fontId="4" fillId="3" borderId="1" xfId="0" applyNumberFormat="1" applyFont="1" applyFill="1" applyBorder="1" applyAlignment="1">
      <alignment horizontal="center" vertical="center" wrapText="1"/>
    </xf>
    <xf numFmtId="3" fontId="4" fillId="4" borderId="1" xfId="0" applyNumberFormat="1" applyFont="1" applyFill="1" applyBorder="1" applyAlignment="1">
      <alignment horizontal="center" vertical="center" wrapText="1"/>
    </xf>
    <xf numFmtId="1" fontId="4" fillId="5" borderId="1" xfId="0" applyNumberFormat="1"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1" fontId="7" fillId="0" borderId="1" xfId="0" applyNumberFormat="1" applyFont="1" applyBorder="1" applyAlignment="1">
      <alignment horizontal="center" vertical="center" wrapText="1"/>
    </xf>
    <xf numFmtId="4" fontId="4" fillId="0" borderId="2" xfId="0" applyNumberFormat="1" applyFont="1" applyBorder="1" applyAlignment="1">
      <alignment vertical="center"/>
    </xf>
    <xf numFmtId="0" fontId="5" fillId="5" borderId="1" xfId="0" applyFont="1" applyFill="1" applyBorder="1" applyAlignment="1">
      <alignment horizontal="center" vertical="center" wrapText="1"/>
    </xf>
    <xf numFmtId="164" fontId="12" fillId="5" borderId="5" xfId="0" applyNumberFormat="1" applyFont="1" applyFill="1" applyBorder="1" applyAlignment="1">
      <alignment horizontal="right" vertical="center" wrapText="1"/>
    </xf>
    <xf numFmtId="164" fontId="12" fillId="5" borderId="1" xfId="0" applyNumberFormat="1" applyFont="1" applyFill="1" applyBorder="1" applyAlignment="1">
      <alignment horizontal="right" vertical="center" wrapText="1"/>
    </xf>
    <xf numFmtId="0" fontId="4" fillId="5" borderId="0" xfId="0" applyFont="1" applyFill="1"/>
    <xf numFmtId="0" fontId="13" fillId="0" borderId="0" xfId="0" applyFont="1"/>
    <xf numFmtId="0" fontId="5" fillId="0" borderId="0" xfId="0" applyFont="1" applyAlignment="1">
      <alignment horizontal="left" vertical="center"/>
    </xf>
    <xf numFmtId="0" fontId="5" fillId="0" borderId="0" xfId="0" applyFont="1" applyAlignment="1">
      <alignment horizontal="left" vertical="center" wrapText="1"/>
    </xf>
    <xf numFmtId="0" fontId="10" fillId="0" borderId="0" xfId="0" applyFont="1" applyAlignment="1">
      <alignment horizontal="center" vertical="center"/>
    </xf>
    <xf numFmtId="49" fontId="9" fillId="0" borderId="1" xfId="0" applyNumberFormat="1" applyFont="1" applyBorder="1" applyAlignment="1">
      <alignment horizontal="center" vertical="center" wrapText="1"/>
    </xf>
    <xf numFmtId="0" fontId="5" fillId="0" borderId="0" xfId="0" applyFont="1" applyAlignment="1">
      <alignment horizontal="center" vertical="center"/>
    </xf>
    <xf numFmtId="3" fontId="9" fillId="5"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4" fontId="12" fillId="5" borderId="5" xfId="0" applyNumberFormat="1" applyFont="1" applyFill="1" applyBorder="1" applyAlignment="1">
      <alignment horizontal="right" vertical="center" wrapText="1"/>
    </xf>
    <xf numFmtId="168" fontId="12" fillId="5" borderId="1" xfId="0" applyNumberFormat="1" applyFont="1" applyFill="1" applyBorder="1" applyAlignment="1">
      <alignment vertical="center"/>
    </xf>
    <xf numFmtId="0" fontId="4" fillId="0" borderId="0" xfId="0" applyFont="1" applyAlignment="1">
      <alignment horizontal="left" vertical="center"/>
    </xf>
    <xf numFmtId="0" fontId="4" fillId="0" borderId="0" xfId="0" applyFont="1" applyAlignment="1">
      <alignment horizontal="left" vertical="center" wrapText="1"/>
    </xf>
    <xf numFmtId="0" fontId="6" fillId="0" borderId="0" xfId="0" applyFont="1" applyAlignment="1">
      <alignment vertical="center"/>
    </xf>
    <xf numFmtId="0" fontId="5" fillId="0" borderId="0" xfId="0" applyFont="1"/>
    <xf numFmtId="164" fontId="4" fillId="0" borderId="4" xfId="0" applyNumberFormat="1" applyFont="1" applyBorder="1" applyAlignment="1">
      <alignment horizontal="center" vertical="center" wrapText="1"/>
    </xf>
    <xf numFmtId="1" fontId="4" fillId="0" borderId="1" xfId="0" applyNumberFormat="1" applyFont="1" applyBorder="1" applyAlignment="1">
      <alignment horizontal="center" vertical="center"/>
    </xf>
    <xf numFmtId="164" fontId="5" fillId="5" borderId="1" xfId="0" applyNumberFormat="1" applyFont="1" applyFill="1" applyBorder="1" applyAlignment="1">
      <alignment horizontal="right" vertical="center" wrapText="1"/>
    </xf>
    <xf numFmtId="0" fontId="14" fillId="0" borderId="0" xfId="0" applyFont="1"/>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8" xfId="0" applyFont="1" applyBorder="1" applyAlignment="1">
      <alignment horizontal="center" vertical="center" wrapText="1"/>
    </xf>
    <xf numFmtId="0" fontId="9"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165" fontId="11" fillId="5" borderId="5" xfId="0" applyNumberFormat="1" applyFont="1" applyFill="1" applyBorder="1" applyAlignment="1">
      <alignment horizontal="center" vertical="center"/>
    </xf>
    <xf numFmtId="165" fontId="11" fillId="5" borderId="1" xfId="0" applyNumberFormat="1" applyFont="1" applyFill="1" applyBorder="1" applyAlignment="1">
      <alignment horizontal="center" vertical="center"/>
    </xf>
    <xf numFmtId="0" fontId="5" fillId="5" borderId="0" xfId="0" applyFont="1" applyFill="1"/>
    <xf numFmtId="0" fontId="4" fillId="0" borderId="2" xfId="0" applyFont="1" applyBorder="1" applyAlignment="1">
      <alignment horizontal="left" vertical="center" wrapText="1"/>
    </xf>
    <xf numFmtId="1" fontId="4" fillId="0" borderId="2" xfId="0" applyNumberFormat="1" applyFont="1" applyBorder="1" applyAlignment="1">
      <alignment horizontal="left" vertical="center" wrapText="1"/>
    </xf>
    <xf numFmtId="4" fontId="5" fillId="0" borderId="2" xfId="0" applyNumberFormat="1" applyFont="1" applyBorder="1" applyAlignment="1">
      <alignment horizontal="right" vertical="center"/>
    </xf>
    <xf numFmtId="164" fontId="4" fillId="0" borderId="2" xfId="0" applyNumberFormat="1" applyFont="1" applyBorder="1" applyAlignment="1">
      <alignment horizontal="right" vertical="center"/>
    </xf>
    <xf numFmtId="4" fontId="5" fillId="5" borderId="5"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9" fillId="0" borderId="0" xfId="0" applyFont="1"/>
    <xf numFmtId="0" fontId="11" fillId="0" borderId="0" xfId="0" applyFont="1" applyAlignment="1">
      <alignment vertical="center"/>
    </xf>
    <xf numFmtId="0" fontId="11" fillId="0" borderId="0" xfId="0" applyFont="1"/>
    <xf numFmtId="0" fontId="9" fillId="0" borderId="0" xfId="0" applyFont="1" applyAlignment="1">
      <alignment vertical="center"/>
    </xf>
    <xf numFmtId="0" fontId="9" fillId="0" borderId="4" xfId="0" applyFont="1" applyBorder="1" applyAlignment="1">
      <alignment horizontal="center" vertical="center" wrapText="1"/>
    </xf>
    <xf numFmtId="0" fontId="9" fillId="0" borderId="1" xfId="0" applyFont="1" applyBorder="1" applyAlignment="1">
      <alignment horizontal="center" vertical="center"/>
    </xf>
    <xf numFmtId="4" fontId="9" fillId="0" borderId="1" xfId="0" applyNumberFormat="1" applyFont="1" applyBorder="1" applyAlignment="1">
      <alignment vertical="center"/>
    </xf>
    <xf numFmtId="4" fontId="9" fillId="0" borderId="4" xfId="0" applyNumberFormat="1" applyFont="1" applyBorder="1" applyAlignment="1">
      <alignment horizontal="right" vertical="center"/>
    </xf>
    <xf numFmtId="4" fontId="9" fillId="0" borderId="1" xfId="0" applyNumberFormat="1" applyFont="1" applyBorder="1" applyAlignment="1">
      <alignment horizontal="right" vertical="center"/>
    </xf>
    <xf numFmtId="4" fontId="9" fillId="0" borderId="8" xfId="0" applyNumberFormat="1" applyFont="1" applyBorder="1" applyAlignment="1">
      <alignment vertical="center"/>
    </xf>
    <xf numFmtId="165" fontId="7" fillId="5" borderId="1" xfId="0" applyNumberFormat="1" applyFont="1" applyFill="1" applyBorder="1" applyAlignment="1">
      <alignment horizontal="center" vertical="center" wrapText="1"/>
    </xf>
    <xf numFmtId="169" fontId="11" fillId="0" borderId="1" xfId="0" applyNumberFormat="1" applyFont="1" applyBorder="1" applyAlignment="1">
      <alignment vertical="center" wrapText="1"/>
    </xf>
    <xf numFmtId="169" fontId="9" fillId="5" borderId="1" xfId="0" applyNumberFormat="1" applyFont="1" applyFill="1" applyBorder="1" applyAlignment="1">
      <alignment wrapText="1"/>
    </xf>
    <xf numFmtId="0" fontId="11" fillId="5" borderId="0" xfId="0" applyFont="1" applyFill="1" applyAlignment="1">
      <alignment horizontal="center" vertical="center" wrapText="1"/>
    </xf>
    <xf numFmtId="165" fontId="11" fillId="0" borderId="0" xfId="0" applyNumberFormat="1" applyFont="1" applyAlignment="1">
      <alignment wrapText="1"/>
    </xf>
    <xf numFmtId="169" fontId="9" fillId="5" borderId="0" xfId="0" applyNumberFormat="1" applyFont="1" applyFill="1" applyAlignment="1">
      <alignment wrapText="1"/>
    </xf>
    <xf numFmtId="0" fontId="9" fillId="0" borderId="0" xfId="0" applyFont="1" applyAlignment="1">
      <alignment horizontal="center"/>
    </xf>
    <xf numFmtId="0" fontId="9" fillId="0" borderId="0" xfId="0" applyFont="1" applyAlignment="1">
      <alignment horizontal="center" vertical="center"/>
    </xf>
    <xf numFmtId="4" fontId="9" fillId="0" borderId="0" xfId="0" applyNumberFormat="1" applyFont="1" applyAlignment="1">
      <alignment horizontal="right"/>
    </xf>
    <xf numFmtId="4" fontId="9" fillId="0" borderId="0" xfId="0" applyNumberFormat="1" applyFont="1"/>
    <xf numFmtId="1" fontId="11" fillId="0" borderId="0" xfId="0" applyNumberFormat="1" applyFont="1" applyAlignment="1">
      <alignment vertical="center"/>
    </xf>
    <xf numFmtId="0" fontId="15" fillId="0" borderId="0" xfId="0" applyFont="1" applyAlignment="1">
      <alignment vertical="center"/>
    </xf>
    <xf numFmtId="1" fontId="11" fillId="0" borderId="0" xfId="0" applyNumberFormat="1" applyFont="1" applyAlignment="1">
      <alignment horizontal="left" vertical="center"/>
    </xf>
    <xf numFmtId="1" fontId="11" fillId="0" borderId="0" xfId="0" applyNumberFormat="1" applyFont="1" applyAlignment="1">
      <alignment vertical="center" wrapText="1"/>
    </xf>
    <xf numFmtId="0" fontId="11" fillId="5" borderId="0" xfId="0" applyFont="1" applyFill="1" applyAlignment="1">
      <alignment horizontal="left" vertical="center" wrapText="1"/>
    </xf>
    <xf numFmtId="1" fontId="9" fillId="0" borderId="1" xfId="0" applyNumberFormat="1" applyFont="1" applyBorder="1" applyAlignment="1">
      <alignment horizontal="center" vertical="center" wrapText="1"/>
    </xf>
    <xf numFmtId="1" fontId="9" fillId="3" borderId="1" xfId="0" applyNumberFormat="1" applyFont="1" applyFill="1" applyBorder="1" applyAlignment="1">
      <alignment horizontal="center" vertical="center" wrapText="1"/>
    </xf>
    <xf numFmtId="1" fontId="9" fillId="4" borderId="1"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1" fontId="7" fillId="4" borderId="1" xfId="0" applyNumberFormat="1" applyFont="1" applyFill="1" applyBorder="1" applyAlignment="1">
      <alignment horizontal="center" vertical="center" wrapText="1"/>
    </xf>
    <xf numFmtId="0" fontId="11" fillId="5" borderId="5" xfId="0" applyFont="1" applyFill="1" applyBorder="1" applyAlignment="1">
      <alignment vertical="center" wrapText="1"/>
    </xf>
    <xf numFmtId="4" fontId="16" fillId="0" borderId="1" xfId="0" applyNumberFormat="1" applyFont="1" applyBorder="1" applyAlignment="1">
      <alignment horizontal="right" vertical="center" wrapText="1"/>
    </xf>
    <xf numFmtId="4" fontId="11" fillId="0" borderId="1" xfId="0" applyNumberFormat="1" applyFont="1" applyBorder="1" applyAlignment="1">
      <alignment horizontal="right" vertical="center" wrapText="1"/>
    </xf>
    <xf numFmtId="4" fontId="11" fillId="0" borderId="1" xfId="0" applyNumberFormat="1" applyFont="1" applyBorder="1" applyAlignment="1">
      <alignment vertical="center"/>
    </xf>
    <xf numFmtId="1" fontId="9" fillId="0" borderId="0" xfId="0" applyNumberFormat="1" applyFont="1"/>
    <xf numFmtId="0" fontId="17" fillId="0" borderId="0" xfId="0" applyFont="1" applyAlignment="1">
      <alignment wrapText="1"/>
    </xf>
    <xf numFmtId="0" fontId="9" fillId="5" borderId="0" xfId="0" applyFont="1" applyFill="1"/>
    <xf numFmtId="0" fontId="18" fillId="5" borderId="0" xfId="0" applyFont="1" applyFill="1"/>
    <xf numFmtId="4" fontId="9" fillId="5" borderId="0" xfId="0" applyNumberFormat="1" applyFont="1" applyFill="1" applyAlignment="1">
      <alignment horizontal="right"/>
    </xf>
    <xf numFmtId="4" fontId="19" fillId="0" borderId="0" xfId="0" applyNumberFormat="1" applyFont="1" applyAlignment="1">
      <alignment horizontal="right"/>
    </xf>
    <xf numFmtId="0" fontId="9" fillId="0" borderId="0" xfId="0" applyFont="1" applyAlignment="1">
      <alignment horizontal="center" vertical="center" wrapText="1"/>
    </xf>
    <xf numFmtId="0" fontId="20" fillId="0" borderId="0" xfId="0" applyFont="1"/>
    <xf numFmtId="0" fontId="3" fillId="0" borderId="0" xfId="0" applyFont="1" applyAlignment="1">
      <alignment horizontal="center" vertical="center"/>
    </xf>
    <xf numFmtId="0" fontId="5" fillId="0" borderId="0" xfId="0" applyFont="1" applyAlignment="1">
      <alignment horizontal="center" vertical="center" wrapText="1"/>
    </xf>
    <xf numFmtId="0" fontId="5" fillId="5" borderId="0" xfId="0" applyFont="1" applyFill="1" applyAlignment="1">
      <alignment horizontal="center" vertical="center" wrapText="1"/>
    </xf>
    <xf numFmtId="164" fontId="5" fillId="0" borderId="0" xfId="0" applyNumberFormat="1" applyFont="1" applyAlignment="1">
      <alignment horizontal="center" vertical="center" wrapText="1"/>
    </xf>
    <xf numFmtId="164" fontId="5" fillId="0" borderId="0" xfId="0" applyNumberFormat="1" applyFont="1"/>
    <xf numFmtId="0" fontId="11" fillId="0" borderId="1" xfId="0" applyFont="1" applyBorder="1" applyAlignment="1">
      <alignment horizontal="center" vertical="center" wrapText="1"/>
    </xf>
    <xf numFmtId="164" fontId="9"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wrapText="1"/>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2" fontId="4" fillId="0" borderId="1" xfId="0" applyNumberFormat="1" applyFont="1" applyBorder="1" applyAlignment="1">
      <alignment horizontal="right" vertical="center"/>
    </xf>
    <xf numFmtId="164" fontId="7" fillId="5" borderId="4" xfId="0" applyNumberFormat="1" applyFont="1" applyFill="1" applyBorder="1" applyAlignment="1">
      <alignment horizontal="right" vertical="center"/>
    </xf>
    <xf numFmtId="164" fontId="7" fillId="0" borderId="1" xfId="0" applyNumberFormat="1" applyFont="1" applyBorder="1" applyAlignment="1">
      <alignment horizontal="right" vertical="center"/>
    </xf>
    <xf numFmtId="4" fontId="4" fillId="0" borderId="0" xfId="0" applyNumberFormat="1" applyFont="1" applyAlignment="1">
      <alignment horizontal="right" vertical="center"/>
    </xf>
    <xf numFmtId="49" fontId="4" fillId="0" borderId="2" xfId="0" applyNumberFormat="1" applyFont="1" applyBorder="1" applyAlignment="1">
      <alignment horizontal="center" vertical="center"/>
    </xf>
    <xf numFmtId="0" fontId="4" fillId="0" borderId="2" xfId="0" applyFont="1" applyBorder="1" applyAlignment="1">
      <alignment wrapText="1"/>
    </xf>
    <xf numFmtId="0" fontId="4" fillId="3" borderId="2" xfId="0" applyFont="1" applyFill="1" applyBorder="1" applyAlignment="1">
      <alignment horizontal="center" vertical="center"/>
    </xf>
    <xf numFmtId="0" fontId="4" fillId="4" borderId="2" xfId="0" applyFont="1" applyFill="1" applyBorder="1" applyAlignment="1">
      <alignment horizontal="center" vertical="center"/>
    </xf>
    <xf numFmtId="2" fontId="4" fillId="0" borderId="2" xfId="0" applyNumberFormat="1" applyFont="1" applyBorder="1" applyAlignment="1">
      <alignment horizontal="right" vertical="center"/>
    </xf>
    <xf numFmtId="4" fontId="4" fillId="0" borderId="6" xfId="0" applyNumberFormat="1" applyFont="1" applyBorder="1" applyAlignment="1">
      <alignment horizontal="right" vertical="center"/>
    </xf>
    <xf numFmtId="164" fontId="12" fillId="0" borderId="8" xfId="0" applyNumberFormat="1" applyFont="1" applyBorder="1" applyAlignment="1">
      <alignment horizontal="right" vertical="center" wrapText="1"/>
    </xf>
    <xf numFmtId="164" fontId="12" fillId="0" borderId="9" xfId="0" applyNumberFormat="1" applyFont="1" applyBorder="1" applyAlignment="1">
      <alignment horizontal="right" vertical="center" wrapText="1"/>
    </xf>
    <xf numFmtId="0" fontId="7" fillId="0" borderId="0" xfId="0" applyFont="1" applyAlignment="1">
      <alignment horizontal="left"/>
    </xf>
    <xf numFmtId="0" fontId="7" fillId="0" borderId="0" xfId="0" applyFont="1"/>
    <xf numFmtId="0" fontId="12" fillId="0" borderId="0" xfId="0" applyFont="1" applyAlignment="1">
      <alignment vertical="center"/>
    </xf>
    <xf numFmtId="0" fontId="7" fillId="0" borderId="0" xfId="0" applyFont="1" applyAlignment="1">
      <alignment wrapText="1"/>
    </xf>
    <xf numFmtId="0" fontId="12" fillId="0" borderId="0" xfId="0" applyFont="1" applyAlignment="1">
      <alignment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center" wrapText="1"/>
    </xf>
    <xf numFmtId="0" fontId="12" fillId="0" borderId="1" xfId="0" applyFont="1" applyBorder="1" applyAlignment="1">
      <alignment horizontal="center" vertical="center" wrapText="1"/>
    </xf>
    <xf numFmtId="4" fontId="12" fillId="5" borderId="1" xfId="0" applyNumberFormat="1"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vertical="center" wrapText="1"/>
    </xf>
    <xf numFmtId="49" fontId="20" fillId="0" borderId="2" xfId="0" applyNumberFormat="1" applyFont="1" applyBorder="1" applyAlignment="1">
      <alignment horizontal="center" vertical="center"/>
    </xf>
    <xf numFmtId="0" fontId="7" fillId="5" borderId="10" xfId="0" applyFont="1" applyFill="1" applyBorder="1" applyAlignment="1">
      <alignment horizontal="center" vertical="center" wrapText="1"/>
    </xf>
    <xf numFmtId="0" fontId="12" fillId="5" borderId="1" xfId="0" applyFont="1" applyFill="1" applyBorder="1" applyAlignment="1">
      <alignment horizontal="center" vertical="center" wrapText="1"/>
    </xf>
    <xf numFmtId="4" fontId="12" fillId="5" borderId="2" xfId="0" applyNumberFormat="1" applyFont="1" applyFill="1" applyBorder="1" applyAlignment="1">
      <alignment horizontal="right" vertical="center"/>
    </xf>
    <xf numFmtId="9" fontId="7" fillId="5" borderId="6" xfId="0" applyNumberFormat="1" applyFont="1" applyFill="1" applyBorder="1" applyAlignment="1">
      <alignment horizontal="center" vertical="center"/>
    </xf>
    <xf numFmtId="4" fontId="7" fillId="5" borderId="1" xfId="0" applyNumberFormat="1" applyFont="1" applyFill="1" applyBorder="1" applyAlignment="1">
      <alignment horizontal="right" vertical="center"/>
    </xf>
    <xf numFmtId="4" fontId="7" fillId="0" borderId="8" xfId="0" applyNumberFormat="1" applyFont="1" applyBorder="1" applyAlignment="1">
      <alignment vertical="center"/>
    </xf>
    <xf numFmtId="4" fontId="12" fillId="5" borderId="8" xfId="0" applyNumberFormat="1" applyFont="1" applyFill="1" applyBorder="1" applyAlignment="1">
      <alignment horizontal="right" vertical="center"/>
    </xf>
    <xf numFmtId="4" fontId="12" fillId="0" borderId="1" xfId="0" applyNumberFormat="1" applyFont="1" applyBorder="1" applyAlignment="1">
      <alignment vertical="center"/>
    </xf>
    <xf numFmtId="4" fontId="20" fillId="0" borderId="1" xfId="0" applyNumberFormat="1" applyFont="1" applyBorder="1"/>
    <xf numFmtId="0" fontId="21" fillId="0" borderId="0" xfId="0" applyFont="1"/>
    <xf numFmtId="0" fontId="7" fillId="0" borderId="0" xfId="0" applyFont="1" applyAlignment="1">
      <alignment horizontal="center" vertical="center"/>
    </xf>
    <xf numFmtId="0" fontId="7" fillId="0" borderId="0" xfId="0" applyFont="1" applyAlignment="1">
      <alignment horizontal="center"/>
    </xf>
    <xf numFmtId="4" fontId="7" fillId="0" borderId="0" xfId="0" applyNumberFormat="1" applyFont="1" applyAlignment="1">
      <alignment horizontal="right"/>
    </xf>
    <xf numFmtId="0" fontId="20" fillId="0" borderId="0" xfId="0" applyFont="1" applyAlignment="1">
      <alignment horizontal="left"/>
    </xf>
    <xf numFmtId="0" fontId="5" fillId="0" borderId="0" xfId="0" applyFont="1" applyAlignment="1">
      <alignment horizontal="center"/>
    </xf>
    <xf numFmtId="4" fontId="11"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164" fontId="7" fillId="0" borderId="1" xfId="0" applyNumberFormat="1" applyFont="1" applyBorder="1" applyAlignment="1">
      <alignment horizontal="center" vertical="center"/>
    </xf>
    <xf numFmtId="49" fontId="9" fillId="7" borderId="1" xfId="0" applyNumberFormat="1" applyFont="1" applyFill="1" applyBorder="1" applyAlignment="1">
      <alignment horizontal="center" vertical="center" wrapText="1"/>
    </xf>
    <xf numFmtId="3" fontId="4" fillId="5" borderId="1" xfId="0" applyNumberFormat="1" applyFont="1" applyFill="1" applyBorder="1" applyAlignment="1">
      <alignment horizontal="center" vertical="center"/>
    </xf>
    <xf numFmtId="9" fontId="4" fillId="5" borderId="1" xfId="0" applyNumberFormat="1" applyFont="1" applyFill="1" applyBorder="1" applyAlignment="1">
      <alignment horizontal="center" vertical="center"/>
    </xf>
    <xf numFmtId="164" fontId="7" fillId="5" borderId="1" xfId="0" applyNumberFormat="1" applyFont="1" applyFill="1" applyBorder="1" applyAlignment="1">
      <alignment horizontal="right" vertical="center"/>
    </xf>
    <xf numFmtId="170" fontId="4" fillId="0" borderId="1" xfId="0" applyNumberFormat="1" applyFont="1" applyBorder="1" applyAlignment="1">
      <alignment horizontal="center" vertical="center" wrapText="1"/>
    </xf>
    <xf numFmtId="49" fontId="4" fillId="0" borderId="1" xfId="0" applyNumberFormat="1" applyFont="1" applyBorder="1" applyAlignment="1">
      <alignment horizontal="left"/>
    </xf>
    <xf numFmtId="0" fontId="4" fillId="5" borderId="1" xfId="0" applyFont="1" applyFill="1" applyBorder="1" applyAlignment="1">
      <alignment horizontal="left" vertical="center" wrapText="1"/>
    </xf>
    <xf numFmtId="49" fontId="4" fillId="0" borderId="1" xfId="0" applyNumberFormat="1" applyFont="1" applyBorder="1" applyAlignment="1">
      <alignment vertical="center"/>
    </xf>
    <xf numFmtId="49" fontId="4" fillId="0" borderId="1" xfId="0" applyNumberFormat="1" applyFont="1" applyBorder="1" applyAlignment="1">
      <alignment horizontal="center" vertical="center" wrapText="1"/>
    </xf>
    <xf numFmtId="0" fontId="7" fillId="0" borderId="1" xfId="0" applyFont="1" applyBorder="1" applyAlignment="1">
      <alignment vertical="center" wrapText="1"/>
    </xf>
    <xf numFmtId="49" fontId="20" fillId="0" borderId="1" xfId="0" applyNumberFormat="1" applyFont="1" applyBorder="1" applyAlignment="1">
      <alignment horizontal="center" vertical="center"/>
    </xf>
    <xf numFmtId="0" fontId="12"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4" fontId="12" fillId="0" borderId="1" xfId="0" applyNumberFormat="1" applyFont="1" applyBorder="1" applyAlignment="1">
      <alignment horizontal="right" vertical="center"/>
    </xf>
    <xf numFmtId="9" fontId="7" fillId="0" borderId="1" xfId="0" applyNumberFormat="1" applyFont="1" applyBorder="1" applyAlignment="1">
      <alignment horizontal="center" vertical="center"/>
    </xf>
    <xf numFmtId="0" fontId="4" fillId="0" borderId="6" xfId="0" applyFont="1" applyBorder="1" applyAlignment="1">
      <alignment horizontal="left" vertical="center" wrapText="1"/>
    </xf>
    <xf numFmtId="1"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4" borderId="0" xfId="0" applyFont="1" applyFill="1" applyAlignment="1">
      <alignment horizontal="center" vertical="center" wrapText="1"/>
    </xf>
    <xf numFmtId="0" fontId="4" fillId="0" borderId="0" xfId="0" applyFont="1" applyAlignment="1">
      <alignment horizontal="center" vertical="center" wrapText="1"/>
    </xf>
    <xf numFmtId="4" fontId="4" fillId="0" borderId="2" xfId="0" applyNumberFormat="1" applyFont="1" applyBorder="1" applyAlignment="1">
      <alignment horizontal="center" vertical="center"/>
    </xf>
    <xf numFmtId="9" fontId="4" fillId="0" borderId="6" xfId="0" applyNumberFormat="1" applyFont="1" applyBorder="1" applyAlignment="1">
      <alignment horizontal="center" vertical="center"/>
    </xf>
    <xf numFmtId="0" fontId="4" fillId="0" borderId="4" xfId="0" applyFont="1" applyBorder="1" applyAlignment="1">
      <alignment horizontal="left" vertical="center" wrapText="1"/>
    </xf>
    <xf numFmtId="9" fontId="4" fillId="0" borderId="4" xfId="0" applyNumberFormat="1" applyFont="1" applyBorder="1" applyAlignment="1">
      <alignment horizontal="center" vertical="center"/>
    </xf>
    <xf numFmtId="164" fontId="7" fillId="0" borderId="8" xfId="0" applyNumberFormat="1" applyFont="1" applyBorder="1" applyAlignment="1">
      <alignment horizontal="center" vertical="center"/>
    </xf>
    <xf numFmtId="0" fontId="4" fillId="0" borderId="5" xfId="0" applyFont="1" applyBorder="1" applyAlignment="1">
      <alignment horizontal="center" vertical="center" wrapText="1"/>
    </xf>
    <xf numFmtId="0" fontId="4" fillId="5" borderId="4" xfId="0" applyFont="1" applyFill="1" applyBorder="1" applyAlignment="1">
      <alignment horizontal="left" vertical="center" wrapText="1"/>
    </xf>
    <xf numFmtId="0" fontId="4" fillId="0" borderId="9" xfId="0" applyFont="1" applyBorder="1" applyAlignment="1">
      <alignment horizontal="left" vertical="center" wrapText="1"/>
    </xf>
    <xf numFmtId="0" fontId="4" fillId="5" borderId="9"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4" borderId="9" xfId="0" applyFont="1" applyFill="1" applyBorder="1" applyAlignment="1">
      <alignment horizontal="center" vertical="center" wrapText="1"/>
    </xf>
    <xf numFmtId="9" fontId="4" fillId="5" borderId="9" xfId="0" applyNumberFormat="1" applyFont="1" applyFill="1" applyBorder="1" applyAlignment="1">
      <alignment horizontal="center" vertical="center"/>
    </xf>
    <xf numFmtId="164" fontId="7" fillId="0" borderId="8" xfId="0" applyNumberFormat="1" applyFont="1" applyBorder="1" applyAlignment="1">
      <alignment horizontal="right" vertical="center"/>
    </xf>
    <xf numFmtId="0" fontId="4" fillId="0" borderId="6" xfId="0" applyFont="1" applyBorder="1" applyAlignment="1">
      <alignment vertical="center" wrapText="1"/>
    </xf>
    <xf numFmtId="0" fontId="10" fillId="0" borderId="2" xfId="0" applyFont="1" applyBorder="1" applyAlignment="1">
      <alignment horizontal="center" vertical="center" wrapText="1"/>
    </xf>
    <xf numFmtId="49" fontId="4" fillId="0" borderId="1" xfId="0" applyNumberFormat="1" applyFont="1" applyBorder="1" applyAlignment="1">
      <alignment horizontal="left" vertical="center" wrapText="1"/>
    </xf>
    <xf numFmtId="0" fontId="4" fillId="5" borderId="2" xfId="0" applyFont="1" applyFill="1" applyBorder="1" applyAlignment="1">
      <alignment horizontal="center" vertical="center" wrapText="1"/>
    </xf>
    <xf numFmtId="0" fontId="10" fillId="0" borderId="1" xfId="0" applyFont="1" applyBorder="1" applyAlignment="1">
      <alignment horizontal="center" vertical="center" wrapText="1"/>
    </xf>
    <xf numFmtId="0" fontId="4" fillId="5" borderId="7" xfId="0" applyFont="1" applyFill="1" applyBorder="1" applyAlignment="1">
      <alignment horizontal="center"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22" fillId="0" borderId="4" xfId="0" applyFont="1" applyBorder="1" applyAlignment="1">
      <alignment horizontal="left" vertical="center" wrapText="1"/>
    </xf>
    <xf numFmtId="0" fontId="22" fillId="0" borderId="2" xfId="0" applyFont="1" applyBorder="1" applyAlignment="1">
      <alignment horizontal="center" vertical="center" wrapText="1"/>
    </xf>
    <xf numFmtId="0" fontId="4" fillId="0" borderId="4" xfId="0" applyFont="1" applyBorder="1" applyAlignment="1">
      <alignment vertical="center" wrapText="1"/>
    </xf>
    <xf numFmtId="0" fontId="9" fillId="0" borderId="2" xfId="0" applyFont="1" applyBorder="1" applyAlignment="1">
      <alignment horizontal="left" vertical="center" wrapText="1"/>
    </xf>
    <xf numFmtId="1" fontId="9" fillId="5" borderId="2" xfId="0" applyNumberFormat="1" applyFont="1" applyFill="1" applyBorder="1" applyAlignment="1">
      <alignment horizontal="center" vertical="center" wrapText="1"/>
    </xf>
    <xf numFmtId="0" fontId="9" fillId="5"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4" fontId="9" fillId="0" borderId="1" xfId="0" applyNumberFormat="1" applyFont="1" applyBorder="1" applyAlignment="1">
      <alignment horizontal="center" vertical="center"/>
    </xf>
    <xf numFmtId="9" fontId="9" fillId="5" borderId="2" xfId="0" applyNumberFormat="1" applyFont="1" applyFill="1" applyBorder="1" applyAlignment="1">
      <alignment horizontal="center" vertical="center"/>
    </xf>
    <xf numFmtId="0" fontId="9" fillId="5" borderId="2" xfId="0" applyFont="1" applyFill="1" applyBorder="1" applyAlignment="1">
      <alignment horizontal="center" vertical="center" wrapText="1"/>
    </xf>
    <xf numFmtId="4" fontId="9" fillId="0" borderId="2" xfId="0" applyNumberFormat="1" applyFont="1" applyBorder="1" applyAlignment="1">
      <alignment horizontal="center" vertical="center"/>
    </xf>
    <xf numFmtId="0" fontId="9" fillId="6" borderId="1" xfId="0" applyFont="1" applyFill="1" applyBorder="1" applyAlignment="1">
      <alignment horizontal="left"/>
    </xf>
    <xf numFmtId="0" fontId="9" fillId="6" borderId="1" xfId="0" applyFont="1" applyFill="1" applyBorder="1" applyAlignment="1">
      <alignment horizontal="left" vertical="center" wrapText="1"/>
    </xf>
    <xf numFmtId="1" fontId="9" fillId="6" borderId="1" xfId="0" applyNumberFormat="1" applyFont="1" applyFill="1" applyBorder="1" applyAlignment="1">
      <alignment horizontal="center" vertical="center" wrapText="1"/>
    </xf>
    <xf numFmtId="4" fontId="9" fillId="5" borderId="1" xfId="0" applyNumberFormat="1" applyFont="1" applyFill="1" applyBorder="1" applyAlignment="1">
      <alignment horizontal="center" vertical="center"/>
    </xf>
    <xf numFmtId="9" fontId="9" fillId="5" borderId="4" xfId="0" applyNumberFormat="1" applyFont="1" applyFill="1" applyBorder="1" applyAlignment="1">
      <alignment horizontal="center" vertical="center"/>
    </xf>
    <xf numFmtId="164" fontId="7" fillId="5" borderId="8" xfId="0" applyNumberFormat="1" applyFont="1" applyFill="1" applyBorder="1" applyAlignment="1">
      <alignment horizontal="right" vertical="center"/>
    </xf>
    <xf numFmtId="0" fontId="12" fillId="0" borderId="0" xfId="0" applyFont="1" applyAlignment="1">
      <alignment horizontal="center" vertical="center" wrapText="1"/>
    </xf>
    <xf numFmtId="0" fontId="12" fillId="3" borderId="7" xfId="0" applyFont="1" applyFill="1" applyBorder="1" applyAlignment="1">
      <alignment horizontal="center" vertical="center" wrapText="1"/>
    </xf>
    <xf numFmtId="0" fontId="3" fillId="4" borderId="0" xfId="0" applyFont="1" applyFill="1" applyAlignment="1">
      <alignment horizontal="center" vertical="center"/>
    </xf>
    <xf numFmtId="4" fontId="12" fillId="0" borderId="2" xfId="0" applyNumberFormat="1" applyFont="1" applyBorder="1" applyAlignment="1">
      <alignment horizontal="right" vertical="center"/>
    </xf>
    <xf numFmtId="9" fontId="7" fillId="0" borderId="6" xfId="0" applyNumberFormat="1" applyFont="1" applyBorder="1" applyAlignment="1">
      <alignment horizontal="center" vertical="center"/>
    </xf>
    <xf numFmtId="164" fontId="12" fillId="0" borderId="1" xfId="0" applyNumberFormat="1" applyFont="1" applyBorder="1" applyAlignment="1">
      <alignment horizontal="right" vertical="center" wrapText="1"/>
    </xf>
    <xf numFmtId="0" fontId="6" fillId="0" borderId="0" xfId="0" applyFont="1"/>
    <xf numFmtId="0" fontId="23" fillId="0" borderId="0" xfId="0" applyFont="1"/>
    <xf numFmtId="4" fontId="4" fillId="0" borderId="0" xfId="0" applyNumberFormat="1" applyFont="1" applyAlignment="1">
      <alignment horizontal="center"/>
    </xf>
    <xf numFmtId="164" fontId="4" fillId="0" borderId="0" xfId="0" applyNumberFormat="1" applyFont="1" applyAlignment="1">
      <alignment horizontal="center"/>
    </xf>
    <xf numFmtId="0" fontId="9" fillId="0" borderId="0" xfId="0" applyFont="1" applyAlignment="1">
      <alignment horizontal="left"/>
    </xf>
    <xf numFmtId="4" fontId="9" fillId="0" borderId="0" xfId="0" applyNumberFormat="1" applyFont="1" applyAlignment="1">
      <alignment horizontal="center" vertical="center"/>
    </xf>
    <xf numFmtId="164" fontId="9" fillId="0" borderId="0" xfId="0" applyNumberFormat="1" applyFont="1" applyAlignment="1">
      <alignment horizontal="right" vertical="center"/>
    </xf>
    <xf numFmtId="164" fontId="9" fillId="0" borderId="0" xfId="0" applyNumberFormat="1" applyFont="1"/>
    <xf numFmtId="0" fontId="11" fillId="0" borderId="0" xfId="0" applyFont="1" applyAlignment="1">
      <alignment horizontal="left"/>
    </xf>
    <xf numFmtId="0" fontId="11" fillId="0" borderId="0" xfId="0" applyFont="1" applyAlignment="1">
      <alignment wrapText="1"/>
    </xf>
    <xf numFmtId="4" fontId="11" fillId="0" borderId="2"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164" fontId="9" fillId="0" borderId="2" xfId="0" applyNumberFormat="1" applyFont="1" applyBorder="1" applyAlignment="1">
      <alignment horizontal="center" vertical="center" wrapText="1"/>
    </xf>
    <xf numFmtId="167"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left" wrapText="1"/>
    </xf>
    <xf numFmtId="164" fontId="11" fillId="0" borderId="11" xfId="0" applyNumberFormat="1" applyFont="1" applyBorder="1" applyAlignment="1">
      <alignment horizontal="right" vertical="center"/>
    </xf>
    <xf numFmtId="4" fontId="9" fillId="0" borderId="9" xfId="0" applyNumberFormat="1" applyFont="1" applyBorder="1"/>
    <xf numFmtId="0" fontId="3" fillId="0" borderId="0" xfId="0" applyFont="1" applyAlignment="1">
      <alignment wrapText="1"/>
    </xf>
    <xf numFmtId="0" fontId="23" fillId="0" borderId="0" xfId="0" applyFont="1" applyAlignment="1">
      <alignment horizontal="left" vertical="center" wrapText="1"/>
    </xf>
    <xf numFmtId="2" fontId="4" fillId="0" borderId="0" xfId="0" applyNumberFormat="1" applyFont="1" applyAlignment="1">
      <alignment horizontal="right"/>
    </xf>
    <xf numFmtId="49" fontId="9" fillId="0" borderId="1" xfId="0" applyNumberFormat="1" applyFont="1" applyBorder="1" applyAlignment="1">
      <alignment horizontal="center" vertical="center"/>
    </xf>
    <xf numFmtId="0" fontId="17" fillId="0" borderId="1" xfId="0" applyFont="1" applyBorder="1" applyAlignment="1">
      <alignment horizontal="left" vertical="center" wrapText="1"/>
    </xf>
    <xf numFmtId="49" fontId="17" fillId="0" borderId="1" xfId="0" applyNumberFormat="1" applyFont="1" applyBorder="1" applyAlignment="1">
      <alignment horizontal="center" vertical="center" wrapText="1"/>
    </xf>
    <xf numFmtId="2" fontId="11" fillId="0" borderId="1" xfId="0" applyNumberFormat="1" applyFont="1" applyBorder="1" applyAlignment="1">
      <alignment horizontal="right" vertical="center"/>
    </xf>
    <xf numFmtId="164" fontId="7" fillId="0" borderId="2" xfId="0" applyNumberFormat="1" applyFont="1" applyBorder="1" applyAlignment="1">
      <alignment horizontal="right" vertical="center"/>
    </xf>
    <xf numFmtId="164" fontId="7" fillId="0" borderId="7" xfId="0" applyNumberFormat="1" applyFont="1" applyBorder="1" applyAlignment="1">
      <alignment horizontal="right" vertical="center"/>
    </xf>
    <xf numFmtId="0" fontId="17" fillId="0" borderId="2" xfId="0" applyFont="1" applyBorder="1" applyAlignment="1">
      <alignment horizontal="left" vertical="center" wrapText="1"/>
    </xf>
    <xf numFmtId="2" fontId="11" fillId="0" borderId="2" xfId="0" applyNumberFormat="1" applyFont="1" applyBorder="1" applyAlignment="1">
      <alignment horizontal="right" vertical="center"/>
    </xf>
    <xf numFmtId="49" fontId="17" fillId="0" borderId="2" xfId="0" applyNumberFormat="1" applyFont="1" applyBorder="1" applyAlignment="1">
      <alignment horizontal="center" vertical="center" wrapText="1"/>
    </xf>
    <xf numFmtId="0" fontId="9" fillId="0" borderId="8" xfId="0" applyFont="1" applyBorder="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left" vertical="center" wrapText="1"/>
    </xf>
    <xf numFmtId="0" fontId="25" fillId="0" borderId="1" xfId="0" applyFont="1" applyBorder="1" applyAlignment="1">
      <alignment horizontal="left" vertical="center" wrapText="1"/>
    </xf>
    <xf numFmtId="49" fontId="25"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3"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2" fontId="27" fillId="0" borderId="1" xfId="0" applyNumberFormat="1" applyFont="1" applyBorder="1" applyAlignment="1">
      <alignment horizontal="right" vertical="center"/>
    </xf>
    <xf numFmtId="0" fontId="3" fillId="3" borderId="0" xfId="0" applyFont="1" applyFill="1" applyAlignment="1">
      <alignment horizontal="center"/>
    </xf>
    <xf numFmtId="0" fontId="9" fillId="5" borderId="1" xfId="0" applyFont="1" applyFill="1" applyBorder="1" applyAlignment="1">
      <alignment horizontal="left" vertical="center" wrapText="1"/>
    </xf>
    <xf numFmtId="0" fontId="14" fillId="0" borderId="1" xfId="0" applyFont="1" applyBorder="1" applyAlignment="1">
      <alignment vertical="center" wrapText="1"/>
    </xf>
    <xf numFmtId="0" fontId="3" fillId="8" borderId="0" xfId="0" applyFont="1" applyFill="1"/>
    <xf numFmtId="0" fontId="5" fillId="0" borderId="1" xfId="0" applyFont="1" applyBorder="1" applyAlignment="1">
      <alignment horizontal="center" vertical="center"/>
    </xf>
    <xf numFmtId="164" fontId="12" fillId="0" borderId="1" xfId="0" applyNumberFormat="1" applyFont="1" applyBorder="1" applyAlignment="1">
      <alignment horizontal="right" vertical="center"/>
    </xf>
    <xf numFmtId="0" fontId="5" fillId="0" borderId="0" xfId="0" applyFont="1" applyAlignment="1">
      <alignment wrapText="1"/>
    </xf>
    <xf numFmtId="9" fontId="28" fillId="0" borderId="0" xfId="0" applyNumberFormat="1" applyFont="1"/>
    <xf numFmtId="2" fontId="14" fillId="0" borderId="0" xfId="0" applyNumberFormat="1" applyFont="1" applyAlignment="1">
      <alignment horizontal="right"/>
    </xf>
    <xf numFmtId="9" fontId="14" fillId="0" borderId="0" xfId="0" applyNumberFormat="1" applyFont="1"/>
    <xf numFmtId="164" fontId="14" fillId="0" borderId="0" xfId="0" applyNumberFormat="1" applyFont="1" applyAlignment="1">
      <alignment horizontal="right"/>
    </xf>
    <xf numFmtId="0" fontId="14" fillId="0" borderId="0" xfId="0" applyFont="1" applyAlignment="1">
      <alignment wrapText="1"/>
    </xf>
    <xf numFmtId="0" fontId="29" fillId="0" borderId="0" xfId="0" applyFont="1"/>
    <xf numFmtId="49" fontId="3" fillId="0" borderId="2" xfId="0" applyNumberFormat="1" applyFont="1" applyBorder="1" applyAlignment="1">
      <alignment horizontal="center" vertical="center" wrapText="1"/>
    </xf>
    <xf numFmtId="0" fontId="4" fillId="5" borderId="10" xfId="0" applyFont="1" applyFill="1" applyBorder="1" applyAlignment="1">
      <alignment horizontal="center" vertical="center" wrapText="1"/>
    </xf>
    <xf numFmtId="0" fontId="5" fillId="5" borderId="7" xfId="0" applyFont="1" applyFill="1" applyBorder="1" applyAlignment="1">
      <alignment horizontal="center" vertical="center" wrapText="1"/>
    </xf>
    <xf numFmtId="4" fontId="5" fillId="5" borderId="2" xfId="0" applyNumberFormat="1" applyFont="1" applyFill="1" applyBorder="1" applyAlignment="1">
      <alignment horizontal="right" vertical="center"/>
    </xf>
    <xf numFmtId="9" fontId="4" fillId="5" borderId="6" xfId="0" applyNumberFormat="1" applyFont="1" applyFill="1" applyBorder="1" applyAlignment="1">
      <alignment horizontal="center" vertical="center"/>
    </xf>
    <xf numFmtId="0" fontId="30" fillId="0" borderId="0" xfId="0" applyFont="1"/>
    <xf numFmtId="0" fontId="31" fillId="0" borderId="0" xfId="0" applyFont="1"/>
    <xf numFmtId="0" fontId="17" fillId="0" borderId="0" xfId="0" applyFont="1" applyAlignment="1">
      <alignment vertical="center"/>
    </xf>
    <xf numFmtId="164" fontId="7" fillId="0" borderId="0" xfId="0" applyNumberFormat="1" applyFont="1"/>
    <xf numFmtId="164" fontId="7" fillId="0" borderId="8" xfId="0" applyNumberFormat="1" applyFont="1" applyBorder="1" applyAlignment="1">
      <alignment vertical="center"/>
    </xf>
    <xf numFmtId="0" fontId="4"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4" fillId="5" borderId="13" xfId="0" applyFont="1" applyFill="1" applyBorder="1" applyAlignment="1">
      <alignment horizontal="center" vertical="center" wrapText="1"/>
    </xf>
    <xf numFmtId="164" fontId="12" fillId="5" borderId="1" xfId="0" applyNumberFormat="1" applyFont="1" applyFill="1" applyBorder="1" applyAlignment="1">
      <alignment horizontal="right" vertical="center"/>
    </xf>
    <xf numFmtId="164" fontId="12" fillId="0" borderId="1" xfId="0" applyNumberFormat="1" applyFont="1" applyBorder="1" applyAlignment="1">
      <alignment vertical="center"/>
    </xf>
    <xf numFmtId="164" fontId="12" fillId="5" borderId="0" xfId="0" applyNumberFormat="1" applyFont="1" applyFill="1" applyAlignment="1">
      <alignment horizontal="right" vertical="center"/>
    </xf>
    <xf numFmtId="164" fontId="12" fillId="0" borderId="0" xfId="0" applyNumberFormat="1" applyFont="1" applyAlignment="1">
      <alignment vertical="center"/>
    </xf>
    <xf numFmtId="0" fontId="20" fillId="5" borderId="0" xfId="0" applyFont="1" applyFill="1"/>
    <xf numFmtId="164" fontId="3" fillId="5" borderId="0" xfId="0" applyNumberFormat="1" applyFont="1" applyFill="1"/>
    <xf numFmtId="0" fontId="7" fillId="0" borderId="1" xfId="0" applyFont="1" applyBorder="1" applyAlignment="1">
      <alignment horizontal="center" vertical="center"/>
    </xf>
    <xf numFmtId="0" fontId="7" fillId="0" borderId="4" xfId="0" applyFont="1" applyBorder="1" applyAlignment="1">
      <alignment vertical="center" wrapText="1"/>
    </xf>
    <xf numFmtId="1" fontId="7" fillId="0" borderId="1" xfId="0" applyNumberFormat="1" applyFont="1" applyBorder="1" applyAlignment="1">
      <alignment horizontal="center" vertical="center"/>
    </xf>
    <xf numFmtId="0" fontId="7" fillId="5" borderId="5" xfId="0" applyFont="1" applyFill="1" applyBorder="1" applyAlignment="1">
      <alignment horizontal="center" vertical="center" wrapText="1"/>
    </xf>
    <xf numFmtId="0" fontId="4" fillId="3" borderId="8" xfId="0" applyFont="1" applyFill="1" applyBorder="1" applyAlignment="1">
      <alignment horizontal="center" vertical="center"/>
    </xf>
    <xf numFmtId="0" fontId="4" fillId="4" borderId="7" xfId="0" applyFont="1" applyFill="1" applyBorder="1" applyAlignment="1">
      <alignment horizontal="center" vertical="center"/>
    </xf>
    <xf numFmtId="0" fontId="4" fillId="5" borderId="8" xfId="0" applyFont="1" applyFill="1" applyBorder="1" applyAlignment="1">
      <alignment horizontal="center" vertical="center" wrapText="1"/>
    </xf>
    <xf numFmtId="0" fontId="7" fillId="5" borderId="7" xfId="0" applyFont="1" applyFill="1" applyBorder="1" applyAlignment="1">
      <alignment horizontal="center" vertical="center" wrapText="1"/>
    </xf>
    <xf numFmtId="4" fontId="4" fillId="5" borderId="2" xfId="0" applyNumberFormat="1" applyFont="1" applyFill="1" applyBorder="1" applyAlignment="1">
      <alignment horizontal="right" vertical="center"/>
    </xf>
    <xf numFmtId="9" fontId="7" fillId="5" borderId="4" xfId="0" applyNumberFormat="1" applyFont="1" applyFill="1" applyBorder="1" applyAlignment="1">
      <alignment horizontal="center" vertical="center"/>
    </xf>
    <xf numFmtId="0" fontId="7" fillId="0" borderId="2" xfId="0" applyFont="1" applyBorder="1" applyAlignment="1">
      <alignment vertical="center" wrapText="1"/>
    </xf>
    <xf numFmtId="3" fontId="7" fillId="0" borderId="2" xfId="0" applyNumberFormat="1" applyFont="1" applyBorder="1" applyAlignment="1">
      <alignment vertical="center" wrapText="1"/>
    </xf>
    <xf numFmtId="0" fontId="4" fillId="3" borderId="10" xfId="0" applyFont="1" applyFill="1" applyBorder="1" applyAlignment="1">
      <alignment horizontal="center" vertical="center"/>
    </xf>
    <xf numFmtId="0" fontId="7" fillId="5" borderId="2" xfId="0" applyFont="1" applyFill="1" applyBorder="1" applyAlignment="1">
      <alignment horizontal="center" vertical="center" wrapText="1"/>
    </xf>
    <xf numFmtId="9" fontId="7" fillId="5" borderId="10" xfId="0" applyNumberFormat="1" applyFont="1" applyFill="1" applyBorder="1" applyAlignment="1">
      <alignment horizontal="center" vertical="center"/>
    </xf>
    <xf numFmtId="0" fontId="12" fillId="5" borderId="5" xfId="0" applyFont="1" applyFill="1" applyBorder="1" applyAlignment="1">
      <alignment vertical="center" wrapText="1"/>
    </xf>
    <xf numFmtId="164" fontId="11" fillId="5" borderId="1" xfId="0" applyNumberFormat="1" applyFont="1" applyFill="1" applyBorder="1" applyAlignment="1">
      <alignment horizontal="right" vertical="center"/>
    </xf>
    <xf numFmtId="164" fontId="9" fillId="0" borderId="1" xfId="0" applyNumberFormat="1" applyFont="1" applyBorder="1" applyAlignment="1">
      <alignment vertical="center"/>
    </xf>
    <xf numFmtId="4" fontId="9" fillId="0" borderId="1" xfId="0" applyNumberFormat="1" applyFont="1" applyBorder="1"/>
    <xf numFmtId="4" fontId="9" fillId="0" borderId="14" xfId="0" applyNumberFormat="1" applyFont="1" applyBorder="1"/>
    <xf numFmtId="0" fontId="5" fillId="0" borderId="0" xfId="0" applyFont="1" applyAlignment="1">
      <alignment horizontal="left"/>
    </xf>
    <xf numFmtId="0" fontId="9" fillId="0" borderId="0" xfId="0" applyFont="1" applyAlignment="1">
      <alignment horizontal="left" vertical="center" wrapText="1"/>
    </xf>
    <xf numFmtId="0" fontId="11" fillId="0" borderId="0" xfId="0" applyFont="1" applyAlignment="1">
      <alignment horizontal="left" vertical="center" wrapText="1"/>
    </xf>
    <xf numFmtId="0" fontId="7" fillId="0" borderId="1" xfId="0" applyFont="1" applyBorder="1" applyAlignment="1">
      <alignment horizontal="left"/>
    </xf>
    <xf numFmtId="165" fontId="9" fillId="0" borderId="1" xfId="0" applyNumberFormat="1" applyFont="1" applyBorder="1" applyAlignment="1">
      <alignment horizontal="right" vertical="center"/>
    </xf>
    <xf numFmtId="0" fontId="9" fillId="0" borderId="1" xfId="0" applyFont="1" applyBorder="1" applyAlignment="1">
      <alignment horizontal="left"/>
    </xf>
    <xf numFmtId="0" fontId="32" fillId="0" borderId="1" xfId="0" applyFont="1" applyBorder="1" applyAlignment="1">
      <alignment horizontal="left"/>
    </xf>
    <xf numFmtId="165" fontId="32" fillId="0" borderId="1" xfId="0" applyNumberFormat="1" applyFont="1" applyBorder="1" applyAlignment="1">
      <alignment horizontal="right" vertical="center"/>
    </xf>
    <xf numFmtId="0" fontId="7" fillId="0" borderId="1" xfId="0" applyFont="1" applyBorder="1" applyAlignment="1">
      <alignment horizontal="left" vertical="center" wrapText="1"/>
    </xf>
    <xf numFmtId="1" fontId="3" fillId="0" borderId="1" xfId="0" applyNumberFormat="1" applyFont="1" applyBorder="1" applyAlignment="1">
      <alignment horizontal="center" vertical="center"/>
    </xf>
    <xf numFmtId="0" fontId="9" fillId="3" borderId="1" xfId="0" applyFont="1" applyFill="1" applyBorder="1" applyAlignment="1">
      <alignment horizontal="center" vertical="center"/>
    </xf>
    <xf numFmtId="0" fontId="9" fillId="4" borderId="1" xfId="0" applyFont="1" applyFill="1" applyBorder="1" applyAlignment="1">
      <alignment horizontal="center" vertical="center"/>
    </xf>
    <xf numFmtId="0" fontId="11"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165" fontId="9" fillId="0" borderId="0" xfId="0" applyNumberFormat="1" applyFont="1" applyAlignment="1">
      <alignment vertical="center" wrapText="1"/>
    </xf>
    <xf numFmtId="49" fontId="7" fillId="5" borderId="1" xfId="0" applyNumberFormat="1" applyFont="1" applyFill="1" applyBorder="1" applyAlignment="1">
      <alignment horizontal="center" vertical="center" wrapText="1"/>
    </xf>
    <xf numFmtId="1" fontId="7" fillId="5" borderId="1" xfId="0" applyNumberFormat="1"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0" fontId="9" fillId="5" borderId="1" xfId="0" applyFont="1" applyFill="1" applyBorder="1" applyAlignment="1">
      <alignment horizontal="center" wrapText="1"/>
    </xf>
    <xf numFmtId="0" fontId="9" fillId="7" borderId="1" xfId="0" applyFont="1" applyFill="1" applyBorder="1" applyAlignment="1">
      <alignment horizontal="center" vertical="center" wrapText="1"/>
    </xf>
    <xf numFmtId="165" fontId="4" fillId="0" borderId="0" xfId="0" applyNumberFormat="1" applyFont="1" applyAlignment="1">
      <alignment vertical="center" wrapText="1"/>
    </xf>
    <xf numFmtId="0" fontId="19" fillId="0" borderId="0" xfId="0" applyFont="1"/>
    <xf numFmtId="0" fontId="20" fillId="0" borderId="1" xfId="0" applyFont="1" applyBorder="1"/>
    <xf numFmtId="3" fontId="7" fillId="4" borderId="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0" fontId="9" fillId="0" borderId="15" xfId="0" applyFont="1" applyBorder="1"/>
    <xf numFmtId="165" fontId="4" fillId="0" borderId="15" xfId="0" applyNumberFormat="1" applyFont="1" applyBorder="1" applyAlignment="1">
      <alignment vertical="center" wrapText="1"/>
    </xf>
    <xf numFmtId="0" fontId="33" fillId="0" borderId="1" xfId="0" applyFont="1" applyBorder="1" applyAlignment="1">
      <alignment horizontal="left" vertical="center" wrapText="1"/>
    </xf>
    <xf numFmtId="0" fontId="7" fillId="0" borderId="1" xfId="0" applyFont="1" applyBorder="1" applyAlignment="1">
      <alignment horizontal="left" vertical="center"/>
    </xf>
    <xf numFmtId="0" fontId="7" fillId="0" borderId="1" xfId="0" applyFont="1" applyBorder="1" applyAlignment="1">
      <alignment horizontal="left" wrapText="1"/>
    </xf>
    <xf numFmtId="0" fontId="34" fillId="0" borderId="1" xfId="0" applyFont="1" applyBorder="1" applyAlignment="1">
      <alignment horizontal="left" wrapText="1"/>
    </xf>
    <xf numFmtId="9" fontId="7" fillId="0" borderId="1" xfId="0" applyNumberFormat="1" applyFont="1" applyBorder="1" applyAlignment="1">
      <alignment horizontal="center" vertical="center" wrapText="1"/>
    </xf>
    <xf numFmtId="0" fontId="5" fillId="0" borderId="1" xfId="0" applyFont="1" applyBorder="1" applyAlignment="1">
      <alignment horizontal="left"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4" fontId="5" fillId="0" borderId="16" xfId="0" applyNumberFormat="1" applyFont="1" applyBorder="1" applyAlignment="1">
      <alignment horizontal="right" vertical="center"/>
    </xf>
    <xf numFmtId="168" fontId="5" fillId="0" borderId="1" xfId="0" applyNumberFormat="1" applyFont="1" applyBorder="1" applyAlignment="1">
      <alignment vertical="center"/>
    </xf>
    <xf numFmtId="0" fontId="3" fillId="0" borderId="0" xfId="0" applyFont="1" applyAlignment="1">
      <alignment horizontal="left" vertical="center"/>
    </xf>
    <xf numFmtId="0" fontId="7" fillId="0" borderId="0" xfId="0" applyFont="1" applyAlignment="1">
      <alignment horizontal="left" vertical="center"/>
    </xf>
    <xf numFmtId="0" fontId="13" fillId="0" borderId="0" xfId="0" applyFont="1" applyAlignment="1">
      <alignment horizontal="center" vertical="center"/>
    </xf>
    <xf numFmtId="0" fontId="32" fillId="6" borderId="1" xfId="0" applyFont="1" applyFill="1" applyBorder="1" applyAlignment="1">
      <alignment horizontal="left" wrapText="1"/>
    </xf>
    <xf numFmtId="165" fontId="32" fillId="5" borderId="1" xfId="0" applyNumberFormat="1" applyFont="1" applyFill="1" applyBorder="1" applyAlignment="1">
      <alignment horizontal="right" vertical="center"/>
    </xf>
    <xf numFmtId="0" fontId="3" fillId="0" borderId="15" xfId="0" applyFont="1" applyBorder="1"/>
    <xf numFmtId="0" fontId="7" fillId="6" borderId="1" xfId="0" applyFont="1" applyFill="1" applyBorder="1" applyAlignment="1">
      <alignment horizontal="left" vertical="center" wrapText="1"/>
    </xf>
    <xf numFmtId="0" fontId="19" fillId="0" borderId="15" xfId="0" applyFont="1" applyBorder="1"/>
    <xf numFmtId="0" fontId="9" fillId="9"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171" fontId="8" fillId="0" borderId="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1" fontId="7" fillId="0" borderId="2" xfId="0" applyNumberFormat="1" applyFont="1" applyBorder="1" applyAlignment="1">
      <alignment horizontal="center" vertical="center" wrapText="1"/>
    </xf>
    <xf numFmtId="1" fontId="7" fillId="3" borderId="2" xfId="0" applyNumberFormat="1" applyFont="1" applyFill="1" applyBorder="1" applyAlignment="1">
      <alignment horizontal="center" vertical="center" wrapText="1"/>
    </xf>
    <xf numFmtId="0" fontId="7" fillId="4" borderId="2" xfId="0" applyFont="1" applyFill="1" applyBorder="1" applyAlignment="1">
      <alignment horizontal="center" vertical="center" wrapText="1"/>
    </xf>
    <xf numFmtId="165" fontId="7" fillId="0" borderId="2" xfId="0" applyNumberFormat="1" applyFont="1" applyBorder="1" applyAlignment="1">
      <alignment horizontal="center" vertical="center" wrapText="1"/>
    </xf>
    <xf numFmtId="0" fontId="9" fillId="0" borderId="1" xfId="0" applyFont="1" applyBorder="1"/>
    <xf numFmtId="0" fontId="11" fillId="0" borderId="9" xfId="0" applyFont="1" applyBorder="1" applyAlignment="1">
      <alignment horizontal="center" vertical="center"/>
    </xf>
    <xf numFmtId="0" fontId="11" fillId="3" borderId="9" xfId="0" applyFont="1" applyFill="1" applyBorder="1" applyAlignment="1">
      <alignment horizontal="center" vertical="center"/>
    </xf>
    <xf numFmtId="0" fontId="11" fillId="4" borderId="9" xfId="0" applyFont="1" applyFill="1" applyBorder="1" applyAlignment="1">
      <alignment horizontal="center" vertical="center"/>
    </xf>
    <xf numFmtId="2" fontId="9" fillId="0" borderId="0" xfId="0" applyNumberFormat="1" applyFont="1"/>
    <xf numFmtId="0" fontId="8" fillId="0" borderId="0" xfId="0" applyFont="1" applyAlignment="1">
      <alignment wrapText="1"/>
    </xf>
    <xf numFmtId="0" fontId="8" fillId="0" borderId="0" xfId="0" applyFont="1"/>
    <xf numFmtId="0" fontId="35" fillId="0" borderId="0" xfId="0" applyFont="1"/>
    <xf numFmtId="0" fontId="11" fillId="0" borderId="2" xfId="0" applyFont="1" applyBorder="1" applyAlignment="1">
      <alignment horizontal="center" vertical="center"/>
    </xf>
    <xf numFmtId="0" fontId="36" fillId="0" borderId="1" xfId="0" applyFont="1" applyBorder="1" applyAlignment="1">
      <alignment horizontal="center" vertical="center" wrapText="1"/>
    </xf>
    <xf numFmtId="0" fontId="7" fillId="5" borderId="0" xfId="0" applyFont="1" applyFill="1" applyAlignment="1">
      <alignment horizontal="left" vertical="center"/>
    </xf>
    <xf numFmtId="0" fontId="4" fillId="5" borderId="0" xfId="0" applyFont="1" applyFill="1" applyAlignment="1">
      <alignment wrapText="1"/>
    </xf>
    <xf numFmtId="0" fontId="4" fillId="5" borderId="0" xfId="0" applyFont="1" applyFill="1" applyAlignment="1">
      <alignment horizontal="center" vertical="center"/>
    </xf>
    <xf numFmtId="0" fontId="13" fillId="5" borderId="0" xfId="0" applyFont="1" applyFill="1" applyAlignment="1">
      <alignment horizontal="center" vertical="center"/>
    </xf>
    <xf numFmtId="0" fontId="5" fillId="5" borderId="0" xfId="0" applyFont="1" applyFill="1" applyAlignment="1">
      <alignment horizontal="center" vertical="center"/>
    </xf>
    <xf numFmtId="0" fontId="4" fillId="5" borderId="0" xfId="0" applyFont="1" applyFill="1" applyAlignment="1">
      <alignment horizontal="center"/>
    </xf>
    <xf numFmtId="4" fontId="4" fillId="5" borderId="0" xfId="0" applyNumberFormat="1" applyFont="1" applyFill="1" applyAlignment="1">
      <alignment horizontal="right" vertical="center"/>
    </xf>
    <xf numFmtId="4" fontId="4" fillId="5" borderId="0" xfId="0" applyNumberFormat="1" applyFont="1" applyFill="1"/>
    <xf numFmtId="4" fontId="9" fillId="0" borderId="0" xfId="0" applyNumberFormat="1" applyFont="1" applyAlignment="1">
      <alignment horizontal="right" vertical="center"/>
    </xf>
    <xf numFmtId="9" fontId="9" fillId="0" borderId="0" xfId="0" applyNumberFormat="1" applyFont="1" applyAlignment="1">
      <alignment vertical="center"/>
    </xf>
    <xf numFmtId="0" fontId="18" fillId="5" borderId="0" xfId="0" applyFont="1" applyFill="1" applyAlignment="1">
      <alignment vertical="center"/>
    </xf>
    <xf numFmtId="0" fontId="9" fillId="6" borderId="1" xfId="0" applyFont="1" applyFill="1" applyBorder="1" applyAlignment="1">
      <alignment vertical="center" wrapText="1"/>
    </xf>
    <xf numFmtId="0" fontId="7" fillId="5" borderId="8" xfId="0" applyFont="1" applyFill="1" applyBorder="1" applyAlignment="1">
      <alignment horizontal="center" vertical="center" wrapText="1"/>
    </xf>
    <xf numFmtId="0" fontId="9" fillId="6" borderId="0" xfId="0" applyFont="1" applyFill="1" applyAlignment="1">
      <alignment horizontal="left" wrapText="1"/>
    </xf>
    <xf numFmtId="49" fontId="3" fillId="0" borderId="1" xfId="0" applyNumberFormat="1" applyFont="1" applyBorder="1"/>
    <xf numFmtId="0" fontId="37" fillId="5" borderId="1" xfId="0" applyFont="1" applyFill="1" applyBorder="1" applyAlignment="1">
      <alignment wrapText="1"/>
    </xf>
    <xf numFmtId="1" fontId="3" fillId="0" borderId="1" xfId="0" applyNumberFormat="1" applyFont="1" applyBorder="1"/>
    <xf numFmtId="1" fontId="8" fillId="3" borderId="1" xfId="0" applyNumberFormat="1" applyFont="1" applyFill="1" applyBorder="1" applyAlignment="1">
      <alignment horizontal="center" wrapText="1"/>
    </xf>
    <xf numFmtId="1" fontId="8" fillId="4" borderId="1" xfId="0" applyNumberFormat="1" applyFont="1" applyFill="1" applyBorder="1" applyAlignment="1">
      <alignment horizontal="center" wrapText="1"/>
    </xf>
    <xf numFmtId="1" fontId="11" fillId="0" borderId="1" xfId="0" applyNumberFormat="1" applyFont="1" applyBorder="1" applyAlignment="1">
      <alignment horizontal="center" vertical="center"/>
    </xf>
    <xf numFmtId="3" fontId="3" fillId="0" borderId="8" xfId="0" applyNumberFormat="1" applyFont="1" applyBorder="1"/>
    <xf numFmtId="165" fontId="3" fillId="0" borderId="1" xfId="0" applyNumberFormat="1" applyFont="1" applyBorder="1"/>
    <xf numFmtId="165" fontId="3" fillId="0" borderId="0" xfId="0" applyNumberFormat="1" applyFont="1"/>
    <xf numFmtId="0" fontId="9" fillId="6" borderId="1" xfId="0" applyFont="1" applyFill="1" applyBorder="1" applyAlignment="1">
      <alignment horizontal="left" wrapText="1"/>
    </xf>
    <xf numFmtId="165" fontId="9" fillId="5" borderId="1" xfId="0" applyNumberFormat="1" applyFont="1" applyFill="1" applyBorder="1" applyAlignment="1">
      <alignment horizontal="right" vertical="center"/>
    </xf>
    <xf numFmtId="3" fontId="4"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xf>
    <xf numFmtId="0" fontId="4" fillId="5" borderId="1" xfId="0" applyFont="1" applyFill="1" applyBorder="1" applyAlignment="1">
      <alignment vertical="center" wrapText="1"/>
    </xf>
    <xf numFmtId="0" fontId="32" fillId="0" borderId="1" xfId="0" applyFont="1" applyBorder="1" applyAlignment="1">
      <alignment horizontal="left" wrapText="1"/>
    </xf>
    <xf numFmtId="1" fontId="3" fillId="6" borderId="1" xfId="0" applyNumberFormat="1" applyFont="1" applyFill="1" applyBorder="1" applyAlignment="1">
      <alignment horizontal="center" vertical="center"/>
    </xf>
    <xf numFmtId="4" fontId="4" fillId="5" borderId="1" xfId="0" applyNumberFormat="1" applyFont="1" applyFill="1" applyBorder="1" applyAlignment="1">
      <alignment horizontal="center" vertical="center"/>
    </xf>
    <xf numFmtId="0" fontId="3" fillId="6" borderId="1" xfId="0" applyFont="1" applyFill="1" applyBorder="1" applyAlignment="1">
      <alignment horizontal="left" wrapText="1"/>
    </xf>
    <xf numFmtId="49" fontId="9" fillId="0" borderId="1" xfId="0" applyNumberFormat="1" applyFont="1" applyBorder="1" applyAlignment="1">
      <alignment vertical="center"/>
    </xf>
    <xf numFmtId="0" fontId="11" fillId="0" borderId="5" xfId="0" applyFont="1" applyBorder="1" applyAlignment="1">
      <alignment horizontal="center" vertical="center"/>
    </xf>
    <xf numFmtId="0" fontId="11" fillId="0" borderId="8" xfId="0" applyFont="1" applyBorder="1" applyAlignment="1">
      <alignment horizontal="center" vertical="center"/>
    </xf>
    <xf numFmtId="4" fontId="9" fillId="0" borderId="1" xfId="0" applyNumberFormat="1" applyFont="1" applyBorder="1" applyAlignment="1">
      <alignment horizontal="right" vertical="center" wrapText="1"/>
    </xf>
    <xf numFmtId="172" fontId="9" fillId="0" borderId="1" xfId="0" applyNumberFormat="1" applyFont="1" applyBorder="1"/>
    <xf numFmtId="2" fontId="3" fillId="0" borderId="0" xfId="0" applyNumberFormat="1" applyFont="1"/>
    <xf numFmtId="0" fontId="4" fillId="5" borderId="0" xfId="0" applyFont="1" applyFill="1" applyAlignment="1">
      <alignment vertical="center"/>
    </xf>
    <xf numFmtId="9" fontId="4" fillId="0" borderId="0" xfId="0" applyNumberFormat="1" applyFont="1" applyAlignment="1">
      <alignment vertical="center"/>
    </xf>
    <xf numFmtId="164" fontId="4" fillId="0" borderId="0" xfId="0" applyNumberFormat="1" applyFont="1" applyAlignment="1">
      <alignment horizontal="right" vertical="center"/>
    </xf>
    <xf numFmtId="0" fontId="13" fillId="5" borderId="0" xfId="0" applyFont="1" applyFill="1" applyAlignment="1">
      <alignment vertical="center"/>
    </xf>
    <xf numFmtId="165" fontId="4" fillId="0" borderId="4" xfId="0" applyNumberFormat="1" applyFont="1" applyBorder="1" applyAlignment="1">
      <alignment vertical="center" wrapText="1"/>
    </xf>
    <xf numFmtId="0" fontId="4" fillId="5" borderId="1" xfId="0" applyFont="1" applyFill="1" applyBorder="1" applyAlignment="1">
      <alignment horizontal="center" vertical="center"/>
    </xf>
    <xf numFmtId="3" fontId="4" fillId="5" borderId="8" xfId="0" applyNumberFormat="1" applyFont="1" applyFill="1" applyBorder="1" applyAlignment="1">
      <alignment horizontal="center" vertical="center"/>
    </xf>
    <xf numFmtId="9" fontId="4" fillId="5" borderId="1" xfId="0" applyNumberFormat="1" applyFont="1" applyFill="1" applyBorder="1" applyAlignment="1">
      <alignment horizontal="center" vertical="center" wrapText="1"/>
    </xf>
    <xf numFmtId="49" fontId="4" fillId="6" borderId="1" xfId="0" applyNumberFormat="1" applyFont="1" applyFill="1" applyBorder="1" applyAlignment="1">
      <alignment vertical="center"/>
    </xf>
    <xf numFmtId="0" fontId="4" fillId="6" borderId="1" xfId="0" applyFont="1" applyFill="1" applyBorder="1" applyAlignment="1">
      <alignment vertical="center" wrapText="1"/>
    </xf>
    <xf numFmtId="0" fontId="4" fillId="5" borderId="2" xfId="0" applyFont="1" applyFill="1" applyBorder="1" applyAlignment="1">
      <alignment vertical="center" wrapText="1"/>
    </xf>
    <xf numFmtId="164" fontId="12" fillId="0" borderId="11" xfId="0" applyNumberFormat="1" applyFont="1" applyBorder="1" applyAlignment="1">
      <alignment horizontal="right" vertical="center"/>
    </xf>
    <xf numFmtId="0" fontId="11" fillId="0" borderId="0" xfId="0" applyFont="1" applyAlignment="1">
      <alignment horizontal="center" vertical="center"/>
    </xf>
    <xf numFmtId="9" fontId="9" fillId="0" borderId="0" xfId="0" applyNumberFormat="1" applyFont="1" applyAlignment="1">
      <alignment horizontal="center" vertical="center"/>
    </xf>
    <xf numFmtId="0" fontId="18" fillId="0" borderId="0" xfId="0" applyFont="1" applyAlignment="1">
      <alignment horizontal="center" vertical="center"/>
    </xf>
    <xf numFmtId="1" fontId="9" fillId="4" borderId="1" xfId="0" applyNumberFormat="1" applyFont="1" applyFill="1" applyBorder="1" applyAlignment="1">
      <alignment horizontal="center" vertical="center"/>
    </xf>
    <xf numFmtId="0" fontId="36" fillId="0" borderId="1" xfId="0" applyFont="1" applyBorder="1" applyAlignment="1">
      <alignment wrapText="1"/>
    </xf>
    <xf numFmtId="0" fontId="9" fillId="0" borderId="1" xfId="0" applyFont="1" applyBorder="1" applyAlignment="1">
      <alignment vertical="center"/>
    </xf>
    <xf numFmtId="0" fontId="9" fillId="6" borderId="1" xfId="0" applyFont="1" applyFill="1" applyBorder="1" applyAlignment="1">
      <alignment vertical="center"/>
    </xf>
    <xf numFmtId="0" fontId="11" fillId="3" borderId="1" xfId="0" applyFont="1" applyFill="1" applyBorder="1" applyAlignment="1">
      <alignment horizontal="center" vertical="center"/>
    </xf>
    <xf numFmtId="1" fontId="11" fillId="4" borderId="1" xfId="0" applyNumberFormat="1" applyFont="1" applyFill="1" applyBorder="1" applyAlignment="1">
      <alignment horizontal="center" vertical="center"/>
    </xf>
    <xf numFmtId="3" fontId="5" fillId="0" borderId="8" xfId="0" applyNumberFormat="1" applyFont="1" applyBorder="1" applyAlignment="1">
      <alignment horizontal="center" vertical="center"/>
    </xf>
    <xf numFmtId="1" fontId="3" fillId="0" borderId="2" xfId="0" applyNumberFormat="1" applyFont="1" applyBorder="1" applyAlignment="1">
      <alignment horizontal="center" vertical="center"/>
    </xf>
    <xf numFmtId="164" fontId="11" fillId="0" borderId="5" xfId="0" applyNumberFormat="1" applyFont="1" applyBorder="1" applyAlignment="1">
      <alignment horizontal="right" vertical="center"/>
    </xf>
    <xf numFmtId="164" fontId="11" fillId="0" borderId="1" xfId="0" applyNumberFormat="1" applyFont="1" applyBorder="1" applyAlignment="1">
      <alignment vertical="center"/>
    </xf>
    <xf numFmtId="4" fontId="9" fillId="0" borderId="1" xfId="0" applyNumberFormat="1" applyFont="1" applyBorder="1" applyAlignment="1">
      <alignment vertical="center" wrapText="1"/>
    </xf>
    <xf numFmtId="168" fontId="9" fillId="0" borderId="0" xfId="0" applyNumberFormat="1" applyFont="1"/>
    <xf numFmtId="0" fontId="9" fillId="0" borderId="0" xfId="0" applyFont="1" applyAlignment="1">
      <alignment horizontal="left" vertical="center"/>
    </xf>
    <xf numFmtId="2" fontId="9" fillId="0" borderId="0" xfId="0" applyNumberFormat="1" applyFont="1" applyAlignment="1">
      <alignment horizontal="right" vertical="center"/>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5" borderId="1" xfId="0" applyFont="1" applyFill="1" applyBorder="1" applyAlignment="1">
      <alignment horizontal="left" wrapText="1"/>
    </xf>
    <xf numFmtId="0" fontId="7" fillId="0" borderId="6" xfId="0" applyFont="1" applyBorder="1" applyAlignment="1">
      <alignment horizontal="center" vertical="center" wrapText="1"/>
    </xf>
    <xf numFmtId="0" fontId="9" fillId="10" borderId="1" xfId="0" applyFont="1" applyFill="1" applyBorder="1" applyAlignment="1">
      <alignment horizontal="left" wrapText="1"/>
    </xf>
    <xf numFmtId="0" fontId="9" fillId="6" borderId="1" xfId="0" applyFont="1" applyFill="1" applyBorder="1" applyAlignment="1">
      <alignment horizontal="center" wrapText="1"/>
    </xf>
    <xf numFmtId="0" fontId="38" fillId="6" borderId="1" xfId="0" applyFont="1" applyFill="1" applyBorder="1" applyAlignment="1">
      <alignment horizontal="center" wrapText="1"/>
    </xf>
    <xf numFmtId="4" fontId="11" fillId="0" borderId="8" xfId="0" applyNumberFormat="1" applyFont="1" applyBorder="1" applyAlignment="1">
      <alignment horizontal="right" vertical="center"/>
    </xf>
    <xf numFmtId="0" fontId="39" fillId="0" borderId="0" xfId="0" applyFont="1" applyAlignment="1">
      <alignment horizontal="left" vertical="center"/>
    </xf>
    <xf numFmtId="0" fontId="9" fillId="0" borderId="0" xfId="0" applyFont="1" applyAlignment="1">
      <alignment horizontal="left" wrapText="1"/>
    </xf>
    <xf numFmtId="3" fontId="7" fillId="0" borderId="2" xfId="0" applyNumberFormat="1" applyFont="1" applyBorder="1" applyAlignment="1">
      <alignment vertical="center"/>
    </xf>
    <xf numFmtId="0" fontId="32" fillId="0" borderId="0" xfId="0" applyFont="1" applyAlignment="1">
      <alignment horizontal="left"/>
    </xf>
    <xf numFmtId="0" fontId="40" fillId="0" borderId="1" xfId="0" applyFont="1" applyBorder="1" applyAlignment="1">
      <alignment horizontal="center"/>
    </xf>
    <xf numFmtId="0" fontId="11" fillId="0" borderId="1" xfId="0" applyFont="1" applyBorder="1" applyAlignment="1">
      <alignment horizontal="right"/>
    </xf>
    <xf numFmtId="0" fontId="32" fillId="0" borderId="0" xfId="0" applyFont="1" applyAlignment="1">
      <alignment horizontal="center"/>
    </xf>
    <xf numFmtId="0" fontId="32" fillId="0" borderId="0" xfId="0" applyFont="1" applyAlignment="1">
      <alignment horizontal="right"/>
    </xf>
    <xf numFmtId="173" fontId="4" fillId="5" borderId="0" xfId="0" applyNumberFormat="1" applyFont="1" applyFill="1" applyAlignment="1">
      <alignment horizontal="right" vertical="center"/>
    </xf>
    <xf numFmtId="0" fontId="32" fillId="0" borderId="1" xfId="0" applyFont="1" applyBorder="1" applyAlignment="1">
      <alignment horizontal="left" vertical="center"/>
    </xf>
    <xf numFmtId="49" fontId="7" fillId="0" borderId="0" xfId="0" applyNumberFormat="1" applyFont="1" applyAlignment="1">
      <alignment horizontal="center" vertical="center" wrapText="1"/>
    </xf>
    <xf numFmtId="1" fontId="7" fillId="0" borderId="0" xfId="0" applyNumberFormat="1" applyFont="1" applyAlignment="1">
      <alignment horizontal="center" vertical="center" wrapText="1"/>
    </xf>
    <xf numFmtId="165" fontId="7" fillId="0" borderId="0" xfId="0" applyNumberFormat="1" applyFont="1" applyAlignment="1">
      <alignment horizontal="center" vertical="center" wrapText="1"/>
    </xf>
    <xf numFmtId="4" fontId="4" fillId="0" borderId="9" xfId="0" applyNumberFormat="1" applyFont="1" applyBorder="1" applyAlignment="1">
      <alignment vertical="center"/>
    </xf>
    <xf numFmtId="4" fontId="4" fillId="0" borderId="9" xfId="0" applyNumberFormat="1" applyFont="1" applyBorder="1" applyAlignment="1">
      <alignment horizontal="right" vertical="center"/>
    </xf>
    <xf numFmtId="0" fontId="9" fillId="0" borderId="1" xfId="0" applyFont="1" applyBorder="1" applyAlignment="1">
      <alignment horizontal="left" vertical="center"/>
    </xf>
    <xf numFmtId="1" fontId="7" fillId="5" borderId="0" xfId="0" applyNumberFormat="1" applyFont="1" applyFill="1" applyAlignment="1">
      <alignment horizontal="center" vertical="center" wrapText="1"/>
    </xf>
    <xf numFmtId="0" fontId="7" fillId="5" borderId="0" xfId="0" applyFont="1" applyFill="1" applyAlignment="1">
      <alignment horizontal="center" vertical="center" wrapText="1"/>
    </xf>
    <xf numFmtId="0" fontId="41" fillId="0" borderId="0" xfId="0" applyFont="1"/>
    <xf numFmtId="0" fontId="3" fillId="0" borderId="0" xfId="0" applyFont="1" applyAlignment="1">
      <alignment vertical="center"/>
    </xf>
    <xf numFmtId="0" fontId="4" fillId="0" borderId="4" xfId="0" applyFont="1" applyBorder="1" applyAlignment="1">
      <alignment horizontal="center" vertical="center"/>
    </xf>
    <xf numFmtId="172" fontId="4" fillId="0" borderId="17" xfId="0" applyNumberFormat="1" applyFont="1" applyBorder="1" applyAlignment="1">
      <alignment horizontal="right" vertical="center"/>
    </xf>
    <xf numFmtId="172" fontId="4" fillId="0" borderId="1" xfId="0" applyNumberFormat="1" applyFont="1" applyBorder="1" applyAlignment="1">
      <alignment horizontal="right" vertical="center"/>
    </xf>
    <xf numFmtId="1" fontId="4" fillId="0" borderId="4" xfId="0" applyNumberFormat="1" applyFont="1" applyBorder="1" applyAlignment="1">
      <alignment vertical="center" wrapText="1"/>
    </xf>
    <xf numFmtId="0" fontId="4" fillId="5" borderId="1" xfId="0" applyFont="1" applyFill="1" applyBorder="1" applyAlignment="1">
      <alignment vertical="center"/>
    </xf>
    <xf numFmtId="0" fontId="5" fillId="0" borderId="4" xfId="0" applyFont="1" applyBorder="1" applyAlignment="1">
      <alignment vertical="center" wrapText="1"/>
    </xf>
    <xf numFmtId="172" fontId="5" fillId="0" borderId="17" xfId="0" applyNumberFormat="1" applyFont="1" applyBorder="1" applyAlignment="1">
      <alignment horizontal="right" vertical="center"/>
    </xf>
    <xf numFmtId="1" fontId="7" fillId="3" borderId="0" xfId="0" applyNumberFormat="1" applyFont="1" applyFill="1" applyAlignment="1">
      <alignment horizontal="center" vertical="center" wrapText="1"/>
    </xf>
    <xf numFmtId="1" fontId="7" fillId="4" borderId="0" xfId="0" applyNumberFormat="1" applyFont="1" applyFill="1" applyAlignment="1">
      <alignment horizontal="center" vertical="center" wrapText="1"/>
    </xf>
  </cellXfs>
  <cellStyles count="2">
    <cellStyle name="Normalny" xfId="0" builtinId="0"/>
    <cellStyle name="Tekst objaśnienia" xfId="1" builtinId="53" customBuiltin="1"/>
  </cellStyles>
  <dxfs count="77">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
      <font>
        <color rgb="FF000000"/>
        <name val="Calibri"/>
        <charset val="1"/>
      </font>
      <alignment horizontal="general" vertical="bottom" textRotation="0" wrapText="0" indent="0" shrinkToFit="0"/>
    </dxf>
  </dxfs>
  <tableStyles count="0" defaultTableStyle="TableStyleMedium2" defaultPivotStyle="PivotStyleLight16"/>
  <colors>
    <indexedColors>
      <rgbColor rgb="FF000000"/>
      <rgbColor rgb="FFFFFFFF"/>
      <rgbColor rgb="FFFF0000"/>
      <rgbColor rgb="FF00FF00"/>
      <rgbColor rgb="FF0000FF"/>
      <rgbColor rgb="FF7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D9EAD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2CC"/>
      <rgbColor rgb="FF99CCFF"/>
      <rgbColor rgb="FFFF99CC"/>
      <rgbColor rgb="FFCC99FF"/>
      <rgbColor rgb="FFFFCCCC"/>
      <rgbColor rgb="FF3366FF"/>
      <rgbColor rgb="FF33CCCC"/>
      <rgbColor rgb="FF81D41A"/>
      <rgbColor rgb="FFFFCC00"/>
      <rgbColor rgb="FFFF9900"/>
      <rgbColor rgb="FFFF7F00"/>
      <rgbColor rgb="FF666699"/>
      <rgbColor rgb="FF969696"/>
      <rgbColor rgb="FF003366"/>
      <rgbColor rgb="FF339966"/>
      <rgbColor rgb="FF003300"/>
      <rgbColor rgb="FF333300"/>
      <rgbColor rgb="FF993300"/>
      <rgbColor rgb="FF993366"/>
      <rgbColor rgb="FF4B4A4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zoomScaleNormal="100" workbookViewId="0">
      <selection activeCell="B1" sqref="B1"/>
    </sheetView>
  </sheetViews>
  <sheetFormatPr defaultRowHeight="14.4"/>
  <cols>
    <col min="1" max="1" width="4.88671875" customWidth="1"/>
    <col min="2" max="2" width="75.109375" customWidth="1"/>
    <col min="3" max="3" width="33.33203125" customWidth="1"/>
    <col min="4" max="26" width="8.6640625" customWidth="1"/>
    <col min="27" max="1025" width="14.44140625" customWidth="1"/>
  </cols>
  <sheetData>
    <row r="1" spans="1:26" ht="28.8">
      <c r="A1" s="26" t="s">
        <v>0</v>
      </c>
      <c r="B1" s="27" t="s">
        <v>1</v>
      </c>
      <c r="C1" s="27" t="s">
        <v>2</v>
      </c>
      <c r="D1" s="28"/>
      <c r="E1" s="28"/>
      <c r="F1" s="28"/>
      <c r="G1" s="28"/>
      <c r="H1" s="28"/>
      <c r="I1" s="28"/>
      <c r="J1" s="28"/>
      <c r="K1" s="28"/>
      <c r="L1" s="28"/>
      <c r="M1" s="28"/>
      <c r="N1" s="28"/>
      <c r="O1" s="28"/>
      <c r="P1" s="28"/>
      <c r="Q1" s="28"/>
      <c r="R1" s="28"/>
      <c r="S1" s="28"/>
      <c r="T1" s="28"/>
      <c r="U1" s="28"/>
      <c r="V1" s="28"/>
      <c r="W1" s="28"/>
      <c r="X1" s="28"/>
      <c r="Y1" s="28"/>
      <c r="Z1" s="28"/>
    </row>
    <row r="2" spans="1:26">
      <c r="A2" s="26">
        <v>1</v>
      </c>
      <c r="B2" s="29" t="str">
        <f>'Część 1 antybiotyki'!A4</f>
        <v>Część nr 1  - Dostawy antybiotyków 1</v>
      </c>
      <c r="C2" s="30" t="s">
        <v>3</v>
      </c>
      <c r="D2" s="28"/>
      <c r="E2" s="28"/>
      <c r="F2" s="28"/>
      <c r="G2" s="28"/>
      <c r="H2" s="28"/>
      <c r="I2" s="28"/>
      <c r="J2" s="28"/>
      <c r="K2" s="28"/>
      <c r="L2" s="28"/>
      <c r="M2" s="28"/>
      <c r="N2" s="28"/>
      <c r="O2" s="28"/>
      <c r="P2" s="28"/>
      <c r="Q2" s="28"/>
      <c r="R2" s="28"/>
      <c r="S2" s="28"/>
      <c r="T2" s="28"/>
      <c r="U2" s="28"/>
      <c r="V2" s="28"/>
      <c r="W2" s="28"/>
      <c r="X2" s="28"/>
      <c r="Y2" s="28"/>
      <c r="Z2" s="28"/>
    </row>
    <row r="3" spans="1:26">
      <c r="A3" s="26">
        <v>2</v>
      </c>
      <c r="B3" s="29" t="str">
        <f>'Część 2 antybiotyki'!A4</f>
        <v>Część nr 2  - Dostawy antybiotyków 2</v>
      </c>
      <c r="C3" s="30" t="s">
        <v>3</v>
      </c>
      <c r="D3" s="28"/>
      <c r="E3" s="28"/>
      <c r="F3" s="28"/>
      <c r="G3" s="28"/>
      <c r="H3" s="28"/>
      <c r="I3" s="28"/>
      <c r="J3" s="28"/>
      <c r="K3" s="28"/>
      <c r="L3" s="28"/>
      <c r="M3" s="28"/>
      <c r="N3" s="28"/>
      <c r="O3" s="28"/>
      <c r="P3" s="28"/>
      <c r="Q3" s="28"/>
      <c r="R3" s="28"/>
      <c r="S3" s="28"/>
      <c r="T3" s="28"/>
      <c r="U3" s="28"/>
      <c r="V3" s="28"/>
      <c r="W3" s="28"/>
      <c r="X3" s="28"/>
      <c r="Y3" s="28"/>
      <c r="Z3" s="28"/>
    </row>
    <row r="4" spans="1:26">
      <c r="A4" s="26">
        <v>3</v>
      </c>
      <c r="B4" s="29" t="str">
        <f>'Część 3 antybiotyki'!A4</f>
        <v>Część 3 - Dostawy antybiotyków 3</v>
      </c>
      <c r="C4" s="30" t="s">
        <v>3</v>
      </c>
      <c r="D4" s="28"/>
      <c r="E4" s="28"/>
      <c r="F4" s="28"/>
      <c r="G4" s="28"/>
      <c r="H4" s="28"/>
      <c r="I4" s="28"/>
      <c r="J4" s="28"/>
      <c r="K4" s="28"/>
      <c r="L4" s="28"/>
      <c r="M4" s="28"/>
      <c r="N4" s="28"/>
      <c r="O4" s="28"/>
      <c r="P4" s="28"/>
      <c r="Q4" s="28"/>
      <c r="R4" s="28"/>
      <c r="S4" s="28"/>
      <c r="T4" s="28"/>
      <c r="U4" s="28"/>
      <c r="V4" s="28"/>
      <c r="W4" s="28"/>
      <c r="X4" s="28"/>
      <c r="Y4" s="28"/>
      <c r="Z4" s="28"/>
    </row>
    <row r="5" spans="1:26">
      <c r="A5" s="26">
        <v>4</v>
      </c>
      <c r="B5" s="29" t="str">
        <f>'Część 4 antybiotyki'!A4</f>
        <v>Część 4 - Dostawy antybiotyków 4</v>
      </c>
      <c r="C5" s="30" t="s">
        <v>3</v>
      </c>
      <c r="D5" s="28"/>
      <c r="E5" s="28"/>
      <c r="F5" s="28"/>
      <c r="G5" s="28"/>
      <c r="H5" s="28"/>
      <c r="I5" s="28"/>
      <c r="J5" s="28"/>
      <c r="K5" s="28"/>
      <c r="L5" s="28"/>
      <c r="M5" s="28"/>
      <c r="N5" s="28"/>
      <c r="O5" s="28"/>
      <c r="P5" s="28"/>
      <c r="Q5" s="28"/>
      <c r="R5" s="28"/>
      <c r="S5" s="28"/>
      <c r="T5" s="28"/>
      <c r="U5" s="28"/>
      <c r="V5" s="28"/>
      <c r="W5" s="28"/>
      <c r="X5" s="28"/>
      <c r="Y5" s="28"/>
      <c r="Z5" s="28"/>
    </row>
    <row r="6" spans="1:26">
      <c r="A6" s="26">
        <v>5</v>
      </c>
      <c r="B6" s="29" t="str">
        <f>'Część 5 pprątkowe'!A4</f>
        <v>Część 5 - Dostawy leków przeciwprątkowych 1</v>
      </c>
      <c r="C6" s="30" t="s">
        <v>3</v>
      </c>
      <c r="D6" s="28"/>
      <c r="E6" s="28"/>
      <c r="F6" s="28"/>
      <c r="G6" s="28"/>
      <c r="H6" s="28"/>
      <c r="I6" s="28"/>
      <c r="J6" s="28"/>
      <c r="K6" s="28"/>
      <c r="L6" s="28"/>
      <c r="M6" s="28"/>
      <c r="N6" s="28"/>
      <c r="O6" s="28"/>
      <c r="P6" s="28"/>
      <c r="Q6" s="28"/>
      <c r="R6" s="28"/>
      <c r="S6" s="28"/>
      <c r="T6" s="28"/>
      <c r="U6" s="28"/>
      <c r="V6" s="28"/>
      <c r="W6" s="28"/>
      <c r="X6" s="28"/>
      <c r="Y6" s="28"/>
      <c r="Z6" s="28"/>
    </row>
    <row r="7" spans="1:26">
      <c r="A7" s="26">
        <v>6</v>
      </c>
      <c r="B7" s="29" t="str">
        <f>'Część 6 pprątkowe 2'!A4</f>
        <v>Część nr 6  -  Dostawy leków p/prątkowych 2</v>
      </c>
      <c r="C7" s="30" t="s">
        <v>3</v>
      </c>
      <c r="D7" s="28"/>
      <c r="E7" s="28"/>
      <c r="F7" s="28"/>
      <c r="G7" s="28"/>
      <c r="H7" s="28"/>
      <c r="I7" s="28"/>
      <c r="J7" s="28"/>
      <c r="K7" s="28"/>
      <c r="L7" s="28"/>
      <c r="M7" s="28"/>
      <c r="N7" s="28"/>
      <c r="O7" s="28"/>
      <c r="P7" s="28"/>
      <c r="Q7" s="28"/>
      <c r="R7" s="28"/>
      <c r="S7" s="28"/>
      <c r="T7" s="28"/>
      <c r="U7" s="28"/>
      <c r="V7" s="28"/>
      <c r="W7" s="28"/>
      <c r="X7" s="28"/>
      <c r="Y7" s="28"/>
      <c r="Z7" s="28"/>
    </row>
    <row r="8" spans="1:26">
      <c r="A8" s="26">
        <v>7</v>
      </c>
      <c r="B8" s="29" t="str">
        <f>'Część 7  narkotyki'!A4</f>
        <v>Część nr 7  - Dostawy środków odurzających</v>
      </c>
      <c r="C8" s="30" t="s">
        <v>4</v>
      </c>
      <c r="D8" s="28"/>
      <c r="E8" s="28"/>
      <c r="F8" s="28"/>
      <c r="G8" s="28"/>
      <c r="H8" s="28"/>
      <c r="I8" s="28"/>
      <c r="J8" s="28"/>
      <c r="K8" s="28"/>
      <c r="L8" s="28"/>
      <c r="M8" s="28"/>
      <c r="N8" s="28"/>
      <c r="O8" s="28"/>
      <c r="P8" s="28"/>
      <c r="Q8" s="28"/>
      <c r="R8" s="28"/>
      <c r="S8" s="28"/>
      <c r="T8" s="28"/>
      <c r="U8" s="28"/>
      <c r="V8" s="28"/>
      <c r="W8" s="28"/>
      <c r="X8" s="28"/>
      <c r="Y8" s="28"/>
      <c r="Z8" s="28"/>
    </row>
    <row r="9" spans="1:26">
      <c r="A9" s="26">
        <v>8</v>
      </c>
      <c r="B9" s="31" t="str">
        <f>'Część 8 psychotropy'!A4</f>
        <v>Część nr 8 - Dostawy leków psychotropowych</v>
      </c>
      <c r="C9" s="30" t="s">
        <v>3</v>
      </c>
      <c r="D9" s="28"/>
      <c r="E9" s="28"/>
      <c r="F9" s="28"/>
      <c r="G9" s="28"/>
      <c r="H9" s="28"/>
      <c r="I9" s="28"/>
      <c r="J9" s="28"/>
      <c r="K9" s="28"/>
      <c r="L9" s="28"/>
      <c r="M9" s="28"/>
      <c r="N9" s="28"/>
      <c r="O9" s="28"/>
      <c r="P9" s="28"/>
      <c r="Q9" s="28"/>
      <c r="R9" s="28"/>
      <c r="S9" s="28"/>
      <c r="T9" s="28"/>
      <c r="U9" s="28"/>
      <c r="V9" s="28"/>
      <c r="W9" s="28"/>
      <c r="X9" s="28"/>
      <c r="Y9" s="28"/>
      <c r="Z9" s="28"/>
    </row>
    <row r="10" spans="1:26">
      <c r="A10" s="26">
        <v>9</v>
      </c>
      <c r="B10" s="29" t="str">
        <f>'Część 9 enoxaparin'!A4</f>
        <v>Część nr  9 - Dostawy leku ENOXAPARINUM</v>
      </c>
      <c r="C10" s="30" t="s">
        <v>3</v>
      </c>
      <c r="D10" s="28"/>
      <c r="E10" s="28"/>
      <c r="F10" s="28"/>
      <c r="G10" s="28"/>
      <c r="H10" s="28"/>
      <c r="I10" s="28"/>
      <c r="J10" s="28"/>
      <c r="K10" s="28"/>
      <c r="L10" s="28"/>
      <c r="M10" s="28"/>
      <c r="N10" s="28"/>
      <c r="O10" s="28"/>
      <c r="P10" s="28"/>
      <c r="Q10" s="28"/>
      <c r="R10" s="28"/>
      <c r="S10" s="28"/>
      <c r="T10" s="28"/>
      <c r="U10" s="28"/>
      <c r="V10" s="28"/>
      <c r="W10" s="28"/>
      <c r="X10" s="28"/>
      <c r="Y10" s="28"/>
      <c r="Z10" s="28"/>
    </row>
    <row r="11" spans="1:26">
      <c r="A11" s="26">
        <v>10</v>
      </c>
      <c r="B11" s="29" t="str">
        <f>'Część 10 Afatinib'!A4</f>
        <v>Część nr 10- Dostawy leku Afatinib</v>
      </c>
      <c r="C11" s="30" t="s">
        <v>5</v>
      </c>
      <c r="D11" s="28"/>
      <c r="E11" s="28"/>
      <c r="F11" s="28"/>
      <c r="G11" s="28"/>
      <c r="H11" s="28"/>
      <c r="I11" s="28"/>
      <c r="J11" s="28"/>
      <c r="K11" s="28"/>
      <c r="L11" s="28"/>
      <c r="M11" s="28"/>
      <c r="N11" s="28"/>
      <c r="O11" s="28"/>
      <c r="P11" s="28"/>
      <c r="Q11" s="28"/>
      <c r="R11" s="28"/>
      <c r="S11" s="28"/>
      <c r="T11" s="28"/>
      <c r="U11" s="28"/>
      <c r="V11" s="28"/>
      <c r="W11" s="28"/>
      <c r="X11" s="28"/>
      <c r="Y11" s="28"/>
      <c r="Z11" s="28"/>
    </row>
    <row r="12" spans="1:26">
      <c r="A12" s="26">
        <v>11</v>
      </c>
      <c r="B12" s="29" t="str">
        <f>'Część 11 onkologiczne'!A4</f>
        <v xml:space="preserve">Część nr 11 - Dostawy leków onkologicznych </v>
      </c>
      <c r="C12" s="30" t="s">
        <v>3</v>
      </c>
      <c r="D12" s="28"/>
      <c r="E12" s="28"/>
      <c r="F12" s="28"/>
      <c r="G12" s="28"/>
      <c r="H12" s="28"/>
      <c r="I12" s="28"/>
      <c r="J12" s="28"/>
      <c r="K12" s="28"/>
      <c r="L12" s="28"/>
      <c r="M12" s="28"/>
      <c r="N12" s="28"/>
      <c r="O12" s="28"/>
      <c r="P12" s="28"/>
      <c r="Q12" s="28"/>
      <c r="R12" s="28"/>
      <c r="S12" s="28"/>
      <c r="T12" s="28"/>
      <c r="U12" s="28"/>
      <c r="V12" s="28"/>
      <c r="W12" s="28"/>
      <c r="X12" s="28"/>
      <c r="Y12" s="28"/>
      <c r="Z12" s="28"/>
    </row>
    <row r="13" spans="1:26">
      <c r="A13" s="26">
        <v>12</v>
      </c>
      <c r="B13" s="29" t="str">
        <f>'Część 12 ŻD'!A4</f>
        <v>Część nr 12 - Dostawa produktów do żywienia medycznego</v>
      </c>
      <c r="C13" s="30" t="s">
        <v>3</v>
      </c>
      <c r="D13" s="28"/>
      <c r="E13" s="28"/>
      <c r="F13" s="28"/>
      <c r="G13" s="28"/>
      <c r="H13" s="28"/>
      <c r="I13" s="28"/>
      <c r="J13" s="28"/>
      <c r="K13" s="28"/>
      <c r="L13" s="28"/>
      <c r="M13" s="28"/>
      <c r="N13" s="28"/>
      <c r="O13" s="28"/>
      <c r="P13" s="28"/>
      <c r="Q13" s="28"/>
      <c r="R13" s="28"/>
      <c r="S13" s="28"/>
      <c r="T13" s="28"/>
      <c r="U13" s="28"/>
      <c r="V13" s="28"/>
      <c r="W13" s="28"/>
      <c r="X13" s="28"/>
      <c r="Y13" s="28"/>
      <c r="Z13" s="28"/>
    </row>
    <row r="14" spans="1:26">
      <c r="A14" s="26">
        <v>13</v>
      </c>
      <c r="B14" s="29" t="str">
        <f>'Część 13  płyny'!A4</f>
        <v xml:space="preserve">Część nr 13 - Dostawa płynów infuzyjnych </v>
      </c>
      <c r="C14" s="30" t="s">
        <v>3</v>
      </c>
      <c r="D14" s="28"/>
      <c r="E14" s="28"/>
      <c r="F14" s="28"/>
      <c r="G14" s="28"/>
      <c r="H14" s="28"/>
      <c r="I14" s="28"/>
      <c r="J14" s="28"/>
      <c r="K14" s="28"/>
      <c r="L14" s="28"/>
      <c r="M14" s="28"/>
      <c r="N14" s="28"/>
      <c r="O14" s="28"/>
      <c r="P14" s="28"/>
      <c r="Q14" s="28"/>
      <c r="R14" s="28"/>
      <c r="S14" s="28"/>
      <c r="T14" s="28"/>
      <c r="U14" s="28"/>
      <c r="V14" s="28"/>
      <c r="W14" s="28"/>
      <c r="X14" s="28"/>
      <c r="Y14" s="28"/>
      <c r="Z14" s="28"/>
    </row>
    <row r="15" spans="1:26">
      <c r="A15" s="26">
        <v>14</v>
      </c>
      <c r="B15" s="29" t="str">
        <f>'Część 14 alectinib'!A4</f>
        <v>Część nr 14 - Dostawy leku Alectinib</v>
      </c>
      <c r="C15" s="30" t="s">
        <v>6</v>
      </c>
      <c r="D15" s="28"/>
      <c r="E15" s="28"/>
      <c r="F15" s="28"/>
      <c r="G15" s="28"/>
      <c r="H15" s="28"/>
      <c r="I15" s="28"/>
      <c r="J15" s="28"/>
      <c r="K15" s="28"/>
      <c r="L15" s="28"/>
      <c r="M15" s="28"/>
      <c r="N15" s="28"/>
      <c r="O15" s="28"/>
      <c r="P15" s="28"/>
      <c r="Q15" s="28"/>
      <c r="R15" s="28"/>
      <c r="S15" s="28"/>
      <c r="T15" s="28"/>
      <c r="U15" s="28"/>
      <c r="V15" s="28"/>
      <c r="W15" s="28"/>
      <c r="X15" s="28"/>
      <c r="Y15" s="28"/>
      <c r="Z15" s="28"/>
    </row>
    <row r="16" spans="1:26">
      <c r="A16" s="26">
        <v>15</v>
      </c>
      <c r="B16" s="29" t="str">
        <f>'Część 15 atezolizumab'!A4</f>
        <v xml:space="preserve">Część nr  15 - Dostawy leku Atezolizumab </v>
      </c>
      <c r="C16" s="30" t="s">
        <v>7</v>
      </c>
      <c r="D16" s="28"/>
      <c r="E16" s="28"/>
      <c r="F16" s="28"/>
      <c r="G16" s="28"/>
      <c r="H16" s="28"/>
      <c r="I16" s="28"/>
      <c r="J16" s="28"/>
      <c r="K16" s="28"/>
      <c r="L16" s="28"/>
      <c r="M16" s="28"/>
      <c r="N16" s="28"/>
      <c r="O16" s="28"/>
      <c r="P16" s="28"/>
      <c r="Q16" s="28"/>
      <c r="R16" s="28"/>
      <c r="S16" s="28"/>
      <c r="T16" s="28"/>
      <c r="U16" s="28"/>
      <c r="V16" s="28"/>
      <c r="W16" s="28"/>
      <c r="X16" s="28"/>
      <c r="Y16" s="28"/>
      <c r="Z16" s="28"/>
    </row>
    <row r="17" spans="1:26">
      <c r="A17" s="26">
        <v>16</v>
      </c>
      <c r="B17" s="29" t="str">
        <f>'Część 16  durvalumab'!A4</f>
        <v>Część nr 16 - Dostawy leku Durvalumab</v>
      </c>
      <c r="C17" s="30" t="s">
        <v>8</v>
      </c>
      <c r="D17" s="28"/>
      <c r="E17" s="28"/>
      <c r="F17" s="28"/>
      <c r="G17" s="28"/>
      <c r="H17" s="28"/>
      <c r="I17" s="28"/>
      <c r="J17" s="28"/>
      <c r="K17" s="28"/>
      <c r="L17" s="28"/>
      <c r="M17" s="28"/>
      <c r="N17" s="28"/>
      <c r="O17" s="28"/>
      <c r="P17" s="28"/>
      <c r="Q17" s="28"/>
      <c r="R17" s="28"/>
      <c r="S17" s="28"/>
      <c r="T17" s="28"/>
      <c r="U17" s="28"/>
      <c r="V17" s="28"/>
      <c r="W17" s="28"/>
      <c r="X17" s="28"/>
      <c r="Y17" s="28"/>
      <c r="Z17" s="28"/>
    </row>
    <row r="18" spans="1:26">
      <c r="A18" s="26">
        <v>17</v>
      </c>
      <c r="B18" s="29" t="str">
        <f>'Część 17 pembrolizumab'!A4</f>
        <v>Część nr  17 - Dostawy leku Pembrolizumab</v>
      </c>
      <c r="C18" s="30" t="s">
        <v>9</v>
      </c>
      <c r="D18" s="28"/>
      <c r="E18" s="28"/>
      <c r="F18" s="28"/>
      <c r="G18" s="28"/>
      <c r="H18" s="28"/>
      <c r="I18" s="28"/>
      <c r="J18" s="28"/>
      <c r="K18" s="28"/>
      <c r="L18" s="28"/>
      <c r="M18" s="28"/>
      <c r="N18" s="28"/>
      <c r="O18" s="28"/>
      <c r="P18" s="28"/>
      <c r="Q18" s="28"/>
      <c r="R18" s="28"/>
      <c r="S18" s="28"/>
      <c r="T18" s="28"/>
      <c r="U18" s="28"/>
      <c r="V18" s="28"/>
      <c r="W18" s="28"/>
      <c r="X18" s="28"/>
      <c r="Y18" s="28"/>
      <c r="Z18" s="28"/>
    </row>
    <row r="19" spans="1:26">
      <c r="A19" s="26">
        <v>18</v>
      </c>
      <c r="B19" s="29" t="str">
        <f>'Część 18 leki różne p.o 1'!A4</f>
        <v>Część nr 18 - Dostawy leków różnych p.o 1</v>
      </c>
      <c r="C19" s="30" t="s">
        <v>3</v>
      </c>
      <c r="D19" s="28"/>
      <c r="E19" s="28"/>
      <c r="F19" s="28"/>
      <c r="G19" s="28"/>
      <c r="H19" s="28"/>
      <c r="I19" s="28"/>
      <c r="J19" s="28"/>
      <c r="K19" s="28"/>
      <c r="L19" s="28"/>
      <c r="M19" s="28"/>
      <c r="N19" s="28"/>
      <c r="O19" s="28"/>
      <c r="P19" s="28"/>
      <c r="Q19" s="28"/>
      <c r="R19" s="28"/>
      <c r="S19" s="28"/>
      <c r="T19" s="28"/>
      <c r="U19" s="28"/>
      <c r="V19" s="28"/>
      <c r="W19" s="28"/>
      <c r="X19" s="28"/>
      <c r="Y19" s="28"/>
      <c r="Z19" s="28"/>
    </row>
    <row r="20" spans="1:26">
      <c r="A20" s="26">
        <v>19</v>
      </c>
      <c r="B20" s="29" t="str">
        <f>'Część 19 różne p.o. 2 '!A4</f>
        <v>Część nr 19 - Dostawy leków różnych p.o. 2</v>
      </c>
      <c r="C20" s="30" t="s">
        <v>3</v>
      </c>
      <c r="D20" s="28"/>
      <c r="E20" s="28"/>
      <c r="F20" s="28"/>
      <c r="G20" s="28"/>
      <c r="H20" s="28"/>
      <c r="I20" s="28"/>
      <c r="J20" s="28"/>
      <c r="K20" s="28"/>
      <c r="L20" s="28"/>
      <c r="M20" s="28"/>
      <c r="N20" s="28"/>
      <c r="O20" s="28"/>
      <c r="P20" s="28"/>
      <c r="Q20" s="28"/>
      <c r="R20" s="28"/>
      <c r="S20" s="28"/>
      <c r="T20" s="28"/>
      <c r="U20" s="28"/>
      <c r="V20" s="28"/>
      <c r="W20" s="28"/>
      <c r="X20" s="28"/>
      <c r="Y20" s="28"/>
      <c r="Z20" s="28"/>
    </row>
    <row r="21" spans="1:26" ht="15.75" customHeight="1">
      <c r="A21" s="26">
        <v>20</v>
      </c>
      <c r="B21" s="29" t="str">
        <f>'Część 20 różne p.o. 3'!A4</f>
        <v>Część nr 20 - Dostawy leków różnych p.o. 3</v>
      </c>
      <c r="C21" s="30" t="s">
        <v>3</v>
      </c>
      <c r="D21" s="28"/>
      <c r="E21" s="28"/>
      <c r="F21" s="28"/>
      <c r="G21" s="28"/>
      <c r="H21" s="28"/>
      <c r="I21" s="28"/>
      <c r="J21" s="28"/>
      <c r="K21" s="28"/>
      <c r="L21" s="28"/>
      <c r="M21" s="28"/>
      <c r="N21" s="28"/>
      <c r="O21" s="28"/>
      <c r="P21" s="28"/>
      <c r="Q21" s="28"/>
      <c r="R21" s="28"/>
      <c r="S21" s="28"/>
      <c r="T21" s="28"/>
      <c r="U21" s="28"/>
      <c r="V21" s="28"/>
      <c r="W21" s="28"/>
      <c r="X21" s="28"/>
      <c r="Y21" s="28"/>
      <c r="Z21" s="28"/>
    </row>
    <row r="22" spans="1:26" ht="15.75" customHeight="1">
      <c r="A22" s="26">
        <v>21</v>
      </c>
      <c r="B22" s="29" t="str">
        <f>'Część 21 różne wziewne 1'!A4</f>
        <v>Część nr 21 - Dostawy leków różnych wziewnych 1</v>
      </c>
      <c r="C22" s="30" t="s">
        <v>3</v>
      </c>
      <c r="D22" s="28"/>
      <c r="E22" s="28"/>
      <c r="F22" s="28"/>
      <c r="G22" s="28"/>
      <c r="H22" s="28"/>
      <c r="I22" s="28"/>
      <c r="J22" s="28"/>
      <c r="K22" s="28"/>
      <c r="L22" s="28"/>
      <c r="M22" s="28"/>
      <c r="N22" s="28"/>
      <c r="O22" s="28"/>
      <c r="P22" s="28"/>
      <c r="Q22" s="28"/>
      <c r="R22" s="28"/>
      <c r="S22" s="28"/>
      <c r="T22" s="28"/>
      <c r="U22" s="28"/>
      <c r="V22" s="28"/>
      <c r="W22" s="28"/>
      <c r="X22" s="28"/>
      <c r="Y22" s="28"/>
      <c r="Z22" s="28"/>
    </row>
    <row r="23" spans="1:26" ht="15.75" customHeight="1">
      <c r="A23" s="26">
        <v>22</v>
      </c>
      <c r="B23" s="29" t="str">
        <f>'Część 22 różne wziewne 2'!A4</f>
        <v>Część nr 22 - Dostawy leków różnych wziewnych 2</v>
      </c>
      <c r="C23" s="30" t="s">
        <v>3</v>
      </c>
      <c r="D23" s="28"/>
      <c r="E23" s="28"/>
      <c r="F23" s="28"/>
      <c r="G23" s="28"/>
      <c r="H23" s="28"/>
      <c r="I23" s="28"/>
      <c r="J23" s="28"/>
      <c r="K23" s="28"/>
      <c r="L23" s="28"/>
      <c r="M23" s="28"/>
      <c r="N23" s="28"/>
      <c r="O23" s="28"/>
      <c r="P23" s="28"/>
      <c r="Q23" s="28"/>
      <c r="R23" s="28"/>
      <c r="S23" s="28"/>
      <c r="T23" s="28"/>
      <c r="U23" s="28"/>
      <c r="V23" s="28"/>
      <c r="W23" s="28"/>
      <c r="X23" s="28"/>
      <c r="Y23" s="28"/>
      <c r="Z23" s="28"/>
    </row>
    <row r="24" spans="1:26" ht="15.75" customHeight="1">
      <c r="A24" s="26">
        <v>23</v>
      </c>
      <c r="B24" s="29" t="str">
        <f>'Część 23 różne do u.zew.'!A4</f>
        <v>Część nr 23 - Dostawy leków różnych do u. zew.</v>
      </c>
      <c r="C24" s="30" t="s">
        <v>3</v>
      </c>
      <c r="D24" s="28"/>
      <c r="E24" s="28"/>
      <c r="F24" s="28"/>
      <c r="G24" s="28"/>
      <c r="H24" s="28"/>
      <c r="I24" s="28"/>
      <c r="J24" s="28"/>
      <c r="K24" s="28"/>
      <c r="L24" s="28"/>
      <c r="M24" s="28"/>
      <c r="N24" s="28"/>
      <c r="O24" s="28"/>
      <c r="P24" s="28"/>
      <c r="Q24" s="28"/>
      <c r="R24" s="28"/>
      <c r="S24" s="28"/>
      <c r="T24" s="28"/>
      <c r="U24" s="28"/>
      <c r="V24" s="28"/>
      <c r="W24" s="28"/>
      <c r="X24" s="28"/>
      <c r="Y24" s="28"/>
      <c r="Z24" s="28"/>
    </row>
    <row r="25" spans="1:26" ht="15.75" customHeight="1">
      <c r="A25" s="26">
        <v>24</v>
      </c>
      <c r="B25" s="29" t="str">
        <f>'Część 24 różne i.v.'!A4</f>
        <v>Część nr 24 - Dostawy leków różnych i.v</v>
      </c>
      <c r="C25" s="30" t="s">
        <v>3</v>
      </c>
      <c r="D25" s="28"/>
      <c r="E25" s="28"/>
      <c r="F25" s="28"/>
      <c r="G25" s="28"/>
      <c r="H25" s="28"/>
      <c r="I25" s="28"/>
      <c r="J25" s="28"/>
      <c r="K25" s="28"/>
      <c r="L25" s="28"/>
      <c r="M25" s="28"/>
      <c r="N25" s="28"/>
      <c r="O25" s="28"/>
      <c r="P25" s="28"/>
      <c r="Q25" s="28"/>
      <c r="R25" s="28"/>
      <c r="S25" s="28"/>
      <c r="T25" s="28"/>
      <c r="U25" s="28"/>
      <c r="V25" s="28"/>
      <c r="W25" s="28"/>
      <c r="X25" s="28"/>
      <c r="Y25" s="28"/>
      <c r="Z25" s="28"/>
    </row>
    <row r="26" spans="1:26" ht="15.75" customHeight="1">
      <c r="A26" s="26">
        <v>25</v>
      </c>
      <c r="B26" s="29" t="str">
        <f>'Część 25 Nintedanib B.87'!A4</f>
        <v>Część nr  25 –  Dostawy leku Nintedanib do programu lekowego B.87</v>
      </c>
      <c r="C26" s="30" t="s">
        <v>10</v>
      </c>
      <c r="D26" s="28"/>
      <c r="E26" s="28"/>
      <c r="F26" s="28"/>
      <c r="G26" s="28"/>
      <c r="H26" s="28"/>
      <c r="I26" s="28"/>
      <c r="J26" s="28"/>
      <c r="K26" s="28"/>
      <c r="L26" s="28"/>
      <c r="M26" s="28"/>
      <c r="N26" s="28"/>
      <c r="O26" s="28"/>
      <c r="P26" s="28"/>
      <c r="Q26" s="28"/>
      <c r="R26" s="28"/>
      <c r="S26" s="28"/>
      <c r="T26" s="28"/>
      <c r="U26" s="28"/>
      <c r="V26" s="28"/>
      <c r="W26" s="28"/>
      <c r="X26" s="28"/>
      <c r="Y26" s="28"/>
      <c r="Z26" s="28"/>
    </row>
    <row r="27" spans="1:26" ht="15.75" customHeight="1">
      <c r="A27" s="26">
        <v>26</v>
      </c>
      <c r="B27" s="29" t="str">
        <f>'Część 26 Nintedanib B.6'!A4</f>
        <v>Część nr 26 - Dostawy leku Nintedanib do programu lekowego B.6</v>
      </c>
      <c r="C27" s="30" t="s">
        <v>11</v>
      </c>
      <c r="D27" s="28"/>
      <c r="E27" s="28"/>
      <c r="F27" s="28"/>
      <c r="G27" s="28"/>
      <c r="H27" s="28"/>
      <c r="I27" s="28"/>
      <c r="J27" s="28"/>
      <c r="K27" s="28"/>
      <c r="L27" s="28"/>
      <c r="M27" s="28"/>
      <c r="N27" s="28"/>
      <c r="O27" s="28"/>
      <c r="P27" s="28"/>
      <c r="Q27" s="28"/>
      <c r="R27" s="28"/>
      <c r="S27" s="28"/>
      <c r="T27" s="28"/>
      <c r="U27" s="28"/>
      <c r="V27" s="28"/>
      <c r="W27" s="28"/>
      <c r="X27" s="28"/>
      <c r="Y27" s="28"/>
      <c r="Z27" s="28"/>
    </row>
    <row r="28" spans="1:26" ht="15.75" customHeight="1">
      <c r="A28" s="26">
        <v>27</v>
      </c>
      <c r="B28" s="29" t="str">
        <f>'Część 27 Tuberculina'!A4</f>
        <v>Część 27 - Dostawy leku Tuberkulina</v>
      </c>
      <c r="C28" s="30" t="s">
        <v>6</v>
      </c>
      <c r="D28" s="28"/>
      <c r="E28" s="28"/>
      <c r="F28" s="28"/>
      <c r="G28" s="28"/>
      <c r="H28" s="28"/>
      <c r="I28" s="28"/>
      <c r="J28" s="28"/>
      <c r="K28" s="28"/>
      <c r="L28" s="28"/>
      <c r="M28" s="28"/>
      <c r="N28" s="28"/>
      <c r="O28" s="28"/>
      <c r="P28" s="28"/>
      <c r="Q28" s="28"/>
      <c r="R28" s="28"/>
      <c r="S28" s="28"/>
      <c r="T28" s="28"/>
      <c r="U28" s="28"/>
      <c r="V28" s="28"/>
      <c r="W28" s="28"/>
      <c r="X28" s="28"/>
      <c r="Y28" s="28"/>
      <c r="Z28" s="28"/>
    </row>
    <row r="29" spans="1:26" ht="15.75" customHeight="1">
      <c r="A29" s="26">
        <v>28</v>
      </c>
      <c r="B29" s="29" t="str">
        <f>'Część 28 Bedakilina'!A4</f>
        <v>Część nr 28 - Dostawy leku Bedakilina</v>
      </c>
      <c r="C29" s="30" t="s">
        <v>6</v>
      </c>
      <c r="D29" s="28"/>
      <c r="E29" s="28"/>
      <c r="F29" s="28"/>
      <c r="G29" s="28"/>
      <c r="H29" s="28"/>
      <c r="I29" s="28"/>
      <c r="J29" s="28"/>
      <c r="K29" s="28"/>
      <c r="L29" s="28"/>
      <c r="M29" s="28"/>
      <c r="N29" s="28"/>
      <c r="O29" s="28"/>
      <c r="P29" s="28"/>
      <c r="Q29" s="28"/>
      <c r="R29" s="28"/>
      <c r="S29" s="28"/>
      <c r="T29" s="28"/>
      <c r="U29" s="28"/>
      <c r="V29" s="28"/>
      <c r="W29" s="28"/>
      <c r="X29" s="28"/>
      <c r="Y29" s="28"/>
      <c r="Z29" s="28"/>
    </row>
    <row r="30" spans="1:26" ht="15.75" customHeight="1">
      <c r="A30" s="26">
        <v>29</v>
      </c>
      <c r="B30" s="29" t="str">
        <f>'Część 29 Pretomanid'!A4</f>
        <v>Część nr 29 - Dostawy leku Pretomanid</v>
      </c>
      <c r="C30" s="30" t="s">
        <v>6</v>
      </c>
      <c r="D30" s="28"/>
      <c r="E30" s="28"/>
      <c r="F30" s="28"/>
      <c r="G30" s="28"/>
      <c r="H30" s="28"/>
      <c r="I30" s="28"/>
      <c r="J30" s="28"/>
      <c r="K30" s="28"/>
      <c r="L30" s="28"/>
      <c r="M30" s="28"/>
      <c r="N30" s="28"/>
      <c r="O30" s="28"/>
      <c r="P30" s="28"/>
      <c r="Q30" s="28"/>
      <c r="R30" s="28"/>
      <c r="S30" s="28"/>
      <c r="T30" s="28"/>
      <c r="U30" s="28"/>
      <c r="V30" s="28"/>
      <c r="W30" s="28"/>
      <c r="X30" s="28"/>
      <c r="Y30" s="28"/>
      <c r="Z30" s="28"/>
    </row>
    <row r="31" spans="1:26" ht="15.75" customHeight="1">
      <c r="A31" s="26">
        <v>30</v>
      </c>
      <c r="B31" s="29" t="e">
        <f>#REF!</f>
        <v>#REF!</v>
      </c>
      <c r="C31" s="30" t="s">
        <v>12</v>
      </c>
      <c r="D31" s="28"/>
      <c r="E31" s="28"/>
      <c r="F31" s="28"/>
      <c r="G31" s="28"/>
      <c r="H31" s="28"/>
      <c r="I31" s="28"/>
      <c r="J31" s="28"/>
      <c r="K31" s="28"/>
      <c r="L31" s="28"/>
      <c r="M31" s="28"/>
      <c r="N31" s="28"/>
      <c r="O31" s="28"/>
      <c r="P31" s="28"/>
      <c r="Q31" s="28"/>
      <c r="R31" s="28"/>
      <c r="S31" s="28"/>
      <c r="T31" s="28"/>
      <c r="U31" s="28"/>
      <c r="V31" s="28"/>
      <c r="W31" s="28"/>
      <c r="X31" s="28"/>
      <c r="Y31" s="28"/>
      <c r="Z31" s="28"/>
    </row>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8749999999999998" right="0.78749999999999998" top="1.05277777777778" bottom="1.05277777777778" header="0" footer="0"/>
  <pageSetup paperSize="9" firstPageNumber="0" orientation="landscape" horizontalDpi="300" verticalDpi="300"/>
  <headerFooter>
    <oddHeader>&amp;C&amp;A</oddHeader>
    <oddFooter>&amp;CStrona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FF"/>
    <pageSetUpPr fitToPage="1"/>
  </sheetPr>
  <dimension ref="A1:Z1000"/>
  <sheetViews>
    <sheetView zoomScaleNormal="100" workbookViewId="0">
      <selection activeCell="K7" sqref="K7"/>
    </sheetView>
  </sheetViews>
  <sheetFormatPr defaultRowHeight="14.4"/>
  <cols>
    <col min="1" max="1" width="6.109375" customWidth="1"/>
    <col min="2" max="2" width="21" customWidth="1"/>
    <col min="3" max="3" width="16.109375" customWidth="1"/>
    <col min="4" max="4" width="11.5546875" customWidth="1"/>
    <col min="5" max="12" width="8.6640625" customWidth="1"/>
    <col min="13" max="13" width="16.88671875" customWidth="1"/>
    <col min="14" max="14" width="15.6640625" customWidth="1"/>
    <col min="15" max="15" width="8.6640625" customWidth="1"/>
    <col min="16" max="18" width="11.33203125" customWidth="1"/>
    <col min="19" max="19" width="10" customWidth="1"/>
    <col min="20" max="20" width="10.88671875" customWidth="1"/>
    <col min="21" max="21" width="10.33203125" customWidth="1"/>
    <col min="22" max="22" width="8.6640625" customWidth="1"/>
    <col min="23" max="23" width="16.109375" customWidth="1"/>
    <col min="24" max="24" width="15" customWidth="1"/>
    <col min="25" max="26" width="8.6640625" customWidth="1"/>
    <col min="27" max="1025" width="14.44140625" customWidth="1"/>
  </cols>
  <sheetData>
    <row r="1" spans="1:26">
      <c r="A1" s="32" t="s">
        <v>13</v>
      </c>
      <c r="B1" s="34"/>
      <c r="C1" s="34"/>
      <c r="D1" s="36"/>
      <c r="E1" s="36"/>
      <c r="F1" s="34"/>
      <c r="G1" s="152"/>
      <c r="H1" s="34" t="s">
        <v>14</v>
      </c>
      <c r="I1" s="34"/>
      <c r="J1" s="34"/>
      <c r="K1" s="34"/>
      <c r="L1" s="34"/>
      <c r="M1" s="40"/>
      <c r="N1" s="40"/>
      <c r="O1" s="34"/>
      <c r="P1" s="34"/>
      <c r="Q1" s="34"/>
      <c r="R1" s="34"/>
      <c r="S1" s="34"/>
      <c r="T1" s="34"/>
      <c r="U1" s="34"/>
      <c r="V1" s="28"/>
      <c r="W1" s="28"/>
      <c r="X1" s="28"/>
      <c r="Y1" s="28"/>
      <c r="Z1" s="28"/>
    </row>
    <row r="2" spans="1:26">
      <c r="A2" s="34" t="s">
        <v>15</v>
      </c>
      <c r="B2" s="34"/>
      <c r="C2" s="34"/>
      <c r="D2" s="227"/>
      <c r="E2" s="227"/>
      <c r="F2" s="34"/>
      <c r="G2" s="77"/>
      <c r="H2" s="77"/>
      <c r="I2" s="34"/>
      <c r="J2" s="34"/>
      <c r="K2" s="34"/>
      <c r="L2" s="34"/>
      <c r="M2" s="40"/>
      <c r="N2" s="40"/>
      <c r="O2" s="34"/>
      <c r="P2" s="34"/>
      <c r="Q2" s="34"/>
      <c r="R2" s="34"/>
      <c r="S2" s="34"/>
      <c r="T2" s="34"/>
      <c r="U2" s="34"/>
      <c r="V2" s="28"/>
      <c r="W2" s="28"/>
      <c r="X2" s="28"/>
      <c r="Y2" s="28"/>
      <c r="Z2" s="28"/>
    </row>
    <row r="3" spans="1:26">
      <c r="A3" s="43"/>
      <c r="B3" s="43"/>
      <c r="C3" s="43"/>
      <c r="D3" s="36"/>
      <c r="E3" s="36"/>
      <c r="F3" s="34"/>
      <c r="G3" s="152"/>
      <c r="H3" s="152"/>
      <c r="I3" s="34"/>
      <c r="J3" s="34"/>
      <c r="K3" s="34"/>
      <c r="L3" s="34"/>
      <c r="M3" s="40"/>
      <c r="N3" s="40"/>
      <c r="O3" s="34"/>
      <c r="P3" s="34"/>
      <c r="Q3" s="34"/>
      <c r="R3" s="34"/>
      <c r="S3" s="34"/>
      <c r="T3" s="34"/>
      <c r="U3" s="34"/>
      <c r="V3" s="28"/>
      <c r="W3" s="28"/>
      <c r="X3" s="28"/>
      <c r="Y3" s="28"/>
      <c r="Z3" s="28"/>
    </row>
    <row r="4" spans="1:26">
      <c r="A4" s="41" t="s">
        <v>437</v>
      </c>
      <c r="B4" s="41"/>
      <c r="C4" s="45"/>
      <c r="D4" s="228"/>
      <c r="E4" s="166"/>
      <c r="F4" s="154" t="s">
        <v>17</v>
      </c>
      <c r="G4" s="229"/>
      <c r="H4" s="229"/>
      <c r="I4" s="228"/>
      <c r="J4" s="228"/>
      <c r="K4" s="228"/>
      <c r="L4" s="228"/>
      <c r="M4" s="230"/>
      <c r="N4" s="231"/>
      <c r="O4" s="166"/>
      <c r="P4" s="166"/>
      <c r="Q4" s="166"/>
      <c r="R4" s="166"/>
      <c r="S4" s="166"/>
      <c r="T4" s="166"/>
      <c r="U4" s="166"/>
      <c r="V4" s="28"/>
      <c r="W4" s="28"/>
      <c r="X4" s="28"/>
      <c r="Y4" s="28"/>
      <c r="Z4" s="28"/>
    </row>
    <row r="5" spans="1:26" ht="30.6">
      <c r="A5" s="100"/>
      <c r="B5" s="104"/>
      <c r="C5" s="100"/>
      <c r="D5" s="225"/>
      <c r="E5" s="225"/>
      <c r="F5" s="105" t="s">
        <v>18</v>
      </c>
      <c r="G5" s="106" t="s">
        <v>19</v>
      </c>
      <c r="H5" s="107" t="s">
        <v>20</v>
      </c>
      <c r="I5" s="105" t="s">
        <v>21</v>
      </c>
      <c r="J5" s="100"/>
      <c r="K5" s="100"/>
      <c r="L5" s="108"/>
      <c r="M5" s="109"/>
      <c r="N5" s="109"/>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165</v>
      </c>
      <c r="J6" s="110" t="s">
        <v>29</v>
      </c>
      <c r="K6" s="112" t="s">
        <v>30</v>
      </c>
      <c r="L6" s="110" t="s">
        <v>31</v>
      </c>
      <c r="M6" s="233" t="s">
        <v>32</v>
      </c>
      <c r="N6" s="113" t="s">
        <v>33</v>
      </c>
      <c r="O6" s="34"/>
      <c r="P6" s="14" t="s">
        <v>34</v>
      </c>
      <c r="Q6" s="14"/>
      <c r="R6" s="10" t="s">
        <v>35</v>
      </c>
      <c r="S6" s="10"/>
      <c r="T6" s="12" t="s">
        <v>36</v>
      </c>
      <c r="U6" s="12"/>
      <c r="V6" s="28"/>
      <c r="W6" s="28"/>
      <c r="X6" s="28"/>
      <c r="Y6" s="28"/>
      <c r="Z6" s="28"/>
    </row>
    <row r="7" spans="1:26" ht="30.6">
      <c r="A7" s="234" t="s">
        <v>438</v>
      </c>
      <c r="B7" s="235" t="s">
        <v>439</v>
      </c>
      <c r="C7" s="236"/>
      <c r="D7" s="234"/>
      <c r="E7" s="110" t="s">
        <v>440</v>
      </c>
      <c r="F7" s="57">
        <v>10</v>
      </c>
      <c r="G7" s="237">
        <v>5</v>
      </c>
      <c r="H7" s="238">
        <v>10</v>
      </c>
      <c r="I7" s="52">
        <f>SUM(F7:H7)</f>
        <v>25</v>
      </c>
      <c r="J7" s="52"/>
      <c r="K7" s="239"/>
      <c r="L7" s="140">
        <v>0.08</v>
      </c>
      <c r="M7" s="240">
        <f>K7*I7</f>
        <v>0</v>
      </c>
      <c r="N7" s="241">
        <f>(M7*L7)+M7</f>
        <v>0</v>
      </c>
      <c r="O7" s="242"/>
      <c r="P7" s="118">
        <f>ROUND((F7*K7),2)</f>
        <v>0</v>
      </c>
      <c r="Q7" s="95">
        <f>ROUND((P7+P7*L7),2)</f>
        <v>0</v>
      </c>
      <c r="R7" s="94">
        <f>ROUND((G7*K7),2)</f>
        <v>0</v>
      </c>
      <c r="S7" s="94">
        <f>ROUND((R7+R7*L7),2)</f>
        <v>0</v>
      </c>
      <c r="T7" s="118">
        <f>ROUND((H7*K7),2)</f>
        <v>0</v>
      </c>
      <c r="U7" s="118">
        <f>ROUND((T7+T7*L7),2)</f>
        <v>0</v>
      </c>
      <c r="V7" s="28"/>
      <c r="W7" s="68"/>
      <c r="X7" s="79"/>
      <c r="Y7" s="28"/>
      <c r="Z7" s="28"/>
    </row>
    <row r="8" spans="1:26" ht="30.6">
      <c r="A8" s="234" t="s">
        <v>441</v>
      </c>
      <c r="B8" s="235" t="s">
        <v>442</v>
      </c>
      <c r="C8" s="236"/>
      <c r="D8" s="234"/>
      <c r="E8" s="110" t="s">
        <v>443</v>
      </c>
      <c r="F8" s="57">
        <v>600</v>
      </c>
      <c r="G8" s="237">
        <v>450</v>
      </c>
      <c r="H8" s="238">
        <v>600</v>
      </c>
      <c r="I8" s="52">
        <f>SUM(F8:H8)</f>
        <v>1650</v>
      </c>
      <c r="J8" s="52"/>
      <c r="K8" s="239"/>
      <c r="L8" s="140">
        <v>0.08</v>
      </c>
      <c r="M8" s="240">
        <f>K8*I8</f>
        <v>0</v>
      </c>
      <c r="N8" s="241">
        <f>(M8*L8)+M8</f>
        <v>0</v>
      </c>
      <c r="O8" s="242"/>
      <c r="P8" s="118">
        <f>ROUND((F8*K8),2)</f>
        <v>0</v>
      </c>
      <c r="Q8" s="95">
        <f>ROUND((P8+P8*L8),2)</f>
        <v>0</v>
      </c>
      <c r="R8" s="94">
        <f>ROUND((G8*K8),2)</f>
        <v>0</v>
      </c>
      <c r="S8" s="94">
        <f>ROUND((R8+R8*L8),2)</f>
        <v>0</v>
      </c>
      <c r="T8" s="118">
        <f>ROUND((H8*K8),2)</f>
        <v>0</v>
      </c>
      <c r="U8" s="118">
        <f>ROUND((T8+T8*L8),2)</f>
        <v>0</v>
      </c>
      <c r="V8" s="28"/>
      <c r="W8" s="68"/>
      <c r="X8" s="79"/>
      <c r="Y8" s="28"/>
      <c r="Z8" s="28"/>
    </row>
    <row r="9" spans="1:26" ht="30.6">
      <c r="A9" s="234" t="s">
        <v>444</v>
      </c>
      <c r="B9" s="235" t="s">
        <v>445</v>
      </c>
      <c r="C9" s="236"/>
      <c r="D9" s="234"/>
      <c r="E9" s="110" t="s">
        <v>440</v>
      </c>
      <c r="F9" s="57">
        <v>500</v>
      </c>
      <c r="G9" s="237">
        <v>400</v>
      </c>
      <c r="H9" s="238">
        <v>300</v>
      </c>
      <c r="I9" s="52">
        <f>SUM(F9:H9)</f>
        <v>1200</v>
      </c>
      <c r="J9" s="52"/>
      <c r="K9" s="239"/>
      <c r="L9" s="140">
        <v>0.08</v>
      </c>
      <c r="M9" s="240">
        <f>K9*I9</f>
        <v>0</v>
      </c>
      <c r="N9" s="241">
        <f>(M9*L9)+M9</f>
        <v>0</v>
      </c>
      <c r="O9" s="242"/>
      <c r="P9" s="118">
        <f>ROUND((F9*K9),2)</f>
        <v>0</v>
      </c>
      <c r="Q9" s="95">
        <f>ROUND((P9+P9*L9),2)</f>
        <v>0</v>
      </c>
      <c r="R9" s="94">
        <f>ROUND((G9*K9),2)</f>
        <v>0</v>
      </c>
      <c r="S9" s="94">
        <f>ROUND((R9+R9*L9),2)</f>
        <v>0</v>
      </c>
      <c r="T9" s="118">
        <f>ROUND((H9*K9),2)</f>
        <v>0</v>
      </c>
      <c r="U9" s="118">
        <f>ROUND((T9+T9*L9),2)</f>
        <v>0</v>
      </c>
      <c r="V9" s="28"/>
      <c r="W9" s="68"/>
      <c r="X9" s="79"/>
      <c r="Y9" s="28"/>
      <c r="Z9" s="28"/>
    </row>
    <row r="10" spans="1:26" ht="30.6">
      <c r="A10" s="243" t="s">
        <v>446</v>
      </c>
      <c r="B10" s="179" t="s">
        <v>447</v>
      </c>
      <c r="C10" s="244"/>
      <c r="D10" s="243"/>
      <c r="E10" s="105" t="s">
        <v>440</v>
      </c>
      <c r="F10" s="114">
        <v>100</v>
      </c>
      <c r="G10" s="245">
        <v>80</v>
      </c>
      <c r="H10" s="246">
        <v>100</v>
      </c>
      <c r="I10" s="52">
        <f>SUM(F10:H10)</f>
        <v>280</v>
      </c>
      <c r="J10" s="46"/>
      <c r="K10" s="247"/>
      <c r="L10" s="130">
        <v>0.08</v>
      </c>
      <c r="M10" s="240">
        <f>K10*I10</f>
        <v>0</v>
      </c>
      <c r="N10" s="241">
        <f>(M10*L10)+M10</f>
        <v>0</v>
      </c>
      <c r="O10" s="242"/>
      <c r="P10" s="118">
        <f>ROUND((F10*K10),2)</f>
        <v>0</v>
      </c>
      <c r="Q10" s="248">
        <f>ROUND((P10+P10*L10),2)</f>
        <v>0</v>
      </c>
      <c r="R10" s="94">
        <f>ROUND((G10*K10),2)</f>
        <v>0</v>
      </c>
      <c r="S10" s="94">
        <f>ROUND((R10+R10*L10),2)</f>
        <v>0</v>
      </c>
      <c r="T10" s="118">
        <f>ROUND((H10*K10),2)</f>
        <v>0</v>
      </c>
      <c r="U10" s="118">
        <f>ROUND((T10+T10*L10),2)</f>
        <v>0</v>
      </c>
      <c r="V10" s="28"/>
      <c r="W10" s="68"/>
      <c r="X10" s="79"/>
      <c r="Y10" s="28"/>
      <c r="Z10" s="28"/>
    </row>
    <row r="11" spans="1:26" ht="15" customHeight="1">
      <c r="A11" s="3" t="s">
        <v>448</v>
      </c>
      <c r="B11" s="3"/>
      <c r="C11" s="3"/>
      <c r="D11" s="3"/>
      <c r="E11" s="3"/>
      <c r="F11" s="3"/>
      <c r="G11" s="3"/>
      <c r="H11" s="3"/>
      <c r="I11" s="3"/>
      <c r="J11" s="3"/>
      <c r="K11" s="3"/>
      <c r="L11" s="3"/>
      <c r="M11" s="249">
        <f>SUM(M7:M10)</f>
        <v>0</v>
      </c>
      <c r="N11" s="250">
        <f>SUM(N7:N10)</f>
        <v>0</v>
      </c>
      <c r="O11" s="34"/>
      <c r="P11" s="118">
        <f t="shared" ref="P11:U11" si="0">SUM(P7:P10)</f>
        <v>0</v>
      </c>
      <c r="Q11" s="65">
        <f t="shared" si="0"/>
        <v>0</v>
      </c>
      <c r="R11" s="65">
        <f t="shared" si="0"/>
        <v>0</v>
      </c>
      <c r="S11" s="65">
        <f t="shared" si="0"/>
        <v>0</v>
      </c>
      <c r="T11" s="65">
        <f t="shared" si="0"/>
        <v>0</v>
      </c>
      <c r="U11" s="65">
        <f t="shared" si="0"/>
        <v>0</v>
      </c>
      <c r="V11" s="28"/>
      <c r="W11" s="68"/>
      <c r="X11" s="79"/>
      <c r="Y11" s="28"/>
      <c r="Z11" s="28"/>
    </row>
    <row r="12" spans="1:26">
      <c r="A12" s="35"/>
      <c r="B12" s="35"/>
      <c r="C12" s="45"/>
      <c r="D12" s="228"/>
      <c r="E12" s="36"/>
      <c r="F12" s="34"/>
      <c r="G12" s="152"/>
      <c r="H12" s="152"/>
      <c r="I12" s="34"/>
      <c r="J12" s="34"/>
      <c r="K12" s="34"/>
      <c r="L12" s="34"/>
      <c r="M12" s="40"/>
      <c r="N12" s="40"/>
      <c r="O12" s="34"/>
      <c r="P12" s="34"/>
      <c r="Q12" s="34"/>
      <c r="R12" s="34"/>
      <c r="S12" s="34"/>
      <c r="T12" s="34"/>
      <c r="U12" s="34"/>
      <c r="V12" s="28"/>
      <c r="W12" s="28"/>
      <c r="X12" s="28"/>
      <c r="Y12" s="28"/>
      <c r="Z12" s="28"/>
    </row>
    <row r="13" spans="1:26">
      <c r="A13" s="34" t="s">
        <v>122</v>
      </c>
      <c r="B13" s="34"/>
      <c r="C13" s="34"/>
      <c r="D13" s="36"/>
      <c r="E13" s="36"/>
      <c r="F13" s="36"/>
      <c r="G13" s="36"/>
      <c r="H13" s="36"/>
      <c r="I13" s="35"/>
      <c r="J13" s="35"/>
      <c r="K13" s="34"/>
      <c r="L13" s="37"/>
      <c r="M13" s="39"/>
      <c r="N13" s="40"/>
      <c r="O13" s="34"/>
      <c r="P13" s="99"/>
      <c r="Q13" s="99"/>
      <c r="R13" s="99"/>
      <c r="S13" s="34"/>
      <c r="T13" s="99"/>
      <c r="U13" s="34"/>
      <c r="V13" s="28"/>
      <c r="W13" s="28"/>
      <c r="X13" s="28"/>
      <c r="Y13" s="28"/>
      <c r="Z13" s="28"/>
    </row>
    <row r="14" spans="1:26">
      <c r="A14" s="34" t="s">
        <v>123</v>
      </c>
      <c r="B14" s="34"/>
      <c r="C14" s="34"/>
      <c r="D14" s="36"/>
      <c r="E14" s="36"/>
      <c r="F14" s="34"/>
      <c r="G14" s="34"/>
      <c r="H14" s="34"/>
      <c r="I14" s="34"/>
      <c r="J14" s="35"/>
      <c r="K14" s="34"/>
      <c r="L14" s="37"/>
      <c r="M14" s="39"/>
      <c r="N14" s="40"/>
      <c r="O14" s="34"/>
      <c r="P14" s="99"/>
      <c r="Q14" s="99"/>
      <c r="R14" s="34"/>
      <c r="S14" s="34"/>
      <c r="T14" s="34"/>
      <c r="U14" s="34"/>
      <c r="V14" s="28"/>
      <c r="W14" s="28"/>
      <c r="X14" s="28"/>
      <c r="Y14" s="28"/>
      <c r="Z14" s="2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11:L11"/>
  </mergeCells>
  <conditionalFormatting sqref="P7:Q7 Q8:Q10 P8:P11">
    <cfRule type="expression" dxfId="62" priority="2">
      <formula>NA()</formula>
    </cfRule>
  </conditionalFormatting>
  <conditionalFormatting sqref="R7:U10">
    <cfRule type="expression" dxfId="61" priority="3">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FF"/>
    <pageSetUpPr fitToPage="1"/>
  </sheetPr>
  <dimension ref="A1:Z1000"/>
  <sheetViews>
    <sheetView zoomScaleNormal="100" workbookViewId="0">
      <selection activeCell="K7" sqref="K7"/>
    </sheetView>
  </sheetViews>
  <sheetFormatPr defaultRowHeight="14.4"/>
  <cols>
    <col min="1" max="1" width="8.6640625" customWidth="1"/>
    <col min="2" max="2" width="11.5546875" customWidth="1"/>
    <col min="3" max="12" width="8.6640625" customWidth="1"/>
    <col min="13" max="13" width="13.5546875" customWidth="1"/>
    <col min="14" max="14" width="10.88671875" customWidth="1"/>
    <col min="15" max="19" width="8.6640625" customWidth="1"/>
    <col min="20" max="20" width="17" customWidth="1"/>
    <col min="21" max="21" width="17.33203125" customWidth="1"/>
    <col min="22" max="26" width="8.6640625" customWidth="1"/>
    <col min="27" max="1025" width="14.44140625" customWidth="1"/>
  </cols>
  <sheetData>
    <row r="1" spans="1:26">
      <c r="A1" s="251" t="s">
        <v>13</v>
      </c>
      <c r="B1" s="226"/>
      <c r="C1" s="226"/>
      <c r="D1" s="226"/>
      <c r="E1" s="226"/>
      <c r="F1" s="226"/>
      <c r="G1" s="226"/>
      <c r="H1" s="226"/>
      <c r="I1" s="226"/>
      <c r="J1" s="226"/>
      <c r="K1" s="226"/>
      <c r="L1" s="226"/>
      <c r="M1" s="226"/>
      <c r="N1" s="226"/>
      <c r="O1" s="226"/>
      <c r="P1" s="226"/>
      <c r="Q1" s="226"/>
      <c r="R1" s="226"/>
      <c r="S1" s="226"/>
      <c r="T1" s="226"/>
      <c r="U1" s="226"/>
      <c r="V1" s="226"/>
      <c r="W1" s="226"/>
      <c r="X1" s="226"/>
      <c r="Y1" s="226"/>
      <c r="Z1" s="226"/>
    </row>
    <row r="2" spans="1:26">
      <c r="A2" s="252" t="s">
        <v>449</v>
      </c>
      <c r="B2" s="226"/>
      <c r="C2" s="226"/>
      <c r="D2" s="226"/>
      <c r="E2" s="226"/>
      <c r="F2" s="226"/>
      <c r="G2" s="226"/>
      <c r="H2" s="226"/>
      <c r="I2" s="226"/>
      <c r="J2" s="226"/>
      <c r="K2" s="226"/>
      <c r="L2" s="226"/>
      <c r="M2" s="226"/>
      <c r="N2" s="226"/>
      <c r="O2" s="226"/>
      <c r="P2" s="226"/>
      <c r="Q2" s="226"/>
      <c r="R2" s="226"/>
      <c r="S2" s="226"/>
      <c r="T2" s="226"/>
      <c r="U2" s="226"/>
      <c r="V2" s="226"/>
      <c r="W2" s="226"/>
      <c r="X2" s="226"/>
      <c r="Y2" s="226"/>
      <c r="Z2" s="226"/>
    </row>
    <row r="3" spans="1:26">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row>
    <row r="4" spans="1:26">
      <c r="A4" s="253" t="s">
        <v>450</v>
      </c>
      <c r="B4" s="253"/>
      <c r="C4" s="253"/>
      <c r="D4" s="253"/>
      <c r="E4" s="253"/>
      <c r="F4" s="253"/>
      <c r="G4" s="253"/>
      <c r="H4" s="253"/>
      <c r="I4" s="252"/>
      <c r="J4" s="252"/>
      <c r="K4" s="252"/>
      <c r="L4" s="252"/>
      <c r="M4" s="252"/>
      <c r="N4" s="252"/>
      <c r="O4" s="226"/>
      <c r="P4" s="226"/>
      <c r="Q4" s="226"/>
      <c r="R4" s="226"/>
      <c r="S4" s="226"/>
      <c r="T4" s="226"/>
      <c r="U4" s="226"/>
      <c r="V4" s="226"/>
      <c r="W4" s="226"/>
      <c r="X4" s="226"/>
      <c r="Y4" s="226"/>
      <c r="Z4" s="226"/>
    </row>
    <row r="5" spans="1:26" ht="30.6">
      <c r="A5" s="254"/>
      <c r="B5" s="255"/>
      <c r="C5" s="254"/>
      <c r="D5" s="256"/>
      <c r="E5" s="256"/>
      <c r="F5" s="105" t="s">
        <v>18</v>
      </c>
      <c r="G5" s="106" t="s">
        <v>19</v>
      </c>
      <c r="H5" s="107" t="s">
        <v>20</v>
      </c>
      <c r="I5" s="257" t="s">
        <v>21</v>
      </c>
      <c r="J5" s="254"/>
      <c r="K5" s="254"/>
      <c r="L5" s="258"/>
      <c r="M5" s="254"/>
      <c r="N5" s="254"/>
      <c r="O5" s="252"/>
      <c r="P5" s="226"/>
      <c r="Q5" s="226"/>
      <c r="R5" s="226"/>
      <c r="S5" s="226"/>
      <c r="T5" s="226"/>
      <c r="U5" s="226"/>
      <c r="V5" s="226"/>
      <c r="W5" s="226"/>
      <c r="X5" s="226"/>
      <c r="Y5" s="226"/>
      <c r="Z5" s="226"/>
    </row>
    <row r="6" spans="1:26" ht="66">
      <c r="A6" s="58" t="s">
        <v>125</v>
      </c>
      <c r="B6" s="58" t="s">
        <v>451</v>
      </c>
      <c r="C6" s="259" t="s">
        <v>24</v>
      </c>
      <c r="D6" s="259" t="s">
        <v>25</v>
      </c>
      <c r="E6" s="58" t="s">
        <v>26</v>
      </c>
      <c r="F6" s="52" t="s">
        <v>27</v>
      </c>
      <c r="G6" s="53" t="s">
        <v>27</v>
      </c>
      <c r="H6" s="54" t="s">
        <v>27</v>
      </c>
      <c r="I6" s="52" t="s">
        <v>27</v>
      </c>
      <c r="J6" s="58" t="s">
        <v>29</v>
      </c>
      <c r="K6" s="260" t="s">
        <v>30</v>
      </c>
      <c r="L6" s="58" t="s">
        <v>31</v>
      </c>
      <c r="M6" s="261" t="s">
        <v>32</v>
      </c>
      <c r="N6" s="58" t="s">
        <v>33</v>
      </c>
      <c r="O6" s="226"/>
      <c r="P6" s="12" t="s">
        <v>34</v>
      </c>
      <c r="Q6" s="12"/>
      <c r="R6" s="2" t="s">
        <v>35</v>
      </c>
      <c r="S6" s="2"/>
      <c r="T6" s="12" t="s">
        <v>36</v>
      </c>
      <c r="U6" s="12"/>
      <c r="V6" s="226"/>
      <c r="W6" s="226"/>
      <c r="X6" s="226"/>
      <c r="Y6" s="226"/>
      <c r="Z6" s="226"/>
    </row>
    <row r="7" spans="1:26" ht="54" customHeight="1">
      <c r="A7" s="262" t="s">
        <v>452</v>
      </c>
      <c r="B7" s="263" t="s">
        <v>453</v>
      </c>
      <c r="C7" s="263"/>
      <c r="D7" s="264"/>
      <c r="E7" s="265" t="s">
        <v>454</v>
      </c>
      <c r="F7" s="86">
        <v>0</v>
      </c>
      <c r="G7" s="60">
        <v>0</v>
      </c>
      <c r="H7" s="61">
        <v>24</v>
      </c>
      <c r="I7" s="266">
        <f>SUM(F7:H7)</f>
        <v>24</v>
      </c>
      <c r="J7" s="266"/>
      <c r="K7" s="267"/>
      <c r="L7" s="268">
        <v>0.08</v>
      </c>
      <c r="M7" s="269">
        <f>ROUND((I7*K7),2)</f>
        <v>0</v>
      </c>
      <c r="N7" s="270">
        <f>ROUND((M7+M7*L7),2)</f>
        <v>0</v>
      </c>
      <c r="O7" s="252"/>
      <c r="P7" s="118">
        <f>ROUND((F7*K7),2)</f>
        <v>0</v>
      </c>
      <c r="Q7" s="94">
        <f>ROUND((P7+P7*L7),2)</f>
        <v>0</v>
      </c>
      <c r="R7" s="94">
        <f>ROUND((G7*K7),2)</f>
        <v>0</v>
      </c>
      <c r="S7" s="94">
        <f>ROUND((R7+R7*L7),2)</f>
        <v>0</v>
      </c>
      <c r="T7" s="118">
        <f>ROUND((K7*H7),2)</f>
        <v>0</v>
      </c>
      <c r="U7" s="118">
        <f>ROUND((T7+T7*L7),2)</f>
        <v>0</v>
      </c>
      <c r="V7" s="226"/>
      <c r="W7" s="226"/>
      <c r="X7" s="226"/>
      <c r="Y7" s="226"/>
      <c r="Z7" s="226"/>
    </row>
    <row r="8" spans="1:26" ht="54" customHeight="1">
      <c r="A8" s="262" t="s">
        <v>455</v>
      </c>
      <c r="B8" s="263" t="s">
        <v>456</v>
      </c>
      <c r="C8" s="263"/>
      <c r="D8" s="264"/>
      <c r="E8" s="265" t="s">
        <v>457</v>
      </c>
      <c r="F8" s="86">
        <v>0</v>
      </c>
      <c r="G8" s="60">
        <v>0</v>
      </c>
      <c r="H8" s="61">
        <v>1</v>
      </c>
      <c r="I8" s="266">
        <f>SUM(F8:H8)</f>
        <v>1</v>
      </c>
      <c r="J8" s="266"/>
      <c r="K8" s="267"/>
      <c r="L8" s="268">
        <v>0.08</v>
      </c>
      <c r="M8" s="269">
        <f>ROUND((I8*K8),2)</f>
        <v>0</v>
      </c>
      <c r="N8" s="270">
        <f>ROUND((M8+M8*L8),2)</f>
        <v>0</v>
      </c>
      <c r="O8" s="252"/>
      <c r="P8" s="118">
        <f>ROUND((F8*K8),2)</f>
        <v>0</v>
      </c>
      <c r="Q8" s="94">
        <f>ROUND((P8+P8*L8),2)</f>
        <v>0</v>
      </c>
      <c r="R8" s="94">
        <f>ROUND((G8*K8),2)</f>
        <v>0</v>
      </c>
      <c r="S8" s="94">
        <f>ROUND((R8+R8*L8),2)</f>
        <v>0</v>
      </c>
      <c r="T8" s="118">
        <f>ROUND((K8*H8),2)</f>
        <v>0</v>
      </c>
      <c r="U8" s="118">
        <f>ROUND((T8+T8*L8),2)</f>
        <v>0</v>
      </c>
      <c r="V8" s="226"/>
      <c r="W8" s="226"/>
      <c r="X8" s="226"/>
      <c r="Y8" s="226"/>
      <c r="Z8" s="226"/>
    </row>
    <row r="9" spans="1:26" ht="54" customHeight="1">
      <c r="A9" s="262" t="s">
        <v>458</v>
      </c>
      <c r="B9" s="263" t="s">
        <v>453</v>
      </c>
      <c r="C9" s="263"/>
      <c r="D9" s="264"/>
      <c r="E9" s="265" t="s">
        <v>459</v>
      </c>
      <c r="F9" s="86">
        <v>0</v>
      </c>
      <c r="G9" s="60">
        <v>0</v>
      </c>
      <c r="H9" s="61">
        <v>1</v>
      </c>
      <c r="I9" s="266">
        <f>SUM(F9:H9)</f>
        <v>1</v>
      </c>
      <c r="J9" s="266"/>
      <c r="K9" s="267"/>
      <c r="L9" s="268">
        <v>0.08</v>
      </c>
      <c r="M9" s="269">
        <f>ROUND((I9*K9),2)</f>
        <v>0</v>
      </c>
      <c r="N9" s="270">
        <f>ROUND((M9+M9*L9),2)</f>
        <v>0</v>
      </c>
      <c r="O9" s="252"/>
      <c r="P9" s="118">
        <f>ROUND((F9*K9),2)</f>
        <v>0</v>
      </c>
      <c r="Q9" s="94">
        <f>ROUND((P9+P9*L9),2)</f>
        <v>0</v>
      </c>
      <c r="R9" s="94">
        <f>ROUND((G9*K9),2)</f>
        <v>0</v>
      </c>
      <c r="S9" s="94">
        <f>ROUND((R9+R9*L9),2)</f>
        <v>0</v>
      </c>
      <c r="T9" s="118">
        <f>ROUND((K9*H9),2)</f>
        <v>0</v>
      </c>
      <c r="U9" s="118">
        <f>ROUND((T9+T9*L9),2)</f>
        <v>0</v>
      </c>
      <c r="V9" s="226"/>
      <c r="W9" s="226"/>
      <c r="X9" s="226"/>
      <c r="Y9" s="226"/>
      <c r="Z9" s="226"/>
    </row>
    <row r="10" spans="1:26" ht="12.75" customHeight="1">
      <c r="A10" s="1" t="s">
        <v>460</v>
      </c>
      <c r="B10" s="1"/>
      <c r="C10" s="1"/>
      <c r="D10" s="1"/>
      <c r="E10" s="1"/>
      <c r="F10" s="1"/>
      <c r="G10" s="1"/>
      <c r="H10" s="1"/>
      <c r="I10" s="1"/>
      <c r="J10" s="1"/>
      <c r="K10" s="1"/>
      <c r="L10" s="1"/>
      <c r="M10" s="271">
        <f>SUM(M7:M9)</f>
        <v>0</v>
      </c>
      <c r="N10" s="272">
        <f>SUM(N7:N9)</f>
        <v>0</v>
      </c>
      <c r="O10" s="226"/>
      <c r="P10" s="273">
        <f t="shared" ref="P10:U10" si="0">SUM(P7:P9)</f>
        <v>0</v>
      </c>
      <c r="Q10" s="273">
        <f t="shared" si="0"/>
        <v>0</v>
      </c>
      <c r="R10" s="273">
        <f t="shared" si="0"/>
        <v>0</v>
      </c>
      <c r="S10" s="273">
        <f t="shared" si="0"/>
        <v>0</v>
      </c>
      <c r="T10" s="273">
        <f t="shared" si="0"/>
        <v>0</v>
      </c>
      <c r="U10" s="273">
        <f t="shared" si="0"/>
        <v>0</v>
      </c>
      <c r="V10" s="226"/>
      <c r="W10" s="226"/>
      <c r="X10" s="226"/>
      <c r="Y10" s="226"/>
      <c r="Z10" s="226"/>
    </row>
    <row r="11" spans="1:26">
      <c r="A11" s="226"/>
      <c r="B11" s="274"/>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row>
    <row r="12" spans="1:26">
      <c r="A12" s="252"/>
      <c r="B12" s="252"/>
      <c r="C12" s="252"/>
      <c r="D12" s="275"/>
      <c r="E12" s="275"/>
      <c r="F12" s="275"/>
      <c r="G12" s="275"/>
      <c r="H12" s="275"/>
      <c r="I12" s="276"/>
      <c r="J12" s="276"/>
      <c r="K12" s="252"/>
      <c r="L12" s="277"/>
      <c r="M12" s="277"/>
      <c r="N12" s="252"/>
      <c r="O12" s="252"/>
      <c r="P12" s="226"/>
      <c r="Q12" s="226"/>
      <c r="R12" s="226"/>
      <c r="S12" s="226"/>
      <c r="T12" s="226"/>
      <c r="U12" s="226"/>
      <c r="V12" s="226"/>
      <c r="W12" s="226"/>
      <c r="X12" s="226"/>
      <c r="Y12" s="226"/>
      <c r="Z12" s="226"/>
    </row>
    <row r="13" spans="1:26">
      <c r="A13" s="226"/>
      <c r="B13" s="226"/>
      <c r="C13" s="226"/>
      <c r="D13" s="278"/>
      <c r="E13" s="226"/>
      <c r="F13" s="226"/>
      <c r="G13" s="226"/>
      <c r="H13" s="226"/>
      <c r="I13" s="226"/>
      <c r="J13" s="226"/>
      <c r="K13" s="226"/>
      <c r="L13" s="226"/>
      <c r="M13" s="226"/>
      <c r="N13" s="226"/>
      <c r="O13" s="226"/>
      <c r="P13" s="226"/>
      <c r="Q13" s="226"/>
      <c r="R13" s="226"/>
      <c r="S13" s="226"/>
      <c r="T13" s="226"/>
      <c r="U13" s="226"/>
      <c r="V13" s="226"/>
      <c r="W13" s="226"/>
      <c r="X13" s="226"/>
      <c r="Y13" s="226"/>
      <c r="Z13" s="226"/>
    </row>
    <row r="14" spans="1:26">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row>
    <row r="15" spans="1:26">
      <c r="A15" s="226"/>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row>
    <row r="16" spans="1:26">
      <c r="A16" s="34" t="s">
        <v>122</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row>
    <row r="17" spans="1:26">
      <c r="A17" s="34" t="s">
        <v>123</v>
      </c>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row>
    <row r="21" spans="1:26" ht="15.75" customHeight="1"/>
    <row r="22" spans="1:26" ht="15.75" customHeight="1"/>
    <row r="23" spans="1:26" ht="15.75" customHeight="1"/>
    <row r="24" spans="1:26" ht="15.75" customHeight="1"/>
    <row r="25" spans="1:26" ht="15.75" customHeight="1"/>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10:L10"/>
  </mergeCells>
  <conditionalFormatting sqref="P7:U9">
    <cfRule type="expression" dxfId="60" priority="2">
      <formula>NA()</formula>
    </cfRule>
  </conditionalFormatting>
  <pageMargins left="0.78749999999999998" right="0.78749999999999998" top="1.05277777777778" bottom="1.05277777777778" header="0" footer="0"/>
  <pageSetup paperSize="9" firstPageNumber="0" fitToHeight="0" orientation="landscape" horizontalDpi="300" verticalDpi="300"/>
  <headerFooter>
    <oddHeader>&amp;C&amp;A</oddHeader>
    <oddFooter>&amp;CStrona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FF"/>
    <pageSetUpPr fitToPage="1"/>
  </sheetPr>
  <dimension ref="A1:Z1022"/>
  <sheetViews>
    <sheetView zoomScaleNormal="100" workbookViewId="0">
      <selection activeCell="A7" sqref="A7"/>
    </sheetView>
  </sheetViews>
  <sheetFormatPr defaultRowHeight="14.4"/>
  <cols>
    <col min="1" max="1" width="11.109375" customWidth="1"/>
    <col min="2" max="2" width="18.6640625" customWidth="1"/>
    <col min="3" max="3" width="15.33203125" customWidth="1"/>
    <col min="4" max="4" width="15" customWidth="1"/>
    <col min="5" max="12" width="8.6640625" customWidth="1"/>
    <col min="13" max="13" width="13.109375" customWidth="1"/>
    <col min="14" max="14" width="13.33203125" customWidth="1"/>
    <col min="15" max="15" width="8.6640625" customWidth="1"/>
    <col min="16" max="16" width="10.5546875" customWidth="1"/>
    <col min="17" max="17" width="9.88671875" customWidth="1"/>
    <col min="18" max="18" width="11.5546875" customWidth="1"/>
    <col min="19" max="19" width="11" customWidth="1"/>
    <col min="20" max="20" width="9.6640625" customWidth="1"/>
    <col min="21" max="21" width="10.6640625" customWidth="1"/>
    <col min="22" max="22" width="8.6640625" customWidth="1"/>
    <col min="23" max="23" width="11.5546875" customWidth="1"/>
    <col min="24" max="24" width="13" customWidth="1"/>
    <col min="25" max="26" width="8.6640625" customWidth="1"/>
    <col min="27" max="1025" width="14.44140625" customWidth="1"/>
  </cols>
  <sheetData>
    <row r="1" spans="1:26">
      <c r="A1" s="32" t="s">
        <v>13</v>
      </c>
      <c r="B1" s="166"/>
      <c r="C1" s="166"/>
      <c r="D1" s="166"/>
      <c r="E1" s="166"/>
      <c r="F1" s="166"/>
      <c r="G1" s="166"/>
      <c r="H1" s="34" t="s">
        <v>14</v>
      </c>
      <c r="I1" s="166"/>
      <c r="J1" s="166"/>
      <c r="K1" s="166"/>
      <c r="L1" s="166"/>
      <c r="M1" s="231"/>
      <c r="N1" s="231"/>
      <c r="O1" s="166"/>
      <c r="P1" s="166"/>
      <c r="Q1" s="166"/>
      <c r="R1" s="166"/>
      <c r="S1" s="34"/>
      <c r="T1" s="34"/>
      <c r="U1" s="34"/>
      <c r="V1" s="28"/>
      <c r="W1" s="28"/>
      <c r="X1" s="28"/>
      <c r="Y1" s="28"/>
      <c r="Z1" s="28"/>
    </row>
    <row r="2" spans="1:26">
      <c r="A2" s="34" t="s">
        <v>15</v>
      </c>
      <c r="B2" s="279"/>
      <c r="C2" s="45"/>
      <c r="D2" s="45"/>
      <c r="E2" s="166"/>
      <c r="F2" s="166"/>
      <c r="G2" s="166"/>
      <c r="H2" s="166"/>
      <c r="I2" s="166"/>
      <c r="J2" s="166"/>
      <c r="K2" s="166"/>
      <c r="L2" s="166"/>
      <c r="M2" s="231"/>
      <c r="N2" s="231"/>
      <c r="O2" s="166"/>
      <c r="P2" s="166"/>
      <c r="Q2" s="166"/>
      <c r="R2" s="166"/>
      <c r="S2" s="34"/>
      <c r="T2" s="34"/>
      <c r="U2" s="34"/>
      <c r="V2" s="28"/>
      <c r="W2" s="28"/>
      <c r="X2" s="28"/>
      <c r="Y2" s="28"/>
      <c r="Z2" s="28"/>
    </row>
    <row r="3" spans="1:26">
      <c r="A3" s="41"/>
      <c r="B3" s="41"/>
      <c r="C3" s="154"/>
      <c r="D3" s="154"/>
      <c r="E3" s="165"/>
      <c r="F3" s="165"/>
      <c r="G3" s="166"/>
      <c r="H3" s="166"/>
      <c r="I3" s="166"/>
      <c r="J3" s="166"/>
      <c r="K3" s="166"/>
      <c r="L3" s="166"/>
      <c r="M3" s="231"/>
      <c r="N3" s="231"/>
      <c r="O3" s="166"/>
      <c r="P3" s="166"/>
      <c r="Q3" s="166"/>
      <c r="R3" s="166"/>
      <c r="S3" s="34"/>
      <c r="T3" s="34"/>
      <c r="U3" s="34"/>
      <c r="V3" s="28"/>
      <c r="W3" s="28"/>
      <c r="X3" s="28"/>
      <c r="Y3" s="28"/>
      <c r="Z3" s="28"/>
    </row>
    <row r="4" spans="1:26">
      <c r="A4" s="41" t="s">
        <v>461</v>
      </c>
      <c r="B4" s="41"/>
      <c r="C4" s="41"/>
      <c r="D4" s="41"/>
      <c r="E4" s="165" t="s">
        <v>17</v>
      </c>
      <c r="F4" s="155"/>
      <c r="G4" s="166"/>
      <c r="H4" s="166"/>
      <c r="I4" s="166"/>
      <c r="J4" s="166"/>
      <c r="K4" s="166"/>
      <c r="L4" s="166"/>
      <c r="M4" s="231"/>
      <c r="N4" s="231"/>
      <c r="O4" s="166"/>
      <c r="P4" s="166"/>
      <c r="Q4" s="166"/>
      <c r="R4" s="166"/>
      <c r="S4" s="34"/>
      <c r="T4" s="34"/>
      <c r="U4" s="34"/>
      <c r="V4" s="28"/>
      <c r="W4" s="28"/>
      <c r="X4" s="28"/>
      <c r="Y4" s="28"/>
      <c r="Z4" s="28"/>
    </row>
    <row r="5" spans="1:26" ht="30.6">
      <c r="A5" s="100"/>
      <c r="B5" s="104"/>
      <c r="C5" s="100"/>
      <c r="D5" s="225"/>
      <c r="E5" s="225"/>
      <c r="F5" s="105" t="s">
        <v>18</v>
      </c>
      <c r="G5" s="106" t="s">
        <v>19</v>
      </c>
      <c r="H5" s="107" t="s">
        <v>20</v>
      </c>
      <c r="I5" s="105" t="s">
        <v>21</v>
      </c>
      <c r="J5" s="100"/>
      <c r="K5" s="100"/>
      <c r="L5" s="108"/>
      <c r="M5" s="109"/>
      <c r="N5" s="109"/>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165</v>
      </c>
      <c r="J6" s="110" t="s">
        <v>29</v>
      </c>
      <c r="K6" s="280" t="s">
        <v>30</v>
      </c>
      <c r="L6" s="110" t="s">
        <v>31</v>
      </c>
      <c r="M6" s="233" t="s">
        <v>32</v>
      </c>
      <c r="N6" s="113" t="s">
        <v>33</v>
      </c>
      <c r="O6" s="34"/>
      <c r="P6" s="14" t="s">
        <v>34</v>
      </c>
      <c r="Q6" s="14"/>
      <c r="R6" s="10" t="s">
        <v>35</v>
      </c>
      <c r="S6" s="10"/>
      <c r="T6" s="12" t="s">
        <v>36</v>
      </c>
      <c r="U6" s="12"/>
      <c r="V6" s="28"/>
      <c r="W6" s="28"/>
      <c r="X6" s="28"/>
      <c r="Y6" s="28"/>
      <c r="Z6" s="28"/>
    </row>
    <row r="7" spans="1:26" ht="20.399999999999999">
      <c r="A7" s="157" t="s">
        <v>462</v>
      </c>
      <c r="B7" s="110" t="s">
        <v>463</v>
      </c>
      <c r="C7" s="58"/>
      <c r="D7" s="59"/>
      <c r="E7" s="110" t="s">
        <v>464</v>
      </c>
      <c r="F7" s="110">
        <v>15</v>
      </c>
      <c r="G7" s="174">
        <v>0</v>
      </c>
      <c r="H7" s="175">
        <v>20</v>
      </c>
      <c r="I7" s="58">
        <f t="shared" ref="I7:I12" si="0">SUM(F7:H7)</f>
        <v>35</v>
      </c>
      <c r="J7" s="58"/>
      <c r="K7" s="62"/>
      <c r="L7" s="58" t="s">
        <v>40</v>
      </c>
      <c r="M7" s="62">
        <f t="shared" ref="M7:M12" si="1">K7*I7</f>
        <v>0</v>
      </c>
      <c r="N7" s="62">
        <f t="shared" ref="N7:N12" si="2">(M7*L7)+M7</f>
        <v>0</v>
      </c>
      <c r="O7" s="100"/>
      <c r="P7" s="118">
        <f t="shared" ref="P7:P49" si="3">ROUND((F7*K7),2)</f>
        <v>0</v>
      </c>
      <c r="Q7" s="94">
        <f t="shared" ref="Q7:Q49" si="4">ROUND((P7+P7*L7),2)</f>
        <v>0</v>
      </c>
      <c r="R7" s="94">
        <f t="shared" ref="R7:R49" si="5">ROUND((G7*K7),2)</f>
        <v>0</v>
      </c>
      <c r="S7" s="94">
        <f t="shared" ref="S7:S49" si="6">ROUND((R7+R7*L7),2)</f>
        <v>0</v>
      </c>
      <c r="T7" s="118">
        <f t="shared" ref="T7:T49" si="7">ROUND((H7*K7),2)</f>
        <v>0</v>
      </c>
      <c r="U7" s="118">
        <f t="shared" ref="U7:U49" si="8">ROUND((T7+T7*L7),2)</f>
        <v>0</v>
      </c>
      <c r="V7" s="28"/>
      <c r="W7" s="68"/>
      <c r="X7" s="79"/>
      <c r="Y7" s="28"/>
      <c r="Z7" s="28"/>
    </row>
    <row r="8" spans="1:26" ht="34.200000000000003">
      <c r="A8" s="157" t="s">
        <v>465</v>
      </c>
      <c r="B8" s="235" t="s">
        <v>466</v>
      </c>
      <c r="C8" s="235"/>
      <c r="D8" s="281"/>
      <c r="E8" s="52" t="s">
        <v>467</v>
      </c>
      <c r="F8" s="52">
        <v>1</v>
      </c>
      <c r="G8" s="53">
        <v>1</v>
      </c>
      <c r="H8" s="54">
        <v>10</v>
      </c>
      <c r="I8" s="52">
        <f t="shared" si="0"/>
        <v>12</v>
      </c>
      <c r="J8" s="52"/>
      <c r="K8" s="282"/>
      <c r="L8" s="140">
        <v>0.08</v>
      </c>
      <c r="M8" s="283">
        <f t="shared" si="1"/>
        <v>0</v>
      </c>
      <c r="N8" s="283">
        <f t="shared" si="2"/>
        <v>0</v>
      </c>
      <c r="O8" s="34"/>
      <c r="P8" s="118">
        <f t="shared" si="3"/>
        <v>0</v>
      </c>
      <c r="Q8" s="94">
        <f t="shared" si="4"/>
        <v>0</v>
      </c>
      <c r="R8" s="94">
        <f t="shared" si="5"/>
        <v>0</v>
      </c>
      <c r="S8" s="94">
        <f t="shared" si="6"/>
        <v>0</v>
      </c>
      <c r="T8" s="118">
        <f t="shared" si="7"/>
        <v>0</v>
      </c>
      <c r="U8" s="118">
        <f t="shared" si="8"/>
        <v>0</v>
      </c>
      <c r="V8" s="28"/>
      <c r="W8" s="68"/>
      <c r="X8" s="79"/>
      <c r="Y8" s="28"/>
      <c r="Z8" s="28"/>
    </row>
    <row r="9" spans="1:26" ht="22.8">
      <c r="A9" s="284" t="s">
        <v>468</v>
      </c>
      <c r="B9" s="235" t="s">
        <v>469</v>
      </c>
      <c r="C9" s="235"/>
      <c r="D9" s="281"/>
      <c r="E9" s="52" t="s">
        <v>470</v>
      </c>
      <c r="F9" s="52">
        <v>40</v>
      </c>
      <c r="G9" s="53">
        <v>40</v>
      </c>
      <c r="H9" s="54">
        <v>50</v>
      </c>
      <c r="I9" s="52">
        <f t="shared" si="0"/>
        <v>130</v>
      </c>
      <c r="J9" s="52"/>
      <c r="K9" s="282"/>
      <c r="L9" s="140">
        <v>0.08</v>
      </c>
      <c r="M9" s="283">
        <f t="shared" si="1"/>
        <v>0</v>
      </c>
      <c r="N9" s="283">
        <f t="shared" si="2"/>
        <v>0</v>
      </c>
      <c r="O9" s="34"/>
      <c r="P9" s="118">
        <f t="shared" si="3"/>
        <v>0</v>
      </c>
      <c r="Q9" s="94">
        <f t="shared" si="4"/>
        <v>0</v>
      </c>
      <c r="R9" s="94">
        <f t="shared" si="5"/>
        <v>0</v>
      </c>
      <c r="S9" s="94">
        <f t="shared" si="6"/>
        <v>0</v>
      </c>
      <c r="T9" s="118">
        <f t="shared" si="7"/>
        <v>0</v>
      </c>
      <c r="U9" s="118">
        <f t="shared" si="8"/>
        <v>0</v>
      </c>
      <c r="V9" s="28"/>
      <c r="W9" s="68"/>
      <c r="X9" s="79"/>
      <c r="Y9" s="28"/>
      <c r="Z9" s="28"/>
    </row>
    <row r="10" spans="1:26" ht="22.8">
      <c r="A10" s="284" t="s">
        <v>471</v>
      </c>
      <c r="B10" s="134" t="s">
        <v>472</v>
      </c>
      <c r="C10" s="235"/>
      <c r="D10" s="281"/>
      <c r="E10" s="52" t="s">
        <v>473</v>
      </c>
      <c r="F10" s="52">
        <v>30</v>
      </c>
      <c r="G10" s="53">
        <v>60</v>
      </c>
      <c r="H10" s="54">
        <v>100</v>
      </c>
      <c r="I10" s="52">
        <f t="shared" si="0"/>
        <v>190</v>
      </c>
      <c r="J10" s="52"/>
      <c r="K10" s="282"/>
      <c r="L10" s="140">
        <v>0.08</v>
      </c>
      <c r="M10" s="283">
        <f t="shared" si="1"/>
        <v>0</v>
      </c>
      <c r="N10" s="283">
        <f t="shared" si="2"/>
        <v>0</v>
      </c>
      <c r="O10" s="34"/>
      <c r="P10" s="118">
        <f t="shared" si="3"/>
        <v>0</v>
      </c>
      <c r="Q10" s="94">
        <f t="shared" si="4"/>
        <v>0</v>
      </c>
      <c r="R10" s="94">
        <f t="shared" si="5"/>
        <v>0</v>
      </c>
      <c r="S10" s="94">
        <f t="shared" si="6"/>
        <v>0</v>
      </c>
      <c r="T10" s="118">
        <f t="shared" si="7"/>
        <v>0</v>
      </c>
      <c r="U10" s="118">
        <f t="shared" si="8"/>
        <v>0</v>
      </c>
      <c r="V10" s="28"/>
      <c r="W10" s="68"/>
      <c r="X10" s="79"/>
      <c r="Y10" s="28"/>
      <c r="Z10" s="28"/>
    </row>
    <row r="11" spans="1:26" ht="22.8">
      <c r="A11" s="284" t="s">
        <v>474</v>
      </c>
      <c r="B11" s="134" t="s">
        <v>475</v>
      </c>
      <c r="C11" s="235"/>
      <c r="D11" s="281"/>
      <c r="E11" s="52" t="s">
        <v>476</v>
      </c>
      <c r="F11" s="52">
        <v>30</v>
      </c>
      <c r="G11" s="53">
        <v>15</v>
      </c>
      <c r="H11" s="54">
        <v>30</v>
      </c>
      <c r="I11" s="52">
        <f t="shared" si="0"/>
        <v>75</v>
      </c>
      <c r="J11" s="52"/>
      <c r="K11" s="282"/>
      <c r="L11" s="140">
        <v>0.08</v>
      </c>
      <c r="M11" s="283">
        <f t="shared" si="1"/>
        <v>0</v>
      </c>
      <c r="N11" s="283">
        <f t="shared" si="2"/>
        <v>0</v>
      </c>
      <c r="O11" s="34"/>
      <c r="P11" s="118">
        <f t="shared" si="3"/>
        <v>0</v>
      </c>
      <c r="Q11" s="94">
        <f t="shared" si="4"/>
        <v>0</v>
      </c>
      <c r="R11" s="94">
        <f t="shared" si="5"/>
        <v>0</v>
      </c>
      <c r="S11" s="94">
        <f t="shared" si="6"/>
        <v>0</v>
      </c>
      <c r="T11" s="118">
        <f t="shared" si="7"/>
        <v>0</v>
      </c>
      <c r="U11" s="118">
        <f t="shared" si="8"/>
        <v>0</v>
      </c>
      <c r="V11" s="28"/>
      <c r="W11" s="68"/>
      <c r="X11" s="79"/>
      <c r="Y11" s="28"/>
      <c r="Z11" s="28"/>
    </row>
    <row r="12" spans="1:26" ht="22.8">
      <c r="A12" s="284" t="s">
        <v>477</v>
      </c>
      <c r="B12" s="134" t="s">
        <v>478</v>
      </c>
      <c r="C12" s="235"/>
      <c r="D12" s="281"/>
      <c r="E12" s="52" t="s">
        <v>479</v>
      </c>
      <c r="F12" s="52">
        <v>8</v>
      </c>
      <c r="G12" s="53">
        <v>60</v>
      </c>
      <c r="H12" s="54">
        <v>30</v>
      </c>
      <c r="I12" s="52">
        <f t="shared" si="0"/>
        <v>98</v>
      </c>
      <c r="J12" s="52"/>
      <c r="K12" s="282"/>
      <c r="L12" s="140">
        <v>0.08</v>
      </c>
      <c r="M12" s="283">
        <f t="shared" si="1"/>
        <v>0</v>
      </c>
      <c r="N12" s="283">
        <f t="shared" si="2"/>
        <v>0</v>
      </c>
      <c r="O12" s="34"/>
      <c r="P12" s="118">
        <f t="shared" si="3"/>
        <v>0</v>
      </c>
      <c r="Q12" s="94">
        <f t="shared" si="4"/>
        <v>0</v>
      </c>
      <c r="R12" s="94">
        <f t="shared" si="5"/>
        <v>0</v>
      </c>
      <c r="S12" s="94">
        <f t="shared" si="6"/>
        <v>0</v>
      </c>
      <c r="T12" s="118">
        <f t="shared" si="7"/>
        <v>0</v>
      </c>
      <c r="U12" s="118">
        <f t="shared" si="8"/>
        <v>0</v>
      </c>
      <c r="V12" s="28"/>
      <c r="W12" s="68"/>
      <c r="X12" s="79"/>
      <c r="Y12" s="28"/>
      <c r="Z12" s="28"/>
    </row>
    <row r="13" spans="1:26" ht="22.8">
      <c r="A13" s="284" t="s">
        <v>480</v>
      </c>
      <c r="B13" s="134" t="s">
        <v>481</v>
      </c>
      <c r="C13" s="134"/>
      <c r="D13" s="281"/>
      <c r="E13" s="85" t="s">
        <v>482</v>
      </c>
      <c r="F13" s="285">
        <v>30</v>
      </c>
      <c r="G13" s="53">
        <v>5</v>
      </c>
      <c r="H13" s="54">
        <v>10</v>
      </c>
      <c r="I13" s="137">
        <f>SUM(F13,G13:H13)</f>
        <v>45</v>
      </c>
      <c r="J13" s="137"/>
      <c r="K13" s="282"/>
      <c r="L13" s="286">
        <v>0.08</v>
      </c>
      <c r="M13" s="287">
        <f>ROUND((I13*K13),2)</f>
        <v>0</v>
      </c>
      <c r="N13" s="241">
        <f>ROUND((M13+M13*L13),2)</f>
        <v>0</v>
      </c>
      <c r="O13" s="34"/>
      <c r="P13" s="118">
        <f t="shared" si="3"/>
        <v>0</v>
      </c>
      <c r="Q13" s="94">
        <f t="shared" si="4"/>
        <v>0</v>
      </c>
      <c r="R13" s="94">
        <f t="shared" si="5"/>
        <v>0</v>
      </c>
      <c r="S13" s="94">
        <f t="shared" si="6"/>
        <v>0</v>
      </c>
      <c r="T13" s="118">
        <f t="shared" si="7"/>
        <v>0</v>
      </c>
      <c r="U13" s="118">
        <f t="shared" si="8"/>
        <v>0</v>
      </c>
      <c r="V13" s="28"/>
      <c r="W13" s="68"/>
      <c r="X13" s="79"/>
      <c r="Y13" s="28"/>
      <c r="Z13" s="28"/>
    </row>
    <row r="14" spans="1:26" ht="22.8">
      <c r="A14" s="284" t="s">
        <v>483</v>
      </c>
      <c r="B14" s="134" t="s">
        <v>484</v>
      </c>
      <c r="C14" s="134"/>
      <c r="D14" s="281"/>
      <c r="E14" s="85" t="s">
        <v>485</v>
      </c>
      <c r="F14" s="285">
        <v>100</v>
      </c>
      <c r="G14" s="53">
        <v>80</v>
      </c>
      <c r="H14" s="54">
        <v>250</v>
      </c>
      <c r="I14" s="137">
        <f>SUM(F14,G14:H14)</f>
        <v>430</v>
      </c>
      <c r="J14" s="137"/>
      <c r="K14" s="282"/>
      <c r="L14" s="286">
        <v>0.08</v>
      </c>
      <c r="M14" s="287">
        <f>ROUND((I14*K14),2)</f>
        <v>0</v>
      </c>
      <c r="N14" s="241">
        <f>ROUND((M14+M14*L14),2)</f>
        <v>0</v>
      </c>
      <c r="O14" s="34"/>
      <c r="P14" s="118">
        <f t="shared" si="3"/>
        <v>0</v>
      </c>
      <c r="Q14" s="94">
        <f t="shared" si="4"/>
        <v>0</v>
      </c>
      <c r="R14" s="94">
        <f t="shared" si="5"/>
        <v>0</v>
      </c>
      <c r="S14" s="94">
        <f t="shared" si="6"/>
        <v>0</v>
      </c>
      <c r="T14" s="118">
        <f t="shared" si="7"/>
        <v>0</v>
      </c>
      <c r="U14" s="118">
        <f t="shared" si="8"/>
        <v>0</v>
      </c>
      <c r="V14" s="28"/>
      <c r="W14" s="68"/>
      <c r="X14" s="79"/>
      <c r="Y14" s="28"/>
      <c r="Z14" s="28"/>
    </row>
    <row r="15" spans="1:26" ht="22.8">
      <c r="A15" s="284" t="s">
        <v>486</v>
      </c>
      <c r="B15" s="134" t="s">
        <v>487</v>
      </c>
      <c r="C15" s="134"/>
      <c r="D15" s="281"/>
      <c r="E15" s="85" t="s">
        <v>488</v>
      </c>
      <c r="F15" s="285">
        <v>50</v>
      </c>
      <c r="G15" s="53">
        <v>20</v>
      </c>
      <c r="H15" s="54">
        <v>10</v>
      </c>
      <c r="I15" s="137">
        <f>SUM(F15,G15:H15)</f>
        <v>80</v>
      </c>
      <c r="J15" s="137"/>
      <c r="K15" s="57"/>
      <c r="L15" s="286">
        <v>0.08</v>
      </c>
      <c r="M15" s="287">
        <f>ROUND((I15*K15),2)</f>
        <v>0</v>
      </c>
      <c r="N15" s="241">
        <f>ROUND((M15+M15*L15),2)</f>
        <v>0</v>
      </c>
      <c r="O15" s="34"/>
      <c r="P15" s="118">
        <f t="shared" si="3"/>
        <v>0</v>
      </c>
      <c r="Q15" s="94">
        <f t="shared" si="4"/>
        <v>0</v>
      </c>
      <c r="R15" s="94">
        <f t="shared" si="5"/>
        <v>0</v>
      </c>
      <c r="S15" s="94">
        <f t="shared" si="6"/>
        <v>0</v>
      </c>
      <c r="T15" s="118">
        <f t="shared" si="7"/>
        <v>0</v>
      </c>
      <c r="U15" s="118">
        <f t="shared" si="8"/>
        <v>0</v>
      </c>
      <c r="V15" s="28"/>
      <c r="W15" s="68"/>
      <c r="X15" s="79"/>
      <c r="Y15" s="28"/>
      <c r="Z15" s="28"/>
    </row>
    <row r="16" spans="1:26" ht="22.8">
      <c r="A16" s="284" t="s">
        <v>489</v>
      </c>
      <c r="B16" s="235" t="s">
        <v>490</v>
      </c>
      <c r="C16" s="235"/>
      <c r="D16" s="281"/>
      <c r="E16" s="52" t="s">
        <v>491</v>
      </c>
      <c r="F16" s="52">
        <v>3</v>
      </c>
      <c r="G16" s="53">
        <v>4</v>
      </c>
      <c r="H16" s="54">
        <v>18</v>
      </c>
      <c r="I16" s="52">
        <f>SUM(F16:H16)</f>
        <v>25</v>
      </c>
      <c r="J16" s="52"/>
      <c r="K16" s="282"/>
      <c r="L16" s="140">
        <v>0.08</v>
      </c>
      <c r="M16" s="283">
        <f>K16*I16</f>
        <v>0</v>
      </c>
      <c r="N16" s="283">
        <f>(M16*L16)+M16</f>
        <v>0</v>
      </c>
      <c r="O16" s="34"/>
      <c r="P16" s="118">
        <f t="shared" si="3"/>
        <v>0</v>
      </c>
      <c r="Q16" s="94">
        <f t="shared" si="4"/>
        <v>0</v>
      </c>
      <c r="R16" s="94">
        <f t="shared" si="5"/>
        <v>0</v>
      </c>
      <c r="S16" s="94">
        <f t="shared" si="6"/>
        <v>0</v>
      </c>
      <c r="T16" s="118">
        <f t="shared" si="7"/>
        <v>0</v>
      </c>
      <c r="U16" s="118">
        <f t="shared" si="8"/>
        <v>0</v>
      </c>
      <c r="V16" s="28"/>
      <c r="W16" s="68"/>
      <c r="X16" s="79"/>
      <c r="Y16" s="28"/>
      <c r="Z16" s="28"/>
    </row>
    <row r="17" spans="1:26" ht="34.200000000000003">
      <c r="A17" s="157" t="s">
        <v>492</v>
      </c>
      <c r="B17" s="235" t="s">
        <v>493</v>
      </c>
      <c r="C17" s="110"/>
      <c r="D17" s="210"/>
      <c r="E17" s="52" t="s">
        <v>494</v>
      </c>
      <c r="F17" s="85">
        <v>10</v>
      </c>
      <c r="G17" s="174">
        <v>2</v>
      </c>
      <c r="H17" s="54">
        <v>50</v>
      </c>
      <c r="I17" s="137">
        <f>SUM(F17,G17:H17)</f>
        <v>62</v>
      </c>
      <c r="J17" s="52"/>
      <c r="K17" s="288"/>
      <c r="L17" s="286">
        <v>0.08</v>
      </c>
      <c r="M17" s="287">
        <f>ROUND((I17*K17),2)</f>
        <v>0</v>
      </c>
      <c r="N17" s="241">
        <f>ROUND((M17+M17*L17),2)</f>
        <v>0</v>
      </c>
      <c r="O17" s="34"/>
      <c r="P17" s="118">
        <f t="shared" si="3"/>
        <v>0</v>
      </c>
      <c r="Q17" s="94">
        <f t="shared" si="4"/>
        <v>0</v>
      </c>
      <c r="R17" s="94">
        <f t="shared" si="5"/>
        <v>0</v>
      </c>
      <c r="S17" s="94">
        <f t="shared" si="6"/>
        <v>0</v>
      </c>
      <c r="T17" s="118">
        <f t="shared" si="7"/>
        <v>0</v>
      </c>
      <c r="U17" s="118">
        <f t="shared" si="8"/>
        <v>0</v>
      </c>
      <c r="V17" s="28"/>
      <c r="W17" s="68"/>
      <c r="X17" s="79"/>
      <c r="Y17" s="28"/>
      <c r="Z17" s="28"/>
    </row>
    <row r="18" spans="1:26" ht="22.8">
      <c r="A18" s="284" t="s">
        <v>495</v>
      </c>
      <c r="B18" s="235" t="s">
        <v>496</v>
      </c>
      <c r="C18" s="235"/>
      <c r="D18" s="281"/>
      <c r="E18" s="52" t="s">
        <v>497</v>
      </c>
      <c r="F18" s="52">
        <v>2</v>
      </c>
      <c r="G18" s="53">
        <v>6</v>
      </c>
      <c r="H18" s="54">
        <v>30</v>
      </c>
      <c r="I18" s="52">
        <f>SUM(F18:H18)</f>
        <v>38</v>
      </c>
      <c r="J18" s="52"/>
      <c r="K18" s="282"/>
      <c r="L18" s="140">
        <v>0.08</v>
      </c>
      <c r="M18" s="283">
        <f>K18*I18</f>
        <v>0</v>
      </c>
      <c r="N18" s="283">
        <f>(M18*L18)+M18</f>
        <v>0</v>
      </c>
      <c r="O18" s="34"/>
      <c r="P18" s="118">
        <f t="shared" si="3"/>
        <v>0</v>
      </c>
      <c r="Q18" s="94">
        <f t="shared" si="4"/>
        <v>0</v>
      </c>
      <c r="R18" s="94">
        <f t="shared" si="5"/>
        <v>0</v>
      </c>
      <c r="S18" s="94">
        <f t="shared" si="6"/>
        <v>0</v>
      </c>
      <c r="T18" s="118">
        <f t="shared" si="7"/>
        <v>0</v>
      </c>
      <c r="U18" s="118">
        <f t="shared" si="8"/>
        <v>0</v>
      </c>
      <c r="V18" s="28"/>
      <c r="W18" s="68"/>
      <c r="X18" s="79"/>
      <c r="Y18" s="28"/>
      <c r="Z18" s="28"/>
    </row>
    <row r="19" spans="1:26" ht="22.8">
      <c r="A19" s="284" t="s">
        <v>498</v>
      </c>
      <c r="B19" s="235" t="s">
        <v>499</v>
      </c>
      <c r="C19" s="235"/>
      <c r="D19" s="281"/>
      <c r="E19" s="52" t="s">
        <v>500</v>
      </c>
      <c r="F19" s="52">
        <v>2</v>
      </c>
      <c r="G19" s="53">
        <v>15</v>
      </c>
      <c r="H19" s="54">
        <v>30</v>
      </c>
      <c r="I19" s="52">
        <f>SUM(F19:H19)</f>
        <v>47</v>
      </c>
      <c r="J19" s="52"/>
      <c r="K19" s="282"/>
      <c r="L19" s="140">
        <v>0.08</v>
      </c>
      <c r="M19" s="283">
        <f>K19*I19</f>
        <v>0</v>
      </c>
      <c r="N19" s="283">
        <f>(M19*L19)+M19</f>
        <v>0</v>
      </c>
      <c r="O19" s="34"/>
      <c r="P19" s="118">
        <f t="shared" si="3"/>
        <v>0</v>
      </c>
      <c r="Q19" s="94">
        <f t="shared" si="4"/>
        <v>0</v>
      </c>
      <c r="R19" s="94">
        <f t="shared" si="5"/>
        <v>0</v>
      </c>
      <c r="S19" s="94">
        <f t="shared" si="6"/>
        <v>0</v>
      </c>
      <c r="T19" s="118">
        <f t="shared" si="7"/>
        <v>0</v>
      </c>
      <c r="U19" s="118">
        <f t="shared" si="8"/>
        <v>0</v>
      </c>
      <c r="V19" s="28"/>
      <c r="W19" s="68"/>
      <c r="X19" s="79"/>
      <c r="Y19" s="28"/>
      <c r="Z19" s="28"/>
    </row>
    <row r="20" spans="1:26" ht="22.8">
      <c r="A20" s="284" t="s">
        <v>501</v>
      </c>
      <c r="B20" s="134" t="s">
        <v>502</v>
      </c>
      <c r="C20" s="235"/>
      <c r="D20" s="281"/>
      <c r="E20" s="52" t="s">
        <v>482</v>
      </c>
      <c r="F20" s="52">
        <v>1</v>
      </c>
      <c r="G20" s="53">
        <v>2</v>
      </c>
      <c r="H20" s="54">
        <v>6</v>
      </c>
      <c r="I20" s="52">
        <f>SUM(F20:H20)</f>
        <v>9</v>
      </c>
      <c r="J20" s="52"/>
      <c r="K20" s="282"/>
      <c r="L20" s="140">
        <v>0.08</v>
      </c>
      <c r="M20" s="283">
        <f>K20*I20</f>
        <v>0</v>
      </c>
      <c r="N20" s="283">
        <f>(M20*L20)+M20</f>
        <v>0</v>
      </c>
      <c r="O20" s="34"/>
      <c r="P20" s="118">
        <f t="shared" si="3"/>
        <v>0</v>
      </c>
      <c r="Q20" s="94">
        <f t="shared" si="4"/>
        <v>0</v>
      </c>
      <c r="R20" s="94">
        <f t="shared" si="5"/>
        <v>0</v>
      </c>
      <c r="S20" s="94">
        <f t="shared" si="6"/>
        <v>0</v>
      </c>
      <c r="T20" s="118">
        <f t="shared" si="7"/>
        <v>0</v>
      </c>
      <c r="U20" s="118">
        <f t="shared" si="8"/>
        <v>0</v>
      </c>
      <c r="V20" s="28"/>
      <c r="W20" s="68"/>
      <c r="X20" s="79"/>
      <c r="Y20" s="28"/>
      <c r="Z20" s="28"/>
    </row>
    <row r="21" spans="1:26" ht="22.8">
      <c r="A21" s="284" t="s">
        <v>503</v>
      </c>
      <c r="B21" s="134" t="s">
        <v>504</v>
      </c>
      <c r="C21" s="235"/>
      <c r="D21" s="281"/>
      <c r="E21" s="52" t="s">
        <v>476</v>
      </c>
      <c r="F21" s="52">
        <v>1</v>
      </c>
      <c r="G21" s="53">
        <v>2</v>
      </c>
      <c r="H21" s="54">
        <v>6</v>
      </c>
      <c r="I21" s="52">
        <f>SUM(F21:H21)</f>
        <v>9</v>
      </c>
      <c r="J21" s="52"/>
      <c r="K21" s="282"/>
      <c r="L21" s="140">
        <v>0.08</v>
      </c>
      <c r="M21" s="283">
        <f>K21*I21</f>
        <v>0</v>
      </c>
      <c r="N21" s="283">
        <f>(M21*L21)+M21</f>
        <v>0</v>
      </c>
      <c r="O21" s="34"/>
      <c r="P21" s="118">
        <f t="shared" si="3"/>
        <v>0</v>
      </c>
      <c r="Q21" s="94">
        <f t="shared" si="4"/>
        <v>0</v>
      </c>
      <c r="R21" s="94">
        <f t="shared" si="5"/>
        <v>0</v>
      </c>
      <c r="S21" s="94">
        <f t="shared" si="6"/>
        <v>0</v>
      </c>
      <c r="T21" s="118">
        <f t="shared" si="7"/>
        <v>0</v>
      </c>
      <c r="U21" s="118">
        <f t="shared" si="8"/>
        <v>0</v>
      </c>
      <c r="V21" s="28"/>
      <c r="W21" s="68"/>
      <c r="X21" s="79"/>
      <c r="Y21" s="28"/>
      <c r="Z21" s="28"/>
    </row>
    <row r="22" spans="1:26" ht="15.75" customHeight="1">
      <c r="A22" s="284" t="s">
        <v>505</v>
      </c>
      <c r="B22" s="134" t="s">
        <v>506</v>
      </c>
      <c r="C22" s="52"/>
      <c r="D22" s="281"/>
      <c r="E22" s="85" t="s">
        <v>507</v>
      </c>
      <c r="F22" s="85">
        <v>5</v>
      </c>
      <c r="G22" s="53">
        <v>20</v>
      </c>
      <c r="H22" s="54">
        <v>10</v>
      </c>
      <c r="I22" s="137">
        <f>SUM(F22,G22:H22)</f>
        <v>35</v>
      </c>
      <c r="J22" s="137"/>
      <c r="K22" s="57"/>
      <c r="L22" s="140">
        <v>0.08</v>
      </c>
      <c r="M22" s="287">
        <f>ROUND((I22*K22),2)</f>
        <v>0</v>
      </c>
      <c r="N22" s="241">
        <f>ROUND((M22+M22*L22),2)</f>
        <v>0</v>
      </c>
      <c r="O22" s="34"/>
      <c r="P22" s="118">
        <f t="shared" si="3"/>
        <v>0</v>
      </c>
      <c r="Q22" s="94">
        <f t="shared" si="4"/>
        <v>0</v>
      </c>
      <c r="R22" s="94">
        <f t="shared" si="5"/>
        <v>0</v>
      </c>
      <c r="S22" s="94">
        <f t="shared" si="6"/>
        <v>0</v>
      </c>
      <c r="T22" s="118">
        <f t="shared" si="7"/>
        <v>0</v>
      </c>
      <c r="U22" s="118">
        <f t="shared" si="8"/>
        <v>0</v>
      </c>
      <c r="V22" s="28"/>
      <c r="W22" s="68"/>
      <c r="X22" s="79"/>
      <c r="Y22" s="28"/>
      <c r="Z22" s="28"/>
    </row>
    <row r="23" spans="1:26" ht="15.75" customHeight="1">
      <c r="A23" s="284" t="s">
        <v>508</v>
      </c>
      <c r="B23" s="134" t="s">
        <v>509</v>
      </c>
      <c r="C23" s="134"/>
      <c r="D23" s="234"/>
      <c r="E23" s="85" t="s">
        <v>510</v>
      </c>
      <c r="F23" s="85">
        <v>200</v>
      </c>
      <c r="G23" s="53">
        <v>50</v>
      </c>
      <c r="H23" s="54">
        <v>250</v>
      </c>
      <c r="I23" s="137">
        <f>SUM(F23,G23:H23)</f>
        <v>500</v>
      </c>
      <c r="J23" s="137"/>
      <c r="K23" s="57"/>
      <c r="L23" s="286">
        <v>0.08</v>
      </c>
      <c r="M23" s="287">
        <f>ROUND((I23*K23),2)</f>
        <v>0</v>
      </c>
      <c r="N23" s="241">
        <f>ROUND((M23+M23*L23),2)</f>
        <v>0</v>
      </c>
      <c r="O23" s="34"/>
      <c r="P23" s="118">
        <f t="shared" si="3"/>
        <v>0</v>
      </c>
      <c r="Q23" s="94">
        <f t="shared" si="4"/>
        <v>0</v>
      </c>
      <c r="R23" s="94">
        <f t="shared" si="5"/>
        <v>0</v>
      </c>
      <c r="S23" s="94">
        <f t="shared" si="6"/>
        <v>0</v>
      </c>
      <c r="T23" s="118">
        <f t="shared" si="7"/>
        <v>0</v>
      </c>
      <c r="U23" s="118">
        <f t="shared" si="8"/>
        <v>0</v>
      </c>
      <c r="V23" s="28"/>
      <c r="W23" s="68"/>
      <c r="X23" s="79"/>
      <c r="Y23" s="28"/>
      <c r="Z23" s="28"/>
    </row>
    <row r="24" spans="1:26" ht="15.75" customHeight="1">
      <c r="A24" s="284" t="s">
        <v>511</v>
      </c>
      <c r="B24" s="134" t="s">
        <v>512</v>
      </c>
      <c r="C24" s="134"/>
      <c r="D24" s="289"/>
      <c r="E24" s="52" t="s">
        <v>513</v>
      </c>
      <c r="F24" s="85">
        <v>1</v>
      </c>
      <c r="G24" s="53">
        <v>60</v>
      </c>
      <c r="H24" s="54">
        <v>0</v>
      </c>
      <c r="I24" s="137">
        <f>SUM(F24,G24:H24)</f>
        <v>61</v>
      </c>
      <c r="J24" s="137"/>
      <c r="K24" s="57"/>
      <c r="L24" s="286">
        <v>0.08</v>
      </c>
      <c r="M24" s="287">
        <f>ROUND((I24*K24),2)</f>
        <v>0</v>
      </c>
      <c r="N24" s="241">
        <f>ROUND((M24+M24*L24),2)</f>
        <v>0</v>
      </c>
      <c r="O24" s="34"/>
      <c r="P24" s="118">
        <f t="shared" si="3"/>
        <v>0</v>
      </c>
      <c r="Q24" s="94">
        <f t="shared" si="4"/>
        <v>0</v>
      </c>
      <c r="R24" s="94">
        <f t="shared" si="5"/>
        <v>0</v>
      </c>
      <c r="S24" s="94">
        <f t="shared" si="6"/>
        <v>0</v>
      </c>
      <c r="T24" s="118">
        <f t="shared" si="7"/>
        <v>0</v>
      </c>
      <c r="U24" s="118">
        <f t="shared" si="8"/>
        <v>0</v>
      </c>
      <c r="V24" s="28"/>
      <c r="W24" s="68"/>
      <c r="X24" s="79"/>
      <c r="Y24" s="28"/>
      <c r="Z24" s="28"/>
    </row>
    <row r="25" spans="1:26" ht="15.75" customHeight="1">
      <c r="A25" s="157" t="s">
        <v>514</v>
      </c>
      <c r="B25" s="290" t="s">
        <v>515</v>
      </c>
      <c r="C25" s="235"/>
      <c r="D25" s="291"/>
      <c r="E25" s="52" t="s">
        <v>516</v>
      </c>
      <c r="F25" s="85">
        <v>10</v>
      </c>
      <c r="G25" s="53">
        <v>40</v>
      </c>
      <c r="H25" s="54">
        <v>0</v>
      </c>
      <c r="I25" s="137">
        <f>SUM(F25,G25:H25)</f>
        <v>50</v>
      </c>
      <c r="J25" s="52"/>
      <c r="K25" s="282"/>
      <c r="L25" s="286">
        <v>0.08</v>
      </c>
      <c r="M25" s="287">
        <f>ROUND((I25*K25),2)</f>
        <v>0</v>
      </c>
      <c r="N25" s="241">
        <f>ROUND((M25+M25*L25),2)</f>
        <v>0</v>
      </c>
      <c r="O25" s="34"/>
      <c r="P25" s="118">
        <f t="shared" si="3"/>
        <v>0</v>
      </c>
      <c r="Q25" s="94">
        <f t="shared" si="4"/>
        <v>0</v>
      </c>
      <c r="R25" s="94">
        <f t="shared" si="5"/>
        <v>0</v>
      </c>
      <c r="S25" s="94">
        <f t="shared" si="6"/>
        <v>0</v>
      </c>
      <c r="T25" s="118">
        <f t="shared" si="7"/>
        <v>0</v>
      </c>
      <c r="U25" s="118">
        <f t="shared" si="8"/>
        <v>0</v>
      </c>
      <c r="V25" s="28"/>
      <c r="W25" s="68"/>
      <c r="X25" s="79"/>
      <c r="Y25" s="28"/>
      <c r="Z25" s="28"/>
    </row>
    <row r="26" spans="1:26" ht="15.75" customHeight="1">
      <c r="A26" s="157" t="s">
        <v>517</v>
      </c>
      <c r="B26" s="290" t="s">
        <v>518</v>
      </c>
      <c r="C26" s="235"/>
      <c r="D26" s="292"/>
      <c r="E26" s="52" t="s">
        <v>519</v>
      </c>
      <c r="F26" s="85">
        <v>10</v>
      </c>
      <c r="G26" s="53">
        <v>20</v>
      </c>
      <c r="H26" s="54">
        <v>100</v>
      </c>
      <c r="I26" s="137">
        <f>SUM(F26,G26:H26)</f>
        <v>130</v>
      </c>
      <c r="J26" s="52"/>
      <c r="K26" s="282"/>
      <c r="L26" s="286">
        <v>0.08</v>
      </c>
      <c r="M26" s="287">
        <f>ROUND((I26*K26),2)</f>
        <v>0</v>
      </c>
      <c r="N26" s="241">
        <f>ROUND((M26+M26*L26),2)</f>
        <v>0</v>
      </c>
      <c r="O26" s="34"/>
      <c r="P26" s="118">
        <f t="shared" si="3"/>
        <v>0</v>
      </c>
      <c r="Q26" s="94">
        <f t="shared" si="4"/>
        <v>0</v>
      </c>
      <c r="R26" s="94">
        <f t="shared" si="5"/>
        <v>0</v>
      </c>
      <c r="S26" s="94">
        <f t="shared" si="6"/>
        <v>0</v>
      </c>
      <c r="T26" s="118">
        <f t="shared" si="7"/>
        <v>0</v>
      </c>
      <c r="U26" s="118">
        <f t="shared" si="8"/>
        <v>0</v>
      </c>
      <c r="V26" s="28"/>
      <c r="W26" s="68"/>
      <c r="X26" s="79"/>
      <c r="Y26" s="28"/>
      <c r="Z26" s="28"/>
    </row>
    <row r="27" spans="1:26" ht="15.6" customHeight="1">
      <c r="A27" s="284" t="s">
        <v>520</v>
      </c>
      <c r="B27" s="235" t="s">
        <v>521</v>
      </c>
      <c r="C27" s="235"/>
      <c r="D27" s="281"/>
      <c r="E27" s="52" t="s">
        <v>491</v>
      </c>
      <c r="F27" s="52">
        <v>2</v>
      </c>
      <c r="G27" s="53">
        <v>35</v>
      </c>
      <c r="H27" s="54">
        <v>40</v>
      </c>
      <c r="I27" s="52">
        <f t="shared" ref="I27:I37" si="9">SUM(F27:H27)</f>
        <v>77</v>
      </c>
      <c r="J27" s="52"/>
      <c r="K27" s="282"/>
      <c r="L27" s="140">
        <v>0.08</v>
      </c>
      <c r="M27" s="283">
        <f t="shared" ref="M27:M37" si="10">K27*I27</f>
        <v>0</v>
      </c>
      <c r="N27" s="283">
        <f t="shared" ref="N27:N37" si="11">(M27*L27)+M27</f>
        <v>0</v>
      </c>
      <c r="O27" s="34"/>
      <c r="P27" s="118">
        <f t="shared" si="3"/>
        <v>0</v>
      </c>
      <c r="Q27" s="94">
        <f t="shared" si="4"/>
        <v>0</v>
      </c>
      <c r="R27" s="94">
        <f t="shared" si="5"/>
        <v>0</v>
      </c>
      <c r="S27" s="94">
        <f t="shared" si="6"/>
        <v>0</v>
      </c>
      <c r="T27" s="118">
        <f t="shared" si="7"/>
        <v>0</v>
      </c>
      <c r="U27" s="118">
        <f t="shared" si="8"/>
        <v>0</v>
      </c>
      <c r="V27" s="28"/>
      <c r="W27" s="68"/>
      <c r="X27" s="79"/>
      <c r="Y27" s="28"/>
      <c r="Z27" s="28"/>
    </row>
    <row r="28" spans="1:26" ht="15.75" customHeight="1">
      <c r="A28" s="284" t="s">
        <v>522</v>
      </c>
      <c r="B28" s="235" t="s">
        <v>523</v>
      </c>
      <c r="C28" s="235"/>
      <c r="D28" s="281"/>
      <c r="E28" s="52" t="s">
        <v>524</v>
      </c>
      <c r="F28" s="52">
        <v>2</v>
      </c>
      <c r="G28" s="53">
        <v>10</v>
      </c>
      <c r="H28" s="54">
        <v>10</v>
      </c>
      <c r="I28" s="52">
        <f t="shared" si="9"/>
        <v>22</v>
      </c>
      <c r="J28" s="52"/>
      <c r="K28" s="282"/>
      <c r="L28" s="140">
        <v>0.08</v>
      </c>
      <c r="M28" s="283">
        <f t="shared" si="10"/>
        <v>0</v>
      </c>
      <c r="N28" s="283">
        <f t="shared" si="11"/>
        <v>0</v>
      </c>
      <c r="O28" s="34"/>
      <c r="P28" s="118">
        <f t="shared" si="3"/>
        <v>0</v>
      </c>
      <c r="Q28" s="94">
        <f t="shared" si="4"/>
        <v>0</v>
      </c>
      <c r="R28" s="94">
        <f t="shared" si="5"/>
        <v>0</v>
      </c>
      <c r="S28" s="94">
        <f t="shared" si="6"/>
        <v>0</v>
      </c>
      <c r="T28" s="118">
        <f t="shared" si="7"/>
        <v>0</v>
      </c>
      <c r="U28" s="118">
        <f t="shared" si="8"/>
        <v>0</v>
      </c>
      <c r="V28" s="28"/>
      <c r="W28" s="68"/>
      <c r="X28" s="79"/>
      <c r="Y28" s="28"/>
      <c r="Z28" s="28"/>
    </row>
    <row r="29" spans="1:26" ht="15.75" customHeight="1">
      <c r="A29" s="284" t="s">
        <v>525</v>
      </c>
      <c r="B29" s="235" t="s">
        <v>526</v>
      </c>
      <c r="C29" s="235"/>
      <c r="D29" s="281"/>
      <c r="E29" s="52" t="s">
        <v>527</v>
      </c>
      <c r="F29" s="52">
        <v>2</v>
      </c>
      <c r="G29" s="53">
        <v>30</v>
      </c>
      <c r="H29" s="54">
        <v>20</v>
      </c>
      <c r="I29" s="52">
        <f t="shared" si="9"/>
        <v>52</v>
      </c>
      <c r="J29" s="52"/>
      <c r="K29" s="282"/>
      <c r="L29" s="140">
        <v>0.08</v>
      </c>
      <c r="M29" s="283">
        <f t="shared" si="10"/>
        <v>0</v>
      </c>
      <c r="N29" s="283">
        <f t="shared" si="11"/>
        <v>0</v>
      </c>
      <c r="O29" s="34"/>
      <c r="P29" s="118">
        <f t="shared" si="3"/>
        <v>0</v>
      </c>
      <c r="Q29" s="94">
        <f t="shared" si="4"/>
        <v>0</v>
      </c>
      <c r="R29" s="94">
        <f t="shared" si="5"/>
        <v>0</v>
      </c>
      <c r="S29" s="94">
        <f t="shared" si="6"/>
        <v>0</v>
      </c>
      <c r="T29" s="118">
        <f t="shared" si="7"/>
        <v>0</v>
      </c>
      <c r="U29" s="118">
        <f t="shared" si="8"/>
        <v>0</v>
      </c>
      <c r="V29" s="28"/>
      <c r="W29" s="68"/>
      <c r="X29" s="79"/>
      <c r="Y29" s="28"/>
      <c r="Z29" s="28"/>
    </row>
    <row r="30" spans="1:26" ht="15.75" customHeight="1">
      <c r="A30" s="157" t="s">
        <v>528</v>
      </c>
      <c r="B30" s="293" t="s">
        <v>529</v>
      </c>
      <c r="C30" s="293"/>
      <c r="D30" s="294"/>
      <c r="E30" s="58" t="s">
        <v>530</v>
      </c>
      <c r="F30" s="259">
        <v>0</v>
      </c>
      <c r="G30" s="295">
        <v>0</v>
      </c>
      <c r="H30" s="296">
        <v>3</v>
      </c>
      <c r="I30" s="52">
        <f t="shared" si="9"/>
        <v>3</v>
      </c>
      <c r="J30" s="30"/>
      <c r="K30" s="297"/>
      <c r="L30" s="298">
        <v>0.08</v>
      </c>
      <c r="M30" s="283">
        <f t="shared" si="10"/>
        <v>0</v>
      </c>
      <c r="N30" s="283">
        <f t="shared" si="11"/>
        <v>0</v>
      </c>
      <c r="O30" s="34"/>
      <c r="P30" s="118">
        <f t="shared" si="3"/>
        <v>0</v>
      </c>
      <c r="Q30" s="94">
        <f t="shared" si="4"/>
        <v>0</v>
      </c>
      <c r="R30" s="94">
        <f t="shared" si="5"/>
        <v>0</v>
      </c>
      <c r="S30" s="94">
        <f t="shared" si="6"/>
        <v>0</v>
      </c>
      <c r="T30" s="118">
        <f t="shared" si="7"/>
        <v>0</v>
      </c>
      <c r="U30" s="118">
        <f t="shared" si="8"/>
        <v>0</v>
      </c>
      <c r="V30" s="28"/>
      <c r="W30" s="68"/>
      <c r="X30" s="79"/>
      <c r="Y30" s="28"/>
      <c r="Z30" s="28"/>
    </row>
    <row r="31" spans="1:26" ht="49.5" customHeight="1">
      <c r="A31" s="157" t="s">
        <v>531</v>
      </c>
      <c r="B31" s="299" t="s">
        <v>532</v>
      </c>
      <c r="C31" s="299"/>
      <c r="D31" s="300"/>
      <c r="E31" s="52" t="s">
        <v>533</v>
      </c>
      <c r="F31" s="301">
        <v>10</v>
      </c>
      <c r="G31" s="126">
        <v>2</v>
      </c>
      <c r="H31" s="302">
        <v>20</v>
      </c>
      <c r="I31" s="52">
        <f t="shared" si="9"/>
        <v>32</v>
      </c>
      <c r="J31" s="303"/>
      <c r="K31" s="304"/>
      <c r="L31" s="305">
        <v>0.08</v>
      </c>
      <c r="M31" s="283">
        <f t="shared" si="10"/>
        <v>0</v>
      </c>
      <c r="N31" s="283">
        <f t="shared" si="11"/>
        <v>0</v>
      </c>
      <c r="O31" s="34"/>
      <c r="P31" s="118">
        <f t="shared" si="3"/>
        <v>0</v>
      </c>
      <c r="Q31" s="94">
        <f t="shared" si="4"/>
        <v>0</v>
      </c>
      <c r="R31" s="94">
        <f t="shared" si="5"/>
        <v>0</v>
      </c>
      <c r="S31" s="94">
        <f t="shared" si="6"/>
        <v>0</v>
      </c>
      <c r="T31" s="118">
        <f t="shared" si="7"/>
        <v>0</v>
      </c>
      <c r="U31" s="118">
        <f t="shared" si="8"/>
        <v>0</v>
      </c>
      <c r="V31" s="28"/>
      <c r="W31" s="68"/>
      <c r="X31" s="79"/>
      <c r="Y31" s="28"/>
      <c r="Z31" s="28"/>
    </row>
    <row r="32" spans="1:26" ht="15.75" customHeight="1">
      <c r="A32" s="157" t="s">
        <v>534</v>
      </c>
      <c r="B32" s="306" t="s">
        <v>535</v>
      </c>
      <c r="C32" s="235"/>
      <c r="D32" s="281"/>
      <c r="E32" s="173" t="s">
        <v>536</v>
      </c>
      <c r="F32" s="52">
        <v>50</v>
      </c>
      <c r="G32" s="53">
        <v>140</v>
      </c>
      <c r="H32" s="54">
        <v>30</v>
      </c>
      <c r="I32" s="52">
        <f t="shared" si="9"/>
        <v>220</v>
      </c>
      <c r="J32" s="52"/>
      <c r="K32" s="282"/>
      <c r="L32" s="307">
        <v>0.08</v>
      </c>
      <c r="M32" s="283">
        <f t="shared" si="10"/>
        <v>0</v>
      </c>
      <c r="N32" s="308">
        <f t="shared" si="11"/>
        <v>0</v>
      </c>
      <c r="O32" s="34"/>
      <c r="P32" s="118">
        <f t="shared" si="3"/>
        <v>0</v>
      </c>
      <c r="Q32" s="94">
        <f t="shared" si="4"/>
        <v>0</v>
      </c>
      <c r="R32" s="94">
        <f t="shared" si="5"/>
        <v>0</v>
      </c>
      <c r="S32" s="94">
        <f t="shared" si="6"/>
        <v>0</v>
      </c>
      <c r="T32" s="118">
        <f t="shared" si="7"/>
        <v>0</v>
      </c>
      <c r="U32" s="118">
        <f t="shared" si="8"/>
        <v>0</v>
      </c>
      <c r="V32" s="28"/>
      <c r="W32" s="68"/>
      <c r="X32" s="79"/>
      <c r="Y32" s="28"/>
      <c r="Z32" s="28"/>
    </row>
    <row r="33" spans="1:26" ht="15.75" customHeight="1">
      <c r="A33" s="157" t="s">
        <v>537</v>
      </c>
      <c r="B33" s="306" t="s">
        <v>538</v>
      </c>
      <c r="C33" s="235"/>
      <c r="D33" s="281"/>
      <c r="E33" s="173" t="s">
        <v>539</v>
      </c>
      <c r="F33" s="52">
        <v>30</v>
      </c>
      <c r="G33" s="53">
        <v>0</v>
      </c>
      <c r="H33" s="54">
        <v>1</v>
      </c>
      <c r="I33" s="52">
        <f t="shared" si="9"/>
        <v>31</v>
      </c>
      <c r="J33" s="52"/>
      <c r="K33" s="282"/>
      <c r="L33" s="307">
        <v>0.08</v>
      </c>
      <c r="M33" s="283">
        <f t="shared" si="10"/>
        <v>0</v>
      </c>
      <c r="N33" s="308">
        <f t="shared" si="11"/>
        <v>0</v>
      </c>
      <c r="O33" s="34"/>
      <c r="P33" s="118">
        <f t="shared" si="3"/>
        <v>0</v>
      </c>
      <c r="Q33" s="94">
        <f t="shared" si="4"/>
        <v>0</v>
      </c>
      <c r="R33" s="94">
        <f t="shared" si="5"/>
        <v>0</v>
      </c>
      <c r="S33" s="94">
        <f t="shared" si="6"/>
        <v>0</v>
      </c>
      <c r="T33" s="118">
        <f t="shared" si="7"/>
        <v>0</v>
      </c>
      <c r="U33" s="118">
        <f t="shared" si="8"/>
        <v>0</v>
      </c>
      <c r="V33" s="28"/>
      <c r="W33" s="68"/>
      <c r="X33" s="79"/>
      <c r="Y33" s="28"/>
      <c r="Z33" s="28"/>
    </row>
    <row r="34" spans="1:26" ht="15.75" customHeight="1">
      <c r="A34" s="157" t="s">
        <v>540</v>
      </c>
      <c r="B34" s="306" t="s">
        <v>541</v>
      </c>
      <c r="C34" s="179"/>
      <c r="D34" s="281"/>
      <c r="E34" s="173" t="s">
        <v>542</v>
      </c>
      <c r="F34" s="46">
        <v>10</v>
      </c>
      <c r="G34" s="47">
        <v>2</v>
      </c>
      <c r="H34" s="48">
        <v>20</v>
      </c>
      <c r="I34" s="52">
        <f t="shared" si="9"/>
        <v>32</v>
      </c>
      <c r="J34" s="52"/>
      <c r="K34" s="282"/>
      <c r="L34" s="305">
        <v>0.08</v>
      </c>
      <c r="M34" s="283">
        <f t="shared" si="10"/>
        <v>0</v>
      </c>
      <c r="N34" s="308">
        <f t="shared" si="11"/>
        <v>0</v>
      </c>
      <c r="O34" s="34"/>
      <c r="P34" s="118">
        <f t="shared" si="3"/>
        <v>0</v>
      </c>
      <c r="Q34" s="94">
        <f t="shared" si="4"/>
        <v>0</v>
      </c>
      <c r="R34" s="94">
        <f t="shared" si="5"/>
        <v>0</v>
      </c>
      <c r="S34" s="94">
        <f t="shared" si="6"/>
        <v>0</v>
      </c>
      <c r="T34" s="118">
        <f t="shared" si="7"/>
        <v>0</v>
      </c>
      <c r="U34" s="118">
        <f t="shared" si="8"/>
        <v>0</v>
      </c>
      <c r="V34" s="28"/>
      <c r="W34" s="68"/>
      <c r="X34" s="79"/>
      <c r="Y34" s="28"/>
      <c r="Z34" s="28"/>
    </row>
    <row r="35" spans="1:26" ht="15.75" customHeight="1">
      <c r="A35" s="284" t="s">
        <v>543</v>
      </c>
      <c r="B35" s="306" t="s">
        <v>544</v>
      </c>
      <c r="C35" s="235"/>
      <c r="D35" s="281"/>
      <c r="E35" s="173" t="s">
        <v>545</v>
      </c>
      <c r="F35" s="173">
        <v>25</v>
      </c>
      <c r="G35" s="53">
        <v>5</v>
      </c>
      <c r="H35" s="54">
        <v>30</v>
      </c>
      <c r="I35" s="52">
        <f t="shared" si="9"/>
        <v>60</v>
      </c>
      <c r="J35" s="52"/>
      <c r="K35" s="282"/>
      <c r="L35" s="140">
        <v>0.08</v>
      </c>
      <c r="M35" s="283">
        <f t="shared" si="10"/>
        <v>0</v>
      </c>
      <c r="N35" s="308">
        <f t="shared" si="11"/>
        <v>0</v>
      </c>
      <c r="O35" s="34"/>
      <c r="P35" s="118">
        <f t="shared" si="3"/>
        <v>0</v>
      </c>
      <c r="Q35" s="94">
        <f t="shared" si="4"/>
        <v>0</v>
      </c>
      <c r="R35" s="94">
        <f t="shared" si="5"/>
        <v>0</v>
      </c>
      <c r="S35" s="94">
        <f t="shared" si="6"/>
        <v>0</v>
      </c>
      <c r="T35" s="118">
        <f t="shared" si="7"/>
        <v>0</v>
      </c>
      <c r="U35" s="118">
        <f t="shared" si="8"/>
        <v>0</v>
      </c>
      <c r="V35" s="28"/>
      <c r="W35" s="68"/>
      <c r="X35" s="79"/>
      <c r="Y35" s="28"/>
      <c r="Z35" s="28"/>
    </row>
    <row r="36" spans="1:26" ht="15.75" customHeight="1">
      <c r="A36" s="284" t="s">
        <v>546</v>
      </c>
      <c r="B36" s="306" t="s">
        <v>547</v>
      </c>
      <c r="C36" s="235"/>
      <c r="D36" s="281"/>
      <c r="E36" s="309" t="s">
        <v>548</v>
      </c>
      <c r="F36" s="52">
        <v>25</v>
      </c>
      <c r="G36" s="53">
        <v>15</v>
      </c>
      <c r="H36" s="54">
        <v>80</v>
      </c>
      <c r="I36" s="52">
        <f t="shared" si="9"/>
        <v>120</v>
      </c>
      <c r="J36" s="52"/>
      <c r="K36" s="282"/>
      <c r="L36" s="140">
        <v>0.08</v>
      </c>
      <c r="M36" s="283">
        <f t="shared" si="10"/>
        <v>0</v>
      </c>
      <c r="N36" s="308">
        <f t="shared" si="11"/>
        <v>0</v>
      </c>
      <c r="O36" s="34"/>
      <c r="P36" s="118">
        <f t="shared" si="3"/>
        <v>0</v>
      </c>
      <c r="Q36" s="94">
        <f t="shared" si="4"/>
        <v>0</v>
      </c>
      <c r="R36" s="94">
        <f t="shared" si="5"/>
        <v>0</v>
      </c>
      <c r="S36" s="94">
        <f t="shared" si="6"/>
        <v>0</v>
      </c>
      <c r="T36" s="118">
        <f t="shared" si="7"/>
        <v>0</v>
      </c>
      <c r="U36" s="118">
        <f t="shared" si="8"/>
        <v>0</v>
      </c>
      <c r="V36" s="28"/>
      <c r="W36" s="68"/>
      <c r="X36" s="79"/>
      <c r="Y36" s="28"/>
      <c r="Z36" s="28"/>
    </row>
    <row r="37" spans="1:26" ht="15.75" customHeight="1">
      <c r="A37" s="284" t="s">
        <v>549</v>
      </c>
      <c r="B37" s="306" t="s">
        <v>550</v>
      </c>
      <c r="C37" s="235"/>
      <c r="D37" s="281"/>
      <c r="E37" s="309" t="s">
        <v>551</v>
      </c>
      <c r="F37" s="52">
        <v>10</v>
      </c>
      <c r="G37" s="53">
        <v>10</v>
      </c>
      <c r="H37" s="54">
        <v>40</v>
      </c>
      <c r="I37" s="52">
        <f t="shared" si="9"/>
        <v>60</v>
      </c>
      <c r="J37" s="52"/>
      <c r="K37" s="282"/>
      <c r="L37" s="140">
        <v>0.08</v>
      </c>
      <c r="M37" s="283">
        <f t="shared" si="10"/>
        <v>0</v>
      </c>
      <c r="N37" s="308">
        <f t="shared" si="11"/>
        <v>0</v>
      </c>
      <c r="O37" s="34"/>
      <c r="P37" s="118">
        <f t="shared" si="3"/>
        <v>0</v>
      </c>
      <c r="Q37" s="94">
        <f t="shared" si="4"/>
        <v>0</v>
      </c>
      <c r="R37" s="94">
        <f t="shared" si="5"/>
        <v>0</v>
      </c>
      <c r="S37" s="94">
        <f t="shared" si="6"/>
        <v>0</v>
      </c>
      <c r="T37" s="118">
        <f t="shared" si="7"/>
        <v>0</v>
      </c>
      <c r="U37" s="118">
        <f t="shared" si="8"/>
        <v>0</v>
      </c>
      <c r="V37" s="28"/>
      <c r="W37" s="68"/>
      <c r="X37" s="79"/>
      <c r="Y37" s="28"/>
      <c r="Z37" s="28"/>
    </row>
    <row r="38" spans="1:26" ht="15.75" customHeight="1">
      <c r="A38" s="157" t="s">
        <v>552</v>
      </c>
      <c r="B38" s="310" t="s">
        <v>553</v>
      </c>
      <c r="C38" s="311"/>
      <c r="D38" s="292"/>
      <c r="E38" s="52" t="s">
        <v>554</v>
      </c>
      <c r="F38" s="312">
        <v>20</v>
      </c>
      <c r="G38" s="313">
        <v>2</v>
      </c>
      <c r="H38" s="314">
        <v>40</v>
      </c>
      <c r="I38" s="137">
        <f>SUM(F38,G38:H38)</f>
        <v>62</v>
      </c>
      <c r="J38" s="52"/>
      <c r="K38" s="282"/>
      <c r="L38" s="315">
        <v>0.08</v>
      </c>
      <c r="M38" s="287">
        <f>ROUND((I38*K38),2)</f>
        <v>0</v>
      </c>
      <c r="N38" s="316">
        <f>ROUND((M38+M38*L38),2)</f>
        <v>0</v>
      </c>
      <c r="O38" s="34"/>
      <c r="P38" s="118">
        <f t="shared" si="3"/>
        <v>0</v>
      </c>
      <c r="Q38" s="94">
        <f t="shared" si="4"/>
        <v>0</v>
      </c>
      <c r="R38" s="94">
        <f t="shared" si="5"/>
        <v>0</v>
      </c>
      <c r="S38" s="94">
        <f t="shared" si="6"/>
        <v>0</v>
      </c>
      <c r="T38" s="118">
        <f t="shared" si="7"/>
        <v>0</v>
      </c>
      <c r="U38" s="118">
        <f t="shared" si="8"/>
        <v>0</v>
      </c>
      <c r="V38" s="28"/>
      <c r="W38" s="68"/>
      <c r="X38" s="79"/>
      <c r="Y38" s="28"/>
      <c r="Z38" s="28"/>
    </row>
    <row r="39" spans="1:26" ht="15.75" customHeight="1">
      <c r="A39" s="284" t="s">
        <v>555</v>
      </c>
      <c r="B39" s="317" t="s">
        <v>556</v>
      </c>
      <c r="C39" s="318"/>
      <c r="D39" s="319"/>
      <c r="E39" s="52" t="s">
        <v>557</v>
      </c>
      <c r="F39" s="320">
        <v>40</v>
      </c>
      <c r="G39" s="47">
        <v>60</v>
      </c>
      <c r="H39" s="48">
        <v>150</v>
      </c>
      <c r="I39" s="137">
        <f>SUM(F39,G39:H39)</f>
        <v>250</v>
      </c>
      <c r="J39" s="125"/>
      <c r="K39" s="57"/>
      <c r="L39" s="130">
        <v>0.08</v>
      </c>
      <c r="M39" s="287">
        <f>ROUND((I39*K39),2)</f>
        <v>0</v>
      </c>
      <c r="N39" s="316">
        <f>ROUND((M39+M39*L39),2)</f>
        <v>0</v>
      </c>
      <c r="O39" s="34"/>
      <c r="P39" s="118">
        <f t="shared" si="3"/>
        <v>0</v>
      </c>
      <c r="Q39" s="94">
        <f t="shared" si="4"/>
        <v>0</v>
      </c>
      <c r="R39" s="94">
        <f t="shared" si="5"/>
        <v>0</v>
      </c>
      <c r="S39" s="94">
        <f t="shared" si="6"/>
        <v>0</v>
      </c>
      <c r="T39" s="118">
        <f t="shared" si="7"/>
        <v>0</v>
      </c>
      <c r="U39" s="118">
        <f t="shared" si="8"/>
        <v>0</v>
      </c>
      <c r="V39" s="28"/>
      <c r="W39" s="68"/>
      <c r="X39" s="79"/>
      <c r="Y39" s="28"/>
      <c r="Z39" s="28"/>
    </row>
    <row r="40" spans="1:26" ht="15.75" customHeight="1">
      <c r="A40" s="284" t="s">
        <v>558</v>
      </c>
      <c r="B40" s="134" t="s">
        <v>559</v>
      </c>
      <c r="C40" s="321"/>
      <c r="D40" s="319"/>
      <c r="E40" s="52" t="s">
        <v>560</v>
      </c>
      <c r="F40" s="322">
        <v>40</v>
      </c>
      <c r="G40" s="126">
        <v>20</v>
      </c>
      <c r="H40" s="127">
        <v>110</v>
      </c>
      <c r="I40" s="137">
        <f>SUM(F40,G40:H40)</f>
        <v>170</v>
      </c>
      <c r="J40" s="137"/>
      <c r="K40" s="57"/>
      <c r="L40" s="130">
        <v>0.08</v>
      </c>
      <c r="M40" s="287">
        <f>ROUND((I40*K40),2)</f>
        <v>0</v>
      </c>
      <c r="N40" s="316">
        <f>ROUND((M40+M40*L40),2)</f>
        <v>0</v>
      </c>
      <c r="O40" s="34"/>
      <c r="P40" s="118">
        <f t="shared" si="3"/>
        <v>0</v>
      </c>
      <c r="Q40" s="94">
        <f t="shared" si="4"/>
        <v>0</v>
      </c>
      <c r="R40" s="94">
        <f t="shared" si="5"/>
        <v>0</v>
      </c>
      <c r="S40" s="94">
        <f t="shared" si="6"/>
        <v>0</v>
      </c>
      <c r="T40" s="118">
        <f t="shared" si="7"/>
        <v>0</v>
      </c>
      <c r="U40" s="118">
        <f t="shared" si="8"/>
        <v>0</v>
      </c>
      <c r="V40" s="28"/>
      <c r="W40" s="68"/>
      <c r="X40" s="79"/>
      <c r="Y40" s="28"/>
      <c r="Z40" s="28"/>
    </row>
    <row r="41" spans="1:26" ht="15.75" customHeight="1">
      <c r="A41" s="284" t="s">
        <v>561</v>
      </c>
      <c r="B41" s="323" t="s">
        <v>562</v>
      </c>
      <c r="C41" s="235"/>
      <c r="D41" s="281"/>
      <c r="E41" s="324" t="s">
        <v>563</v>
      </c>
      <c r="F41" s="325">
        <v>1</v>
      </c>
      <c r="G41" s="326">
        <v>0</v>
      </c>
      <c r="H41" s="327">
        <v>40</v>
      </c>
      <c r="I41" s="52">
        <f>SUM(F41:H41)</f>
        <v>41</v>
      </c>
      <c r="J41" s="46"/>
      <c r="K41" s="282"/>
      <c r="L41" s="130">
        <v>0.08</v>
      </c>
      <c r="M41" s="283">
        <f>K41*I41</f>
        <v>0</v>
      </c>
      <c r="N41" s="308">
        <f>(M41*L41)+M41</f>
        <v>0</v>
      </c>
      <c r="O41" s="34"/>
      <c r="P41" s="118">
        <f t="shared" si="3"/>
        <v>0</v>
      </c>
      <c r="Q41" s="94">
        <f t="shared" si="4"/>
        <v>0</v>
      </c>
      <c r="R41" s="94">
        <f t="shared" si="5"/>
        <v>0</v>
      </c>
      <c r="S41" s="94">
        <f t="shared" si="6"/>
        <v>0</v>
      </c>
      <c r="T41" s="118">
        <f t="shared" si="7"/>
        <v>0</v>
      </c>
      <c r="U41" s="118">
        <f t="shared" si="8"/>
        <v>0</v>
      </c>
      <c r="V41" s="28"/>
      <c r="W41" s="68"/>
      <c r="X41" s="79"/>
      <c r="Y41" s="28"/>
      <c r="Z41" s="28"/>
    </row>
    <row r="42" spans="1:26" ht="15.75" customHeight="1">
      <c r="A42" s="284" t="s">
        <v>564</v>
      </c>
      <c r="B42" s="328" t="s">
        <v>565</v>
      </c>
      <c r="C42" s="179"/>
      <c r="D42" s="300"/>
      <c r="E42" s="329" t="s">
        <v>566</v>
      </c>
      <c r="F42" s="325">
        <v>1</v>
      </c>
      <c r="G42" s="326">
        <v>0</v>
      </c>
      <c r="H42" s="54">
        <v>10</v>
      </c>
      <c r="I42" s="52">
        <f>SUM(F42:H42)</f>
        <v>11</v>
      </c>
      <c r="J42" s="46"/>
      <c r="K42" s="282"/>
      <c r="L42" s="130">
        <v>0.08</v>
      </c>
      <c r="M42" s="283">
        <f>K42*I42</f>
        <v>0</v>
      </c>
      <c r="N42" s="308">
        <f>(M42*L42)+M42</f>
        <v>0</v>
      </c>
      <c r="O42" s="34"/>
      <c r="P42" s="118">
        <f t="shared" si="3"/>
        <v>0</v>
      </c>
      <c r="Q42" s="94">
        <f t="shared" si="4"/>
        <v>0</v>
      </c>
      <c r="R42" s="94">
        <f t="shared" si="5"/>
        <v>0</v>
      </c>
      <c r="S42" s="94">
        <f t="shared" si="6"/>
        <v>0</v>
      </c>
      <c r="T42" s="118">
        <f t="shared" si="7"/>
        <v>0</v>
      </c>
      <c r="U42" s="118">
        <f t="shared" si="8"/>
        <v>0</v>
      </c>
      <c r="V42" s="28"/>
      <c r="W42" s="68"/>
      <c r="X42" s="79"/>
      <c r="Y42" s="28"/>
      <c r="Z42" s="28"/>
    </row>
    <row r="43" spans="1:26" ht="15.75" customHeight="1">
      <c r="A43" s="284" t="s">
        <v>567</v>
      </c>
      <c r="B43" s="306" t="s">
        <v>568</v>
      </c>
      <c r="C43" s="179"/>
      <c r="D43" s="300"/>
      <c r="E43" s="46" t="s">
        <v>569</v>
      </c>
      <c r="F43" s="325">
        <v>1</v>
      </c>
      <c r="G43" s="326">
        <v>1</v>
      </c>
      <c r="H43" s="54">
        <v>1</v>
      </c>
      <c r="I43" s="52">
        <f>SUM(F43:H43)</f>
        <v>3</v>
      </c>
      <c r="J43" s="46"/>
      <c r="K43" s="282"/>
      <c r="L43" s="130">
        <v>0.08</v>
      </c>
      <c r="M43" s="283">
        <f>K43*I43</f>
        <v>0</v>
      </c>
      <c r="N43" s="308">
        <f>(M43*L43)+M43</f>
        <v>0</v>
      </c>
      <c r="O43" s="34"/>
      <c r="P43" s="118">
        <f t="shared" si="3"/>
        <v>0</v>
      </c>
      <c r="Q43" s="94">
        <f t="shared" si="4"/>
        <v>0</v>
      </c>
      <c r="R43" s="94">
        <f t="shared" si="5"/>
        <v>0</v>
      </c>
      <c r="S43" s="94">
        <f t="shared" si="6"/>
        <v>0</v>
      </c>
      <c r="T43" s="118">
        <f t="shared" si="7"/>
        <v>0</v>
      </c>
      <c r="U43" s="118">
        <f t="shared" si="8"/>
        <v>0</v>
      </c>
      <c r="V43" s="28"/>
      <c r="W43" s="68"/>
      <c r="X43" s="79"/>
      <c r="Y43" s="28"/>
      <c r="Z43" s="28"/>
    </row>
    <row r="44" spans="1:26" ht="15.75" customHeight="1">
      <c r="A44" s="284" t="s">
        <v>570</v>
      </c>
      <c r="B44" s="330" t="s">
        <v>571</v>
      </c>
      <c r="C44" s="331"/>
      <c r="D44" s="332"/>
      <c r="E44" s="46" t="s">
        <v>572</v>
      </c>
      <c r="F44" s="333">
        <v>10</v>
      </c>
      <c r="G44" s="334">
        <v>10</v>
      </c>
      <c r="H44" s="175">
        <v>60</v>
      </c>
      <c r="I44" s="137">
        <f>SUM(F44,G44:H44)</f>
        <v>80</v>
      </c>
      <c r="J44" s="105"/>
      <c r="K44" s="335"/>
      <c r="L44" s="336">
        <v>0.08</v>
      </c>
      <c r="M44" s="287">
        <f>ROUND((I44*K44),2)</f>
        <v>0</v>
      </c>
      <c r="N44" s="316">
        <f>ROUND((M44+M44*L44),2)</f>
        <v>0</v>
      </c>
      <c r="O44" s="185"/>
      <c r="P44" s="118">
        <f t="shared" si="3"/>
        <v>0</v>
      </c>
      <c r="Q44" s="94">
        <f t="shared" si="4"/>
        <v>0</v>
      </c>
      <c r="R44" s="94">
        <f t="shared" si="5"/>
        <v>0</v>
      </c>
      <c r="S44" s="94">
        <f t="shared" si="6"/>
        <v>0</v>
      </c>
      <c r="T44" s="118">
        <f t="shared" si="7"/>
        <v>0</v>
      </c>
      <c r="U44" s="118">
        <f t="shared" si="8"/>
        <v>0</v>
      </c>
      <c r="V44" s="28"/>
      <c r="W44" s="68"/>
      <c r="X44" s="79"/>
      <c r="Y44" s="28"/>
      <c r="Z44" s="28"/>
    </row>
    <row r="45" spans="1:26" ht="15.75" customHeight="1">
      <c r="A45" s="284" t="s">
        <v>573</v>
      </c>
      <c r="B45" s="122" t="s">
        <v>574</v>
      </c>
      <c r="C45" s="331"/>
      <c r="D45" s="332"/>
      <c r="E45" s="46" t="s">
        <v>575</v>
      </c>
      <c r="F45" s="337">
        <v>50</v>
      </c>
      <c r="G45" s="334">
        <v>50</v>
      </c>
      <c r="H45" s="107">
        <v>150</v>
      </c>
      <c r="I45" s="137">
        <f>SUM(F45,G45:H45)</f>
        <v>250</v>
      </c>
      <c r="J45" s="105"/>
      <c r="K45" s="338"/>
      <c r="L45" s="336">
        <v>0.08</v>
      </c>
      <c r="M45" s="287">
        <f>ROUND((I45*K45),2)</f>
        <v>0</v>
      </c>
      <c r="N45" s="316">
        <f>ROUND((M45+M45*L45),2)</f>
        <v>0</v>
      </c>
      <c r="O45" s="185"/>
      <c r="P45" s="118">
        <f t="shared" si="3"/>
        <v>0</v>
      </c>
      <c r="Q45" s="94">
        <f t="shared" si="4"/>
        <v>0</v>
      </c>
      <c r="R45" s="94">
        <f t="shared" si="5"/>
        <v>0</v>
      </c>
      <c r="S45" s="94">
        <f t="shared" si="6"/>
        <v>0</v>
      </c>
      <c r="T45" s="118">
        <f t="shared" si="7"/>
        <v>0</v>
      </c>
      <c r="U45" s="118">
        <f t="shared" si="8"/>
        <v>0</v>
      </c>
      <c r="V45" s="28"/>
      <c r="W45" s="68"/>
      <c r="X45" s="79"/>
      <c r="Y45" s="28"/>
      <c r="Z45" s="28"/>
    </row>
    <row r="46" spans="1:26" ht="15.75" customHeight="1">
      <c r="A46" s="157" t="s">
        <v>576</v>
      </c>
      <c r="B46" s="339" t="s">
        <v>577</v>
      </c>
      <c r="C46" s="340"/>
      <c r="D46" s="341"/>
      <c r="E46" s="87" t="s">
        <v>578</v>
      </c>
      <c r="F46" s="337">
        <v>1</v>
      </c>
      <c r="G46" s="334">
        <v>1</v>
      </c>
      <c r="H46" s="107">
        <v>34</v>
      </c>
      <c r="I46" s="285">
        <f>SUM(F46,G46:H46)</f>
        <v>36</v>
      </c>
      <c r="J46" s="121"/>
      <c r="K46" s="342"/>
      <c r="L46" s="343">
        <v>0.08</v>
      </c>
      <c r="M46" s="287">
        <f>ROUND((I46*K46),2)</f>
        <v>0</v>
      </c>
      <c r="N46" s="344">
        <f>ROUND((M46+M46*L46),2)</f>
        <v>0</v>
      </c>
      <c r="O46" s="185"/>
      <c r="P46" s="118">
        <f t="shared" si="3"/>
        <v>0</v>
      </c>
      <c r="Q46" s="94">
        <f t="shared" si="4"/>
        <v>0</v>
      </c>
      <c r="R46" s="94">
        <f t="shared" si="5"/>
        <v>0</v>
      </c>
      <c r="S46" s="94">
        <f t="shared" si="6"/>
        <v>0</v>
      </c>
      <c r="T46" s="118">
        <f t="shared" si="7"/>
        <v>0</v>
      </c>
      <c r="U46" s="118">
        <f t="shared" si="8"/>
        <v>0</v>
      </c>
      <c r="V46" s="28"/>
      <c r="W46" s="68"/>
      <c r="X46" s="79"/>
      <c r="Y46" s="28"/>
      <c r="Z46" s="28"/>
    </row>
    <row r="47" spans="1:26" ht="15.75" customHeight="1">
      <c r="A47" s="157" t="s">
        <v>579</v>
      </c>
      <c r="B47" s="339" t="s">
        <v>580</v>
      </c>
      <c r="C47" s="340"/>
      <c r="D47" s="341"/>
      <c r="E47" s="87" t="s">
        <v>581</v>
      </c>
      <c r="F47" s="337">
        <v>1</v>
      </c>
      <c r="G47" s="334">
        <v>1</v>
      </c>
      <c r="H47" s="107">
        <v>136</v>
      </c>
      <c r="I47" s="285">
        <f>SUM(F47,G47:H47)</f>
        <v>138</v>
      </c>
      <c r="J47" s="121"/>
      <c r="K47" s="195"/>
      <c r="L47" s="343">
        <v>0.08</v>
      </c>
      <c r="M47" s="287">
        <f>ROUND((I47*K47),2)</f>
        <v>0</v>
      </c>
      <c r="N47" s="344">
        <f>ROUND((M47+M47*L47),2)</f>
        <v>0</v>
      </c>
      <c r="O47" s="185"/>
      <c r="P47" s="118">
        <f t="shared" si="3"/>
        <v>0</v>
      </c>
      <c r="Q47" s="94">
        <f t="shared" si="4"/>
        <v>0</v>
      </c>
      <c r="R47" s="94">
        <f t="shared" si="5"/>
        <v>0</v>
      </c>
      <c r="S47" s="94">
        <f t="shared" si="6"/>
        <v>0</v>
      </c>
      <c r="T47" s="118">
        <f t="shared" si="7"/>
        <v>0</v>
      </c>
      <c r="U47" s="118">
        <f t="shared" si="8"/>
        <v>0</v>
      </c>
      <c r="V47" s="28"/>
      <c r="W47" s="68"/>
      <c r="X47" s="79"/>
      <c r="Y47" s="28"/>
      <c r="Z47" s="28"/>
    </row>
    <row r="48" spans="1:26" ht="15.75" customHeight="1">
      <c r="A48" s="157" t="s">
        <v>582</v>
      </c>
      <c r="B48" s="339" t="s">
        <v>583</v>
      </c>
      <c r="C48" s="340"/>
      <c r="D48" s="341"/>
      <c r="E48" s="87" t="s">
        <v>584</v>
      </c>
      <c r="F48" s="337">
        <v>1</v>
      </c>
      <c r="G48" s="334">
        <v>1</v>
      </c>
      <c r="H48" s="107">
        <v>68</v>
      </c>
      <c r="I48" s="285">
        <f>SUM(F48,G48:H48)</f>
        <v>70</v>
      </c>
      <c r="J48" s="121"/>
      <c r="K48" s="195"/>
      <c r="L48" s="343">
        <v>0.08</v>
      </c>
      <c r="M48" s="287">
        <f>ROUND((I48*K48),2)</f>
        <v>0</v>
      </c>
      <c r="N48" s="344">
        <f>ROUND((M48+M48*L48),2)</f>
        <v>0</v>
      </c>
      <c r="O48" s="185"/>
      <c r="P48" s="118">
        <f t="shared" si="3"/>
        <v>0</v>
      </c>
      <c r="Q48" s="94">
        <f t="shared" si="4"/>
        <v>0</v>
      </c>
      <c r="R48" s="94">
        <f t="shared" si="5"/>
        <v>0</v>
      </c>
      <c r="S48" s="94">
        <f t="shared" si="6"/>
        <v>0</v>
      </c>
      <c r="T48" s="118">
        <f t="shared" si="7"/>
        <v>0</v>
      </c>
      <c r="U48" s="118">
        <f t="shared" si="8"/>
        <v>0</v>
      </c>
      <c r="V48" s="28"/>
      <c r="W48" s="68"/>
      <c r="X48" s="79"/>
      <c r="Y48" s="28"/>
      <c r="Z48" s="28"/>
    </row>
    <row r="49" spans="1:26" ht="15.75" customHeight="1">
      <c r="A49" s="284" t="s">
        <v>585</v>
      </c>
      <c r="B49" s="235" t="s">
        <v>586</v>
      </c>
      <c r="C49" s="235"/>
      <c r="D49" s="281"/>
      <c r="E49" s="52" t="s">
        <v>587</v>
      </c>
      <c r="F49" s="52">
        <v>10</v>
      </c>
      <c r="G49" s="53">
        <v>10</v>
      </c>
      <c r="H49" s="107">
        <v>0</v>
      </c>
      <c r="I49" s="52">
        <f>SUM(F49:H49)</f>
        <v>20</v>
      </c>
      <c r="J49" s="52"/>
      <c r="K49" s="282"/>
      <c r="L49" s="140">
        <v>0.08</v>
      </c>
      <c r="M49" s="283">
        <f>K49*I49</f>
        <v>0</v>
      </c>
      <c r="N49" s="283">
        <f>(M49*L49)+M49</f>
        <v>0</v>
      </c>
      <c r="O49" s="34"/>
      <c r="P49" s="118">
        <f t="shared" si="3"/>
        <v>0</v>
      </c>
      <c r="Q49" s="94">
        <f t="shared" si="4"/>
        <v>0</v>
      </c>
      <c r="R49" s="94">
        <f t="shared" si="5"/>
        <v>0</v>
      </c>
      <c r="S49" s="94">
        <f t="shared" si="6"/>
        <v>0</v>
      </c>
      <c r="T49" s="118">
        <f t="shared" si="7"/>
        <v>0</v>
      </c>
      <c r="U49" s="118">
        <f t="shared" si="8"/>
        <v>0</v>
      </c>
      <c r="V49" s="28"/>
      <c r="W49" s="68"/>
      <c r="X49" s="79"/>
      <c r="Y49" s="28"/>
      <c r="Z49" s="28"/>
    </row>
    <row r="50" spans="1:26" ht="15.75" customHeight="1">
      <c r="A50" s="234"/>
      <c r="B50" s="263"/>
      <c r="C50" s="263"/>
      <c r="D50" s="264"/>
      <c r="E50" s="58"/>
      <c r="F50" s="345"/>
      <c r="G50" s="346"/>
      <c r="H50" s="347"/>
      <c r="I50" s="52"/>
      <c r="J50" s="28"/>
      <c r="K50" s="348"/>
      <c r="L50" s="349"/>
      <c r="M50" s="308"/>
      <c r="N50" s="283"/>
      <c r="O50" s="34"/>
      <c r="P50" s="118"/>
      <c r="Q50" s="94"/>
      <c r="R50" s="94"/>
      <c r="S50" s="94"/>
      <c r="T50" s="118"/>
      <c r="U50" s="118"/>
      <c r="V50" s="28"/>
      <c r="W50" s="68"/>
      <c r="X50" s="79"/>
      <c r="Y50" s="28"/>
      <c r="Z50" s="28"/>
    </row>
    <row r="51" spans="1:26" ht="15" customHeight="1">
      <c r="A51" s="3" t="s">
        <v>588</v>
      </c>
      <c r="B51" s="3"/>
      <c r="C51" s="3"/>
      <c r="D51" s="3"/>
      <c r="E51" s="3"/>
      <c r="F51" s="3"/>
      <c r="G51" s="3"/>
      <c r="H51" s="3"/>
      <c r="I51" s="3"/>
      <c r="J51" s="3"/>
      <c r="K51" s="3"/>
      <c r="L51" s="3"/>
      <c r="M51" s="249">
        <f>SUM(M7:M50)</f>
        <v>0</v>
      </c>
      <c r="N51" s="350">
        <f>SUM(N7:N50)</f>
        <v>0</v>
      </c>
      <c r="O51" s="34"/>
      <c r="P51" s="65">
        <f t="shared" ref="P51:U51" si="12">SUM(P7:P49)</f>
        <v>0</v>
      </c>
      <c r="Q51" s="65">
        <f t="shared" si="12"/>
        <v>0</v>
      </c>
      <c r="R51" s="65">
        <f t="shared" si="12"/>
        <v>0</v>
      </c>
      <c r="S51" s="65">
        <f t="shared" si="12"/>
        <v>0</v>
      </c>
      <c r="T51" s="65">
        <f t="shared" si="12"/>
        <v>0</v>
      </c>
      <c r="U51" s="65">
        <f t="shared" si="12"/>
        <v>0</v>
      </c>
      <c r="V51" s="28"/>
      <c r="W51" s="68"/>
      <c r="X51" s="79"/>
      <c r="Y51" s="28"/>
      <c r="Z51" s="28"/>
    </row>
    <row r="52" spans="1:26" ht="15.75" customHeight="1">
      <c r="A52" s="166"/>
      <c r="B52" s="351"/>
      <c r="C52" s="166"/>
      <c r="D52" s="166"/>
      <c r="E52" s="166"/>
      <c r="F52" s="166"/>
      <c r="G52" s="166"/>
      <c r="H52" s="352"/>
      <c r="I52" s="35"/>
      <c r="J52" s="35"/>
      <c r="K52" s="353"/>
      <c r="L52" s="35"/>
      <c r="M52" s="354"/>
      <c r="N52" s="354"/>
      <c r="O52" s="34"/>
      <c r="P52" s="34"/>
      <c r="Q52" s="34"/>
      <c r="R52" s="34"/>
      <c r="S52" s="34"/>
      <c r="T52" s="34"/>
      <c r="U52" s="34"/>
      <c r="V52" s="28"/>
      <c r="W52" s="28"/>
      <c r="X52" s="28"/>
      <c r="Y52" s="28"/>
      <c r="Z52" s="28"/>
    </row>
    <row r="53" spans="1:26" ht="15.75" customHeight="1">
      <c r="A53" s="166"/>
      <c r="B53" s="154"/>
      <c r="C53" s="166"/>
      <c r="D53" s="166"/>
      <c r="E53" s="166"/>
      <c r="F53" s="166"/>
      <c r="G53" s="166"/>
      <c r="H53" s="352"/>
      <c r="I53" s="35"/>
      <c r="J53" s="35"/>
      <c r="K53" s="353"/>
      <c r="L53" s="35"/>
      <c r="M53" s="354"/>
      <c r="N53" s="354"/>
      <c r="O53" s="34"/>
      <c r="P53" s="99"/>
      <c r="Q53" s="99"/>
      <c r="R53" s="99"/>
      <c r="S53" s="99"/>
      <c r="T53" s="99"/>
      <c r="U53" s="34"/>
      <c r="V53" s="28"/>
      <c r="W53" s="28"/>
      <c r="X53" s="28"/>
      <c r="Y53" s="28"/>
      <c r="Z53" s="28"/>
    </row>
    <row r="54" spans="1:26" ht="15.75" customHeight="1">
      <c r="A54" s="34" t="s">
        <v>122</v>
      </c>
      <c r="B54" s="154"/>
      <c r="C54" s="166"/>
      <c r="D54" s="166"/>
      <c r="E54" s="166"/>
      <c r="F54" s="166"/>
      <c r="G54" s="166"/>
      <c r="H54" s="352"/>
      <c r="I54" s="35"/>
      <c r="J54" s="35"/>
      <c r="K54" s="353"/>
      <c r="L54" s="35"/>
      <c r="M54" s="354"/>
      <c r="N54" s="354"/>
      <c r="O54" s="34"/>
      <c r="P54" s="99"/>
      <c r="Q54" s="99"/>
      <c r="R54" s="99"/>
      <c r="S54" s="99"/>
      <c r="T54" s="99"/>
      <c r="U54" s="34"/>
      <c r="V54" s="28"/>
      <c r="W54" s="28"/>
      <c r="X54" s="28"/>
      <c r="Y54" s="28"/>
      <c r="Z54" s="28"/>
    </row>
    <row r="55" spans="1:26" ht="15.75" customHeight="1">
      <c r="A55" s="34"/>
      <c r="B55" s="34"/>
      <c r="C55" s="34"/>
      <c r="D55" s="36"/>
      <c r="E55" s="36"/>
      <c r="F55" s="36"/>
      <c r="G55" s="36"/>
      <c r="H55" s="36"/>
      <c r="I55" s="35"/>
      <c r="J55" s="35"/>
      <c r="K55" s="34"/>
      <c r="L55" s="37"/>
      <c r="M55" s="39"/>
      <c r="N55" s="40"/>
      <c r="O55" s="34"/>
      <c r="P55" s="99"/>
      <c r="Q55" s="99"/>
      <c r="R55" s="99"/>
      <c r="S55" s="34"/>
      <c r="T55" s="99"/>
      <c r="U55" s="34"/>
      <c r="V55" s="28"/>
      <c r="W55" s="28"/>
      <c r="X55" s="28"/>
      <c r="Y55" s="28"/>
      <c r="Z55" s="28"/>
    </row>
    <row r="56" spans="1:26" ht="25.5" customHeight="1">
      <c r="A56" s="226" t="s">
        <v>589</v>
      </c>
      <c r="B56" s="28"/>
      <c r="C56" s="28"/>
      <c r="D56" s="28"/>
      <c r="E56" s="28"/>
      <c r="F56" s="28"/>
      <c r="G56" s="28"/>
      <c r="H56" s="28"/>
      <c r="I56" s="28"/>
      <c r="J56" s="28"/>
      <c r="K56" s="28"/>
      <c r="L56" s="28"/>
      <c r="M56" s="68"/>
      <c r="N56" s="68"/>
      <c r="O56" s="28"/>
      <c r="P56" s="28"/>
      <c r="Q56" s="28"/>
      <c r="R56" s="28"/>
      <c r="S56" s="28"/>
      <c r="T56" s="28"/>
      <c r="U56" s="28"/>
      <c r="V56" s="28"/>
      <c r="W56" s="28"/>
      <c r="X56" s="28"/>
      <c r="Y56" s="28"/>
      <c r="Z56" s="28"/>
    </row>
    <row r="57" spans="1:26" ht="27.75" customHeight="1">
      <c r="A57" s="25" t="s">
        <v>590</v>
      </c>
      <c r="B57" s="25"/>
      <c r="C57" s="25"/>
      <c r="D57" s="25"/>
      <c r="E57" s="25"/>
      <c r="F57" s="25"/>
      <c r="G57" s="25"/>
      <c r="H57" s="25"/>
      <c r="I57" s="25"/>
      <c r="J57" s="25"/>
      <c r="K57" s="25"/>
      <c r="L57" s="25"/>
      <c r="M57" s="25"/>
      <c r="N57" s="68"/>
      <c r="O57" s="28"/>
      <c r="P57" s="28"/>
      <c r="Q57" s="28"/>
      <c r="R57" s="28"/>
      <c r="S57" s="28"/>
      <c r="T57" s="28"/>
      <c r="U57" s="28"/>
      <c r="V57" s="28"/>
      <c r="W57" s="28"/>
      <c r="X57" s="28"/>
      <c r="Y57" s="28"/>
      <c r="Z57" s="28"/>
    </row>
    <row r="58" spans="1:26" ht="15.75" customHeight="1">
      <c r="A58" s="226" t="s">
        <v>591</v>
      </c>
      <c r="B58" s="28"/>
      <c r="C58" s="28"/>
      <c r="D58" s="28"/>
      <c r="E58" s="28"/>
      <c r="F58" s="28"/>
      <c r="G58" s="28"/>
      <c r="H58" s="28"/>
      <c r="I58" s="28"/>
      <c r="J58" s="28"/>
      <c r="K58" s="28"/>
      <c r="L58" s="28"/>
      <c r="M58" s="68"/>
      <c r="N58" s="68"/>
      <c r="O58" s="28"/>
      <c r="P58" s="28"/>
      <c r="Q58" s="28"/>
      <c r="R58" s="28"/>
      <c r="S58" s="28"/>
      <c r="T58" s="28"/>
      <c r="U58" s="28"/>
      <c r="V58" s="28"/>
      <c r="W58" s="28"/>
      <c r="X58" s="28"/>
      <c r="Y58" s="28"/>
      <c r="Z58" s="28"/>
    </row>
    <row r="59" spans="1:26" ht="16.5" customHeight="1">
      <c r="A59" s="28"/>
      <c r="B59" s="28"/>
      <c r="C59" s="28"/>
      <c r="D59" s="28"/>
      <c r="E59" s="28"/>
      <c r="F59" s="28"/>
      <c r="G59" s="28"/>
      <c r="H59" s="28"/>
      <c r="I59" s="28"/>
      <c r="J59" s="28"/>
      <c r="K59" s="28"/>
      <c r="L59" s="28"/>
      <c r="M59" s="68"/>
      <c r="N59" s="68"/>
      <c r="O59" s="28"/>
      <c r="P59" s="28"/>
      <c r="Q59" s="28"/>
      <c r="R59" s="28"/>
      <c r="S59" s="28"/>
      <c r="T59" s="28"/>
      <c r="U59" s="28"/>
      <c r="V59" s="28"/>
      <c r="W59" s="28"/>
      <c r="X59" s="28"/>
      <c r="Y59" s="28"/>
      <c r="Z59" s="28"/>
    </row>
    <row r="60" spans="1:26" ht="15.75" customHeight="1">
      <c r="A60" s="28"/>
      <c r="B60" s="28"/>
      <c r="C60" s="28"/>
      <c r="D60" s="28"/>
      <c r="E60" s="28"/>
      <c r="F60" s="28"/>
      <c r="G60" s="28"/>
      <c r="H60" s="28"/>
      <c r="I60" s="28"/>
      <c r="J60" s="28"/>
      <c r="K60" s="28"/>
      <c r="L60" s="28"/>
      <c r="M60" s="68"/>
      <c r="N60" s="68"/>
      <c r="O60" s="28"/>
      <c r="P60" s="28"/>
      <c r="Q60" s="28"/>
      <c r="R60" s="28"/>
      <c r="S60" s="28"/>
      <c r="T60" s="28"/>
      <c r="U60" s="28"/>
      <c r="V60" s="28"/>
      <c r="W60" s="28"/>
      <c r="X60" s="28"/>
      <c r="Y60" s="28"/>
      <c r="Z60" s="28"/>
    </row>
    <row r="61" spans="1:26" ht="15.75" customHeight="1">
      <c r="A61" s="28"/>
      <c r="B61" s="28"/>
      <c r="C61" s="28"/>
      <c r="D61" s="28"/>
      <c r="E61" s="28"/>
      <c r="F61" s="28"/>
      <c r="G61" s="28"/>
      <c r="H61" s="28"/>
      <c r="I61" s="28"/>
      <c r="J61" s="28"/>
      <c r="K61" s="28"/>
      <c r="L61" s="28"/>
      <c r="M61" s="68"/>
      <c r="N61" s="68"/>
      <c r="O61" s="28"/>
      <c r="P61" s="28"/>
      <c r="Q61" s="28"/>
      <c r="R61" s="28"/>
      <c r="S61" s="28"/>
      <c r="T61" s="28"/>
      <c r="U61" s="28"/>
      <c r="V61" s="28"/>
      <c r="W61" s="28"/>
      <c r="X61" s="28"/>
      <c r="Y61" s="28"/>
      <c r="Z61" s="28"/>
    </row>
    <row r="62" spans="1:26" ht="15.75" customHeight="1">
      <c r="A62" s="226" t="s">
        <v>123</v>
      </c>
      <c r="B62" s="28"/>
      <c r="C62" s="28"/>
      <c r="D62" s="28"/>
      <c r="E62" s="28"/>
      <c r="F62" s="28"/>
      <c r="G62" s="28"/>
      <c r="H62" s="28"/>
      <c r="I62" s="28"/>
      <c r="J62" s="28"/>
      <c r="K62" s="28"/>
      <c r="L62" s="28"/>
      <c r="M62" s="68"/>
      <c r="N62" s="68"/>
      <c r="O62" s="28"/>
      <c r="P62" s="28"/>
      <c r="Q62" s="28"/>
      <c r="R62" s="28"/>
      <c r="S62" s="28"/>
      <c r="T62" s="28"/>
      <c r="U62" s="28"/>
      <c r="V62" s="28"/>
      <c r="W62" s="28"/>
      <c r="X62" s="28"/>
      <c r="Y62" s="28"/>
      <c r="Z62" s="28"/>
    </row>
    <row r="63" spans="1:26" ht="15.75" customHeight="1"/>
    <row r="64" spans="1:26"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sheetData>
  <autoFilter ref="A6:Z49" xr:uid="{00000000-0009-0000-0000-00000B000000}"/>
  <mergeCells count="5">
    <mergeCell ref="P6:Q6"/>
    <mergeCell ref="R6:S6"/>
    <mergeCell ref="T6:U6"/>
    <mergeCell ref="A51:L51"/>
    <mergeCell ref="A57:M57"/>
  </mergeCells>
  <conditionalFormatting sqref="K43:K44">
    <cfRule type="expression" dxfId="59" priority="2">
      <formula>#REF!=#REF!</formula>
    </cfRule>
  </conditionalFormatting>
  <conditionalFormatting sqref="K49 M49:N49">
    <cfRule type="expression" dxfId="58" priority="3">
      <formula>#REF!=#REF!</formula>
    </cfRule>
  </conditionalFormatting>
  <conditionalFormatting sqref="P7:U50">
    <cfRule type="expression" dxfId="57" priority="4">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U994"/>
  <sheetViews>
    <sheetView zoomScaleNormal="100" workbookViewId="0">
      <selection activeCell="K7" sqref="K7"/>
    </sheetView>
  </sheetViews>
  <sheetFormatPr defaultRowHeight="14.4"/>
  <cols>
    <col min="1" max="1" width="8.6640625" customWidth="1"/>
    <col min="2" max="2" width="38.88671875" customWidth="1"/>
    <col min="3" max="3" width="49" customWidth="1"/>
    <col min="4" max="4" width="8.6640625" customWidth="1"/>
    <col min="5" max="5" width="16" customWidth="1"/>
    <col min="6" max="12" width="8.6640625" customWidth="1"/>
    <col min="13" max="13" width="12.44140625" customWidth="1"/>
    <col min="14" max="14" width="14.109375" customWidth="1"/>
    <col min="15" max="26" width="8.6640625" customWidth="1"/>
    <col min="27" max="1025" width="14.44140625" customWidth="1"/>
  </cols>
  <sheetData>
    <row r="1" spans="1:21">
      <c r="A1" s="355" t="s">
        <v>13</v>
      </c>
      <c r="B1" s="100"/>
      <c r="C1" s="100"/>
      <c r="D1" s="202"/>
      <c r="E1" s="185"/>
      <c r="F1" s="202"/>
      <c r="G1" s="202"/>
      <c r="H1" s="185" t="s">
        <v>14</v>
      </c>
      <c r="I1" s="202"/>
      <c r="J1" s="202"/>
      <c r="K1" s="356"/>
      <c r="L1" s="202"/>
      <c r="M1" s="357"/>
      <c r="N1" s="357"/>
      <c r="O1" s="185"/>
      <c r="P1" s="185"/>
      <c r="Q1" s="185"/>
      <c r="R1" s="185"/>
      <c r="S1" s="185"/>
      <c r="T1" s="185"/>
      <c r="U1" s="185"/>
    </row>
    <row r="2" spans="1:21">
      <c r="A2" s="185" t="s">
        <v>15</v>
      </c>
      <c r="B2" s="100"/>
      <c r="C2" s="100"/>
      <c r="D2" s="202"/>
      <c r="E2" s="185"/>
      <c r="F2" s="185"/>
      <c r="G2" s="185"/>
      <c r="H2" s="185"/>
      <c r="I2" s="185"/>
      <c r="J2" s="185"/>
      <c r="K2" s="201"/>
      <c r="L2" s="185"/>
      <c r="M2" s="358"/>
      <c r="N2" s="358"/>
      <c r="O2" s="185"/>
      <c r="P2" s="185"/>
      <c r="Q2" s="185"/>
      <c r="R2" s="185"/>
      <c r="S2" s="185"/>
      <c r="T2" s="185"/>
      <c r="U2" s="185"/>
    </row>
    <row r="3" spans="1:21">
      <c r="A3" s="355"/>
      <c r="B3" s="100"/>
      <c r="C3" s="100"/>
      <c r="D3" s="202"/>
      <c r="E3" s="185"/>
      <c r="F3" s="202"/>
      <c r="G3" s="202"/>
      <c r="H3" s="202"/>
      <c r="I3" s="202"/>
      <c r="J3" s="202"/>
      <c r="K3" s="356"/>
      <c r="L3" s="202"/>
      <c r="M3" s="357"/>
      <c r="N3" s="357"/>
      <c r="O3" s="185"/>
      <c r="P3" s="185"/>
      <c r="Q3" s="185"/>
      <c r="R3" s="185"/>
      <c r="S3" s="185"/>
      <c r="T3" s="185"/>
      <c r="U3" s="185"/>
    </row>
    <row r="4" spans="1:21">
      <c r="A4" s="359" t="s">
        <v>592</v>
      </c>
      <c r="B4" s="360"/>
      <c r="C4" s="100"/>
      <c r="D4" s="202"/>
      <c r="E4" s="185"/>
      <c r="F4" s="185" t="s">
        <v>17</v>
      </c>
      <c r="G4" s="202"/>
      <c r="H4" s="202"/>
      <c r="I4" s="202"/>
      <c r="J4" s="202"/>
      <c r="K4" s="356"/>
      <c r="L4" s="202"/>
      <c r="M4" s="357"/>
      <c r="N4" s="357"/>
      <c r="O4" s="185"/>
      <c r="P4" s="185"/>
      <c r="Q4" s="185"/>
      <c r="R4" s="185"/>
      <c r="S4" s="185"/>
      <c r="T4" s="185"/>
      <c r="U4" s="185"/>
    </row>
    <row r="5" spans="1:21" ht="30.6">
      <c r="A5" s="28"/>
      <c r="B5" s="104"/>
      <c r="C5" s="100"/>
      <c r="D5" s="225"/>
      <c r="E5" s="225"/>
      <c r="F5" s="105" t="s">
        <v>18</v>
      </c>
      <c r="G5" s="106" t="s">
        <v>19</v>
      </c>
      <c r="H5" s="107" t="s">
        <v>20</v>
      </c>
      <c r="I5" s="105" t="s">
        <v>21</v>
      </c>
      <c r="J5" s="100"/>
      <c r="K5" s="108"/>
      <c r="L5" s="108"/>
      <c r="M5" s="109"/>
      <c r="N5" s="109"/>
      <c r="O5" s="185"/>
      <c r="P5" s="185"/>
      <c r="Q5" s="185"/>
      <c r="R5" s="185"/>
      <c r="S5" s="185"/>
      <c r="T5" s="185"/>
      <c r="U5" s="185"/>
    </row>
    <row r="6" spans="1:21" ht="40.799999999999997">
      <c r="A6" s="110" t="s">
        <v>22</v>
      </c>
      <c r="B6" s="105"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row>
    <row r="7" spans="1:21" ht="64.5" customHeight="1">
      <c r="A7" s="364">
        <v>45627</v>
      </c>
      <c r="B7" s="365" t="s">
        <v>593</v>
      </c>
      <c r="C7" s="58"/>
      <c r="D7" s="59"/>
      <c r="E7" s="58" t="s">
        <v>594</v>
      </c>
      <c r="F7" s="147">
        <v>0</v>
      </c>
      <c r="G7" s="213">
        <v>10</v>
      </c>
      <c r="H7" s="214">
        <v>20</v>
      </c>
      <c r="I7" s="147">
        <f>SUM(F7:H7)</f>
        <v>30</v>
      </c>
      <c r="J7" s="58"/>
      <c r="K7" s="62"/>
      <c r="L7" s="58" t="s">
        <v>40</v>
      </c>
      <c r="M7" s="63">
        <f>K7*I7</f>
        <v>0</v>
      </c>
      <c r="N7" s="63">
        <f>(M7*L7)+M7</f>
        <v>0</v>
      </c>
      <c r="O7" s="185"/>
      <c r="P7" s="118">
        <f>ROUND((F7*K7),2)</f>
        <v>0</v>
      </c>
      <c r="Q7" s="94">
        <f>ROUND((P7+P7*L7),2)</f>
        <v>0</v>
      </c>
      <c r="R7" s="94">
        <f>ROUND((G7*K7),2)</f>
        <v>0</v>
      </c>
      <c r="S7" s="94">
        <f>ROUND((R7+R7*L7),2)</f>
        <v>0</v>
      </c>
      <c r="T7" s="118">
        <f>ROUND((H7*K7),2)</f>
        <v>0</v>
      </c>
      <c r="U7" s="118">
        <f>ROUND((T7+T7*L7),2)</f>
        <v>0</v>
      </c>
    </row>
    <row r="8" spans="1:21" ht="78" customHeight="1">
      <c r="A8" s="364">
        <v>45628</v>
      </c>
      <c r="B8" s="365" t="s">
        <v>595</v>
      </c>
      <c r="C8" s="58"/>
      <c r="D8" s="59"/>
      <c r="E8" s="58" t="s">
        <v>596</v>
      </c>
      <c r="F8" s="147">
        <v>0</v>
      </c>
      <c r="G8" s="213">
        <v>1</v>
      </c>
      <c r="H8" s="214">
        <v>16</v>
      </c>
      <c r="I8" s="147">
        <f>SUM(F8:H8)</f>
        <v>17</v>
      </c>
      <c r="J8" s="58"/>
      <c r="K8" s="62"/>
      <c r="L8" s="58" t="s">
        <v>40</v>
      </c>
      <c r="M8" s="63">
        <f>K8*I8</f>
        <v>0</v>
      </c>
      <c r="N8" s="63">
        <f>(M8*L8)+M8</f>
        <v>0</v>
      </c>
      <c r="O8" s="185"/>
      <c r="P8" s="118">
        <f>ROUND((F8*K8),2)</f>
        <v>0</v>
      </c>
      <c r="Q8" s="94">
        <f>ROUND((P8+P8*L8),2)</f>
        <v>0</v>
      </c>
      <c r="R8" s="94">
        <f>ROUND((G8*K8),2)</f>
        <v>0</v>
      </c>
      <c r="S8" s="94">
        <f>ROUND((R8+R8*L8),2)</f>
        <v>0</v>
      </c>
      <c r="T8" s="118">
        <f>ROUND((H8*K8),2)</f>
        <v>0</v>
      </c>
      <c r="U8" s="118">
        <f>ROUND((T8+T8*L8),2)</f>
        <v>0</v>
      </c>
    </row>
    <row r="9" spans="1:21" ht="72" customHeight="1">
      <c r="A9" s="364">
        <v>45629</v>
      </c>
      <c r="B9" s="365" t="s">
        <v>597</v>
      </c>
      <c r="C9" s="58"/>
      <c r="D9" s="59"/>
      <c r="E9" s="58" t="s">
        <v>598</v>
      </c>
      <c r="F9" s="147">
        <v>30</v>
      </c>
      <c r="G9" s="213">
        <v>2</v>
      </c>
      <c r="H9" s="214">
        <v>10</v>
      </c>
      <c r="I9" s="147">
        <f>SUM(F9:H9)</f>
        <v>42</v>
      </c>
      <c r="J9" s="58"/>
      <c r="K9" s="62"/>
      <c r="L9" s="58" t="s">
        <v>40</v>
      </c>
      <c r="M9" s="63">
        <f>K9*I9</f>
        <v>0</v>
      </c>
      <c r="N9" s="63">
        <f>(M9*L9)+M9</f>
        <v>0</v>
      </c>
      <c r="O9" s="185"/>
      <c r="P9" s="118">
        <f>ROUND((F9*K9),2)</f>
        <v>0</v>
      </c>
      <c r="Q9" s="94">
        <f>ROUND((P9+P9*L9),2)</f>
        <v>0</v>
      </c>
      <c r="R9" s="94">
        <f>ROUND((G9*K9),2)</f>
        <v>0</v>
      </c>
      <c r="S9" s="94">
        <f>ROUND((R9+R9*L9),2)</f>
        <v>0</v>
      </c>
      <c r="T9" s="118">
        <f>ROUND((H9*K9),2)</f>
        <v>0</v>
      </c>
      <c r="U9" s="118">
        <f>ROUND((T9+T9*L9),2)</f>
        <v>0</v>
      </c>
    </row>
    <row r="10" spans="1:21" ht="85.5" customHeight="1">
      <c r="A10" s="364">
        <v>45630</v>
      </c>
      <c r="B10" s="366" t="s">
        <v>599</v>
      </c>
      <c r="C10" s="58"/>
      <c r="D10" s="59"/>
      <c r="E10" s="58" t="s">
        <v>600</v>
      </c>
      <c r="F10" s="147">
        <v>50</v>
      </c>
      <c r="G10" s="213">
        <v>1</v>
      </c>
      <c r="H10" s="214">
        <v>1</v>
      </c>
      <c r="I10" s="147">
        <f>SUM(F10:H10)</f>
        <v>52</v>
      </c>
      <c r="J10" s="58"/>
      <c r="K10" s="62"/>
      <c r="L10" s="58" t="s">
        <v>40</v>
      </c>
      <c r="M10" s="63">
        <f>K10*I10</f>
        <v>0</v>
      </c>
      <c r="N10" s="63">
        <f>(M10*L10)+M10</f>
        <v>0</v>
      </c>
      <c r="O10" s="185"/>
      <c r="P10" s="118">
        <f>ROUND((F10*K10),2)</f>
        <v>0</v>
      </c>
      <c r="Q10" s="94">
        <f>ROUND((P10+P10*L10),2)</f>
        <v>0</v>
      </c>
      <c r="R10" s="94">
        <f>ROUND((G10*K10),2)</f>
        <v>0</v>
      </c>
      <c r="S10" s="94">
        <f>ROUND((R10+R10*L10),2)</f>
        <v>0</v>
      </c>
      <c r="T10" s="118">
        <f>ROUND((H10*K10),2)</f>
        <v>0</v>
      </c>
      <c r="U10" s="118">
        <f>ROUND((T10+T10*L10),2)</f>
        <v>0</v>
      </c>
    </row>
    <row r="11" spans="1:21">
      <c r="A11" s="23"/>
      <c r="B11" s="23"/>
      <c r="C11" s="23"/>
      <c r="D11" s="23"/>
      <c r="E11" s="23"/>
      <c r="F11" s="23"/>
      <c r="G11" s="23"/>
      <c r="H11" s="23"/>
      <c r="I11" s="23"/>
      <c r="J11" s="23"/>
      <c r="K11" s="23"/>
      <c r="L11" s="23"/>
      <c r="M11" s="367">
        <f>SUM(M7:M10)</f>
        <v>0</v>
      </c>
      <c r="N11" s="367">
        <f>SUM(N7:N10)</f>
        <v>0</v>
      </c>
      <c r="O11" s="185"/>
      <c r="P11" s="368">
        <f t="shared" ref="P11:U11" si="0">SUM(P7:P10)</f>
        <v>0</v>
      </c>
      <c r="Q11" s="368">
        <f t="shared" si="0"/>
        <v>0</v>
      </c>
      <c r="R11" s="368">
        <f t="shared" si="0"/>
        <v>0</v>
      </c>
      <c r="S11" s="368">
        <f t="shared" si="0"/>
        <v>0</v>
      </c>
      <c r="T11" s="368">
        <f t="shared" si="0"/>
        <v>0</v>
      </c>
      <c r="U11" s="368">
        <f t="shared" si="0"/>
        <v>0</v>
      </c>
    </row>
    <row r="13" spans="1:21">
      <c r="A13" s="34" t="s">
        <v>122</v>
      </c>
    </row>
    <row r="14" spans="1:21">
      <c r="A14" s="34" t="s">
        <v>123</v>
      </c>
    </row>
    <row r="15" spans="1:21" ht="15.75" customHeight="1"/>
    <row r="16" spans="1:21"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sheetData>
  <mergeCells count="4">
    <mergeCell ref="P6:Q6"/>
    <mergeCell ref="R6:S6"/>
    <mergeCell ref="T6:U6"/>
    <mergeCell ref="A11:L11"/>
  </mergeCells>
  <conditionalFormatting sqref="K7:K10 M7:N10">
    <cfRule type="expression" dxfId="56" priority="2">
      <formula>#REF!=#REF!</formula>
    </cfRule>
  </conditionalFormatting>
  <conditionalFormatting sqref="P7:U10">
    <cfRule type="expression" dxfId="55" priority="3">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FF"/>
    <pageSetUpPr fitToPage="1"/>
  </sheetPr>
  <dimension ref="A1:Z1000"/>
  <sheetViews>
    <sheetView topLeftCell="A4" zoomScaleNormal="100" workbookViewId="0">
      <selection activeCell="D20" sqref="D20"/>
    </sheetView>
  </sheetViews>
  <sheetFormatPr defaultRowHeight="14.4"/>
  <cols>
    <col min="1" max="1" width="7.44140625" customWidth="1"/>
    <col min="2" max="2" width="29.5546875" customWidth="1"/>
    <col min="3" max="3" width="20.6640625" customWidth="1"/>
    <col min="4" max="4" width="12.33203125" customWidth="1"/>
    <col min="5" max="12" width="8.6640625" customWidth="1"/>
    <col min="13" max="13" width="12.109375" customWidth="1"/>
    <col min="14" max="14" width="12.44140625" customWidth="1"/>
    <col min="15" max="15" width="8.6640625" customWidth="1"/>
    <col min="16" max="17" width="10" customWidth="1"/>
    <col min="18" max="18" width="9.6640625" customWidth="1"/>
    <col min="19" max="19" width="9.5546875" customWidth="1"/>
    <col min="20" max="20" width="10.44140625" customWidth="1"/>
    <col min="21" max="21" width="9.88671875" customWidth="1"/>
    <col min="22" max="22" width="8.6640625" customWidth="1"/>
    <col min="23" max="23" width="16" customWidth="1"/>
    <col min="24" max="24" width="14.44140625" customWidth="1"/>
    <col min="25" max="26" width="8.6640625" customWidth="1"/>
    <col min="27" max="1025" width="14.44140625" customWidth="1"/>
  </cols>
  <sheetData>
    <row r="1" spans="1:26">
      <c r="A1" s="32" t="s">
        <v>13</v>
      </c>
      <c r="B1" s="369"/>
      <c r="C1" s="28"/>
      <c r="D1" s="28"/>
      <c r="E1" s="28"/>
      <c r="F1" s="28"/>
      <c r="G1" s="28"/>
      <c r="H1" s="34" t="s">
        <v>14</v>
      </c>
      <c r="I1" s="28"/>
      <c r="J1" s="28"/>
      <c r="K1" s="28"/>
      <c r="L1" s="28"/>
      <c r="M1" s="40"/>
      <c r="N1" s="40"/>
      <c r="O1" s="34"/>
      <c r="P1" s="34"/>
      <c r="Q1" s="34"/>
      <c r="R1" s="34"/>
      <c r="S1" s="34"/>
      <c r="T1" s="34"/>
      <c r="U1" s="34"/>
      <c r="V1" s="28"/>
      <c r="W1" s="28"/>
      <c r="X1" s="28"/>
      <c r="Y1" s="28"/>
      <c r="Z1" s="28"/>
    </row>
    <row r="2" spans="1:26">
      <c r="A2" s="34" t="s">
        <v>15</v>
      </c>
      <c r="B2" s="369"/>
      <c r="C2" s="28"/>
      <c r="D2" s="28"/>
      <c r="E2" s="28"/>
      <c r="F2" s="28"/>
      <c r="G2" s="28"/>
      <c r="H2" s="28"/>
      <c r="I2" s="28"/>
      <c r="J2" s="28"/>
      <c r="K2" s="28"/>
      <c r="L2" s="28"/>
      <c r="M2" s="40"/>
      <c r="N2" s="40"/>
      <c r="O2" s="34"/>
      <c r="P2" s="34"/>
      <c r="Q2" s="34"/>
      <c r="R2" s="34"/>
      <c r="S2" s="34"/>
      <c r="T2" s="34"/>
      <c r="U2" s="34"/>
      <c r="V2" s="28"/>
      <c r="W2" s="28"/>
      <c r="X2" s="28"/>
      <c r="Y2" s="28"/>
      <c r="Z2" s="28"/>
    </row>
    <row r="3" spans="1:26">
      <c r="A3" s="28"/>
      <c r="B3" s="33"/>
      <c r="C3" s="28"/>
      <c r="D3" s="28"/>
      <c r="E3" s="103"/>
      <c r="F3" s="28"/>
      <c r="G3" s="28"/>
      <c r="H3" s="28"/>
      <c r="I3" s="28"/>
      <c r="J3" s="28"/>
      <c r="K3" s="28"/>
      <c r="L3" s="28"/>
      <c r="M3" s="40"/>
      <c r="N3" s="40"/>
      <c r="O3" s="34"/>
      <c r="P3" s="34"/>
      <c r="Q3" s="34"/>
      <c r="R3" s="34"/>
      <c r="S3" s="34"/>
      <c r="T3" s="34"/>
      <c r="U3" s="34"/>
      <c r="V3" s="28"/>
      <c r="W3" s="28"/>
      <c r="X3" s="28"/>
      <c r="Y3" s="28"/>
      <c r="Z3" s="28"/>
    </row>
    <row r="4" spans="1:26">
      <c r="A4" s="41" t="s">
        <v>601</v>
      </c>
      <c r="B4" s="45"/>
      <c r="C4" s="41"/>
      <c r="D4" s="41"/>
      <c r="E4" s="28"/>
      <c r="F4" s="103" t="s">
        <v>17</v>
      </c>
      <c r="G4" s="155"/>
      <c r="H4" s="370"/>
      <c r="I4" s="34"/>
      <c r="J4" s="34"/>
      <c r="K4" s="371"/>
      <c r="L4" s="34"/>
      <c r="M4" s="39"/>
      <c r="N4" s="39"/>
      <c r="O4" s="34"/>
      <c r="P4" s="34"/>
      <c r="Q4" s="34"/>
      <c r="R4" s="34"/>
      <c r="S4" s="34"/>
      <c r="T4" s="34"/>
      <c r="U4" s="34"/>
      <c r="V4" s="28"/>
      <c r="W4" s="28"/>
      <c r="X4" s="28"/>
      <c r="Y4" s="28"/>
      <c r="Z4" s="28"/>
    </row>
    <row r="5" spans="1:26" ht="30.6">
      <c r="A5" s="100"/>
      <c r="B5" s="104"/>
      <c r="C5" s="100"/>
      <c r="D5" s="225"/>
      <c r="E5" s="225"/>
      <c r="F5" s="105" t="s">
        <v>18</v>
      </c>
      <c r="G5" s="106" t="s">
        <v>19</v>
      </c>
      <c r="H5" s="107" t="s">
        <v>20</v>
      </c>
      <c r="I5" s="105" t="s">
        <v>21</v>
      </c>
      <c r="J5" s="100"/>
      <c r="K5" s="100"/>
      <c r="L5" s="108"/>
      <c r="M5" s="50"/>
      <c r="N5" s="50"/>
      <c r="O5" s="34"/>
      <c r="P5" s="34"/>
      <c r="Q5" s="34"/>
      <c r="R5" s="34"/>
      <c r="S5" s="34"/>
      <c r="T5" s="34"/>
      <c r="U5" s="34"/>
      <c r="V5" s="28"/>
      <c r="W5" s="28"/>
      <c r="X5" s="28"/>
      <c r="Y5" s="28"/>
      <c r="Z5" s="28"/>
    </row>
    <row r="6" spans="1:26" ht="40.799999999999997">
      <c r="A6" s="110" t="s">
        <v>125</v>
      </c>
      <c r="B6" s="110" t="s">
        <v>23</v>
      </c>
      <c r="C6" s="232" t="s">
        <v>24</v>
      </c>
      <c r="D6" s="232" t="s">
        <v>25</v>
      </c>
      <c r="E6" s="110" t="s">
        <v>26</v>
      </c>
      <c r="F6" s="110" t="s">
        <v>602</v>
      </c>
      <c r="G6" s="174" t="s">
        <v>603</v>
      </c>
      <c r="H6" s="107" t="s">
        <v>602</v>
      </c>
      <c r="I6" s="110" t="s">
        <v>165</v>
      </c>
      <c r="J6" s="110" t="s">
        <v>29</v>
      </c>
      <c r="K6" s="280" t="s">
        <v>30</v>
      </c>
      <c r="L6" s="110" t="s">
        <v>31</v>
      </c>
      <c r="M6" s="167" t="s">
        <v>32</v>
      </c>
      <c r="N6" s="56" t="s">
        <v>33</v>
      </c>
      <c r="O6" s="34"/>
      <c r="P6" s="12" t="s">
        <v>34</v>
      </c>
      <c r="Q6" s="12"/>
      <c r="R6" s="2" t="s">
        <v>35</v>
      </c>
      <c r="S6" s="2"/>
      <c r="T6" s="12" t="s">
        <v>36</v>
      </c>
      <c r="U6" s="12"/>
      <c r="V6" s="28"/>
      <c r="W6" s="28"/>
      <c r="X6" s="28"/>
      <c r="Y6" s="28"/>
      <c r="Z6" s="28"/>
    </row>
    <row r="7" spans="1:26" ht="20.399999999999999">
      <c r="A7" s="372" t="s">
        <v>604</v>
      </c>
      <c r="B7" s="135" t="s">
        <v>605</v>
      </c>
      <c r="C7" s="373"/>
      <c r="D7" s="374"/>
      <c r="E7" s="110" t="s">
        <v>606</v>
      </c>
      <c r="F7" s="52">
        <v>25</v>
      </c>
      <c r="G7" s="53">
        <v>20</v>
      </c>
      <c r="H7" s="54">
        <v>350</v>
      </c>
      <c r="I7" s="52">
        <f t="shared" ref="I7:I30" si="0">SUM(F7,G7:H7)</f>
        <v>395</v>
      </c>
      <c r="J7" s="52"/>
      <c r="K7" s="375"/>
      <c r="L7" s="307">
        <v>0.08</v>
      </c>
      <c r="M7" s="376">
        <f t="shared" ref="M7:M30" si="1">ROUND((I7*K7),2)</f>
        <v>0</v>
      </c>
      <c r="N7" s="377">
        <f t="shared" ref="N7:N30" si="2">ROUND((M7*L7+M7),2)</f>
        <v>0</v>
      </c>
      <c r="O7" s="34"/>
      <c r="P7" s="118">
        <f t="shared" ref="P7:P30" si="3">ROUND((F7*K7),2)</f>
        <v>0</v>
      </c>
      <c r="Q7" s="94">
        <f t="shared" ref="Q7:Q30" si="4">ROUND((P7+P7*L7),2)</f>
        <v>0</v>
      </c>
      <c r="R7" s="94">
        <f t="shared" ref="R7:R30" si="5">ROUND((G7*K7),2)</f>
        <v>0</v>
      </c>
      <c r="S7" s="94">
        <f t="shared" ref="S7:S30" si="6">ROUND((R7+R7*L7),2)</f>
        <v>0</v>
      </c>
      <c r="T7" s="118">
        <f t="shared" ref="T7:T30" si="7">ROUND((H7*K7),2)</f>
        <v>0</v>
      </c>
      <c r="U7" s="118">
        <f t="shared" ref="U7:U30" si="8">ROUND((T7+T7*L7),2)</f>
        <v>0</v>
      </c>
      <c r="V7" s="28"/>
      <c r="W7" s="68"/>
      <c r="X7" s="79"/>
      <c r="Y7" s="28"/>
      <c r="Z7" s="28"/>
    </row>
    <row r="8" spans="1:26" ht="20.399999999999999">
      <c r="A8" s="372" t="s">
        <v>607</v>
      </c>
      <c r="B8" s="135" t="s">
        <v>608</v>
      </c>
      <c r="C8" s="378"/>
      <c r="D8" s="374"/>
      <c r="E8" s="110" t="s">
        <v>609</v>
      </c>
      <c r="F8" s="52">
        <v>15</v>
      </c>
      <c r="G8" s="53">
        <v>40</v>
      </c>
      <c r="H8" s="54">
        <v>200</v>
      </c>
      <c r="I8" s="52">
        <f t="shared" si="0"/>
        <v>255</v>
      </c>
      <c r="J8" s="52"/>
      <c r="K8" s="379"/>
      <c r="L8" s="305">
        <v>0.08</v>
      </c>
      <c r="M8" s="376">
        <f t="shared" si="1"/>
        <v>0</v>
      </c>
      <c r="N8" s="377">
        <f t="shared" si="2"/>
        <v>0</v>
      </c>
      <c r="O8" s="34"/>
      <c r="P8" s="118">
        <f t="shared" si="3"/>
        <v>0</v>
      </c>
      <c r="Q8" s="94">
        <f t="shared" si="4"/>
        <v>0</v>
      </c>
      <c r="R8" s="94">
        <f t="shared" si="5"/>
        <v>0</v>
      </c>
      <c r="S8" s="94">
        <f t="shared" si="6"/>
        <v>0</v>
      </c>
      <c r="T8" s="118">
        <f t="shared" si="7"/>
        <v>0</v>
      </c>
      <c r="U8" s="118">
        <f t="shared" si="8"/>
        <v>0</v>
      </c>
      <c r="V8" s="28"/>
      <c r="W8" s="68"/>
      <c r="X8" s="79"/>
      <c r="Y8" s="28"/>
      <c r="Z8" s="28"/>
    </row>
    <row r="9" spans="1:26" ht="20.399999999999999">
      <c r="A9" s="372" t="s">
        <v>610</v>
      </c>
      <c r="B9" s="135" t="s">
        <v>611</v>
      </c>
      <c r="C9" s="378"/>
      <c r="D9" s="380"/>
      <c r="E9" s="105" t="s">
        <v>612</v>
      </c>
      <c r="F9" s="46">
        <v>70</v>
      </c>
      <c r="G9" s="53">
        <v>180</v>
      </c>
      <c r="H9" s="48">
        <v>0</v>
      </c>
      <c r="I9" s="52">
        <f t="shared" si="0"/>
        <v>250</v>
      </c>
      <c r="J9" s="52"/>
      <c r="K9" s="379"/>
      <c r="L9" s="130">
        <v>0.08</v>
      </c>
      <c r="M9" s="376">
        <f t="shared" si="1"/>
        <v>0</v>
      </c>
      <c r="N9" s="377">
        <f t="shared" si="2"/>
        <v>0</v>
      </c>
      <c r="O9" s="34"/>
      <c r="P9" s="118">
        <f t="shared" si="3"/>
        <v>0</v>
      </c>
      <c r="Q9" s="94">
        <f t="shared" si="4"/>
        <v>0</v>
      </c>
      <c r="R9" s="94">
        <f t="shared" si="5"/>
        <v>0</v>
      </c>
      <c r="S9" s="94">
        <f t="shared" si="6"/>
        <v>0</v>
      </c>
      <c r="T9" s="118">
        <f t="shared" si="7"/>
        <v>0</v>
      </c>
      <c r="U9" s="118">
        <f t="shared" si="8"/>
        <v>0</v>
      </c>
      <c r="V9" s="28"/>
      <c r="W9" s="68"/>
      <c r="X9" s="79"/>
      <c r="Y9" s="28"/>
      <c r="Z9" s="28"/>
    </row>
    <row r="10" spans="1:26" ht="20.399999999999999">
      <c r="A10" s="372" t="s">
        <v>613</v>
      </c>
      <c r="B10" s="135" t="s">
        <v>614</v>
      </c>
      <c r="C10" s="373"/>
      <c r="D10" s="374"/>
      <c r="E10" s="110" t="s">
        <v>606</v>
      </c>
      <c r="F10" s="52">
        <v>10</v>
      </c>
      <c r="G10" s="53">
        <v>700</v>
      </c>
      <c r="H10" s="54">
        <v>1700</v>
      </c>
      <c r="I10" s="52">
        <f t="shared" si="0"/>
        <v>2410</v>
      </c>
      <c r="J10" s="52"/>
      <c r="K10" s="375"/>
      <c r="L10" s="307">
        <v>0.08</v>
      </c>
      <c r="M10" s="376">
        <f t="shared" si="1"/>
        <v>0</v>
      </c>
      <c r="N10" s="377">
        <f t="shared" si="2"/>
        <v>0</v>
      </c>
      <c r="O10" s="34"/>
      <c r="P10" s="118">
        <f t="shared" si="3"/>
        <v>0</v>
      </c>
      <c r="Q10" s="94">
        <f t="shared" si="4"/>
        <v>0</v>
      </c>
      <c r="R10" s="94">
        <f t="shared" si="5"/>
        <v>0</v>
      </c>
      <c r="S10" s="94">
        <f t="shared" si="6"/>
        <v>0</v>
      </c>
      <c r="T10" s="118">
        <f t="shared" si="7"/>
        <v>0</v>
      </c>
      <c r="U10" s="118">
        <f t="shared" si="8"/>
        <v>0</v>
      </c>
      <c r="V10" s="28"/>
      <c r="W10" s="68"/>
      <c r="X10" s="79"/>
      <c r="Y10" s="28"/>
      <c r="Z10" s="28"/>
    </row>
    <row r="11" spans="1:26" ht="20.399999999999999">
      <c r="A11" s="372" t="s">
        <v>615</v>
      </c>
      <c r="B11" s="135" t="s">
        <v>616</v>
      </c>
      <c r="C11" s="373"/>
      <c r="D11" s="374"/>
      <c r="E11" s="110" t="s">
        <v>617</v>
      </c>
      <c r="F11" s="52">
        <v>10</v>
      </c>
      <c r="G11" s="53">
        <v>280</v>
      </c>
      <c r="H11" s="54">
        <v>20</v>
      </c>
      <c r="I11" s="52">
        <f t="shared" si="0"/>
        <v>310</v>
      </c>
      <c r="J11" s="52"/>
      <c r="K11" s="375"/>
      <c r="L11" s="307">
        <v>0.08</v>
      </c>
      <c r="M11" s="376">
        <f t="shared" si="1"/>
        <v>0</v>
      </c>
      <c r="N11" s="377">
        <f t="shared" si="2"/>
        <v>0</v>
      </c>
      <c r="O11" s="34"/>
      <c r="P11" s="118">
        <f t="shared" si="3"/>
        <v>0</v>
      </c>
      <c r="Q11" s="94">
        <f t="shared" si="4"/>
        <v>0</v>
      </c>
      <c r="R11" s="94">
        <f t="shared" si="5"/>
        <v>0</v>
      </c>
      <c r="S11" s="94">
        <f t="shared" si="6"/>
        <v>0</v>
      </c>
      <c r="T11" s="118">
        <f t="shared" si="7"/>
        <v>0</v>
      </c>
      <c r="U11" s="118">
        <f t="shared" si="8"/>
        <v>0</v>
      </c>
      <c r="V11" s="28"/>
      <c r="W11" s="68"/>
      <c r="X11" s="79"/>
      <c r="Y11" s="28"/>
      <c r="Z11" s="28"/>
    </row>
    <row r="12" spans="1:26" ht="20.399999999999999">
      <c r="A12" s="372" t="s">
        <v>618</v>
      </c>
      <c r="B12" s="135" t="s">
        <v>619</v>
      </c>
      <c r="C12" s="110"/>
      <c r="D12" s="374"/>
      <c r="E12" s="381" t="s">
        <v>606</v>
      </c>
      <c r="F12" s="52">
        <v>200</v>
      </c>
      <c r="G12" s="53">
        <v>10</v>
      </c>
      <c r="H12" s="54">
        <v>600</v>
      </c>
      <c r="I12" s="52">
        <f t="shared" si="0"/>
        <v>810</v>
      </c>
      <c r="J12" s="52"/>
      <c r="K12" s="217"/>
      <c r="L12" s="140">
        <v>0.08</v>
      </c>
      <c r="M12" s="376">
        <f t="shared" si="1"/>
        <v>0</v>
      </c>
      <c r="N12" s="377">
        <f t="shared" si="2"/>
        <v>0</v>
      </c>
      <c r="O12" s="34"/>
      <c r="P12" s="118">
        <f t="shared" si="3"/>
        <v>0</v>
      </c>
      <c r="Q12" s="94">
        <f t="shared" si="4"/>
        <v>0</v>
      </c>
      <c r="R12" s="94">
        <f t="shared" si="5"/>
        <v>0</v>
      </c>
      <c r="S12" s="94">
        <f t="shared" si="6"/>
        <v>0</v>
      </c>
      <c r="T12" s="118">
        <f t="shared" si="7"/>
        <v>0</v>
      </c>
      <c r="U12" s="118">
        <f t="shared" si="8"/>
        <v>0</v>
      </c>
      <c r="V12" s="28"/>
      <c r="W12" s="68"/>
      <c r="X12" s="79"/>
      <c r="Y12" s="28"/>
      <c r="Z12" s="28"/>
    </row>
    <row r="13" spans="1:26" ht="20.399999999999999">
      <c r="A13" s="372" t="s">
        <v>620</v>
      </c>
      <c r="B13" s="135" t="s">
        <v>621</v>
      </c>
      <c r="C13" s="110"/>
      <c r="D13" s="374"/>
      <c r="E13" s="110" t="s">
        <v>606</v>
      </c>
      <c r="F13" s="52">
        <v>60</v>
      </c>
      <c r="G13" s="53">
        <v>60</v>
      </c>
      <c r="H13" s="54">
        <v>10</v>
      </c>
      <c r="I13" s="52">
        <f t="shared" si="0"/>
        <v>130</v>
      </c>
      <c r="J13" s="52"/>
      <c r="K13" s="375"/>
      <c r="L13" s="307">
        <v>0.08</v>
      </c>
      <c r="M13" s="376">
        <f t="shared" si="1"/>
        <v>0</v>
      </c>
      <c r="N13" s="377">
        <f t="shared" si="2"/>
        <v>0</v>
      </c>
      <c r="O13" s="34"/>
      <c r="P13" s="118">
        <f t="shared" si="3"/>
        <v>0</v>
      </c>
      <c r="Q13" s="94">
        <f t="shared" si="4"/>
        <v>0</v>
      </c>
      <c r="R13" s="94">
        <f t="shared" si="5"/>
        <v>0</v>
      </c>
      <c r="S13" s="94">
        <f t="shared" si="6"/>
        <v>0</v>
      </c>
      <c r="T13" s="118">
        <f t="shared" si="7"/>
        <v>0</v>
      </c>
      <c r="U13" s="118">
        <f t="shared" si="8"/>
        <v>0</v>
      </c>
      <c r="V13" s="28"/>
      <c r="W13" s="68"/>
      <c r="X13" s="79"/>
      <c r="Y13" s="28"/>
      <c r="Z13" s="28"/>
    </row>
    <row r="14" spans="1:26" ht="20.399999999999999">
      <c r="A14" s="372" t="s">
        <v>622</v>
      </c>
      <c r="B14" s="135" t="s">
        <v>623</v>
      </c>
      <c r="C14" s="373"/>
      <c r="D14" s="374"/>
      <c r="E14" s="110" t="s">
        <v>624</v>
      </c>
      <c r="F14" s="52">
        <v>10</v>
      </c>
      <c r="G14" s="53">
        <v>10</v>
      </c>
      <c r="H14" s="54">
        <v>0</v>
      </c>
      <c r="I14" s="52">
        <f t="shared" si="0"/>
        <v>20</v>
      </c>
      <c r="J14" s="52"/>
      <c r="K14" s="375"/>
      <c r="L14" s="307">
        <v>0.08</v>
      </c>
      <c r="M14" s="376">
        <f t="shared" si="1"/>
        <v>0</v>
      </c>
      <c r="N14" s="377">
        <f t="shared" si="2"/>
        <v>0</v>
      </c>
      <c r="O14" s="34"/>
      <c r="P14" s="118">
        <f t="shared" si="3"/>
        <v>0</v>
      </c>
      <c r="Q14" s="94">
        <f t="shared" si="4"/>
        <v>0</v>
      </c>
      <c r="R14" s="94">
        <f t="shared" si="5"/>
        <v>0</v>
      </c>
      <c r="S14" s="94">
        <f t="shared" si="6"/>
        <v>0</v>
      </c>
      <c r="T14" s="118">
        <f t="shared" si="7"/>
        <v>0</v>
      </c>
      <c r="U14" s="118">
        <f t="shared" si="8"/>
        <v>0</v>
      </c>
      <c r="V14" s="28"/>
      <c r="W14" s="68"/>
      <c r="X14" s="79"/>
      <c r="Y14" s="28"/>
      <c r="Z14" s="28"/>
    </row>
    <row r="15" spans="1:26" ht="20.399999999999999">
      <c r="A15" s="372" t="s">
        <v>625</v>
      </c>
      <c r="B15" s="135" t="s">
        <v>626</v>
      </c>
      <c r="C15" s="373"/>
      <c r="D15" s="374"/>
      <c r="E15" s="110" t="s">
        <v>617</v>
      </c>
      <c r="F15" s="52">
        <v>10</v>
      </c>
      <c r="G15" s="53">
        <v>10</v>
      </c>
      <c r="H15" s="54">
        <v>0</v>
      </c>
      <c r="I15" s="52">
        <f t="shared" si="0"/>
        <v>20</v>
      </c>
      <c r="J15" s="52"/>
      <c r="K15" s="375"/>
      <c r="L15" s="307">
        <v>0.08</v>
      </c>
      <c r="M15" s="376">
        <f t="shared" si="1"/>
        <v>0</v>
      </c>
      <c r="N15" s="377">
        <f t="shared" si="2"/>
        <v>0</v>
      </c>
      <c r="O15" s="34"/>
      <c r="P15" s="118">
        <f t="shared" si="3"/>
        <v>0</v>
      </c>
      <c r="Q15" s="94">
        <f t="shared" si="4"/>
        <v>0</v>
      </c>
      <c r="R15" s="94">
        <f t="shared" si="5"/>
        <v>0</v>
      </c>
      <c r="S15" s="94">
        <f t="shared" si="6"/>
        <v>0</v>
      </c>
      <c r="T15" s="118">
        <f t="shared" si="7"/>
        <v>0</v>
      </c>
      <c r="U15" s="118">
        <f t="shared" si="8"/>
        <v>0</v>
      </c>
      <c r="V15" s="28"/>
      <c r="W15" s="68"/>
      <c r="X15" s="79"/>
      <c r="Y15" s="28"/>
      <c r="Z15" s="28"/>
    </row>
    <row r="16" spans="1:26" ht="33" customHeight="1">
      <c r="A16" s="372" t="s">
        <v>627</v>
      </c>
      <c r="B16" s="135" t="s">
        <v>628</v>
      </c>
      <c r="C16" s="373"/>
      <c r="D16" s="374"/>
      <c r="E16" s="110" t="s">
        <v>609</v>
      </c>
      <c r="F16" s="52">
        <v>3</v>
      </c>
      <c r="G16" s="53">
        <v>80</v>
      </c>
      <c r="H16" s="54">
        <v>100</v>
      </c>
      <c r="I16" s="52">
        <f t="shared" si="0"/>
        <v>183</v>
      </c>
      <c r="J16" s="52"/>
      <c r="K16" s="375"/>
      <c r="L16" s="307">
        <v>0.08</v>
      </c>
      <c r="M16" s="376">
        <f t="shared" si="1"/>
        <v>0</v>
      </c>
      <c r="N16" s="377">
        <f t="shared" si="2"/>
        <v>0</v>
      </c>
      <c r="O16" s="34"/>
      <c r="P16" s="118">
        <f t="shared" si="3"/>
        <v>0</v>
      </c>
      <c r="Q16" s="94">
        <f t="shared" si="4"/>
        <v>0</v>
      </c>
      <c r="R16" s="94">
        <f t="shared" si="5"/>
        <v>0</v>
      </c>
      <c r="S16" s="94">
        <f t="shared" si="6"/>
        <v>0</v>
      </c>
      <c r="T16" s="118">
        <f t="shared" si="7"/>
        <v>0</v>
      </c>
      <c r="U16" s="118">
        <f t="shared" si="8"/>
        <v>0</v>
      </c>
      <c r="V16" s="28"/>
      <c r="W16" s="68"/>
      <c r="X16" s="79"/>
      <c r="Y16" s="28"/>
      <c r="Z16" s="28"/>
    </row>
    <row r="17" spans="1:26" ht="30.75" customHeight="1">
      <c r="A17" s="372" t="s">
        <v>629</v>
      </c>
      <c r="B17" s="135" t="s">
        <v>630</v>
      </c>
      <c r="C17" s="373"/>
      <c r="D17" s="374"/>
      <c r="E17" s="110" t="s">
        <v>617</v>
      </c>
      <c r="F17" s="52">
        <v>65</v>
      </c>
      <c r="G17" s="53">
        <v>72</v>
      </c>
      <c r="H17" s="54">
        <v>120</v>
      </c>
      <c r="I17" s="52">
        <f t="shared" si="0"/>
        <v>257</v>
      </c>
      <c r="J17" s="52"/>
      <c r="K17" s="375"/>
      <c r="L17" s="307">
        <v>0.08</v>
      </c>
      <c r="M17" s="376">
        <f t="shared" si="1"/>
        <v>0</v>
      </c>
      <c r="N17" s="377">
        <f t="shared" si="2"/>
        <v>0</v>
      </c>
      <c r="O17" s="34"/>
      <c r="P17" s="118">
        <f t="shared" si="3"/>
        <v>0</v>
      </c>
      <c r="Q17" s="94">
        <f t="shared" si="4"/>
        <v>0</v>
      </c>
      <c r="R17" s="94">
        <f t="shared" si="5"/>
        <v>0</v>
      </c>
      <c r="S17" s="94">
        <f t="shared" si="6"/>
        <v>0</v>
      </c>
      <c r="T17" s="118">
        <f t="shared" si="7"/>
        <v>0</v>
      </c>
      <c r="U17" s="118">
        <f t="shared" si="8"/>
        <v>0</v>
      </c>
      <c r="V17" s="28"/>
      <c r="W17" s="68"/>
      <c r="X17" s="79"/>
      <c r="Y17" s="28"/>
      <c r="Z17" s="28"/>
    </row>
    <row r="18" spans="1:26" ht="20.399999999999999">
      <c r="A18" s="382" t="s">
        <v>631</v>
      </c>
      <c r="B18" s="383" t="s">
        <v>632</v>
      </c>
      <c r="C18" s="384"/>
      <c r="D18" s="385"/>
      <c r="E18" s="386" t="s">
        <v>633</v>
      </c>
      <c r="F18" s="387">
        <v>0</v>
      </c>
      <c r="G18" s="388">
        <v>0</v>
      </c>
      <c r="H18" s="389">
        <v>0</v>
      </c>
      <c r="I18" s="387">
        <f t="shared" si="0"/>
        <v>0</v>
      </c>
      <c r="J18" s="387"/>
      <c r="K18" s="390"/>
      <c r="L18" s="307">
        <v>0.08</v>
      </c>
      <c r="M18" s="376">
        <f t="shared" si="1"/>
        <v>0</v>
      </c>
      <c r="N18" s="377">
        <f t="shared" si="2"/>
        <v>0</v>
      </c>
      <c r="O18" s="34"/>
      <c r="P18" s="118">
        <f t="shared" si="3"/>
        <v>0</v>
      </c>
      <c r="Q18" s="94">
        <f t="shared" si="4"/>
        <v>0</v>
      </c>
      <c r="R18" s="94">
        <f t="shared" si="5"/>
        <v>0</v>
      </c>
      <c r="S18" s="94">
        <f t="shared" si="6"/>
        <v>0</v>
      </c>
      <c r="T18" s="118">
        <f t="shared" si="7"/>
        <v>0</v>
      </c>
      <c r="U18" s="118">
        <f t="shared" si="8"/>
        <v>0</v>
      </c>
      <c r="V18" s="28"/>
      <c r="W18" s="68"/>
      <c r="X18" s="79"/>
      <c r="Y18" s="28"/>
      <c r="Z18" s="28"/>
    </row>
    <row r="19" spans="1:26" ht="20.399999999999999">
      <c r="A19" s="372" t="s">
        <v>634</v>
      </c>
      <c r="B19" s="123" t="s">
        <v>635</v>
      </c>
      <c r="C19" s="378"/>
      <c r="D19" s="374"/>
      <c r="E19" s="105" t="s">
        <v>609</v>
      </c>
      <c r="F19" s="46">
        <v>5000</v>
      </c>
      <c r="G19" s="47">
        <v>6000</v>
      </c>
      <c r="H19" s="48">
        <v>9000</v>
      </c>
      <c r="I19" s="52">
        <f t="shared" si="0"/>
        <v>20000</v>
      </c>
      <c r="J19" s="52"/>
      <c r="K19" s="379"/>
      <c r="L19" s="305">
        <v>0.08</v>
      </c>
      <c r="M19" s="376">
        <f t="shared" si="1"/>
        <v>0</v>
      </c>
      <c r="N19" s="377">
        <f t="shared" si="2"/>
        <v>0</v>
      </c>
      <c r="O19" s="34"/>
      <c r="P19" s="118">
        <f t="shared" si="3"/>
        <v>0</v>
      </c>
      <c r="Q19" s="94">
        <f t="shared" si="4"/>
        <v>0</v>
      </c>
      <c r="R19" s="94">
        <f t="shared" si="5"/>
        <v>0</v>
      </c>
      <c r="S19" s="94">
        <f t="shared" si="6"/>
        <v>0</v>
      </c>
      <c r="T19" s="118">
        <f t="shared" si="7"/>
        <v>0</v>
      </c>
      <c r="U19" s="118">
        <f t="shared" si="8"/>
        <v>0</v>
      </c>
      <c r="V19" s="28"/>
      <c r="W19" s="68"/>
      <c r="X19" s="79"/>
      <c r="Y19" s="28"/>
      <c r="Z19" s="28"/>
    </row>
    <row r="20" spans="1:26" ht="20.399999999999999">
      <c r="A20" s="372" t="s">
        <v>636</v>
      </c>
      <c r="B20" s="135" t="s">
        <v>637</v>
      </c>
      <c r="C20" s="373"/>
      <c r="D20" s="374"/>
      <c r="E20" s="110" t="s">
        <v>617</v>
      </c>
      <c r="F20" s="52">
        <v>2000</v>
      </c>
      <c r="G20" s="53">
        <v>2800</v>
      </c>
      <c r="H20" s="54">
        <v>3000</v>
      </c>
      <c r="I20" s="52">
        <f t="shared" si="0"/>
        <v>7800</v>
      </c>
      <c r="J20" s="52"/>
      <c r="K20" s="375"/>
      <c r="L20" s="307">
        <v>0.08</v>
      </c>
      <c r="M20" s="376">
        <f t="shared" si="1"/>
        <v>0</v>
      </c>
      <c r="N20" s="377">
        <f t="shared" si="2"/>
        <v>0</v>
      </c>
      <c r="O20" s="34"/>
      <c r="P20" s="118">
        <f t="shared" si="3"/>
        <v>0</v>
      </c>
      <c r="Q20" s="94">
        <f t="shared" si="4"/>
        <v>0</v>
      </c>
      <c r="R20" s="94">
        <f t="shared" si="5"/>
        <v>0</v>
      </c>
      <c r="S20" s="94">
        <f t="shared" si="6"/>
        <v>0</v>
      </c>
      <c r="T20" s="118">
        <f t="shared" si="7"/>
        <v>0</v>
      </c>
      <c r="U20" s="118">
        <f t="shared" si="8"/>
        <v>0</v>
      </c>
      <c r="V20" s="28"/>
      <c r="W20" s="68"/>
      <c r="X20" s="79"/>
      <c r="Y20" s="28"/>
      <c r="Z20" s="28"/>
    </row>
    <row r="21" spans="1:26" ht="15.75" customHeight="1">
      <c r="A21" s="372" t="s">
        <v>638</v>
      </c>
      <c r="B21" s="135" t="s">
        <v>639</v>
      </c>
      <c r="C21" s="373"/>
      <c r="D21" s="374"/>
      <c r="E21" s="110" t="s">
        <v>606</v>
      </c>
      <c r="F21" s="52">
        <v>6000</v>
      </c>
      <c r="G21" s="53">
        <v>1800</v>
      </c>
      <c r="H21" s="54">
        <v>3000</v>
      </c>
      <c r="I21" s="52">
        <f t="shared" si="0"/>
        <v>10800</v>
      </c>
      <c r="J21" s="52"/>
      <c r="K21" s="375"/>
      <c r="L21" s="307">
        <v>0.08</v>
      </c>
      <c r="M21" s="376">
        <f t="shared" si="1"/>
        <v>0</v>
      </c>
      <c r="N21" s="377">
        <f t="shared" si="2"/>
        <v>0</v>
      </c>
      <c r="O21" s="34"/>
      <c r="P21" s="118">
        <f t="shared" si="3"/>
        <v>0</v>
      </c>
      <c r="Q21" s="94">
        <f t="shared" si="4"/>
        <v>0</v>
      </c>
      <c r="R21" s="94">
        <f t="shared" si="5"/>
        <v>0</v>
      </c>
      <c r="S21" s="94">
        <f t="shared" si="6"/>
        <v>0</v>
      </c>
      <c r="T21" s="118">
        <f t="shared" si="7"/>
        <v>0</v>
      </c>
      <c r="U21" s="118">
        <f t="shared" si="8"/>
        <v>0</v>
      </c>
      <c r="V21" s="28"/>
      <c r="W21" s="68"/>
      <c r="X21" s="79"/>
      <c r="Y21" s="28"/>
      <c r="Z21" s="28"/>
    </row>
    <row r="22" spans="1:26" ht="15.75" customHeight="1">
      <c r="A22" s="372" t="s">
        <v>640</v>
      </c>
      <c r="B22" s="365" t="s">
        <v>641</v>
      </c>
      <c r="C22" s="373"/>
      <c r="D22" s="374"/>
      <c r="E22" s="110" t="s">
        <v>633</v>
      </c>
      <c r="F22" s="52">
        <v>0</v>
      </c>
      <c r="G22" s="391">
        <v>20</v>
      </c>
      <c r="H22" s="54">
        <v>0</v>
      </c>
      <c r="I22" s="52">
        <f t="shared" si="0"/>
        <v>20</v>
      </c>
      <c r="J22" s="52"/>
      <c r="K22" s="375"/>
      <c r="L22" s="307">
        <v>0.08</v>
      </c>
      <c r="M22" s="376">
        <f t="shared" si="1"/>
        <v>0</v>
      </c>
      <c r="N22" s="377">
        <f t="shared" si="2"/>
        <v>0</v>
      </c>
      <c r="O22" s="34"/>
      <c r="P22" s="118">
        <f t="shared" si="3"/>
        <v>0</v>
      </c>
      <c r="Q22" s="94">
        <f t="shared" si="4"/>
        <v>0</v>
      </c>
      <c r="R22" s="94">
        <f t="shared" si="5"/>
        <v>0</v>
      </c>
      <c r="S22" s="94">
        <f t="shared" si="6"/>
        <v>0</v>
      </c>
      <c r="T22" s="118">
        <f t="shared" si="7"/>
        <v>0</v>
      </c>
      <c r="U22" s="118">
        <f t="shared" si="8"/>
        <v>0</v>
      </c>
      <c r="V22" s="28"/>
      <c r="W22" s="68"/>
      <c r="X22" s="79"/>
      <c r="Y22" s="28"/>
      <c r="Z22" s="28"/>
    </row>
    <row r="23" spans="1:26" ht="15.75" customHeight="1">
      <c r="A23" s="372" t="s">
        <v>642</v>
      </c>
      <c r="B23" s="365" t="s">
        <v>643</v>
      </c>
      <c r="C23" s="373"/>
      <c r="D23" s="374"/>
      <c r="E23" s="110" t="s">
        <v>606</v>
      </c>
      <c r="F23" s="52">
        <v>2000</v>
      </c>
      <c r="G23" s="391">
        <v>400</v>
      </c>
      <c r="H23" s="54">
        <v>0</v>
      </c>
      <c r="I23" s="52">
        <f t="shared" si="0"/>
        <v>2400</v>
      </c>
      <c r="J23" s="52"/>
      <c r="K23" s="375"/>
      <c r="L23" s="307">
        <v>0.08</v>
      </c>
      <c r="M23" s="376">
        <f t="shared" si="1"/>
        <v>0</v>
      </c>
      <c r="N23" s="377">
        <f t="shared" si="2"/>
        <v>0</v>
      </c>
      <c r="O23" s="34"/>
      <c r="P23" s="118">
        <f t="shared" si="3"/>
        <v>0</v>
      </c>
      <c r="Q23" s="94">
        <f t="shared" si="4"/>
        <v>0</v>
      </c>
      <c r="R23" s="94">
        <f t="shared" si="5"/>
        <v>0</v>
      </c>
      <c r="S23" s="94">
        <f t="shared" si="6"/>
        <v>0</v>
      </c>
      <c r="T23" s="118">
        <f t="shared" si="7"/>
        <v>0</v>
      </c>
      <c r="U23" s="118">
        <f t="shared" si="8"/>
        <v>0</v>
      </c>
      <c r="V23" s="28"/>
      <c r="W23" s="68"/>
      <c r="X23" s="79"/>
      <c r="Y23" s="28"/>
      <c r="Z23" s="28"/>
    </row>
    <row r="24" spans="1:26" ht="15.75" customHeight="1">
      <c r="A24" s="372" t="s">
        <v>644</v>
      </c>
      <c r="B24" s="365" t="s">
        <v>645</v>
      </c>
      <c r="C24" s="373"/>
      <c r="D24" s="374"/>
      <c r="E24" s="110" t="s">
        <v>617</v>
      </c>
      <c r="F24" s="52">
        <v>1500</v>
      </c>
      <c r="G24" s="53">
        <v>150</v>
      </c>
      <c r="H24" s="54">
        <v>0</v>
      </c>
      <c r="I24" s="52">
        <f t="shared" si="0"/>
        <v>1650</v>
      </c>
      <c r="J24" s="52"/>
      <c r="K24" s="375"/>
      <c r="L24" s="307">
        <v>0.08</v>
      </c>
      <c r="M24" s="376">
        <f t="shared" si="1"/>
        <v>0</v>
      </c>
      <c r="N24" s="377">
        <f t="shared" si="2"/>
        <v>0</v>
      </c>
      <c r="O24" s="34"/>
      <c r="P24" s="118">
        <f t="shared" si="3"/>
        <v>0</v>
      </c>
      <c r="Q24" s="94">
        <f t="shared" si="4"/>
        <v>0</v>
      </c>
      <c r="R24" s="94">
        <f t="shared" si="5"/>
        <v>0</v>
      </c>
      <c r="S24" s="94">
        <f t="shared" si="6"/>
        <v>0</v>
      </c>
      <c r="T24" s="118">
        <f t="shared" si="7"/>
        <v>0</v>
      </c>
      <c r="U24" s="118">
        <f t="shared" si="8"/>
        <v>0</v>
      </c>
      <c r="V24" s="28"/>
      <c r="W24" s="68"/>
      <c r="X24" s="79"/>
      <c r="Y24" s="28"/>
      <c r="Z24" s="28"/>
    </row>
    <row r="25" spans="1:26" ht="15.75" customHeight="1">
      <c r="A25" s="372" t="s">
        <v>646</v>
      </c>
      <c r="B25" s="392" t="s">
        <v>647</v>
      </c>
      <c r="C25" s="373"/>
      <c r="D25" s="374"/>
      <c r="E25" s="110" t="s">
        <v>606</v>
      </c>
      <c r="F25" s="52">
        <v>1500</v>
      </c>
      <c r="G25" s="53">
        <v>500</v>
      </c>
      <c r="H25" s="54">
        <v>0</v>
      </c>
      <c r="I25" s="52">
        <f t="shared" si="0"/>
        <v>2000</v>
      </c>
      <c r="J25" s="52"/>
      <c r="K25" s="375"/>
      <c r="L25" s="307">
        <v>0.08</v>
      </c>
      <c r="M25" s="376">
        <f t="shared" si="1"/>
        <v>0</v>
      </c>
      <c r="N25" s="377">
        <f t="shared" si="2"/>
        <v>0</v>
      </c>
      <c r="O25" s="34"/>
      <c r="P25" s="118">
        <f t="shared" si="3"/>
        <v>0</v>
      </c>
      <c r="Q25" s="94">
        <f t="shared" si="4"/>
        <v>0</v>
      </c>
      <c r="R25" s="94">
        <f t="shared" si="5"/>
        <v>0</v>
      </c>
      <c r="S25" s="94">
        <f t="shared" si="6"/>
        <v>0</v>
      </c>
      <c r="T25" s="118">
        <f t="shared" si="7"/>
        <v>0</v>
      </c>
      <c r="U25" s="118">
        <f t="shared" si="8"/>
        <v>0</v>
      </c>
      <c r="V25" s="28"/>
      <c r="W25" s="68"/>
      <c r="X25" s="79"/>
      <c r="Y25" s="28"/>
      <c r="Z25" s="28"/>
    </row>
    <row r="26" spans="1:26" ht="15.75" customHeight="1">
      <c r="A26" s="372" t="s">
        <v>648</v>
      </c>
      <c r="B26" s="393" t="s">
        <v>649</v>
      </c>
      <c r="C26" s="373"/>
      <c r="D26" s="374"/>
      <c r="E26" s="110" t="s">
        <v>650</v>
      </c>
      <c r="F26" s="52">
        <v>300</v>
      </c>
      <c r="G26" s="53">
        <v>25</v>
      </c>
      <c r="H26" s="54">
        <v>1250</v>
      </c>
      <c r="I26" s="52">
        <f t="shared" si="0"/>
        <v>1575</v>
      </c>
      <c r="J26" s="52"/>
      <c r="K26" s="375"/>
      <c r="L26" s="140">
        <v>0.08</v>
      </c>
      <c r="M26" s="376">
        <f t="shared" si="1"/>
        <v>0</v>
      </c>
      <c r="N26" s="377">
        <f t="shared" si="2"/>
        <v>0</v>
      </c>
      <c r="O26" s="34"/>
      <c r="P26" s="118">
        <f t="shared" si="3"/>
        <v>0</v>
      </c>
      <c r="Q26" s="94">
        <f t="shared" si="4"/>
        <v>0</v>
      </c>
      <c r="R26" s="94">
        <f t="shared" si="5"/>
        <v>0</v>
      </c>
      <c r="S26" s="94">
        <f t="shared" si="6"/>
        <v>0</v>
      </c>
      <c r="T26" s="118">
        <f t="shared" si="7"/>
        <v>0</v>
      </c>
      <c r="U26" s="118">
        <f t="shared" si="8"/>
        <v>0</v>
      </c>
      <c r="V26" s="28"/>
      <c r="W26" s="68"/>
      <c r="X26" s="79"/>
      <c r="Y26" s="28"/>
      <c r="Z26" s="28"/>
    </row>
    <row r="27" spans="1:26" ht="15.75" customHeight="1">
      <c r="A27" s="372" t="s">
        <v>651</v>
      </c>
      <c r="B27" s="135" t="s">
        <v>652</v>
      </c>
      <c r="C27" s="373"/>
      <c r="D27" s="374"/>
      <c r="E27" s="110" t="s">
        <v>606</v>
      </c>
      <c r="F27" s="52">
        <v>4500</v>
      </c>
      <c r="G27" s="53">
        <v>750</v>
      </c>
      <c r="H27" s="54">
        <v>2000</v>
      </c>
      <c r="I27" s="52">
        <f t="shared" si="0"/>
        <v>7250</v>
      </c>
      <c r="J27" s="52"/>
      <c r="K27" s="375"/>
      <c r="L27" s="140">
        <v>0.08</v>
      </c>
      <c r="M27" s="376">
        <f t="shared" si="1"/>
        <v>0</v>
      </c>
      <c r="N27" s="377">
        <f t="shared" si="2"/>
        <v>0</v>
      </c>
      <c r="O27" s="34"/>
      <c r="P27" s="118">
        <f t="shared" si="3"/>
        <v>0</v>
      </c>
      <c r="Q27" s="94">
        <f t="shared" si="4"/>
        <v>0</v>
      </c>
      <c r="R27" s="94">
        <f t="shared" si="5"/>
        <v>0</v>
      </c>
      <c r="S27" s="94">
        <f t="shared" si="6"/>
        <v>0</v>
      </c>
      <c r="T27" s="118">
        <f t="shared" si="7"/>
        <v>0</v>
      </c>
      <c r="U27" s="118">
        <f t="shared" si="8"/>
        <v>0</v>
      </c>
      <c r="V27" s="28"/>
      <c r="W27" s="68"/>
      <c r="X27" s="79"/>
      <c r="Y27" s="28"/>
      <c r="Z27" s="28"/>
    </row>
    <row r="28" spans="1:26" ht="15.75" customHeight="1">
      <c r="A28" s="372" t="s">
        <v>653</v>
      </c>
      <c r="B28" s="263" t="s">
        <v>654</v>
      </c>
      <c r="C28" s="293"/>
      <c r="D28" s="264"/>
      <c r="E28" s="58" t="s">
        <v>655</v>
      </c>
      <c r="F28" s="52">
        <v>20</v>
      </c>
      <c r="G28" s="53">
        <v>20</v>
      </c>
      <c r="H28" s="54">
        <v>80</v>
      </c>
      <c r="I28" s="52">
        <f t="shared" si="0"/>
        <v>120</v>
      </c>
      <c r="J28" s="52"/>
      <c r="K28" s="375"/>
      <c r="L28" s="140">
        <v>0.08</v>
      </c>
      <c r="M28" s="376">
        <f t="shared" si="1"/>
        <v>0</v>
      </c>
      <c r="N28" s="377">
        <f t="shared" si="2"/>
        <v>0</v>
      </c>
      <c r="O28" s="34"/>
      <c r="P28" s="118">
        <f t="shared" si="3"/>
        <v>0</v>
      </c>
      <c r="Q28" s="94">
        <f t="shared" si="4"/>
        <v>0</v>
      </c>
      <c r="R28" s="94">
        <f t="shared" si="5"/>
        <v>0</v>
      </c>
      <c r="S28" s="94">
        <f t="shared" si="6"/>
        <v>0</v>
      </c>
      <c r="T28" s="118">
        <f t="shared" si="7"/>
        <v>0</v>
      </c>
      <c r="U28" s="118">
        <f t="shared" si="8"/>
        <v>0</v>
      </c>
      <c r="V28" s="28"/>
      <c r="W28" s="68"/>
      <c r="X28" s="79"/>
      <c r="Y28" s="28"/>
      <c r="Z28" s="28"/>
    </row>
    <row r="29" spans="1:26" ht="15.75" customHeight="1">
      <c r="A29" s="372" t="s">
        <v>656</v>
      </c>
      <c r="B29" s="263" t="s">
        <v>657</v>
      </c>
      <c r="C29" s="293"/>
      <c r="D29" s="264"/>
      <c r="E29" s="58" t="s">
        <v>658</v>
      </c>
      <c r="F29" s="52">
        <v>20</v>
      </c>
      <c r="G29" s="53">
        <v>20</v>
      </c>
      <c r="H29" s="54">
        <v>80</v>
      </c>
      <c r="I29" s="52">
        <f t="shared" si="0"/>
        <v>120</v>
      </c>
      <c r="J29" s="52"/>
      <c r="K29" s="375"/>
      <c r="L29" s="140">
        <v>0.08</v>
      </c>
      <c r="M29" s="376">
        <f t="shared" si="1"/>
        <v>0</v>
      </c>
      <c r="N29" s="377">
        <f t="shared" si="2"/>
        <v>0</v>
      </c>
      <c r="O29" s="34"/>
      <c r="P29" s="118">
        <f t="shared" si="3"/>
        <v>0</v>
      </c>
      <c r="Q29" s="94">
        <f t="shared" si="4"/>
        <v>0</v>
      </c>
      <c r="R29" s="94">
        <f t="shared" si="5"/>
        <v>0</v>
      </c>
      <c r="S29" s="94">
        <f t="shared" si="6"/>
        <v>0</v>
      </c>
      <c r="T29" s="118">
        <f t="shared" si="7"/>
        <v>0</v>
      </c>
      <c r="U29" s="118">
        <f t="shared" si="8"/>
        <v>0</v>
      </c>
      <c r="V29" s="28"/>
      <c r="W29" s="68"/>
      <c r="X29" s="79"/>
      <c r="Y29" s="394"/>
      <c r="Z29" s="394"/>
    </row>
    <row r="30" spans="1:26" ht="15.75" customHeight="1">
      <c r="A30" s="372" t="s">
        <v>659</v>
      </c>
      <c r="B30" s="135" t="s">
        <v>660</v>
      </c>
      <c r="C30" s="110"/>
      <c r="D30" s="374"/>
      <c r="E30" s="105" t="s">
        <v>661</v>
      </c>
      <c r="F30" s="52">
        <v>10</v>
      </c>
      <c r="G30" s="53">
        <v>10</v>
      </c>
      <c r="H30" s="54">
        <v>10</v>
      </c>
      <c r="I30" s="52">
        <f t="shared" si="0"/>
        <v>30</v>
      </c>
      <c r="J30" s="52"/>
      <c r="K30" s="217"/>
      <c r="L30" s="140">
        <v>0.08</v>
      </c>
      <c r="M30" s="376">
        <f t="shared" si="1"/>
        <v>0</v>
      </c>
      <c r="N30" s="377">
        <f t="shared" si="2"/>
        <v>0</v>
      </c>
      <c r="O30" s="34"/>
      <c r="P30" s="118">
        <f t="shared" si="3"/>
        <v>0</v>
      </c>
      <c r="Q30" s="94">
        <f t="shared" si="4"/>
        <v>0</v>
      </c>
      <c r="R30" s="94">
        <f t="shared" si="5"/>
        <v>0</v>
      </c>
      <c r="S30" s="94">
        <f t="shared" si="6"/>
        <v>0</v>
      </c>
      <c r="T30" s="118">
        <f t="shared" si="7"/>
        <v>0</v>
      </c>
      <c r="U30" s="118">
        <f t="shared" si="8"/>
        <v>0</v>
      </c>
      <c r="V30" s="28"/>
      <c r="W30" s="68"/>
      <c r="X30" s="79"/>
      <c r="Y30" s="394"/>
      <c r="Z30" s="394"/>
    </row>
    <row r="31" spans="1:26" ht="15.75" customHeight="1">
      <c r="A31" s="22" t="s">
        <v>662</v>
      </c>
      <c r="B31" s="22"/>
      <c r="C31" s="22"/>
      <c r="D31" s="22"/>
      <c r="E31" s="22"/>
      <c r="F31" s="22"/>
      <c r="G31" s="22"/>
      <c r="H31" s="22"/>
      <c r="I31" s="22"/>
      <c r="J31" s="22"/>
      <c r="K31" s="22"/>
      <c r="L31" s="22"/>
      <c r="M31" s="396">
        <f>SUM(M7:M30)</f>
        <v>0</v>
      </c>
      <c r="N31" s="396">
        <f>SUM(N7:N30)</f>
        <v>0</v>
      </c>
      <c r="O31" s="34"/>
      <c r="P31" s="65">
        <f t="shared" ref="P31:U31" si="9">SUM(P7:P30)</f>
        <v>0</v>
      </c>
      <c r="Q31" s="65">
        <f t="shared" si="9"/>
        <v>0</v>
      </c>
      <c r="R31" s="65">
        <f t="shared" si="9"/>
        <v>0</v>
      </c>
      <c r="S31" s="65">
        <f t="shared" si="9"/>
        <v>0</v>
      </c>
      <c r="T31" s="65">
        <f t="shared" si="9"/>
        <v>0</v>
      </c>
      <c r="U31" s="65">
        <f t="shared" si="9"/>
        <v>0</v>
      </c>
      <c r="V31" s="28"/>
      <c r="W31" s="68"/>
      <c r="X31" s="79"/>
      <c r="Y31" s="28"/>
      <c r="Z31" s="28"/>
    </row>
    <row r="32" spans="1:26" ht="15.75" customHeight="1">
      <c r="A32" s="28"/>
      <c r="B32" s="397" t="s">
        <v>663</v>
      </c>
      <c r="C32" s="34"/>
      <c r="D32" s="34"/>
      <c r="E32" s="34"/>
      <c r="F32" s="34"/>
      <c r="G32" s="34"/>
      <c r="H32" s="153"/>
      <c r="I32" s="34"/>
      <c r="J32" s="34"/>
      <c r="K32" s="371"/>
      <c r="L32" s="398"/>
      <c r="M32" s="39"/>
      <c r="N32" s="39"/>
      <c r="O32" s="34"/>
      <c r="P32" s="34"/>
      <c r="Q32" s="34"/>
      <c r="R32" s="34"/>
      <c r="S32" s="34"/>
      <c r="T32" s="34"/>
      <c r="U32" s="34"/>
      <c r="V32" s="28"/>
      <c r="W32" s="28"/>
      <c r="X32" s="28"/>
      <c r="Y32" s="28"/>
      <c r="Z32" s="28"/>
    </row>
    <row r="33" spans="1:26" ht="15.75" customHeight="1">
      <c r="A33" s="166"/>
      <c r="B33" s="170" t="s">
        <v>664</v>
      </c>
      <c r="C33" s="170"/>
      <c r="D33" s="170"/>
      <c r="E33" s="170"/>
      <c r="F33" s="170"/>
      <c r="G33" s="170"/>
      <c r="H33" s="170"/>
      <c r="I33" s="170"/>
      <c r="J33" s="170"/>
      <c r="K33" s="399"/>
      <c r="L33" s="400"/>
      <c r="M33" s="401"/>
      <c r="N33" s="39"/>
      <c r="O33" s="34"/>
      <c r="P33" s="99"/>
      <c r="Q33" s="99"/>
      <c r="R33" s="34"/>
      <c r="S33" s="34"/>
      <c r="T33" s="34"/>
      <c r="U33" s="34"/>
      <c r="V33" s="28"/>
      <c r="W33" s="28"/>
      <c r="X33" s="28"/>
      <c r="Y33" s="28"/>
      <c r="Z33" s="28"/>
    </row>
    <row r="34" spans="1:26" ht="15.75" customHeight="1">
      <c r="A34" s="166"/>
      <c r="B34" s="402" t="s">
        <v>665</v>
      </c>
      <c r="C34" s="170"/>
      <c r="D34" s="170"/>
      <c r="E34" s="170"/>
      <c r="F34" s="170"/>
      <c r="G34" s="170"/>
      <c r="H34" s="170"/>
      <c r="I34" s="170"/>
      <c r="J34" s="170"/>
      <c r="K34" s="399"/>
      <c r="L34" s="170"/>
      <c r="M34" s="401"/>
      <c r="N34" s="39"/>
      <c r="O34" s="34"/>
      <c r="P34" s="99"/>
      <c r="Q34" s="99"/>
      <c r="R34" s="34"/>
      <c r="S34" s="34"/>
      <c r="T34" s="34"/>
      <c r="U34" s="34"/>
      <c r="V34" s="28"/>
      <c r="W34" s="28"/>
      <c r="X34" s="28"/>
      <c r="Y34" s="28"/>
      <c r="Z34" s="28"/>
    </row>
    <row r="35" spans="1:26" ht="15.75" customHeight="1">
      <c r="A35" s="166"/>
      <c r="B35" s="402" t="s">
        <v>666</v>
      </c>
      <c r="C35" s="170"/>
      <c r="D35" s="170"/>
      <c r="E35" s="170"/>
      <c r="F35" s="170"/>
      <c r="G35" s="170"/>
      <c r="H35" s="170"/>
      <c r="I35" s="170"/>
      <c r="J35" s="170"/>
      <c r="K35" s="399"/>
      <c r="L35" s="170"/>
      <c r="M35" s="401"/>
      <c r="N35" s="39"/>
      <c r="O35" s="34"/>
      <c r="P35" s="34"/>
      <c r="Q35" s="34"/>
      <c r="R35" s="34"/>
      <c r="S35" s="34"/>
      <c r="T35" s="34"/>
      <c r="U35" s="34"/>
      <c r="V35" s="28"/>
      <c r="W35" s="28"/>
      <c r="X35" s="28"/>
      <c r="Y35" s="28"/>
      <c r="Z35" s="28"/>
    </row>
    <row r="36" spans="1:26" ht="15.75" customHeight="1">
      <c r="A36" s="166"/>
      <c r="B36" s="402" t="s">
        <v>667</v>
      </c>
      <c r="C36" s="170"/>
      <c r="D36" s="170"/>
      <c r="E36" s="170"/>
      <c r="F36" s="170"/>
      <c r="G36" s="170"/>
      <c r="H36" s="170"/>
      <c r="I36" s="170"/>
      <c r="J36" s="170"/>
      <c r="K36" s="399"/>
      <c r="L36" s="170"/>
      <c r="M36" s="401"/>
      <c r="N36" s="39"/>
      <c r="O36" s="34"/>
      <c r="P36" s="34"/>
      <c r="Q36" s="34"/>
      <c r="R36" s="34"/>
      <c r="S36" s="34"/>
      <c r="T36" s="34"/>
      <c r="U36" s="34"/>
      <c r="V36" s="28"/>
      <c r="W36" s="28"/>
      <c r="X36" s="28"/>
      <c r="Y36" s="28"/>
      <c r="Z36" s="28"/>
    </row>
    <row r="37" spans="1:26" ht="15.75" customHeight="1">
      <c r="A37" s="166"/>
      <c r="B37" s="402" t="s">
        <v>668</v>
      </c>
      <c r="C37" s="170"/>
      <c r="D37" s="170"/>
      <c r="E37" s="170"/>
      <c r="F37" s="170"/>
      <c r="G37" s="170"/>
      <c r="H37" s="170"/>
      <c r="I37" s="170"/>
      <c r="J37" s="170"/>
      <c r="K37" s="399"/>
      <c r="L37" s="170"/>
      <c r="M37" s="401"/>
      <c r="N37" s="39"/>
      <c r="O37" s="34"/>
      <c r="P37" s="34"/>
      <c r="Q37" s="34"/>
      <c r="R37" s="34"/>
      <c r="S37" s="34"/>
      <c r="T37" s="34"/>
      <c r="U37" s="34"/>
      <c r="V37" s="28"/>
      <c r="W37" s="28"/>
      <c r="X37" s="28"/>
      <c r="Y37" s="28"/>
      <c r="Z37" s="28"/>
    </row>
    <row r="38" spans="1:26" ht="33.75" customHeight="1">
      <c r="A38" s="28"/>
      <c r="B38" s="21" t="s">
        <v>669</v>
      </c>
      <c r="C38" s="21"/>
      <c r="D38" s="21"/>
      <c r="E38" s="21"/>
      <c r="F38" s="21"/>
      <c r="G38" s="21"/>
      <c r="H38" s="21"/>
      <c r="I38" s="21"/>
      <c r="J38" s="21"/>
      <c r="K38" s="21"/>
      <c r="L38" s="21"/>
      <c r="M38" s="21"/>
      <c r="N38" s="40"/>
      <c r="O38" s="34"/>
      <c r="P38" s="34"/>
      <c r="Q38" s="34"/>
      <c r="R38" s="34"/>
      <c r="S38" s="34"/>
      <c r="T38" s="34"/>
      <c r="U38" s="34"/>
      <c r="V38" s="28"/>
      <c r="W38" s="28"/>
      <c r="X38" s="28"/>
      <c r="Y38" s="28"/>
      <c r="Z38" s="28"/>
    </row>
    <row r="39" spans="1:26" ht="22.5" customHeight="1">
      <c r="A39" s="28"/>
      <c r="B39" s="21"/>
      <c r="C39" s="21"/>
      <c r="D39" s="21"/>
      <c r="E39" s="21"/>
      <c r="F39" s="21"/>
      <c r="G39" s="21"/>
      <c r="H39" s="21"/>
      <c r="I39" s="21"/>
      <c r="J39" s="21"/>
      <c r="K39" s="21"/>
      <c r="L39" s="21"/>
      <c r="M39" s="21"/>
      <c r="N39" s="40"/>
      <c r="O39" s="34"/>
      <c r="P39" s="34"/>
      <c r="Q39" s="34"/>
      <c r="R39" s="34"/>
      <c r="S39" s="34"/>
      <c r="T39" s="34"/>
      <c r="U39" s="34"/>
      <c r="V39" s="28"/>
      <c r="W39" s="28"/>
      <c r="X39" s="28"/>
      <c r="Y39" s="28"/>
      <c r="Z39" s="28"/>
    </row>
    <row r="40" spans="1:26" ht="15.75" customHeight="1">
      <c r="A40" s="28"/>
      <c r="B40" s="369"/>
      <c r="C40" s="28"/>
      <c r="D40" s="28"/>
      <c r="E40" s="28"/>
      <c r="F40" s="28"/>
      <c r="G40" s="28"/>
      <c r="H40" s="403"/>
      <c r="I40" s="28"/>
      <c r="J40" s="28"/>
      <c r="K40" s="28"/>
      <c r="L40" s="28"/>
      <c r="M40" s="40"/>
      <c r="N40" s="40"/>
      <c r="O40" s="34"/>
      <c r="P40" s="34"/>
      <c r="Q40" s="34"/>
      <c r="R40" s="34"/>
      <c r="S40" s="34"/>
      <c r="T40" s="34"/>
      <c r="U40" s="34"/>
      <c r="V40" s="28"/>
      <c r="W40" s="28"/>
      <c r="X40" s="28"/>
      <c r="Y40" s="28"/>
      <c r="Z40" s="28"/>
    </row>
    <row r="41" spans="1:26" ht="15.75" customHeight="1">
      <c r="A41" s="28"/>
      <c r="B41" s="226" t="s">
        <v>122</v>
      </c>
      <c r="C41" s="28"/>
      <c r="D41" s="28"/>
      <c r="E41" s="28"/>
      <c r="F41" s="28"/>
      <c r="G41" s="28"/>
      <c r="H41" s="28"/>
      <c r="I41" s="28"/>
      <c r="J41" s="28"/>
      <c r="K41" s="28"/>
      <c r="L41" s="28"/>
      <c r="M41" s="68"/>
      <c r="N41" s="68"/>
      <c r="O41" s="28"/>
      <c r="P41" s="28"/>
      <c r="Q41" s="28"/>
      <c r="R41" s="28"/>
      <c r="S41" s="28"/>
      <c r="T41" s="28"/>
      <c r="U41" s="28"/>
      <c r="V41" s="28"/>
      <c r="W41" s="28"/>
      <c r="X41" s="28"/>
      <c r="Y41" s="28"/>
      <c r="Z41" s="28"/>
    </row>
    <row r="42" spans="1:26" ht="15.75" customHeight="1">
      <c r="A42" s="28"/>
      <c r="B42" s="226" t="s">
        <v>123</v>
      </c>
      <c r="C42" s="28"/>
      <c r="D42" s="28"/>
      <c r="E42" s="28"/>
      <c r="F42" s="28"/>
      <c r="G42" s="28"/>
      <c r="H42" s="28"/>
      <c r="I42" s="28"/>
      <c r="J42" s="28"/>
      <c r="K42" s="28"/>
      <c r="L42" s="28"/>
      <c r="M42" s="68"/>
      <c r="N42" s="68"/>
      <c r="O42" s="28"/>
      <c r="P42" s="28"/>
      <c r="Q42" s="28"/>
      <c r="R42" s="28"/>
      <c r="S42" s="28"/>
      <c r="T42" s="28"/>
      <c r="U42" s="28"/>
      <c r="V42" s="28"/>
      <c r="W42" s="28"/>
      <c r="X42" s="28"/>
      <c r="Y42" s="28"/>
      <c r="Z42" s="28"/>
    </row>
    <row r="43" spans="1:26" ht="15.75" customHeight="1"/>
    <row r="44" spans="1:26" ht="15.75" customHeight="1"/>
    <row r="45" spans="1:26" ht="15.75" customHeight="1"/>
    <row r="46" spans="1:26" ht="15.75" customHeight="1"/>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B39:M39"/>
    <mergeCell ref="P6:Q6"/>
    <mergeCell ref="R6:S6"/>
    <mergeCell ref="T6:U6"/>
    <mergeCell ref="A31:L31"/>
    <mergeCell ref="B38:M38"/>
  </mergeCells>
  <conditionalFormatting sqref="P7:U30">
    <cfRule type="expression" dxfId="54" priority="2">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FF"/>
    <pageSetUpPr fitToPage="1"/>
  </sheetPr>
  <dimension ref="A1:Z1000"/>
  <sheetViews>
    <sheetView zoomScaleNormal="100" workbookViewId="0">
      <selection activeCell="K7" sqref="K7"/>
    </sheetView>
  </sheetViews>
  <sheetFormatPr defaultRowHeight="14.4"/>
  <cols>
    <col min="1" max="1" width="8.6640625" customWidth="1"/>
    <col min="2" max="2" width="13.6640625" customWidth="1"/>
    <col min="3" max="3" width="13.33203125" customWidth="1"/>
    <col min="4" max="12" width="8.6640625" customWidth="1"/>
    <col min="13" max="13" width="13.33203125" customWidth="1"/>
    <col min="14" max="14" width="13.109375" customWidth="1"/>
    <col min="15" max="26" width="8.6640625" customWidth="1"/>
    <col min="27" max="1025" width="14.44140625" customWidth="1"/>
  </cols>
  <sheetData>
    <row r="1" spans="1:26">
      <c r="A1" s="32" t="s">
        <v>13</v>
      </c>
      <c r="B1" s="28"/>
      <c r="C1" s="28"/>
      <c r="D1" s="28"/>
      <c r="E1" s="28"/>
      <c r="F1" s="28"/>
      <c r="G1" s="28"/>
      <c r="H1" s="28"/>
      <c r="I1" s="28"/>
      <c r="J1" s="28"/>
      <c r="K1" s="28"/>
      <c r="L1" s="28"/>
      <c r="M1" s="28"/>
      <c r="N1" s="28"/>
      <c r="O1" s="28"/>
      <c r="P1" s="28"/>
      <c r="Q1" s="28"/>
      <c r="R1" s="28"/>
      <c r="S1" s="28"/>
      <c r="T1" s="28"/>
      <c r="U1" s="28"/>
      <c r="V1" s="28"/>
      <c r="W1" s="28"/>
      <c r="X1" s="28"/>
      <c r="Y1" s="28"/>
      <c r="Z1" s="28"/>
    </row>
    <row r="2" spans="1:26">
      <c r="A2" s="34" t="s">
        <v>15</v>
      </c>
      <c r="B2" s="28"/>
      <c r="C2" s="28"/>
      <c r="D2" s="28"/>
      <c r="E2" s="28"/>
      <c r="F2" s="28"/>
      <c r="G2" s="28"/>
      <c r="H2" s="28"/>
      <c r="I2" s="28"/>
      <c r="J2" s="28"/>
      <c r="K2" s="28"/>
      <c r="L2" s="28"/>
      <c r="M2" s="28"/>
      <c r="N2" s="28"/>
      <c r="O2" s="28"/>
      <c r="P2" s="28"/>
      <c r="Q2" s="28"/>
      <c r="R2" s="28"/>
      <c r="S2" s="28"/>
      <c r="T2" s="28"/>
      <c r="U2" s="28"/>
      <c r="V2" s="28"/>
      <c r="W2" s="28"/>
      <c r="X2" s="28"/>
      <c r="Y2" s="28"/>
      <c r="Z2" s="28"/>
    </row>
    <row r="3" spans="1:26">
      <c r="A3" s="28"/>
      <c r="B3" s="28"/>
      <c r="C3" s="28"/>
      <c r="D3" s="28"/>
      <c r="E3" s="28"/>
      <c r="F3" s="28"/>
      <c r="G3" s="28"/>
      <c r="H3" s="28"/>
      <c r="I3" s="28"/>
      <c r="J3" s="28"/>
      <c r="K3" s="28"/>
      <c r="L3" s="28"/>
      <c r="M3" s="28"/>
      <c r="N3" s="28"/>
      <c r="O3" s="28"/>
      <c r="P3" s="28"/>
      <c r="Q3" s="28"/>
      <c r="R3" s="28"/>
      <c r="S3" s="28"/>
      <c r="T3" s="28"/>
      <c r="U3" s="28"/>
      <c r="V3" s="28"/>
      <c r="W3" s="28"/>
      <c r="X3" s="28"/>
      <c r="Y3" s="28"/>
      <c r="Z3" s="28"/>
    </row>
    <row r="4" spans="1:26">
      <c r="A4" s="41" t="s">
        <v>670</v>
      </c>
      <c r="B4" s="41"/>
      <c r="C4" s="41"/>
      <c r="D4" s="41"/>
      <c r="E4" s="41"/>
      <c r="F4" s="41"/>
      <c r="G4" s="41"/>
      <c r="H4" s="41"/>
      <c r="I4" s="252"/>
      <c r="J4" s="252"/>
      <c r="K4" s="252"/>
      <c r="L4" s="252"/>
      <c r="M4" s="252"/>
      <c r="N4" s="185"/>
      <c r="O4" s="28"/>
      <c r="P4" s="28"/>
      <c r="Q4" s="28"/>
      <c r="R4" s="28"/>
      <c r="S4" s="28"/>
      <c r="T4" s="28"/>
      <c r="U4" s="28"/>
      <c r="V4" s="28"/>
      <c r="W4" s="28"/>
      <c r="X4" s="28"/>
      <c r="Y4" s="28"/>
      <c r="Z4" s="28"/>
    </row>
    <row r="5" spans="1:26" ht="34.200000000000003">
      <c r="A5" s="100"/>
      <c r="B5" s="104"/>
      <c r="C5" s="100"/>
      <c r="D5" s="225"/>
      <c r="E5" s="225"/>
      <c r="F5" s="46" t="s">
        <v>18</v>
      </c>
      <c r="G5" s="47" t="s">
        <v>19</v>
      </c>
      <c r="H5" s="48" t="s">
        <v>20</v>
      </c>
      <c r="I5" s="105" t="s">
        <v>21</v>
      </c>
      <c r="J5" s="100"/>
      <c r="K5" s="100"/>
      <c r="L5" s="108"/>
      <c r="M5" s="100"/>
      <c r="N5" s="100"/>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671</v>
      </c>
      <c r="J6" s="110" t="s">
        <v>29</v>
      </c>
      <c r="K6" s="112" t="s">
        <v>30</v>
      </c>
      <c r="L6" s="110" t="s">
        <v>31</v>
      </c>
      <c r="M6" s="189" t="s">
        <v>32</v>
      </c>
      <c r="N6" s="110" t="s">
        <v>33</v>
      </c>
      <c r="O6" s="28"/>
      <c r="P6" s="14" t="s">
        <v>34</v>
      </c>
      <c r="Q6" s="14"/>
      <c r="R6" s="14" t="s">
        <v>35</v>
      </c>
      <c r="S6" s="14"/>
      <c r="T6" s="12" t="s">
        <v>36</v>
      </c>
      <c r="U6" s="12"/>
      <c r="V6" s="28"/>
      <c r="W6" s="28"/>
      <c r="X6" s="28"/>
      <c r="Y6" s="28"/>
      <c r="Z6" s="28"/>
    </row>
    <row r="7" spans="1:26" ht="22.8">
      <c r="A7" s="114" t="s">
        <v>672</v>
      </c>
      <c r="B7" s="317" t="s">
        <v>673</v>
      </c>
      <c r="C7" s="317"/>
      <c r="D7" s="404"/>
      <c r="E7" s="405" t="s">
        <v>674</v>
      </c>
      <c r="F7" s="85">
        <v>0</v>
      </c>
      <c r="G7" s="53">
        <v>0</v>
      </c>
      <c r="H7" s="54">
        <v>12</v>
      </c>
      <c r="I7" s="149">
        <f>SUM(F7:H7)</f>
        <v>12</v>
      </c>
      <c r="J7" s="406" t="s">
        <v>675</v>
      </c>
      <c r="K7" s="407"/>
      <c r="L7" s="408">
        <v>0.08</v>
      </c>
      <c r="M7" s="269">
        <f>ROUND((I7*K7),2)</f>
        <v>0</v>
      </c>
      <c r="N7" s="270">
        <f>ROUND((M7+M7*L7),2)</f>
        <v>0</v>
      </c>
      <c r="O7" s="409"/>
      <c r="P7" s="65">
        <f>ROUND((F7*K7),2)</f>
        <v>0</v>
      </c>
      <c r="Q7" s="65">
        <f>ROUND((P7+(P7*L7)),2)</f>
        <v>0</v>
      </c>
      <c r="R7" s="65">
        <f>ROUND((G7*K7),2)</f>
        <v>0</v>
      </c>
      <c r="S7" s="66">
        <f>ROUND((R7+R7*L7),2)</f>
        <v>0</v>
      </c>
      <c r="T7" s="67">
        <f>ROUND((H7*K7),2)</f>
        <v>0</v>
      </c>
      <c r="U7" s="67">
        <f>ROUND((T7+T7*L7),2)</f>
        <v>0</v>
      </c>
      <c r="V7" s="28"/>
      <c r="W7" s="28"/>
      <c r="X7" s="28"/>
      <c r="Y7" s="28"/>
      <c r="Z7" s="28"/>
    </row>
    <row r="8" spans="1:26" ht="15" customHeight="1">
      <c r="A8" s="13" t="s">
        <v>676</v>
      </c>
      <c r="B8" s="13"/>
      <c r="C8" s="13"/>
      <c r="D8" s="13"/>
      <c r="E8" s="13"/>
      <c r="F8" s="13"/>
      <c r="G8" s="13"/>
      <c r="H8" s="13"/>
      <c r="I8" s="13"/>
      <c r="J8" s="13"/>
      <c r="K8" s="13"/>
      <c r="L8" s="13"/>
      <c r="M8" s="271">
        <f>SUM(M7)</f>
        <v>0</v>
      </c>
      <c r="N8" s="272">
        <f>SUM(N7)</f>
        <v>0</v>
      </c>
      <c r="O8" s="28"/>
      <c r="P8" s="65">
        <f>ROUND((F8*K8),2)</f>
        <v>0</v>
      </c>
      <c r="Q8" s="65">
        <f>ROUND((P8+(P8*L8)),2)</f>
        <v>0</v>
      </c>
      <c r="R8" s="65">
        <f>ROUND((G8*K8),2)</f>
        <v>0</v>
      </c>
      <c r="S8" s="66">
        <f>ROUND((R8+R8*L8),2)</f>
        <v>0</v>
      </c>
      <c r="T8" s="67">
        <f>SUM(T7)</f>
        <v>0</v>
      </c>
      <c r="U8" s="67">
        <f>SUM(U7)</f>
        <v>0</v>
      </c>
      <c r="V8" s="28"/>
      <c r="W8" s="28"/>
      <c r="X8" s="28"/>
      <c r="Y8" s="28"/>
      <c r="Z8" s="28"/>
    </row>
    <row r="9" spans="1:26">
      <c r="A9" s="28"/>
      <c r="B9" s="410"/>
      <c r="C9" s="28"/>
      <c r="D9" s="28"/>
      <c r="E9" s="28"/>
      <c r="F9" s="28"/>
      <c r="G9" s="28"/>
      <c r="H9" s="28"/>
      <c r="I9" s="28"/>
      <c r="J9" s="28"/>
      <c r="K9" s="28"/>
      <c r="L9" s="28"/>
      <c r="M9" s="28"/>
      <c r="N9" s="28"/>
      <c r="O9" s="28"/>
      <c r="P9" s="28"/>
      <c r="Q9" s="28"/>
      <c r="R9" s="28"/>
      <c r="S9" s="28"/>
      <c r="T9" s="28"/>
      <c r="U9" s="28"/>
      <c r="V9" s="28"/>
      <c r="W9" s="28"/>
      <c r="X9" s="28"/>
      <c r="Y9" s="28"/>
      <c r="Z9" s="28"/>
    </row>
    <row r="10" spans="1:26">
      <c r="A10" s="34"/>
      <c r="B10" s="34"/>
      <c r="C10" s="34"/>
      <c r="D10" s="36"/>
      <c r="E10" s="36"/>
      <c r="F10" s="36"/>
      <c r="G10" s="36"/>
      <c r="H10" s="36"/>
      <c r="I10" s="35"/>
      <c r="J10" s="35"/>
      <c r="K10" s="34"/>
      <c r="L10" s="37"/>
      <c r="M10" s="37"/>
      <c r="N10" s="34"/>
      <c r="O10" s="34"/>
      <c r="P10" s="34"/>
      <c r="Q10" s="34"/>
      <c r="R10" s="34"/>
      <c r="S10" s="34"/>
      <c r="T10" s="34"/>
      <c r="U10" s="34"/>
      <c r="V10" s="28"/>
      <c r="W10" s="28"/>
      <c r="X10" s="28"/>
      <c r="Y10" s="28"/>
      <c r="Z10" s="28"/>
    </row>
    <row r="11" spans="1:26">
      <c r="A11" s="170"/>
      <c r="B11" s="28"/>
      <c r="C11" s="28"/>
      <c r="D11" s="278"/>
      <c r="E11" s="28"/>
      <c r="F11" s="28"/>
      <c r="G11" s="28"/>
      <c r="H11" s="28"/>
      <c r="I11" s="28"/>
      <c r="J11" s="28"/>
      <c r="K11" s="28"/>
      <c r="L11" s="28"/>
      <c r="M11" s="28"/>
      <c r="N11" s="28"/>
      <c r="O11" s="28"/>
      <c r="P11" s="28"/>
      <c r="Q11" s="28"/>
      <c r="R11" s="28"/>
      <c r="S11" s="28"/>
      <c r="T11" s="28"/>
      <c r="U11" s="28"/>
      <c r="V11" s="28"/>
      <c r="W11" s="28"/>
      <c r="X11" s="28"/>
      <c r="Y11" s="28"/>
      <c r="Z11" s="28"/>
    </row>
    <row r="12" spans="1:26">
      <c r="A12" s="170"/>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c r="A13" s="34" t="s">
        <v>122</v>
      </c>
      <c r="B13" s="28"/>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c r="A14" s="34" t="s">
        <v>123</v>
      </c>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8:L8"/>
  </mergeCells>
  <pageMargins left="0.7" right="0.7" top="0.75" bottom="0.75" header="0.51180555555555496" footer="0.51180555555555496"/>
  <pageSetup paperSize="9" firstPageNumber="0" fitToHeight="0" orientation="landscape"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FF"/>
    <pageSetUpPr fitToPage="1"/>
  </sheetPr>
  <dimension ref="A1:Z1000"/>
  <sheetViews>
    <sheetView zoomScaleNormal="100" workbookViewId="0">
      <selection activeCell="K7" sqref="K7"/>
    </sheetView>
  </sheetViews>
  <sheetFormatPr defaultRowHeight="14.4"/>
  <cols>
    <col min="1" max="1" width="8.6640625" customWidth="1"/>
    <col min="2" max="2" width="12" customWidth="1"/>
    <col min="3" max="3" width="13.33203125" customWidth="1"/>
    <col min="4" max="4" width="13" customWidth="1"/>
    <col min="5" max="12" width="8.6640625" customWidth="1"/>
    <col min="13" max="13" width="19.109375" customWidth="1"/>
    <col min="14" max="14" width="17.44140625" customWidth="1"/>
    <col min="15" max="15" width="8.6640625" customWidth="1"/>
    <col min="16" max="16" width="10.88671875" customWidth="1"/>
    <col min="17" max="17" width="13.5546875" customWidth="1"/>
    <col min="18" max="18" width="11.88671875" customWidth="1"/>
    <col min="19" max="19" width="11.6640625" customWidth="1"/>
    <col min="20" max="20" width="13.33203125" customWidth="1"/>
    <col min="21" max="21" width="11.6640625" customWidth="1"/>
    <col min="22" max="22" width="8.6640625" customWidth="1"/>
    <col min="23" max="23" width="14.33203125" customWidth="1"/>
    <col min="24" max="24" width="16.109375" customWidth="1"/>
    <col min="25" max="26" width="8.6640625" customWidth="1"/>
    <col min="27" max="1025" width="14.44140625" customWidth="1"/>
  </cols>
  <sheetData>
    <row r="1" spans="1:26">
      <c r="A1" s="32" t="s">
        <v>13</v>
      </c>
      <c r="B1" s="28"/>
      <c r="C1" s="28"/>
      <c r="D1" s="28"/>
      <c r="E1" s="28"/>
      <c r="F1" s="28"/>
      <c r="G1" s="28"/>
      <c r="H1" s="34" t="s">
        <v>14</v>
      </c>
      <c r="I1" s="28"/>
      <c r="J1" s="28"/>
      <c r="K1" s="28"/>
      <c r="L1" s="28"/>
      <c r="M1" s="68"/>
      <c r="N1" s="68"/>
      <c r="O1" s="28"/>
      <c r="P1" s="28"/>
      <c r="Q1" s="28"/>
      <c r="R1" s="28"/>
      <c r="S1" s="28"/>
      <c r="T1" s="28"/>
      <c r="U1" s="28"/>
      <c r="V1" s="28"/>
      <c r="W1" s="28"/>
      <c r="X1" s="28"/>
      <c r="Y1" s="28"/>
      <c r="Z1" s="28"/>
    </row>
    <row r="2" spans="1:26">
      <c r="A2" s="34" t="s">
        <v>15</v>
      </c>
      <c r="B2" s="28"/>
      <c r="C2" s="28"/>
      <c r="D2" s="28"/>
      <c r="E2" s="28"/>
      <c r="F2" s="28"/>
      <c r="G2" s="28"/>
      <c r="H2" s="28"/>
      <c r="I2" s="28"/>
      <c r="J2" s="28"/>
      <c r="K2" s="28"/>
      <c r="L2" s="28"/>
      <c r="M2" s="68"/>
      <c r="N2" s="68"/>
      <c r="O2" s="28"/>
      <c r="P2" s="28"/>
      <c r="Q2" s="28"/>
      <c r="R2" s="28"/>
      <c r="S2" s="28"/>
      <c r="T2" s="28"/>
      <c r="U2" s="28"/>
      <c r="V2" s="28"/>
      <c r="W2" s="28"/>
      <c r="X2" s="28"/>
      <c r="Y2" s="28"/>
      <c r="Z2" s="28"/>
    </row>
    <row r="3" spans="1:26">
      <c r="A3" s="28"/>
      <c r="B3" s="28"/>
      <c r="C3" s="28"/>
      <c r="D3" s="28"/>
      <c r="E3" s="28"/>
      <c r="F3" s="28"/>
      <c r="G3" s="28"/>
      <c r="H3" s="28"/>
      <c r="I3" s="28"/>
      <c r="J3" s="28"/>
      <c r="K3" s="28"/>
      <c r="L3" s="28"/>
      <c r="M3" s="68"/>
      <c r="N3" s="68"/>
      <c r="O3" s="28"/>
      <c r="P3" s="28"/>
      <c r="Q3" s="28"/>
      <c r="R3" s="28"/>
      <c r="S3" s="28"/>
      <c r="T3" s="28"/>
      <c r="U3" s="28"/>
      <c r="V3" s="28"/>
      <c r="W3" s="28"/>
      <c r="X3" s="28"/>
      <c r="Y3" s="28"/>
      <c r="Z3" s="28"/>
    </row>
    <row r="4" spans="1:26">
      <c r="A4" s="41" t="s">
        <v>677</v>
      </c>
      <c r="B4" s="41"/>
      <c r="C4" s="41"/>
      <c r="D4" s="41"/>
      <c r="E4" s="41"/>
      <c r="F4" s="411" t="s">
        <v>17</v>
      </c>
      <c r="G4" s="252"/>
      <c r="H4" s="252"/>
      <c r="I4" s="252"/>
      <c r="J4" s="252"/>
      <c r="K4" s="252"/>
      <c r="L4" s="252"/>
      <c r="M4" s="412"/>
      <c r="N4" s="358"/>
      <c r="O4" s="28"/>
      <c r="P4" s="28"/>
      <c r="Q4" s="28"/>
      <c r="R4" s="28"/>
      <c r="S4" s="28"/>
      <c r="T4" s="28"/>
      <c r="U4" s="28"/>
      <c r="V4" s="28"/>
      <c r="W4" s="28"/>
      <c r="X4" s="28"/>
      <c r="Y4" s="28"/>
      <c r="Z4" s="28"/>
    </row>
    <row r="5" spans="1:26" ht="30.6">
      <c r="A5" s="100"/>
      <c r="B5" s="104"/>
      <c r="C5" s="100"/>
      <c r="D5" s="225"/>
      <c r="E5" s="225"/>
      <c r="F5" s="105" t="s">
        <v>18</v>
      </c>
      <c r="G5" s="106" t="s">
        <v>19</v>
      </c>
      <c r="H5" s="107" t="s">
        <v>20</v>
      </c>
      <c r="I5" s="105" t="s">
        <v>21</v>
      </c>
      <c r="J5" s="100"/>
      <c r="K5" s="100"/>
      <c r="L5" s="108"/>
      <c r="M5" s="109"/>
      <c r="N5" s="109"/>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165</v>
      </c>
      <c r="J6" s="110" t="s">
        <v>29</v>
      </c>
      <c r="K6" s="112" t="s">
        <v>30</v>
      </c>
      <c r="L6" s="110" t="s">
        <v>31</v>
      </c>
      <c r="M6" s="233" t="s">
        <v>32</v>
      </c>
      <c r="N6" s="113" t="s">
        <v>33</v>
      </c>
      <c r="O6" s="28"/>
      <c r="P6" s="14" t="s">
        <v>34</v>
      </c>
      <c r="Q6" s="14"/>
      <c r="R6" s="2" t="s">
        <v>35</v>
      </c>
      <c r="S6" s="2"/>
      <c r="T6" s="12" t="s">
        <v>36</v>
      </c>
      <c r="U6" s="12"/>
      <c r="V6" s="28"/>
      <c r="W6" s="28"/>
      <c r="X6" s="28"/>
      <c r="Y6" s="28"/>
      <c r="Z6" s="28"/>
    </row>
    <row r="7" spans="1:26" ht="34.200000000000003">
      <c r="A7" s="114" t="s">
        <v>678</v>
      </c>
      <c r="B7" s="317" t="s">
        <v>679</v>
      </c>
      <c r="C7" s="317"/>
      <c r="D7" s="243"/>
      <c r="E7" s="405" t="s">
        <v>680</v>
      </c>
      <c r="F7" s="114">
        <v>30</v>
      </c>
      <c r="G7" s="126">
        <v>50</v>
      </c>
      <c r="H7" s="127">
        <v>100</v>
      </c>
      <c r="I7" s="322">
        <f>SUM(F7:H7)</f>
        <v>180</v>
      </c>
      <c r="J7" s="406"/>
      <c r="K7" s="407"/>
      <c r="L7" s="408">
        <v>0.08</v>
      </c>
      <c r="M7" s="287">
        <f>ROUND((I7*K7),2)</f>
        <v>0</v>
      </c>
      <c r="N7" s="413">
        <f>ROUND((M7+M7*L7),2)</f>
        <v>0</v>
      </c>
      <c r="O7" s="409"/>
      <c r="P7" s="118">
        <f>ROUND((F7*K7),2)</f>
        <v>0</v>
      </c>
      <c r="Q7" s="94">
        <f>ROUND((P7+P7*L7),2)</f>
        <v>0</v>
      </c>
      <c r="R7" s="94">
        <f>ROUND((G7*K7),2)</f>
        <v>0</v>
      </c>
      <c r="S7" s="94">
        <f>ROUND((R7+R7*L7),2)</f>
        <v>0</v>
      </c>
      <c r="T7" s="118">
        <f>ROUND((H7*K7),2)</f>
        <v>0</v>
      </c>
      <c r="U7" s="118">
        <f>ROUND((T7+T7*L7),2)</f>
        <v>0</v>
      </c>
      <c r="V7" s="28"/>
      <c r="W7" s="68"/>
      <c r="X7" s="79"/>
      <c r="Y7" s="28"/>
      <c r="Z7" s="28"/>
    </row>
    <row r="8" spans="1:26" ht="34.200000000000003">
      <c r="A8" s="114" t="s">
        <v>681</v>
      </c>
      <c r="B8" s="317" t="s">
        <v>682</v>
      </c>
      <c r="C8" s="317"/>
      <c r="D8" s="243"/>
      <c r="E8" s="414" t="s">
        <v>683</v>
      </c>
      <c r="F8" s="114">
        <v>10</v>
      </c>
      <c r="G8" s="126">
        <v>10</v>
      </c>
      <c r="H8" s="127">
        <v>48</v>
      </c>
      <c r="I8" s="325">
        <f>SUM(F8:H8)</f>
        <v>68</v>
      </c>
      <c r="J8" s="415"/>
      <c r="K8" s="181"/>
      <c r="L8" s="305">
        <v>0.08</v>
      </c>
      <c r="M8" s="241">
        <f>ROUND((I8*K8),2)</f>
        <v>0</v>
      </c>
      <c r="N8" s="413">
        <f>ROUND((M8+M8*L8),2)</f>
        <v>0</v>
      </c>
      <c r="O8" s="409"/>
      <c r="P8" s="118">
        <f>ROUND((F8*K8),2)</f>
        <v>0</v>
      </c>
      <c r="Q8" s="94">
        <f>ROUND((P8+P8*L8),2)</f>
        <v>0</v>
      </c>
      <c r="R8" s="94">
        <f>ROUND((G8*K8),2)</f>
        <v>0</v>
      </c>
      <c r="S8" s="94">
        <f>ROUND((R8+R8*L8),2)</f>
        <v>0</v>
      </c>
      <c r="T8" s="118">
        <f>ROUND((H8*K8),2)</f>
        <v>0</v>
      </c>
      <c r="U8" s="118">
        <f>ROUND((T8+T8*L8),2)</f>
        <v>0</v>
      </c>
      <c r="V8" s="28"/>
      <c r="W8" s="68"/>
      <c r="X8" s="79"/>
      <c r="Y8" s="28"/>
      <c r="Z8" s="28"/>
    </row>
    <row r="9" spans="1:26" ht="15" customHeight="1">
      <c r="A9" s="13" t="s">
        <v>684</v>
      </c>
      <c r="B9" s="13"/>
      <c r="C9" s="13"/>
      <c r="D9" s="13"/>
      <c r="E9" s="13"/>
      <c r="F9" s="13"/>
      <c r="G9" s="13"/>
      <c r="H9" s="13"/>
      <c r="I9" s="13"/>
      <c r="J9" s="13"/>
      <c r="K9" s="13"/>
      <c r="L9" s="13"/>
      <c r="M9" s="287">
        <f>SUM(M7:M8)</f>
        <v>0</v>
      </c>
      <c r="N9" s="413">
        <f>SUM(N7:N8)</f>
        <v>0</v>
      </c>
      <c r="O9" s="28"/>
      <c r="P9" s="65">
        <f t="shared" ref="P9:U9" si="0">SUM(P7:P8)</f>
        <v>0</v>
      </c>
      <c r="Q9" s="65">
        <f t="shared" si="0"/>
        <v>0</v>
      </c>
      <c r="R9" s="65">
        <f t="shared" si="0"/>
        <v>0</v>
      </c>
      <c r="S9" s="65">
        <f t="shared" si="0"/>
        <v>0</v>
      </c>
      <c r="T9" s="65">
        <f t="shared" si="0"/>
        <v>0</v>
      </c>
      <c r="U9" s="65">
        <f t="shared" si="0"/>
        <v>0</v>
      </c>
      <c r="V9" s="28"/>
      <c r="W9" s="68"/>
      <c r="X9" s="79"/>
      <c r="Y9" s="28"/>
      <c r="Z9" s="28"/>
    </row>
    <row r="10" spans="1:26">
      <c r="A10" s="28"/>
      <c r="B10" s="28"/>
      <c r="C10" s="28"/>
      <c r="D10" s="28"/>
      <c r="E10" s="28"/>
      <c r="F10" s="28"/>
      <c r="G10" s="28"/>
      <c r="H10" s="28"/>
      <c r="I10" s="28"/>
      <c r="J10" s="28"/>
      <c r="K10" s="28"/>
      <c r="L10" s="28"/>
      <c r="M10" s="68"/>
      <c r="N10" s="68"/>
      <c r="O10" s="28"/>
      <c r="P10" s="28"/>
      <c r="Q10" s="99"/>
      <c r="R10" s="99"/>
      <c r="S10" s="99"/>
      <c r="T10" s="99"/>
      <c r="U10" s="34"/>
      <c r="V10" s="28"/>
      <c r="W10" s="28"/>
      <c r="X10" s="28"/>
      <c r="Y10" s="28"/>
      <c r="Z10" s="28"/>
    </row>
    <row r="11" spans="1:26">
      <c r="A11" s="28"/>
      <c r="B11" s="41"/>
      <c r="C11" s="28"/>
      <c r="D11" s="28"/>
      <c r="E11" s="28"/>
      <c r="F11" s="28"/>
      <c r="G11" s="28"/>
      <c r="H11" s="28"/>
      <c r="I11" s="28"/>
      <c r="J11" s="28"/>
      <c r="K11" s="28"/>
      <c r="L11" s="28"/>
      <c r="M11" s="68"/>
      <c r="N11" s="68"/>
      <c r="O11" s="28"/>
      <c r="P11" s="99"/>
      <c r="Q11" s="99"/>
      <c r="R11" s="28"/>
      <c r="S11" s="28"/>
      <c r="T11" s="28"/>
      <c r="U11" s="28"/>
      <c r="V11" s="28"/>
      <c r="W11" s="28"/>
      <c r="X11" s="28"/>
      <c r="Y11" s="28"/>
      <c r="Z11" s="28"/>
    </row>
    <row r="12" spans="1:26">
      <c r="A12" s="28"/>
      <c r="B12" s="41"/>
      <c r="C12" s="28"/>
      <c r="D12" s="28"/>
      <c r="E12" s="28"/>
      <c r="F12" s="28"/>
      <c r="G12" s="28"/>
      <c r="H12" s="28"/>
      <c r="I12" s="28"/>
      <c r="J12" s="28"/>
      <c r="K12" s="28"/>
      <c r="L12" s="28"/>
      <c r="M12" s="68"/>
      <c r="N12" s="68"/>
      <c r="O12" s="28"/>
      <c r="P12" s="99"/>
      <c r="Q12" s="99"/>
      <c r="R12" s="28"/>
      <c r="S12" s="28"/>
      <c r="T12" s="28"/>
      <c r="U12" s="28"/>
      <c r="V12" s="28"/>
      <c r="W12" s="28"/>
      <c r="X12" s="28"/>
      <c r="Y12" s="28"/>
      <c r="Z12" s="28"/>
    </row>
    <row r="13" spans="1:26">
      <c r="A13" s="34" t="s">
        <v>122</v>
      </c>
      <c r="B13" s="34"/>
      <c r="C13" s="34"/>
      <c r="D13" s="36"/>
      <c r="E13" s="36"/>
      <c r="F13" s="36"/>
      <c r="G13" s="36"/>
      <c r="H13" s="36"/>
      <c r="I13" s="35"/>
      <c r="J13" s="35"/>
      <c r="K13" s="34"/>
      <c r="L13" s="37"/>
      <c r="M13" s="39"/>
      <c r="N13" s="40"/>
      <c r="O13" s="34"/>
      <c r="P13" s="99"/>
      <c r="Q13" s="99"/>
      <c r="R13" s="99"/>
      <c r="S13" s="34"/>
      <c r="T13" s="99"/>
      <c r="U13" s="34"/>
      <c r="V13" s="28"/>
      <c r="W13" s="28"/>
      <c r="X13" s="28"/>
      <c r="Y13" s="28"/>
      <c r="Z13" s="28"/>
    </row>
    <row r="14" spans="1:26">
      <c r="A14" s="34" t="s">
        <v>685</v>
      </c>
      <c r="B14" s="34"/>
      <c r="C14" s="34"/>
      <c r="D14" s="36"/>
      <c r="E14" s="36"/>
      <c r="F14" s="36"/>
      <c r="G14" s="36"/>
      <c r="H14" s="36"/>
      <c r="I14" s="35"/>
      <c r="J14" s="35"/>
      <c r="K14" s="34"/>
      <c r="L14" s="37"/>
      <c r="M14" s="39"/>
      <c r="N14" s="40"/>
      <c r="O14" s="34"/>
      <c r="P14" s="99"/>
      <c r="Q14" s="99"/>
      <c r="R14" s="99"/>
      <c r="S14" s="34"/>
      <c r="T14" s="99"/>
      <c r="U14" s="34"/>
      <c r="V14" s="28"/>
      <c r="W14" s="28"/>
      <c r="X14" s="28"/>
      <c r="Y14" s="28"/>
      <c r="Z14" s="28"/>
    </row>
    <row r="15" spans="1:26">
      <c r="A15" s="166" t="s">
        <v>686</v>
      </c>
      <c r="B15" s="34"/>
      <c r="C15" s="34"/>
      <c r="D15" s="36"/>
      <c r="E15" s="36"/>
      <c r="F15" s="34"/>
      <c r="G15" s="34"/>
      <c r="H15" s="34"/>
      <c r="I15" s="34"/>
      <c r="J15" s="35"/>
      <c r="K15" s="34"/>
      <c r="L15" s="37"/>
      <c r="M15" s="39"/>
      <c r="N15" s="40"/>
      <c r="O15" s="34"/>
      <c r="P15" s="34"/>
      <c r="Q15" s="34"/>
      <c r="R15" s="34"/>
      <c r="S15" s="34"/>
      <c r="T15" s="34"/>
      <c r="U15" s="34"/>
      <c r="V15" s="28"/>
      <c r="W15" s="28"/>
      <c r="X15" s="28"/>
      <c r="Y15" s="28"/>
      <c r="Z15" s="28"/>
    </row>
    <row r="16" spans="1:26">
      <c r="A16" s="34"/>
      <c r="B16" s="34"/>
      <c r="C16" s="34"/>
      <c r="D16" s="36"/>
      <c r="E16" s="36"/>
      <c r="F16" s="36"/>
      <c r="G16" s="20"/>
      <c r="H16" s="20"/>
      <c r="I16" s="20"/>
      <c r="J16" s="35"/>
      <c r="K16" s="34"/>
      <c r="L16" s="37"/>
      <c r="M16" s="39"/>
      <c r="N16" s="40"/>
      <c r="O16" s="34"/>
      <c r="P16" s="99"/>
      <c r="Q16" s="99"/>
      <c r="R16" s="34"/>
      <c r="S16" s="34"/>
      <c r="T16" s="34"/>
      <c r="U16" s="34"/>
      <c r="V16" s="28"/>
      <c r="W16" s="28"/>
      <c r="X16" s="28"/>
      <c r="Y16" s="28"/>
      <c r="Z16" s="28"/>
    </row>
    <row r="17" spans="1:26">
      <c r="A17" s="28"/>
      <c r="B17" s="28"/>
      <c r="C17" s="28"/>
      <c r="D17" s="28"/>
      <c r="E17" s="28"/>
      <c r="F17" s="28"/>
      <c r="G17" s="28"/>
      <c r="H17" s="28"/>
      <c r="I17" s="28"/>
      <c r="J17" s="28"/>
      <c r="K17" s="28"/>
      <c r="L17" s="28"/>
      <c r="M17" s="68"/>
      <c r="N17" s="68"/>
      <c r="O17" s="28"/>
      <c r="P17" s="28"/>
      <c r="Q17" s="28"/>
      <c r="R17" s="28"/>
      <c r="S17" s="28"/>
      <c r="T17" s="28"/>
      <c r="U17" s="28"/>
      <c r="V17" s="28"/>
      <c r="W17" s="28"/>
      <c r="X17" s="28"/>
      <c r="Y17" s="28"/>
      <c r="Z17" s="28"/>
    </row>
    <row r="18" spans="1:26">
      <c r="A18" s="226" t="s">
        <v>123</v>
      </c>
      <c r="B18" s="28"/>
      <c r="C18" s="28"/>
      <c r="D18" s="28"/>
      <c r="E18" s="28"/>
      <c r="F18" s="28"/>
      <c r="G18" s="28"/>
      <c r="H18" s="28"/>
      <c r="I18" s="28"/>
      <c r="J18" s="28"/>
      <c r="K18" s="28"/>
      <c r="L18" s="28"/>
      <c r="M18" s="68"/>
      <c r="N18" s="68"/>
      <c r="O18" s="28"/>
      <c r="P18" s="28"/>
      <c r="Q18" s="28"/>
      <c r="R18" s="28"/>
      <c r="S18" s="28"/>
      <c r="T18" s="28"/>
      <c r="U18" s="28"/>
      <c r="V18" s="28"/>
      <c r="W18" s="28"/>
      <c r="X18" s="28"/>
      <c r="Y18" s="28"/>
      <c r="Z18" s="28"/>
    </row>
    <row r="21" spans="1:26" ht="15.75" customHeight="1"/>
    <row r="22" spans="1:26" ht="15.75" customHeight="1"/>
    <row r="23" spans="1:26" ht="15.75" customHeight="1"/>
    <row r="24" spans="1:26" ht="15.75" customHeight="1"/>
    <row r="25" spans="1:26" ht="15.75" customHeight="1"/>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P6:Q6"/>
    <mergeCell ref="R6:S6"/>
    <mergeCell ref="T6:U6"/>
    <mergeCell ref="A9:L9"/>
    <mergeCell ref="G16:I16"/>
  </mergeCells>
  <conditionalFormatting sqref="P7:U8">
    <cfRule type="expression" dxfId="53" priority="2">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FF"/>
    <pageSetUpPr fitToPage="1"/>
  </sheetPr>
  <dimension ref="A1:Z1000"/>
  <sheetViews>
    <sheetView zoomScaleNormal="100" workbookViewId="0">
      <selection activeCell="K7" sqref="K7"/>
    </sheetView>
  </sheetViews>
  <sheetFormatPr defaultRowHeight="14.4"/>
  <cols>
    <col min="1" max="1" width="6.5546875" customWidth="1"/>
    <col min="2" max="2" width="11.33203125" customWidth="1"/>
    <col min="3" max="3" width="14.44140625" customWidth="1"/>
    <col min="4" max="4" width="13.109375" customWidth="1"/>
    <col min="5" max="12" width="8.6640625" customWidth="1"/>
    <col min="13" max="13" width="16.5546875" customWidth="1"/>
    <col min="14" max="14" width="15.88671875" customWidth="1"/>
    <col min="15" max="18" width="8.6640625" customWidth="1"/>
    <col min="19" max="19" width="10.5546875" customWidth="1"/>
    <col min="20" max="20" width="10.109375" customWidth="1"/>
    <col min="21" max="21" width="20.33203125" customWidth="1"/>
    <col min="22" max="22" width="8.6640625" customWidth="1"/>
    <col min="23" max="23" width="11.88671875" customWidth="1"/>
    <col min="24" max="26" width="8.6640625" customWidth="1"/>
    <col min="27" max="1025" width="14.44140625" customWidth="1"/>
  </cols>
  <sheetData>
    <row r="1" spans="1:26">
      <c r="A1" s="32" t="s">
        <v>13</v>
      </c>
      <c r="B1" s="28"/>
      <c r="C1" s="28"/>
      <c r="D1" s="28"/>
      <c r="E1" s="28"/>
      <c r="F1" s="28"/>
      <c r="G1" s="28"/>
      <c r="H1" s="28"/>
      <c r="I1" s="28"/>
      <c r="J1" s="28"/>
      <c r="K1" s="28"/>
      <c r="L1" s="28"/>
      <c r="M1" s="68"/>
      <c r="N1" s="68"/>
      <c r="O1" s="28"/>
      <c r="P1" s="28"/>
      <c r="Q1" s="28"/>
      <c r="R1" s="28"/>
      <c r="S1" s="28"/>
      <c r="T1" s="28"/>
      <c r="U1" s="28"/>
      <c r="V1" s="28"/>
      <c r="W1" s="28"/>
      <c r="X1" s="28"/>
      <c r="Y1" s="28"/>
      <c r="Z1" s="28"/>
    </row>
    <row r="2" spans="1:26">
      <c r="A2" s="34" t="s">
        <v>15</v>
      </c>
      <c r="B2" s="28"/>
      <c r="C2" s="28"/>
      <c r="D2" s="28"/>
      <c r="E2" s="28"/>
      <c r="F2" s="28"/>
      <c r="G2" s="28"/>
      <c r="H2" s="28"/>
      <c r="I2" s="28"/>
      <c r="J2" s="28"/>
      <c r="K2" s="28"/>
      <c r="L2" s="28"/>
      <c r="M2" s="68"/>
      <c r="N2" s="68"/>
      <c r="O2" s="28"/>
      <c r="P2" s="28"/>
      <c r="Q2" s="28"/>
      <c r="R2" s="28"/>
      <c r="S2" s="28"/>
      <c r="T2" s="28"/>
      <c r="U2" s="28"/>
      <c r="V2" s="28"/>
      <c r="W2" s="28"/>
      <c r="X2" s="28"/>
      <c r="Y2" s="28"/>
      <c r="Z2" s="28"/>
    </row>
    <row r="3" spans="1:26">
      <c r="A3" s="28"/>
      <c r="B3" s="28"/>
      <c r="C3" s="28"/>
      <c r="D3" s="28"/>
      <c r="E3" s="28"/>
      <c r="F3" s="28"/>
      <c r="G3" s="28"/>
      <c r="H3" s="28"/>
      <c r="I3" s="28"/>
      <c r="J3" s="28"/>
      <c r="K3" s="28"/>
      <c r="L3" s="28"/>
      <c r="M3" s="68"/>
      <c r="N3" s="68"/>
      <c r="O3" s="28"/>
      <c r="P3" s="28"/>
      <c r="Q3" s="28"/>
      <c r="R3" s="28"/>
      <c r="S3" s="28"/>
      <c r="T3" s="28"/>
      <c r="U3" s="28"/>
      <c r="V3" s="28"/>
      <c r="W3" s="28"/>
      <c r="X3" s="28"/>
      <c r="Y3" s="28"/>
      <c r="Z3" s="28"/>
    </row>
    <row r="4" spans="1:26">
      <c r="A4" s="41" t="s">
        <v>687</v>
      </c>
      <c r="B4" s="41"/>
      <c r="C4" s="41"/>
      <c r="D4" s="41"/>
      <c r="E4" s="41"/>
      <c r="F4" s="41"/>
      <c r="G4" s="41"/>
      <c r="H4" s="41"/>
      <c r="I4" s="252"/>
      <c r="J4" s="252"/>
      <c r="K4" s="252"/>
      <c r="L4" s="252"/>
      <c r="M4" s="412"/>
      <c r="N4" s="358"/>
      <c r="O4" s="28"/>
      <c r="P4" s="28"/>
      <c r="Q4" s="28"/>
      <c r="R4" s="28"/>
      <c r="S4" s="28"/>
      <c r="T4" s="28"/>
      <c r="U4" s="28"/>
      <c r="V4" s="28"/>
      <c r="W4" s="28"/>
      <c r="X4" s="28"/>
      <c r="Y4" s="28"/>
      <c r="Z4" s="28"/>
    </row>
    <row r="5" spans="1:26" ht="34.200000000000003">
      <c r="A5" s="100"/>
      <c r="B5" s="104"/>
      <c r="C5" s="100"/>
      <c r="D5" s="225"/>
      <c r="E5" s="225"/>
      <c r="F5" s="46" t="s">
        <v>18</v>
      </c>
      <c r="G5" s="47" t="s">
        <v>19</v>
      </c>
      <c r="H5" s="48" t="s">
        <v>20</v>
      </c>
      <c r="I5" s="105" t="s">
        <v>21</v>
      </c>
      <c r="J5" s="100"/>
      <c r="K5" s="100"/>
      <c r="L5" s="108"/>
      <c r="M5" s="109"/>
      <c r="N5" s="109"/>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671</v>
      </c>
      <c r="J6" s="110" t="s">
        <v>29</v>
      </c>
      <c r="K6" s="112" t="s">
        <v>30</v>
      </c>
      <c r="L6" s="110" t="s">
        <v>31</v>
      </c>
      <c r="M6" s="233" t="s">
        <v>32</v>
      </c>
      <c r="N6" s="113" t="s">
        <v>33</v>
      </c>
      <c r="O6" s="28"/>
      <c r="P6" s="14" t="s">
        <v>34</v>
      </c>
      <c r="Q6" s="14"/>
      <c r="R6" s="14" t="s">
        <v>35</v>
      </c>
      <c r="S6" s="14"/>
      <c r="T6" s="12" t="s">
        <v>36</v>
      </c>
      <c r="U6" s="12"/>
      <c r="V6" s="28"/>
      <c r="W6" s="28"/>
      <c r="X6" s="28"/>
      <c r="Y6" s="28"/>
      <c r="Z6" s="28"/>
    </row>
    <row r="7" spans="1:26" ht="45.6">
      <c r="A7" s="114" t="s">
        <v>688</v>
      </c>
      <c r="B7" s="317" t="s">
        <v>689</v>
      </c>
      <c r="C7" s="317"/>
      <c r="D7" s="404"/>
      <c r="E7" s="85" t="s">
        <v>690</v>
      </c>
      <c r="F7" s="85">
        <v>0</v>
      </c>
      <c r="G7" s="53">
        <v>18</v>
      </c>
      <c r="H7" s="54">
        <v>36</v>
      </c>
      <c r="I7" s="85">
        <f>SUM(F7:H7)</f>
        <v>54</v>
      </c>
      <c r="J7" s="149"/>
      <c r="K7" s="407"/>
      <c r="L7" s="408">
        <v>0.08</v>
      </c>
      <c r="M7" s="287">
        <f>ROUND((I7*K7),2)</f>
        <v>0</v>
      </c>
      <c r="N7" s="413">
        <f>ROUND((M7+M7*L7),2)</f>
        <v>0</v>
      </c>
      <c r="O7" s="409"/>
      <c r="P7" s="65">
        <f>ROUND((F7*K7),2)</f>
        <v>0</v>
      </c>
      <c r="Q7" s="65">
        <f>ROUND((P7+(P7*L7)),2)</f>
        <v>0</v>
      </c>
      <c r="R7" s="65">
        <f>ROUND((G7*K7),2)</f>
        <v>0</v>
      </c>
      <c r="S7" s="65">
        <f>ROUND((R7+(R7*L7)),2)</f>
        <v>0</v>
      </c>
      <c r="T7" s="65">
        <f>ROUND((H7*K7),2)</f>
        <v>0</v>
      </c>
      <c r="U7" s="65">
        <f>ROUND((T7+(T7*L7)),2)</f>
        <v>0</v>
      </c>
      <c r="V7" s="28"/>
      <c r="W7" s="68"/>
      <c r="X7" s="28"/>
      <c r="Y7" s="28"/>
      <c r="Z7" s="28"/>
    </row>
    <row r="8" spans="1:26" ht="15.6">
      <c r="A8" s="114"/>
      <c r="B8" s="317"/>
      <c r="C8" s="317"/>
      <c r="D8" s="404"/>
      <c r="E8" s="405"/>
      <c r="F8" s="416"/>
      <c r="G8" s="416"/>
      <c r="H8" s="416"/>
      <c r="I8" s="416"/>
      <c r="J8" s="406"/>
      <c r="K8" s="407"/>
      <c r="L8" s="408"/>
      <c r="M8" s="287"/>
      <c r="N8" s="413"/>
      <c r="O8" s="409"/>
      <c r="P8" s="65"/>
      <c r="Q8" s="65"/>
      <c r="R8" s="65"/>
      <c r="S8" s="66"/>
      <c r="T8" s="67"/>
      <c r="U8" s="67"/>
      <c r="V8" s="28"/>
      <c r="W8" s="68"/>
      <c r="X8" s="28"/>
      <c r="Y8" s="28"/>
      <c r="Z8" s="28"/>
    </row>
    <row r="9" spans="1:26" ht="15" customHeight="1">
      <c r="A9" s="19" t="s">
        <v>691</v>
      </c>
      <c r="B9" s="19"/>
      <c r="C9" s="19"/>
      <c r="D9" s="19"/>
      <c r="E9" s="19"/>
      <c r="F9" s="19"/>
      <c r="G9" s="19"/>
      <c r="H9" s="19"/>
      <c r="I9" s="19"/>
      <c r="J9" s="19"/>
      <c r="K9" s="19"/>
      <c r="L9" s="19"/>
      <c r="M9" s="417">
        <f>SUM(M7:M8)</f>
        <v>0</v>
      </c>
      <c r="N9" s="418">
        <f>SUM(N7:N8)</f>
        <v>0</v>
      </c>
      <c r="O9" s="28"/>
      <c r="P9" s="65">
        <f t="shared" ref="P9:U9" si="0">SUM(P7:P8)</f>
        <v>0</v>
      </c>
      <c r="Q9" s="65">
        <f t="shared" si="0"/>
        <v>0</v>
      </c>
      <c r="R9" s="65">
        <f t="shared" si="0"/>
        <v>0</v>
      </c>
      <c r="S9" s="65">
        <f t="shared" si="0"/>
        <v>0</v>
      </c>
      <c r="T9" s="65">
        <f t="shared" si="0"/>
        <v>0</v>
      </c>
      <c r="U9" s="65">
        <f t="shared" si="0"/>
        <v>0</v>
      </c>
      <c r="V9" s="28"/>
      <c r="W9" s="68"/>
      <c r="X9" s="28"/>
      <c r="Y9" s="28"/>
      <c r="Z9" s="28"/>
    </row>
    <row r="10" spans="1:26" ht="15" customHeight="1">
      <c r="A10" s="229"/>
      <c r="B10" s="229"/>
      <c r="C10" s="229"/>
      <c r="D10" s="229"/>
      <c r="E10" s="229"/>
      <c r="F10" s="229"/>
      <c r="G10" s="229"/>
      <c r="H10" s="229"/>
      <c r="I10" s="229"/>
      <c r="J10" s="229"/>
      <c r="K10" s="229"/>
      <c r="L10" s="229"/>
      <c r="M10" s="419"/>
      <c r="N10" s="420"/>
      <c r="O10" s="28"/>
      <c r="P10" s="99"/>
      <c r="Q10" s="99"/>
      <c r="R10" s="99"/>
      <c r="S10" s="99"/>
      <c r="T10" s="34"/>
      <c r="U10" s="34"/>
      <c r="V10" s="28"/>
      <c r="W10" s="28"/>
      <c r="X10" s="28"/>
      <c r="Y10" s="28"/>
      <c r="Z10" s="28"/>
    </row>
    <row r="11" spans="1:26">
      <c r="A11" s="28" t="s">
        <v>692</v>
      </c>
      <c r="B11" s="28"/>
      <c r="C11" s="28"/>
      <c r="D11" s="28"/>
      <c r="E11" s="28"/>
      <c r="F11" s="28"/>
      <c r="G11" s="28"/>
      <c r="H11" s="28"/>
      <c r="I11" s="28"/>
      <c r="J11" s="28"/>
      <c r="K11" s="28"/>
      <c r="L11" s="28"/>
      <c r="M11" s="68"/>
      <c r="N11" s="68"/>
      <c r="O11" s="28"/>
      <c r="P11" s="28"/>
      <c r="Q11" s="28"/>
      <c r="R11" s="28"/>
      <c r="S11" s="28"/>
      <c r="T11" s="28"/>
      <c r="U11" s="28"/>
      <c r="V11" s="28"/>
      <c r="W11" s="28"/>
      <c r="X11" s="28"/>
      <c r="Y11" s="28"/>
      <c r="Z11" s="28"/>
    </row>
    <row r="12" spans="1:26" ht="16.5" customHeight="1">
      <c r="A12" s="421" t="s">
        <v>693</v>
      </c>
      <c r="B12" s="152"/>
      <c r="C12" s="77"/>
      <c r="D12" s="77"/>
      <c r="E12" s="77"/>
      <c r="F12" s="77"/>
      <c r="G12" s="77"/>
      <c r="H12" s="77"/>
      <c r="I12" s="77"/>
      <c r="J12" s="77"/>
      <c r="K12" s="77"/>
      <c r="L12" s="77"/>
      <c r="M12" s="422"/>
      <c r="N12" s="422"/>
      <c r="O12" s="77"/>
      <c r="P12" s="77"/>
      <c r="Q12" s="77"/>
      <c r="R12" s="77"/>
      <c r="S12" s="77"/>
      <c r="T12" s="77"/>
      <c r="U12" s="77"/>
      <c r="V12" s="28"/>
      <c r="W12" s="28"/>
      <c r="X12" s="28"/>
      <c r="Y12" s="28"/>
      <c r="Z12" s="28"/>
    </row>
    <row r="13" spans="1:26">
      <c r="A13" s="34"/>
      <c r="B13" s="34"/>
      <c r="C13" s="34"/>
      <c r="D13" s="36"/>
      <c r="E13" s="36"/>
      <c r="F13" s="36"/>
      <c r="G13" s="36"/>
      <c r="H13" s="36"/>
      <c r="I13" s="35"/>
      <c r="J13" s="35"/>
      <c r="K13" s="34"/>
      <c r="L13" s="37"/>
      <c r="M13" s="39"/>
      <c r="N13" s="40"/>
      <c r="O13" s="34"/>
      <c r="P13" s="34"/>
      <c r="Q13" s="34"/>
      <c r="R13" s="34"/>
      <c r="S13" s="34"/>
      <c r="T13" s="34"/>
      <c r="U13" s="34"/>
      <c r="V13" s="28"/>
      <c r="W13" s="28"/>
      <c r="X13" s="28"/>
      <c r="Y13" s="28"/>
      <c r="Z13" s="28"/>
    </row>
    <row r="14" spans="1:26">
      <c r="A14" s="34" t="s">
        <v>122</v>
      </c>
      <c r="B14" s="226"/>
      <c r="C14" s="28"/>
      <c r="D14" s="28"/>
      <c r="E14" s="28"/>
      <c r="F14" s="28"/>
      <c r="G14" s="28"/>
      <c r="H14" s="28"/>
      <c r="I14" s="28"/>
      <c r="J14" s="28"/>
      <c r="K14" s="28"/>
      <c r="L14" s="28"/>
      <c r="M14" s="68"/>
      <c r="N14" s="68"/>
      <c r="O14" s="28"/>
      <c r="P14" s="28"/>
      <c r="Q14" s="28"/>
      <c r="R14" s="28"/>
      <c r="S14" s="28"/>
      <c r="T14" s="28"/>
      <c r="U14" s="28"/>
      <c r="V14" s="28"/>
      <c r="W14" s="28"/>
      <c r="X14" s="28"/>
      <c r="Y14" s="28"/>
      <c r="Z14" s="28"/>
    </row>
    <row r="15" spans="1:26">
      <c r="A15" s="34" t="s">
        <v>123</v>
      </c>
      <c r="B15" s="226"/>
      <c r="C15" s="28"/>
      <c r="D15" s="28"/>
      <c r="E15" s="28"/>
      <c r="F15" s="28"/>
      <c r="G15" s="28"/>
      <c r="H15" s="28"/>
      <c r="I15" s="28"/>
      <c r="J15" s="28"/>
      <c r="K15" s="28"/>
      <c r="L15" s="28"/>
      <c r="M15" s="68"/>
      <c r="N15" s="68"/>
      <c r="O15" s="28"/>
      <c r="P15" s="28"/>
      <c r="Q15" s="28"/>
      <c r="R15" s="28"/>
      <c r="S15" s="28"/>
      <c r="T15" s="28"/>
      <c r="U15" s="28"/>
      <c r="V15" s="28"/>
      <c r="W15" s="28"/>
      <c r="X15" s="28"/>
      <c r="Y15" s="28"/>
      <c r="Z15" s="2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9:L9"/>
  </mergeCells>
  <pageMargins left="0.7" right="0.7" top="0.75" bottom="0.75" header="0.51180555555555496" footer="0.51180555555555496"/>
  <pageSetup paperSize="9" firstPageNumber="0" fitToHeight="0" orientation="landscape"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FF"/>
    <pageSetUpPr fitToPage="1"/>
  </sheetPr>
  <dimension ref="A1:Z1000"/>
  <sheetViews>
    <sheetView zoomScaleNormal="100" workbookViewId="0">
      <selection activeCell="K7" sqref="K7"/>
    </sheetView>
  </sheetViews>
  <sheetFormatPr defaultRowHeight="14.4"/>
  <cols>
    <col min="1" max="1" width="5" customWidth="1"/>
    <col min="2" max="2" width="13" customWidth="1"/>
    <col min="3" max="3" width="15.6640625" customWidth="1"/>
    <col min="4" max="4" width="17.109375" customWidth="1"/>
    <col min="5" max="10" width="8.6640625" customWidth="1"/>
    <col min="11" max="11" width="11" customWidth="1"/>
    <col min="12" max="12" width="8.6640625" customWidth="1"/>
    <col min="13" max="13" width="19.33203125" customWidth="1"/>
    <col min="14" max="14" width="17" customWidth="1"/>
    <col min="15" max="15" width="8.6640625" customWidth="1"/>
    <col min="16" max="16" width="10.33203125" customWidth="1"/>
    <col min="17" max="17" width="10.109375" customWidth="1"/>
    <col min="18" max="18" width="14.109375" customWidth="1"/>
    <col min="19" max="19" width="11.5546875" customWidth="1"/>
    <col min="20" max="20" width="12" customWidth="1"/>
    <col min="21" max="21" width="11.44140625"/>
    <col min="22" max="22" width="13.44140625" customWidth="1"/>
    <col min="23" max="23" width="17.109375" customWidth="1"/>
    <col min="24" max="24" width="15.33203125" customWidth="1"/>
    <col min="25" max="26" width="8.6640625" customWidth="1"/>
    <col min="27" max="1025" width="14.44140625" customWidth="1"/>
  </cols>
  <sheetData>
    <row r="1" spans="1:26">
      <c r="A1" s="32" t="s">
        <v>13</v>
      </c>
      <c r="B1" s="28"/>
      <c r="C1" s="28"/>
      <c r="D1" s="28"/>
      <c r="E1" s="28"/>
      <c r="F1" s="28"/>
      <c r="G1" s="28"/>
      <c r="H1" s="34" t="s">
        <v>14</v>
      </c>
      <c r="I1" s="28"/>
      <c r="J1" s="28"/>
      <c r="K1" s="28"/>
      <c r="L1" s="28"/>
      <c r="M1" s="68"/>
      <c r="N1" s="68"/>
      <c r="O1" s="28"/>
      <c r="P1" s="28"/>
      <c r="Q1" s="28"/>
      <c r="R1" s="28"/>
      <c r="S1" s="28"/>
      <c r="T1" s="28"/>
      <c r="U1" s="28"/>
      <c r="V1" s="28"/>
      <c r="W1" s="28"/>
      <c r="X1" s="28"/>
      <c r="Y1" s="28"/>
      <c r="Z1" s="28"/>
    </row>
    <row r="2" spans="1:26">
      <c r="A2" s="34" t="s">
        <v>15</v>
      </c>
      <c r="B2" s="28"/>
      <c r="C2" s="28"/>
      <c r="D2" s="28"/>
      <c r="E2" s="28"/>
      <c r="F2" s="28"/>
      <c r="G2" s="28"/>
      <c r="H2" s="28"/>
      <c r="I2" s="28"/>
      <c r="J2" s="28"/>
      <c r="K2" s="28"/>
      <c r="L2" s="28"/>
      <c r="M2" s="68"/>
      <c r="N2" s="68"/>
      <c r="O2" s="28"/>
      <c r="P2" s="28"/>
      <c r="Q2" s="28"/>
      <c r="R2" s="28"/>
      <c r="S2" s="28"/>
      <c r="T2" s="28"/>
      <c r="U2" s="28"/>
      <c r="V2" s="28"/>
      <c r="W2" s="28"/>
      <c r="X2" s="28"/>
      <c r="Y2" s="28"/>
      <c r="Z2" s="28"/>
    </row>
    <row r="3" spans="1:26">
      <c r="A3" s="28"/>
      <c r="B3" s="28"/>
      <c r="C3" s="28"/>
      <c r="D3" s="28"/>
      <c r="E3" s="28"/>
      <c r="F3" s="28"/>
      <c r="G3" s="28"/>
      <c r="H3" s="28"/>
      <c r="I3" s="28"/>
      <c r="J3" s="28"/>
      <c r="K3" s="28"/>
      <c r="L3" s="28"/>
      <c r="M3" s="68"/>
      <c r="N3" s="68"/>
      <c r="O3" s="28"/>
      <c r="P3" s="28"/>
      <c r="Q3" s="28"/>
      <c r="R3" s="28"/>
      <c r="S3" s="28"/>
      <c r="T3" s="28"/>
      <c r="U3" s="28"/>
      <c r="V3" s="28"/>
      <c r="W3" s="28"/>
      <c r="X3" s="28"/>
      <c r="Y3" s="28"/>
      <c r="Z3" s="28"/>
    </row>
    <row r="4" spans="1:26">
      <c r="A4" s="41" t="s">
        <v>694</v>
      </c>
      <c r="B4" s="41"/>
      <c r="C4" s="41"/>
      <c r="D4" s="41"/>
      <c r="E4" s="41"/>
      <c r="F4" s="411" t="s">
        <v>17</v>
      </c>
      <c r="G4" s="411"/>
      <c r="H4" s="252"/>
      <c r="I4" s="252"/>
      <c r="J4" s="252"/>
      <c r="K4" s="252"/>
      <c r="L4" s="252"/>
      <c r="M4" s="412"/>
      <c r="N4" s="358"/>
      <c r="O4" s="28"/>
      <c r="P4" s="28"/>
      <c r="Q4" s="28"/>
      <c r="R4" s="28"/>
      <c r="S4" s="28"/>
      <c r="T4" s="28"/>
      <c r="U4" s="28"/>
      <c r="V4" s="28"/>
      <c r="W4" s="28"/>
      <c r="X4" s="28"/>
      <c r="Y4" s="28"/>
      <c r="Z4" s="28"/>
    </row>
    <row r="5" spans="1:26" ht="30.6">
      <c r="A5" s="100"/>
      <c r="B5" s="104"/>
      <c r="C5" s="100"/>
      <c r="D5" s="225"/>
      <c r="E5" s="225"/>
      <c r="F5" s="105" t="s">
        <v>18</v>
      </c>
      <c r="G5" s="106" t="s">
        <v>19</v>
      </c>
      <c r="H5" s="107" t="s">
        <v>20</v>
      </c>
      <c r="I5" s="105" t="s">
        <v>21</v>
      </c>
      <c r="J5" s="100"/>
      <c r="K5" s="100"/>
      <c r="L5" s="108"/>
      <c r="M5" s="109"/>
      <c r="N5" s="109"/>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165</v>
      </c>
      <c r="J6" s="110" t="s">
        <v>29</v>
      </c>
      <c r="K6" s="112" t="s">
        <v>30</v>
      </c>
      <c r="L6" s="110" t="s">
        <v>31</v>
      </c>
      <c r="M6" s="233" t="s">
        <v>32</v>
      </c>
      <c r="N6" s="113" t="s">
        <v>33</v>
      </c>
      <c r="O6" s="28"/>
      <c r="P6" s="12" t="s">
        <v>34</v>
      </c>
      <c r="Q6" s="12"/>
      <c r="R6" s="2" t="s">
        <v>35</v>
      </c>
      <c r="S6" s="2"/>
      <c r="T6" s="12" t="s">
        <v>36</v>
      </c>
      <c r="U6" s="12"/>
      <c r="V6" s="28"/>
      <c r="W6" s="28"/>
      <c r="X6" s="28"/>
      <c r="Y6" s="28"/>
      <c r="Z6" s="28"/>
    </row>
    <row r="7" spans="1:26" ht="52.8">
      <c r="A7" s="423" t="s">
        <v>695</v>
      </c>
      <c r="B7" s="424" t="s">
        <v>696</v>
      </c>
      <c r="C7" s="293"/>
      <c r="D7" s="425"/>
      <c r="E7" s="426" t="s">
        <v>697</v>
      </c>
      <c r="F7" s="85">
        <v>40</v>
      </c>
      <c r="G7" s="427">
        <v>120</v>
      </c>
      <c r="H7" s="428">
        <v>320</v>
      </c>
      <c r="I7" s="429">
        <f>SUM(F7:H7)</f>
        <v>480</v>
      </c>
      <c r="J7" s="430" t="s">
        <v>698</v>
      </c>
      <c r="K7" s="431"/>
      <c r="L7" s="432">
        <v>0.08</v>
      </c>
      <c r="M7" s="287">
        <f>ROUND((I7*K7),2)</f>
        <v>0</v>
      </c>
      <c r="N7" s="413">
        <f>ROUND((M7+M7*L7),2)</f>
        <v>0</v>
      </c>
      <c r="O7" s="28"/>
      <c r="P7" s="118">
        <f>ROUND((F7*K7),2)</f>
        <v>0</v>
      </c>
      <c r="Q7" s="94">
        <f>ROUND((P7+P7*L7),2)</f>
        <v>0</v>
      </c>
      <c r="R7" s="94">
        <f>ROUND((G7*K7),2)</f>
        <v>0</v>
      </c>
      <c r="S7" s="94">
        <f>ROUND((R7+R7*L7),2)</f>
        <v>0</v>
      </c>
      <c r="T7" s="118">
        <f>ROUND((H7*K7),2)</f>
        <v>0</v>
      </c>
      <c r="U7" s="118">
        <f>ROUND((T7+T7*L7),2)</f>
        <v>0</v>
      </c>
      <c r="V7" s="28"/>
      <c r="W7" s="68"/>
      <c r="X7" s="79"/>
      <c r="Y7" s="28"/>
      <c r="Z7" s="28"/>
    </row>
    <row r="8" spans="1:26" ht="26.4">
      <c r="A8" s="423" t="s">
        <v>699</v>
      </c>
      <c r="B8" s="263" t="s">
        <v>700</v>
      </c>
      <c r="C8" s="433"/>
      <c r="D8" s="434"/>
      <c r="E8" s="265" t="s">
        <v>701</v>
      </c>
      <c r="F8" s="320">
        <v>20</v>
      </c>
      <c r="G8" s="435">
        <v>60</v>
      </c>
      <c r="H8" s="246">
        <v>160</v>
      </c>
      <c r="I8" s="429">
        <f>SUM(F8:H8)</f>
        <v>240</v>
      </c>
      <c r="J8" s="436" t="s">
        <v>698</v>
      </c>
      <c r="K8" s="431"/>
      <c r="L8" s="437">
        <v>0.08</v>
      </c>
      <c r="M8" s="287">
        <f>ROUND((I8*K8),2)</f>
        <v>0</v>
      </c>
      <c r="N8" s="413">
        <f>ROUND((M8+M8*L8),2)</f>
        <v>0</v>
      </c>
      <c r="O8" s="28"/>
      <c r="P8" s="118">
        <f>ROUND((F8*K8),2)</f>
        <v>0</v>
      </c>
      <c r="Q8" s="94">
        <f>ROUND((P8+P8*L8),2)</f>
        <v>0</v>
      </c>
      <c r="R8" s="94">
        <f>ROUND((G8*K8),2)</f>
        <v>0</v>
      </c>
      <c r="S8" s="94">
        <f>ROUND((R8+R8*L8),2)</f>
        <v>0</v>
      </c>
      <c r="T8" s="118">
        <f>ROUND((H8*K8),2)</f>
        <v>0</v>
      </c>
      <c r="U8" s="118">
        <f>ROUND((T8+T8*L8),2)</f>
        <v>0</v>
      </c>
      <c r="V8" s="28"/>
      <c r="W8" s="68"/>
      <c r="X8" s="79"/>
      <c r="Y8" s="28"/>
      <c r="Z8" s="28"/>
    </row>
    <row r="9" spans="1:26" ht="15" customHeight="1">
      <c r="A9" s="13" t="s">
        <v>702</v>
      </c>
      <c r="B9" s="13"/>
      <c r="C9" s="13"/>
      <c r="D9" s="13"/>
      <c r="E9" s="13"/>
      <c r="F9" s="13"/>
      <c r="G9" s="13"/>
      <c r="H9" s="13"/>
      <c r="I9" s="13"/>
      <c r="J9" s="13"/>
      <c r="K9" s="13"/>
      <c r="L9" s="438"/>
      <c r="M9" s="439">
        <f>SUM(M7:M8)</f>
        <v>0</v>
      </c>
      <c r="N9" s="440">
        <f>SUM(N7:N8)</f>
        <v>0</v>
      </c>
      <c r="O9" s="28"/>
      <c r="P9" s="65">
        <f t="shared" ref="P9:U9" si="0">SUM(P7:P8)</f>
        <v>0</v>
      </c>
      <c r="Q9" s="65">
        <f t="shared" si="0"/>
        <v>0</v>
      </c>
      <c r="R9" s="441">
        <f t="shared" si="0"/>
        <v>0</v>
      </c>
      <c r="S9" s="441">
        <f t="shared" si="0"/>
        <v>0</v>
      </c>
      <c r="T9" s="441">
        <f t="shared" si="0"/>
        <v>0</v>
      </c>
      <c r="U9" s="441">
        <f t="shared" si="0"/>
        <v>0</v>
      </c>
      <c r="V9" s="442"/>
      <c r="W9" s="68"/>
      <c r="X9" s="79"/>
      <c r="Y9" s="28"/>
      <c r="Z9" s="28"/>
    </row>
    <row r="10" spans="1:26">
      <c r="A10" s="28"/>
      <c r="B10" s="28"/>
      <c r="C10" s="28"/>
      <c r="D10" s="28"/>
      <c r="E10" s="28"/>
      <c r="F10" s="28"/>
      <c r="G10" s="28"/>
      <c r="H10" s="28"/>
      <c r="I10" s="28"/>
      <c r="J10" s="28"/>
      <c r="K10" s="28"/>
      <c r="L10" s="28"/>
      <c r="M10" s="68"/>
      <c r="N10" s="68"/>
      <c r="O10" s="28"/>
      <c r="P10" s="28"/>
      <c r="Q10" s="28"/>
      <c r="R10" s="28"/>
      <c r="S10" s="28"/>
      <c r="T10" s="28"/>
      <c r="U10" s="28"/>
      <c r="V10" s="28"/>
      <c r="W10" s="28"/>
      <c r="X10" s="28"/>
      <c r="Y10" s="28"/>
      <c r="Z10" s="28"/>
    </row>
    <row r="11" spans="1:26">
      <c r="A11" s="28" t="s">
        <v>703</v>
      </c>
      <c r="B11" s="28"/>
      <c r="C11" s="28"/>
      <c r="D11" s="28"/>
      <c r="E11" s="28"/>
      <c r="F11" s="28"/>
      <c r="G11" s="28"/>
      <c r="H11" s="28"/>
      <c r="I11" s="28"/>
      <c r="J11" s="28"/>
      <c r="K11" s="28"/>
      <c r="L11" s="28"/>
      <c r="M11" s="68"/>
      <c r="N11" s="68"/>
      <c r="O11" s="28"/>
      <c r="P11" s="28"/>
      <c r="Q11" s="28"/>
      <c r="R11" s="28"/>
      <c r="S11" s="28"/>
      <c r="T11" s="28"/>
      <c r="U11" s="28"/>
      <c r="V11" s="28"/>
      <c r="W11" s="28"/>
      <c r="X11" s="28"/>
      <c r="Y11" s="28"/>
      <c r="Z11" s="28"/>
    </row>
    <row r="12" spans="1:26">
      <c r="A12" s="226" t="s">
        <v>693</v>
      </c>
      <c r="B12" s="443"/>
      <c r="C12" s="28"/>
      <c r="D12" s="28"/>
      <c r="E12" s="28"/>
      <c r="F12" s="28"/>
      <c r="G12" s="28"/>
      <c r="H12" s="28"/>
      <c r="I12" s="28"/>
      <c r="J12" s="28"/>
      <c r="K12" s="28"/>
      <c r="L12" s="28"/>
      <c r="M12" s="68"/>
      <c r="N12" s="68"/>
      <c r="O12" s="28"/>
      <c r="P12" s="99"/>
      <c r="Q12" s="99"/>
      <c r="R12" s="28"/>
      <c r="S12" s="28"/>
      <c r="T12" s="28"/>
      <c r="U12" s="28"/>
      <c r="V12" s="28"/>
      <c r="W12" s="28"/>
      <c r="X12" s="28"/>
      <c r="Y12" s="28"/>
      <c r="Z12" s="28"/>
    </row>
    <row r="13" spans="1:26">
      <c r="A13" s="28"/>
      <c r="B13" s="28"/>
      <c r="C13" s="28"/>
      <c r="D13" s="28"/>
      <c r="E13" s="28"/>
      <c r="F13" s="28"/>
      <c r="G13" s="28"/>
      <c r="H13" s="28"/>
      <c r="I13" s="28"/>
      <c r="J13" s="28"/>
      <c r="K13" s="28"/>
      <c r="L13" s="28"/>
      <c r="M13" s="68"/>
      <c r="N13" s="68"/>
      <c r="O13" s="28"/>
      <c r="P13" s="99"/>
      <c r="Q13" s="99"/>
      <c r="R13" s="28"/>
      <c r="S13" s="28"/>
      <c r="T13" s="28"/>
      <c r="U13" s="28"/>
      <c r="V13" s="28"/>
      <c r="W13" s="28"/>
      <c r="X13" s="28"/>
      <c r="Y13" s="28"/>
      <c r="Z13" s="28"/>
    </row>
    <row r="14" spans="1:26">
      <c r="A14" s="34" t="s">
        <v>122</v>
      </c>
      <c r="B14" s="34"/>
      <c r="C14" s="34"/>
      <c r="D14" s="36"/>
      <c r="E14" s="36"/>
      <c r="F14" s="36"/>
      <c r="G14" s="36"/>
      <c r="H14" s="36"/>
      <c r="I14" s="35"/>
      <c r="J14" s="35"/>
      <c r="K14" s="34"/>
      <c r="L14" s="37"/>
      <c r="M14" s="39"/>
      <c r="N14" s="40"/>
      <c r="O14" s="34"/>
      <c r="P14" s="99"/>
      <c r="Q14" s="99"/>
      <c r="R14" s="99"/>
      <c r="S14" s="34"/>
      <c r="T14" s="99"/>
      <c r="U14" s="34"/>
      <c r="V14" s="28"/>
      <c r="W14" s="28"/>
      <c r="X14" s="28"/>
      <c r="Y14" s="28"/>
      <c r="Z14" s="28"/>
    </row>
    <row r="15" spans="1:26">
      <c r="A15" s="34" t="s">
        <v>123</v>
      </c>
      <c r="B15" s="34"/>
      <c r="C15" s="34"/>
      <c r="D15" s="36"/>
      <c r="E15" s="36"/>
      <c r="F15" s="34"/>
      <c r="G15" s="34"/>
      <c r="H15" s="34"/>
      <c r="I15" s="34"/>
      <c r="J15" s="35"/>
      <c r="K15" s="34"/>
      <c r="L15" s="37"/>
      <c r="M15" s="39"/>
      <c r="N15" s="40"/>
      <c r="O15" s="34"/>
      <c r="P15" s="99"/>
      <c r="Q15" s="99"/>
      <c r="R15" s="34"/>
      <c r="S15" s="34"/>
      <c r="T15" s="34"/>
      <c r="U15" s="34"/>
      <c r="V15" s="28"/>
      <c r="W15" s="28"/>
      <c r="X15" s="28"/>
      <c r="Y15" s="28"/>
      <c r="Z15" s="2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9:K9"/>
  </mergeCells>
  <conditionalFormatting sqref="P7:U8">
    <cfRule type="expression" dxfId="52" priority="2">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1026"/>
  <sheetViews>
    <sheetView zoomScaleNormal="100" workbookViewId="0">
      <selection activeCell="K7" sqref="K7"/>
    </sheetView>
  </sheetViews>
  <sheetFormatPr defaultRowHeight="14.4"/>
  <cols>
    <col min="1" max="1" width="8.6640625" customWidth="1"/>
    <col min="2" max="2" width="38.88671875" customWidth="1"/>
    <col min="3" max="3" width="49" customWidth="1"/>
    <col min="4" max="4" width="8.6640625" customWidth="1"/>
    <col min="5" max="5" width="16" customWidth="1"/>
    <col min="6" max="12" width="8.6640625" customWidth="1"/>
    <col min="13" max="13" width="15.33203125" customWidth="1"/>
    <col min="14" max="14" width="14.109375" customWidth="1"/>
    <col min="15" max="26" width="8.6640625" customWidth="1"/>
    <col min="27" max="1025" width="14.44140625" customWidth="1"/>
  </cols>
  <sheetData>
    <row r="1" spans="1:26">
      <c r="A1" s="355" t="s">
        <v>13</v>
      </c>
      <c r="B1" s="444"/>
      <c r="C1" s="100"/>
      <c r="D1" s="202"/>
      <c r="E1" s="185"/>
      <c r="F1" s="202"/>
      <c r="G1" s="202"/>
      <c r="H1" s="185" t="s">
        <v>14</v>
      </c>
      <c r="I1" s="202"/>
      <c r="J1" s="202"/>
      <c r="K1" s="356"/>
      <c r="L1" s="202"/>
      <c r="M1" s="357"/>
      <c r="N1" s="357"/>
      <c r="O1" s="185"/>
      <c r="P1" s="185"/>
      <c r="Q1" s="185"/>
      <c r="R1" s="185"/>
      <c r="S1" s="185"/>
      <c r="T1" s="185"/>
      <c r="U1" s="185"/>
    </row>
    <row r="2" spans="1:26">
      <c r="A2" s="185" t="s">
        <v>15</v>
      </c>
      <c r="B2" s="444"/>
      <c r="C2" s="100"/>
      <c r="D2" s="202"/>
      <c r="E2" s="185"/>
      <c r="F2" s="185"/>
      <c r="G2" s="185"/>
      <c r="H2" s="185"/>
      <c r="I2" s="185"/>
      <c r="J2" s="185"/>
      <c r="K2" s="201"/>
      <c r="L2" s="185"/>
      <c r="M2" s="358"/>
      <c r="N2" s="358"/>
      <c r="O2" s="185"/>
      <c r="P2" s="185"/>
      <c r="Q2" s="185"/>
      <c r="R2" s="185"/>
      <c r="S2" s="185"/>
      <c r="T2" s="185"/>
      <c r="U2" s="185"/>
    </row>
    <row r="3" spans="1:26">
      <c r="A3" s="355"/>
      <c r="B3" s="444"/>
      <c r="C3" s="100"/>
      <c r="D3" s="202"/>
      <c r="E3" s="185"/>
      <c r="F3" s="202"/>
      <c r="G3" s="202"/>
      <c r="H3" s="202"/>
      <c r="I3" s="202"/>
      <c r="J3" s="202"/>
      <c r="K3" s="356"/>
      <c r="L3" s="202"/>
      <c r="M3" s="357"/>
      <c r="N3" s="357"/>
      <c r="O3" s="185"/>
      <c r="P3" s="185"/>
      <c r="Q3" s="185"/>
      <c r="R3" s="185"/>
      <c r="S3" s="185"/>
      <c r="T3" s="185"/>
      <c r="U3" s="185"/>
    </row>
    <row r="4" spans="1:26">
      <c r="A4" s="359" t="s">
        <v>704</v>
      </c>
      <c r="B4" s="445"/>
      <c r="C4" s="100"/>
      <c r="D4" s="202"/>
      <c r="E4" s="185"/>
      <c r="F4" s="185" t="s">
        <v>17</v>
      </c>
      <c r="G4" s="202"/>
      <c r="H4" s="202"/>
      <c r="I4" s="202"/>
      <c r="J4" s="202"/>
      <c r="K4" s="356"/>
      <c r="L4" s="202"/>
      <c r="M4" s="357"/>
      <c r="N4" s="357"/>
      <c r="O4" s="185"/>
      <c r="P4" s="185"/>
      <c r="Q4" s="185"/>
      <c r="R4" s="185"/>
      <c r="S4" s="185"/>
      <c r="T4" s="185"/>
      <c r="U4" s="185"/>
    </row>
    <row r="5" spans="1:26" ht="30.6">
      <c r="A5" s="28"/>
      <c r="B5" s="445"/>
      <c r="C5" s="100"/>
      <c r="D5" s="225"/>
      <c r="E5" s="225"/>
      <c r="F5" s="105" t="s">
        <v>18</v>
      </c>
      <c r="G5" s="106" t="s">
        <v>19</v>
      </c>
      <c r="H5" s="107" t="s">
        <v>20</v>
      </c>
      <c r="I5" s="105" t="s">
        <v>21</v>
      </c>
      <c r="J5" s="100"/>
      <c r="K5" s="108"/>
      <c r="L5" s="108"/>
      <c r="M5" s="109"/>
      <c r="N5" s="109"/>
      <c r="O5" s="185"/>
      <c r="P5" s="185"/>
      <c r="Q5" s="185"/>
      <c r="R5" s="185"/>
      <c r="S5" s="185"/>
      <c r="T5" s="185"/>
      <c r="U5" s="185"/>
    </row>
    <row r="6" spans="1:26" ht="40.799999999999997">
      <c r="A6" s="110" t="s">
        <v>22</v>
      </c>
      <c r="B6" s="331"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row>
    <row r="7" spans="1:26" ht="30" customHeight="1">
      <c r="A7" s="110" t="s">
        <v>705</v>
      </c>
      <c r="B7" s="365" t="s">
        <v>706</v>
      </c>
      <c r="C7" s="446"/>
      <c r="D7" s="59"/>
      <c r="E7" s="58" t="s">
        <v>707</v>
      </c>
      <c r="F7" s="147">
        <v>0</v>
      </c>
      <c r="G7" s="213">
        <v>3</v>
      </c>
      <c r="H7" s="214">
        <v>0</v>
      </c>
      <c r="I7" s="147">
        <f t="shared" ref="I7:I38" si="0">SUM(F7:H7)</f>
        <v>3</v>
      </c>
      <c r="J7" s="58"/>
      <c r="K7" s="447"/>
      <c r="L7" s="58" t="s">
        <v>40</v>
      </c>
      <c r="M7" s="63">
        <f t="shared" ref="M7:M16" si="1">K7*I7</f>
        <v>0</v>
      </c>
      <c r="N7" s="63">
        <f t="shared" ref="N7:N38" si="2">(M7*L7)+M7</f>
        <v>0</v>
      </c>
      <c r="O7" s="185"/>
      <c r="P7" s="118">
        <f t="shared" ref="P7:P38" si="3">ROUND((F7*K7),2)</f>
        <v>0</v>
      </c>
      <c r="Q7" s="94">
        <f t="shared" ref="Q7:Q38" si="4">ROUND((P7+P7*L7),2)</f>
        <v>0</v>
      </c>
      <c r="R7" s="94">
        <f t="shared" ref="R7:R38" si="5">ROUND((G7*K7),2)</f>
        <v>0</v>
      </c>
      <c r="S7" s="94">
        <f t="shared" ref="S7:S38" si="6">ROUND((R7+R7*L7),2)</f>
        <v>0</v>
      </c>
      <c r="T7" s="118">
        <f t="shared" ref="T7:T38" si="7">ROUND((H7*K7),2)</f>
        <v>0</v>
      </c>
      <c r="U7" s="118">
        <f t="shared" ref="U7:U38" si="8">ROUND((T7+T7*L7),2)</f>
        <v>0</v>
      </c>
    </row>
    <row r="8" spans="1:26" ht="30" customHeight="1">
      <c r="A8" s="110" t="s">
        <v>708</v>
      </c>
      <c r="B8" s="365" t="s">
        <v>709</v>
      </c>
      <c r="C8" s="448"/>
      <c r="D8" s="59"/>
      <c r="E8" s="58" t="s">
        <v>710</v>
      </c>
      <c r="F8" s="147">
        <v>5</v>
      </c>
      <c r="G8" s="213">
        <v>0</v>
      </c>
      <c r="H8" s="214">
        <v>0</v>
      </c>
      <c r="I8" s="147">
        <f t="shared" si="0"/>
        <v>5</v>
      </c>
      <c r="J8" s="58"/>
      <c r="K8" s="447"/>
      <c r="L8" s="58" t="s">
        <v>40</v>
      </c>
      <c r="M8" s="63">
        <f t="shared" si="1"/>
        <v>0</v>
      </c>
      <c r="N8" s="63">
        <f t="shared" si="2"/>
        <v>0</v>
      </c>
      <c r="O8" s="185"/>
      <c r="P8" s="118">
        <f t="shared" si="3"/>
        <v>0</v>
      </c>
      <c r="Q8" s="94">
        <f t="shared" si="4"/>
        <v>0</v>
      </c>
      <c r="R8" s="94">
        <f t="shared" si="5"/>
        <v>0</v>
      </c>
      <c r="S8" s="94">
        <f t="shared" si="6"/>
        <v>0</v>
      </c>
      <c r="T8" s="118">
        <f t="shared" si="7"/>
        <v>0</v>
      </c>
      <c r="U8" s="118">
        <f t="shared" si="8"/>
        <v>0</v>
      </c>
    </row>
    <row r="9" spans="1:26" ht="30" customHeight="1">
      <c r="A9" s="110" t="s">
        <v>711</v>
      </c>
      <c r="B9" s="365" t="s">
        <v>712</v>
      </c>
      <c r="C9" s="449"/>
      <c r="D9" s="59"/>
      <c r="E9" s="58" t="s">
        <v>713</v>
      </c>
      <c r="F9" s="147">
        <v>0</v>
      </c>
      <c r="G9" s="213">
        <v>0</v>
      </c>
      <c r="H9" s="214">
        <v>1</v>
      </c>
      <c r="I9" s="147">
        <f t="shared" si="0"/>
        <v>1</v>
      </c>
      <c r="J9" s="58"/>
      <c r="K9" s="450"/>
      <c r="L9" s="58" t="s">
        <v>40</v>
      </c>
      <c r="M9" s="63">
        <f t="shared" si="1"/>
        <v>0</v>
      </c>
      <c r="N9" s="63">
        <f t="shared" si="2"/>
        <v>0</v>
      </c>
      <c r="O9" s="185"/>
      <c r="P9" s="118">
        <f t="shared" si="3"/>
        <v>0</v>
      </c>
      <c r="Q9" s="94">
        <f t="shared" si="4"/>
        <v>0</v>
      </c>
      <c r="R9" s="94">
        <f t="shared" si="5"/>
        <v>0</v>
      </c>
      <c r="S9" s="94">
        <f t="shared" si="6"/>
        <v>0</v>
      </c>
      <c r="T9" s="118">
        <f t="shared" si="7"/>
        <v>0</v>
      </c>
      <c r="U9" s="118">
        <f t="shared" si="8"/>
        <v>0</v>
      </c>
    </row>
    <row r="10" spans="1:26" ht="81.75" customHeight="1">
      <c r="A10" s="110" t="s">
        <v>714</v>
      </c>
      <c r="B10" s="365" t="s">
        <v>715</v>
      </c>
      <c r="C10" s="58"/>
      <c r="D10" s="59"/>
      <c r="E10" s="58" t="s">
        <v>716</v>
      </c>
      <c r="F10" s="147">
        <v>3</v>
      </c>
      <c r="G10" s="213">
        <v>1</v>
      </c>
      <c r="H10" s="214">
        <v>1</v>
      </c>
      <c r="I10" s="147">
        <f t="shared" si="0"/>
        <v>5</v>
      </c>
      <c r="J10" s="58"/>
      <c r="K10" s="62"/>
      <c r="L10" s="58" t="s">
        <v>40</v>
      </c>
      <c r="M10" s="63">
        <f t="shared" si="1"/>
        <v>0</v>
      </c>
      <c r="N10" s="63">
        <f t="shared" si="2"/>
        <v>0</v>
      </c>
      <c r="O10" s="185"/>
      <c r="P10" s="118">
        <f t="shared" si="3"/>
        <v>0</v>
      </c>
      <c r="Q10" s="94">
        <f t="shared" si="4"/>
        <v>0</v>
      </c>
      <c r="R10" s="94">
        <f t="shared" si="5"/>
        <v>0</v>
      </c>
      <c r="S10" s="94">
        <f t="shared" si="6"/>
        <v>0</v>
      </c>
      <c r="T10" s="118">
        <f t="shared" si="7"/>
        <v>0</v>
      </c>
      <c r="U10" s="118">
        <f t="shared" si="8"/>
        <v>0</v>
      </c>
      <c r="V10" s="28"/>
      <c r="W10" s="79"/>
      <c r="X10" s="28"/>
      <c r="Y10" s="28"/>
      <c r="Z10" s="28"/>
    </row>
    <row r="11" spans="1:26" ht="30" customHeight="1">
      <c r="A11" s="110" t="s">
        <v>717</v>
      </c>
      <c r="B11" s="365" t="s">
        <v>718</v>
      </c>
      <c r="C11" s="58"/>
      <c r="D11" s="59"/>
      <c r="E11" s="58" t="s">
        <v>716</v>
      </c>
      <c r="F11" s="147">
        <v>2</v>
      </c>
      <c r="G11" s="213">
        <v>1</v>
      </c>
      <c r="H11" s="214">
        <v>1</v>
      </c>
      <c r="I11" s="147">
        <f t="shared" si="0"/>
        <v>4</v>
      </c>
      <c r="J11" s="58"/>
      <c r="K11" s="62"/>
      <c r="L11" s="58" t="s">
        <v>40</v>
      </c>
      <c r="M11" s="63">
        <f t="shared" si="1"/>
        <v>0</v>
      </c>
      <c r="N11" s="63">
        <f t="shared" si="2"/>
        <v>0</v>
      </c>
      <c r="O11" s="185"/>
      <c r="P11" s="118">
        <f t="shared" si="3"/>
        <v>0</v>
      </c>
      <c r="Q11" s="94">
        <f t="shared" si="4"/>
        <v>0</v>
      </c>
      <c r="R11" s="94">
        <f t="shared" si="5"/>
        <v>0</v>
      </c>
      <c r="S11" s="94">
        <f t="shared" si="6"/>
        <v>0</v>
      </c>
      <c r="T11" s="118">
        <f t="shared" si="7"/>
        <v>0</v>
      </c>
      <c r="U11" s="118">
        <f t="shared" si="8"/>
        <v>0</v>
      </c>
      <c r="V11" s="28"/>
      <c r="W11" s="79"/>
      <c r="X11" s="28"/>
      <c r="Y11" s="28"/>
      <c r="Z11" s="28"/>
    </row>
    <row r="12" spans="1:26" ht="30" customHeight="1">
      <c r="A12" s="110" t="s">
        <v>719</v>
      </c>
      <c r="B12" s="365" t="s">
        <v>720</v>
      </c>
      <c r="C12" s="448"/>
      <c r="D12" s="59"/>
      <c r="E12" s="58" t="s">
        <v>721</v>
      </c>
      <c r="F12" s="147">
        <v>20</v>
      </c>
      <c r="G12" s="213">
        <v>1</v>
      </c>
      <c r="H12" s="214">
        <v>1</v>
      </c>
      <c r="I12" s="147">
        <f t="shared" si="0"/>
        <v>22</v>
      </c>
      <c r="J12" s="58"/>
      <c r="K12" s="447"/>
      <c r="L12" s="58" t="s">
        <v>40</v>
      </c>
      <c r="M12" s="63">
        <f t="shared" si="1"/>
        <v>0</v>
      </c>
      <c r="N12" s="63">
        <f t="shared" si="2"/>
        <v>0</v>
      </c>
      <c r="O12" s="185"/>
      <c r="P12" s="118">
        <f t="shared" si="3"/>
        <v>0</v>
      </c>
      <c r="Q12" s="94">
        <f t="shared" si="4"/>
        <v>0</v>
      </c>
      <c r="R12" s="94">
        <f t="shared" si="5"/>
        <v>0</v>
      </c>
      <c r="S12" s="94">
        <f t="shared" si="6"/>
        <v>0</v>
      </c>
      <c r="T12" s="118">
        <f t="shared" si="7"/>
        <v>0</v>
      </c>
      <c r="U12" s="118">
        <f t="shared" si="8"/>
        <v>0</v>
      </c>
    </row>
    <row r="13" spans="1:26" ht="30" customHeight="1">
      <c r="A13" s="110" t="s">
        <v>722</v>
      </c>
      <c r="B13" s="365" t="s">
        <v>723</v>
      </c>
      <c r="C13" s="451"/>
      <c r="D13" s="59"/>
      <c r="E13" s="58" t="s">
        <v>724</v>
      </c>
      <c r="F13" s="147">
        <v>0</v>
      </c>
      <c r="G13" s="213">
        <v>3</v>
      </c>
      <c r="H13" s="214">
        <v>2</v>
      </c>
      <c r="I13" s="147">
        <f t="shared" si="0"/>
        <v>5</v>
      </c>
      <c r="J13" s="58"/>
      <c r="K13" s="62"/>
      <c r="L13" s="58" t="s">
        <v>40</v>
      </c>
      <c r="M13" s="63">
        <f t="shared" si="1"/>
        <v>0</v>
      </c>
      <c r="N13" s="63">
        <f t="shared" si="2"/>
        <v>0</v>
      </c>
      <c r="O13" s="185"/>
      <c r="P13" s="118">
        <f t="shared" si="3"/>
        <v>0</v>
      </c>
      <c r="Q13" s="94">
        <f t="shared" si="4"/>
        <v>0</v>
      </c>
      <c r="R13" s="94">
        <f t="shared" si="5"/>
        <v>0</v>
      </c>
      <c r="S13" s="94">
        <f t="shared" si="6"/>
        <v>0</v>
      </c>
      <c r="T13" s="118">
        <f t="shared" si="7"/>
        <v>0</v>
      </c>
      <c r="U13" s="118">
        <f t="shared" si="8"/>
        <v>0</v>
      </c>
    </row>
    <row r="14" spans="1:26" ht="30" customHeight="1">
      <c r="A14" s="110" t="s">
        <v>725</v>
      </c>
      <c r="B14" s="365" t="s">
        <v>726</v>
      </c>
      <c r="C14" s="449"/>
      <c r="D14" s="59"/>
      <c r="E14" s="58" t="s">
        <v>727</v>
      </c>
      <c r="F14" s="147">
        <v>0</v>
      </c>
      <c r="G14" s="213">
        <v>0</v>
      </c>
      <c r="H14" s="214">
        <v>1</v>
      </c>
      <c r="I14" s="147">
        <f t="shared" si="0"/>
        <v>1</v>
      </c>
      <c r="J14" s="58"/>
      <c r="K14" s="450"/>
      <c r="L14" s="58" t="s">
        <v>40</v>
      </c>
      <c r="M14" s="63">
        <f t="shared" si="1"/>
        <v>0</v>
      </c>
      <c r="N14" s="63">
        <f t="shared" si="2"/>
        <v>0</v>
      </c>
      <c r="O14" s="185"/>
      <c r="P14" s="118">
        <f t="shared" si="3"/>
        <v>0</v>
      </c>
      <c r="Q14" s="94">
        <f t="shared" si="4"/>
        <v>0</v>
      </c>
      <c r="R14" s="94">
        <f t="shared" si="5"/>
        <v>0</v>
      </c>
      <c r="S14" s="94">
        <f t="shared" si="6"/>
        <v>0</v>
      </c>
      <c r="T14" s="118">
        <f t="shared" si="7"/>
        <v>0</v>
      </c>
      <c r="U14" s="118">
        <f t="shared" si="8"/>
        <v>0</v>
      </c>
    </row>
    <row r="15" spans="1:26" ht="30" customHeight="1">
      <c r="A15" s="110" t="s">
        <v>728</v>
      </c>
      <c r="B15" s="365" t="s">
        <v>729</v>
      </c>
      <c r="C15" s="58"/>
      <c r="D15" s="59"/>
      <c r="E15" s="58" t="s">
        <v>730</v>
      </c>
      <c r="F15" s="147">
        <v>1</v>
      </c>
      <c r="G15" s="213">
        <v>3</v>
      </c>
      <c r="H15" s="214">
        <v>20</v>
      </c>
      <c r="I15" s="147">
        <f t="shared" si="0"/>
        <v>24</v>
      </c>
      <c r="J15" s="58"/>
      <c r="K15" s="62"/>
      <c r="L15" s="58" t="s">
        <v>40</v>
      </c>
      <c r="M15" s="63">
        <f t="shared" si="1"/>
        <v>0</v>
      </c>
      <c r="N15" s="63">
        <f t="shared" si="2"/>
        <v>0</v>
      </c>
      <c r="O15" s="185"/>
      <c r="P15" s="118">
        <f t="shared" si="3"/>
        <v>0</v>
      </c>
      <c r="Q15" s="94">
        <f t="shared" si="4"/>
        <v>0</v>
      </c>
      <c r="R15" s="94">
        <f t="shared" si="5"/>
        <v>0</v>
      </c>
      <c r="S15" s="94">
        <f t="shared" si="6"/>
        <v>0</v>
      </c>
      <c r="T15" s="118">
        <f t="shared" si="7"/>
        <v>0</v>
      </c>
      <c r="U15" s="118">
        <f t="shared" si="8"/>
        <v>0</v>
      </c>
    </row>
    <row r="16" spans="1:26" ht="30" customHeight="1">
      <c r="A16" s="110" t="s">
        <v>731</v>
      </c>
      <c r="B16" s="365" t="s">
        <v>732</v>
      </c>
      <c r="C16" s="448"/>
      <c r="D16" s="59"/>
      <c r="E16" s="58" t="s">
        <v>733</v>
      </c>
      <c r="F16" s="147">
        <v>30</v>
      </c>
      <c r="G16" s="213">
        <v>1</v>
      </c>
      <c r="H16" s="214">
        <v>1</v>
      </c>
      <c r="I16" s="147">
        <f t="shared" si="0"/>
        <v>32</v>
      </c>
      <c r="J16" s="58"/>
      <c r="K16" s="447"/>
      <c r="L16" s="58" t="s">
        <v>40</v>
      </c>
      <c r="M16" s="63">
        <f t="shared" si="1"/>
        <v>0</v>
      </c>
      <c r="N16" s="63">
        <f t="shared" si="2"/>
        <v>0</v>
      </c>
      <c r="O16" s="185"/>
      <c r="P16" s="118">
        <f t="shared" si="3"/>
        <v>0</v>
      </c>
      <c r="Q16" s="94">
        <f t="shared" si="4"/>
        <v>0</v>
      </c>
      <c r="R16" s="94">
        <f t="shared" si="5"/>
        <v>0</v>
      </c>
      <c r="S16" s="94">
        <f t="shared" si="6"/>
        <v>0</v>
      </c>
      <c r="T16" s="118">
        <f t="shared" si="7"/>
        <v>0</v>
      </c>
      <c r="U16" s="118">
        <f t="shared" si="8"/>
        <v>0</v>
      </c>
    </row>
    <row r="17" spans="1:26" ht="30" customHeight="1">
      <c r="A17" s="110" t="s">
        <v>734</v>
      </c>
      <c r="B17" s="365" t="s">
        <v>735</v>
      </c>
      <c r="C17" s="52"/>
      <c r="D17" s="452"/>
      <c r="E17" s="110" t="s">
        <v>736</v>
      </c>
      <c r="F17" s="190">
        <v>6</v>
      </c>
      <c r="G17" s="453">
        <v>1</v>
      </c>
      <c r="H17" s="454">
        <v>40</v>
      </c>
      <c r="I17" s="455">
        <f t="shared" si="0"/>
        <v>47</v>
      </c>
      <c r="J17" s="137"/>
      <c r="K17" s="282"/>
      <c r="L17" s="456">
        <v>0.08</v>
      </c>
      <c r="M17" s="113">
        <f>I17*K17</f>
        <v>0</v>
      </c>
      <c r="N17" s="113">
        <f t="shared" si="2"/>
        <v>0</v>
      </c>
      <c r="O17" s="457"/>
      <c r="P17" s="118">
        <f t="shared" si="3"/>
        <v>0</v>
      </c>
      <c r="Q17" s="94">
        <f t="shared" si="4"/>
        <v>0</v>
      </c>
      <c r="R17" s="94">
        <f t="shared" si="5"/>
        <v>0</v>
      </c>
      <c r="S17" s="94">
        <f t="shared" si="6"/>
        <v>0</v>
      </c>
      <c r="T17" s="118">
        <f t="shared" si="7"/>
        <v>0</v>
      </c>
      <c r="U17" s="118">
        <f t="shared" si="8"/>
        <v>0</v>
      </c>
      <c r="V17" s="28"/>
      <c r="W17" s="79"/>
      <c r="X17" s="28"/>
      <c r="Y17" s="28"/>
      <c r="Z17" s="28"/>
    </row>
    <row r="18" spans="1:26" ht="30" customHeight="1">
      <c r="A18" s="110" t="s">
        <v>737</v>
      </c>
      <c r="B18" s="365" t="s">
        <v>738</v>
      </c>
      <c r="C18" s="58"/>
      <c r="D18" s="59"/>
      <c r="E18" s="58" t="s">
        <v>739</v>
      </c>
      <c r="F18" s="147">
        <v>1</v>
      </c>
      <c r="G18" s="213">
        <v>1</v>
      </c>
      <c r="H18" s="214">
        <v>2</v>
      </c>
      <c r="I18" s="147">
        <f t="shared" si="0"/>
        <v>4</v>
      </c>
      <c r="J18" s="58"/>
      <c r="K18" s="62"/>
      <c r="L18" s="58" t="s">
        <v>40</v>
      </c>
      <c r="M18" s="63">
        <f t="shared" ref="M18:M47" si="9">K18*I18</f>
        <v>0</v>
      </c>
      <c r="N18" s="63">
        <f t="shared" si="2"/>
        <v>0</v>
      </c>
      <c r="O18" s="28"/>
      <c r="P18" s="118">
        <f t="shared" si="3"/>
        <v>0</v>
      </c>
      <c r="Q18" s="94">
        <f t="shared" si="4"/>
        <v>0</v>
      </c>
      <c r="R18" s="94">
        <f t="shared" si="5"/>
        <v>0</v>
      </c>
      <c r="S18" s="94">
        <f t="shared" si="6"/>
        <v>0</v>
      </c>
      <c r="T18" s="118">
        <f t="shared" si="7"/>
        <v>0</v>
      </c>
      <c r="U18" s="118">
        <f t="shared" si="8"/>
        <v>0</v>
      </c>
    </row>
    <row r="19" spans="1:26" ht="30" customHeight="1">
      <c r="A19" s="110" t="s">
        <v>740</v>
      </c>
      <c r="B19" s="365" t="s">
        <v>741</v>
      </c>
      <c r="C19" s="448"/>
      <c r="D19" s="59"/>
      <c r="E19" s="58" t="s">
        <v>64</v>
      </c>
      <c r="F19" s="147">
        <v>10</v>
      </c>
      <c r="G19" s="213">
        <v>0</v>
      </c>
      <c r="H19" s="214">
        <v>0</v>
      </c>
      <c r="I19" s="147">
        <f t="shared" si="0"/>
        <v>10</v>
      </c>
      <c r="J19" s="58"/>
      <c r="K19" s="447"/>
      <c r="L19" s="58" t="s">
        <v>40</v>
      </c>
      <c r="M19" s="63">
        <f t="shared" si="9"/>
        <v>0</v>
      </c>
      <c r="N19" s="63">
        <f t="shared" si="2"/>
        <v>0</v>
      </c>
      <c r="O19" s="185"/>
      <c r="P19" s="118">
        <f t="shared" si="3"/>
        <v>0</v>
      </c>
      <c r="Q19" s="94">
        <f t="shared" si="4"/>
        <v>0</v>
      </c>
      <c r="R19" s="94">
        <f t="shared" si="5"/>
        <v>0</v>
      </c>
      <c r="S19" s="94">
        <f t="shared" si="6"/>
        <v>0</v>
      </c>
      <c r="T19" s="118">
        <f t="shared" si="7"/>
        <v>0</v>
      </c>
      <c r="U19" s="118">
        <f t="shared" si="8"/>
        <v>0</v>
      </c>
    </row>
    <row r="20" spans="1:26" ht="30" customHeight="1">
      <c r="A20" s="110" t="s">
        <v>742</v>
      </c>
      <c r="B20" s="365" t="s">
        <v>743</v>
      </c>
      <c r="C20" s="58"/>
      <c r="D20" s="59"/>
      <c r="E20" s="58" t="s">
        <v>744</v>
      </c>
      <c r="F20" s="147">
        <v>1</v>
      </c>
      <c r="G20" s="213">
        <v>0</v>
      </c>
      <c r="H20" s="214">
        <v>5</v>
      </c>
      <c r="I20" s="147">
        <f t="shared" si="0"/>
        <v>6</v>
      </c>
      <c r="J20" s="58"/>
      <c r="K20" s="62"/>
      <c r="L20" s="58" t="s">
        <v>40</v>
      </c>
      <c r="M20" s="63">
        <f t="shared" si="9"/>
        <v>0</v>
      </c>
      <c r="N20" s="63">
        <f t="shared" si="2"/>
        <v>0</v>
      </c>
      <c r="O20" s="185"/>
      <c r="P20" s="118">
        <f t="shared" si="3"/>
        <v>0</v>
      </c>
      <c r="Q20" s="94">
        <f t="shared" si="4"/>
        <v>0</v>
      </c>
      <c r="R20" s="94">
        <f t="shared" si="5"/>
        <v>0</v>
      </c>
      <c r="S20" s="94">
        <f t="shared" si="6"/>
        <v>0</v>
      </c>
      <c r="T20" s="118">
        <f t="shared" si="7"/>
        <v>0</v>
      </c>
      <c r="U20" s="118">
        <f t="shared" si="8"/>
        <v>0</v>
      </c>
    </row>
    <row r="21" spans="1:26" ht="30" customHeight="1">
      <c r="A21" s="110" t="s">
        <v>745</v>
      </c>
      <c r="B21" s="365" t="s">
        <v>746</v>
      </c>
      <c r="C21" s="449"/>
      <c r="D21" s="59"/>
      <c r="E21" s="58" t="s">
        <v>747</v>
      </c>
      <c r="F21" s="147">
        <v>0</v>
      </c>
      <c r="G21" s="213">
        <v>1</v>
      </c>
      <c r="H21" s="214">
        <v>1</v>
      </c>
      <c r="I21" s="147">
        <f t="shared" si="0"/>
        <v>2</v>
      </c>
      <c r="J21" s="58"/>
      <c r="K21" s="450"/>
      <c r="L21" s="58" t="s">
        <v>40</v>
      </c>
      <c r="M21" s="63">
        <f t="shared" si="9"/>
        <v>0</v>
      </c>
      <c r="N21" s="63">
        <f t="shared" si="2"/>
        <v>0</v>
      </c>
      <c r="O21" s="185"/>
      <c r="P21" s="118">
        <f t="shared" si="3"/>
        <v>0</v>
      </c>
      <c r="Q21" s="94">
        <f t="shared" si="4"/>
        <v>0</v>
      </c>
      <c r="R21" s="94">
        <f t="shared" si="5"/>
        <v>0</v>
      </c>
      <c r="S21" s="94">
        <f t="shared" si="6"/>
        <v>0</v>
      </c>
      <c r="T21" s="118">
        <f t="shared" si="7"/>
        <v>0</v>
      </c>
      <c r="U21" s="118">
        <f t="shared" si="8"/>
        <v>0</v>
      </c>
    </row>
    <row r="22" spans="1:26" ht="30" customHeight="1">
      <c r="A22" s="110" t="s">
        <v>748</v>
      </c>
      <c r="B22" s="365" t="s">
        <v>749</v>
      </c>
      <c r="C22" s="86"/>
      <c r="D22" s="458"/>
      <c r="E22" s="86" t="s">
        <v>750</v>
      </c>
      <c r="F22" s="459">
        <v>2</v>
      </c>
      <c r="G22" s="213">
        <v>0</v>
      </c>
      <c r="H22" s="214">
        <v>1</v>
      </c>
      <c r="I22" s="459">
        <f t="shared" si="0"/>
        <v>3</v>
      </c>
      <c r="J22" s="86"/>
      <c r="K22" s="195"/>
      <c r="L22" s="86" t="s">
        <v>40</v>
      </c>
      <c r="M22" s="460">
        <f t="shared" si="9"/>
        <v>0</v>
      </c>
      <c r="N22" s="460">
        <f t="shared" si="2"/>
        <v>0</v>
      </c>
      <c r="O22" s="221"/>
      <c r="P22" s="118">
        <f t="shared" si="3"/>
        <v>0</v>
      </c>
      <c r="Q22" s="94">
        <f t="shared" si="4"/>
        <v>0</v>
      </c>
      <c r="R22" s="94">
        <f t="shared" si="5"/>
        <v>0</v>
      </c>
      <c r="S22" s="94">
        <f t="shared" si="6"/>
        <v>0</v>
      </c>
      <c r="T22" s="118">
        <f t="shared" si="7"/>
        <v>0</v>
      </c>
      <c r="U22" s="118">
        <f t="shared" si="8"/>
        <v>0</v>
      </c>
    </row>
    <row r="23" spans="1:26" ht="30" customHeight="1">
      <c r="A23" s="110" t="s">
        <v>751</v>
      </c>
      <c r="B23" s="365" t="s">
        <v>752</v>
      </c>
      <c r="C23" s="448"/>
      <c r="D23" s="59"/>
      <c r="E23" s="58" t="s">
        <v>753</v>
      </c>
      <c r="F23" s="147">
        <v>10</v>
      </c>
      <c r="G23" s="213">
        <v>0</v>
      </c>
      <c r="H23" s="214">
        <v>0</v>
      </c>
      <c r="I23" s="147">
        <f t="shared" si="0"/>
        <v>10</v>
      </c>
      <c r="J23" s="58"/>
      <c r="K23" s="447"/>
      <c r="L23" s="58" t="s">
        <v>40</v>
      </c>
      <c r="M23" s="63">
        <f t="shared" si="9"/>
        <v>0</v>
      </c>
      <c r="N23" s="63">
        <f t="shared" si="2"/>
        <v>0</v>
      </c>
      <c r="O23" s="185"/>
      <c r="P23" s="118">
        <f t="shared" si="3"/>
        <v>0</v>
      </c>
      <c r="Q23" s="94">
        <f t="shared" si="4"/>
        <v>0</v>
      </c>
      <c r="R23" s="94">
        <f t="shared" si="5"/>
        <v>0</v>
      </c>
      <c r="S23" s="94">
        <f t="shared" si="6"/>
        <v>0</v>
      </c>
      <c r="T23" s="118">
        <f t="shared" si="7"/>
        <v>0</v>
      </c>
      <c r="U23" s="118">
        <f t="shared" si="8"/>
        <v>0</v>
      </c>
    </row>
    <row r="24" spans="1:26" ht="30" customHeight="1">
      <c r="A24" s="110" t="s">
        <v>754</v>
      </c>
      <c r="B24" s="365" t="s">
        <v>755</v>
      </c>
      <c r="C24" s="448"/>
      <c r="D24" s="59"/>
      <c r="E24" s="58" t="s">
        <v>756</v>
      </c>
      <c r="F24" s="147">
        <v>3</v>
      </c>
      <c r="G24" s="213">
        <v>0</v>
      </c>
      <c r="H24" s="214">
        <v>0</v>
      </c>
      <c r="I24" s="147">
        <f t="shared" si="0"/>
        <v>3</v>
      </c>
      <c r="J24" s="58"/>
      <c r="K24" s="447"/>
      <c r="L24" s="58" t="s">
        <v>40</v>
      </c>
      <c r="M24" s="63">
        <f t="shared" si="9"/>
        <v>0</v>
      </c>
      <c r="N24" s="63">
        <f t="shared" si="2"/>
        <v>0</v>
      </c>
      <c r="O24" s="185"/>
      <c r="P24" s="118">
        <f t="shared" si="3"/>
        <v>0</v>
      </c>
      <c r="Q24" s="94">
        <f t="shared" si="4"/>
        <v>0</v>
      </c>
      <c r="R24" s="94">
        <f t="shared" si="5"/>
        <v>0</v>
      </c>
      <c r="S24" s="94">
        <f t="shared" si="6"/>
        <v>0</v>
      </c>
      <c r="T24" s="118">
        <f t="shared" si="7"/>
        <v>0</v>
      </c>
      <c r="U24" s="118">
        <f t="shared" si="8"/>
        <v>0</v>
      </c>
    </row>
    <row r="25" spans="1:26" ht="30" customHeight="1">
      <c r="A25" s="110" t="s">
        <v>757</v>
      </c>
      <c r="B25" s="365" t="s">
        <v>758</v>
      </c>
      <c r="C25" s="448"/>
      <c r="D25" s="59"/>
      <c r="E25" s="58" t="s">
        <v>759</v>
      </c>
      <c r="F25" s="147">
        <v>10</v>
      </c>
      <c r="G25" s="213">
        <v>0</v>
      </c>
      <c r="H25" s="214">
        <v>0</v>
      </c>
      <c r="I25" s="147">
        <f t="shared" si="0"/>
        <v>10</v>
      </c>
      <c r="J25" s="58"/>
      <c r="K25" s="447"/>
      <c r="L25" s="58" t="s">
        <v>40</v>
      </c>
      <c r="M25" s="63">
        <f t="shared" si="9"/>
        <v>0</v>
      </c>
      <c r="N25" s="63">
        <f t="shared" si="2"/>
        <v>0</v>
      </c>
      <c r="O25" s="185"/>
      <c r="P25" s="118">
        <f t="shared" si="3"/>
        <v>0</v>
      </c>
      <c r="Q25" s="94">
        <f t="shared" si="4"/>
        <v>0</v>
      </c>
      <c r="R25" s="94">
        <f t="shared" si="5"/>
        <v>0</v>
      </c>
      <c r="S25" s="94">
        <f t="shared" si="6"/>
        <v>0</v>
      </c>
      <c r="T25" s="118">
        <f t="shared" si="7"/>
        <v>0</v>
      </c>
      <c r="U25" s="118">
        <f t="shared" si="8"/>
        <v>0</v>
      </c>
    </row>
    <row r="26" spans="1:26" ht="30" customHeight="1">
      <c r="A26" s="110" t="s">
        <v>760</v>
      </c>
      <c r="B26" s="365" t="s">
        <v>761</v>
      </c>
      <c r="C26" s="58"/>
      <c r="D26" s="59"/>
      <c r="E26" s="58" t="s">
        <v>762</v>
      </c>
      <c r="F26" s="147">
        <v>5</v>
      </c>
      <c r="G26" s="213">
        <v>1</v>
      </c>
      <c r="H26" s="214">
        <v>1</v>
      </c>
      <c r="I26" s="147">
        <f t="shared" si="0"/>
        <v>7</v>
      </c>
      <c r="J26" s="58"/>
      <c r="K26" s="62"/>
      <c r="L26" s="58" t="s">
        <v>40</v>
      </c>
      <c r="M26" s="63">
        <f t="shared" si="9"/>
        <v>0</v>
      </c>
      <c r="N26" s="63">
        <f t="shared" si="2"/>
        <v>0</v>
      </c>
      <c r="O26" s="185"/>
      <c r="P26" s="118">
        <f t="shared" si="3"/>
        <v>0</v>
      </c>
      <c r="Q26" s="94">
        <f t="shared" si="4"/>
        <v>0</v>
      </c>
      <c r="R26" s="94">
        <f t="shared" si="5"/>
        <v>0</v>
      </c>
      <c r="S26" s="94">
        <f t="shared" si="6"/>
        <v>0</v>
      </c>
      <c r="T26" s="118">
        <f t="shared" si="7"/>
        <v>0</v>
      </c>
      <c r="U26" s="118">
        <f t="shared" si="8"/>
        <v>0</v>
      </c>
    </row>
    <row r="27" spans="1:26" ht="30" customHeight="1">
      <c r="A27" s="110" t="s">
        <v>763</v>
      </c>
      <c r="B27" s="365" t="s">
        <v>764</v>
      </c>
      <c r="C27" s="58"/>
      <c r="D27" s="59"/>
      <c r="E27" s="58" t="s">
        <v>762</v>
      </c>
      <c r="F27" s="147">
        <v>5</v>
      </c>
      <c r="G27" s="213">
        <v>1</v>
      </c>
      <c r="H27" s="214">
        <v>1</v>
      </c>
      <c r="I27" s="147">
        <f t="shared" si="0"/>
        <v>7</v>
      </c>
      <c r="J27" s="58"/>
      <c r="K27" s="62"/>
      <c r="L27" s="58" t="s">
        <v>40</v>
      </c>
      <c r="M27" s="63">
        <f t="shared" si="9"/>
        <v>0</v>
      </c>
      <c r="N27" s="63">
        <f t="shared" si="2"/>
        <v>0</v>
      </c>
      <c r="O27" s="185"/>
      <c r="P27" s="118">
        <f t="shared" si="3"/>
        <v>0</v>
      </c>
      <c r="Q27" s="94">
        <f t="shared" si="4"/>
        <v>0</v>
      </c>
      <c r="R27" s="94">
        <f t="shared" si="5"/>
        <v>0</v>
      </c>
      <c r="S27" s="94">
        <f t="shared" si="6"/>
        <v>0</v>
      </c>
      <c r="T27" s="118">
        <f t="shared" si="7"/>
        <v>0</v>
      </c>
      <c r="U27" s="118">
        <f t="shared" si="8"/>
        <v>0</v>
      </c>
    </row>
    <row r="28" spans="1:26" ht="30" customHeight="1">
      <c r="A28" s="110" t="s">
        <v>765</v>
      </c>
      <c r="B28" s="365" t="s">
        <v>766</v>
      </c>
      <c r="C28" s="58"/>
      <c r="D28" s="59"/>
      <c r="E28" s="58" t="s">
        <v>767</v>
      </c>
      <c r="F28" s="147">
        <v>15</v>
      </c>
      <c r="G28" s="213">
        <v>1</v>
      </c>
      <c r="H28" s="214">
        <v>2</v>
      </c>
      <c r="I28" s="147">
        <f t="shared" si="0"/>
        <v>18</v>
      </c>
      <c r="J28" s="58"/>
      <c r="K28" s="62"/>
      <c r="L28" s="58" t="s">
        <v>40</v>
      </c>
      <c r="M28" s="63">
        <f t="shared" si="9"/>
        <v>0</v>
      </c>
      <c r="N28" s="63">
        <f t="shared" si="2"/>
        <v>0</v>
      </c>
      <c r="O28" s="185"/>
      <c r="P28" s="118">
        <f t="shared" si="3"/>
        <v>0</v>
      </c>
      <c r="Q28" s="94">
        <f t="shared" si="4"/>
        <v>0</v>
      </c>
      <c r="R28" s="94">
        <f t="shared" si="5"/>
        <v>0</v>
      </c>
      <c r="S28" s="94">
        <f t="shared" si="6"/>
        <v>0</v>
      </c>
      <c r="T28" s="118">
        <f t="shared" si="7"/>
        <v>0</v>
      </c>
      <c r="U28" s="118">
        <f t="shared" si="8"/>
        <v>0</v>
      </c>
    </row>
    <row r="29" spans="1:26" ht="30" customHeight="1">
      <c r="A29" s="110" t="s">
        <v>768</v>
      </c>
      <c r="B29" s="365" t="s">
        <v>766</v>
      </c>
      <c r="C29" s="58"/>
      <c r="D29" s="59"/>
      <c r="E29" s="256" t="s">
        <v>769</v>
      </c>
      <c r="F29" s="147">
        <v>20</v>
      </c>
      <c r="G29" s="213">
        <v>1</v>
      </c>
      <c r="H29" s="214">
        <v>2</v>
      </c>
      <c r="I29" s="147">
        <f t="shared" si="0"/>
        <v>23</v>
      </c>
      <c r="J29" s="58"/>
      <c r="K29" s="62"/>
      <c r="L29" s="58" t="s">
        <v>40</v>
      </c>
      <c r="M29" s="63">
        <f t="shared" si="9"/>
        <v>0</v>
      </c>
      <c r="N29" s="63">
        <f t="shared" si="2"/>
        <v>0</v>
      </c>
      <c r="O29" s="185"/>
      <c r="P29" s="118">
        <f t="shared" si="3"/>
        <v>0</v>
      </c>
      <c r="Q29" s="94">
        <f t="shared" si="4"/>
        <v>0</v>
      </c>
      <c r="R29" s="94">
        <f t="shared" si="5"/>
        <v>0</v>
      </c>
      <c r="S29" s="94">
        <f t="shared" si="6"/>
        <v>0</v>
      </c>
      <c r="T29" s="118">
        <f t="shared" si="7"/>
        <v>0</v>
      </c>
      <c r="U29" s="118">
        <f t="shared" si="8"/>
        <v>0</v>
      </c>
    </row>
    <row r="30" spans="1:26" ht="30" customHeight="1">
      <c r="A30" s="110" t="s">
        <v>770</v>
      </c>
      <c r="B30" s="365" t="s">
        <v>771</v>
      </c>
      <c r="C30" s="449"/>
      <c r="D30" s="59"/>
      <c r="E30" s="58" t="s">
        <v>772</v>
      </c>
      <c r="F30" s="147">
        <v>2</v>
      </c>
      <c r="G30" s="213">
        <v>3</v>
      </c>
      <c r="H30" s="214">
        <v>2</v>
      </c>
      <c r="I30" s="147">
        <f t="shared" si="0"/>
        <v>7</v>
      </c>
      <c r="J30" s="58"/>
      <c r="K30" s="450"/>
      <c r="L30" s="58" t="s">
        <v>40</v>
      </c>
      <c r="M30" s="63">
        <f t="shared" si="9"/>
        <v>0</v>
      </c>
      <c r="N30" s="63">
        <f t="shared" si="2"/>
        <v>0</v>
      </c>
      <c r="O30" s="185"/>
      <c r="P30" s="118">
        <f t="shared" si="3"/>
        <v>0</v>
      </c>
      <c r="Q30" s="94">
        <f t="shared" si="4"/>
        <v>0</v>
      </c>
      <c r="R30" s="94">
        <f t="shared" si="5"/>
        <v>0</v>
      </c>
      <c r="S30" s="94">
        <f t="shared" si="6"/>
        <v>0</v>
      </c>
      <c r="T30" s="118">
        <f t="shared" si="7"/>
        <v>0</v>
      </c>
      <c r="U30" s="118">
        <f t="shared" si="8"/>
        <v>0</v>
      </c>
    </row>
    <row r="31" spans="1:26" ht="30" customHeight="1">
      <c r="A31" s="110" t="s">
        <v>773</v>
      </c>
      <c r="B31" s="365" t="s">
        <v>774</v>
      </c>
      <c r="C31" s="451"/>
      <c r="D31" s="59"/>
      <c r="E31" s="461" t="s">
        <v>775</v>
      </c>
      <c r="F31" s="147">
        <v>1</v>
      </c>
      <c r="G31" s="213">
        <v>10</v>
      </c>
      <c r="H31" s="214">
        <v>10</v>
      </c>
      <c r="I31" s="147">
        <f t="shared" si="0"/>
        <v>21</v>
      </c>
      <c r="J31" s="58"/>
      <c r="K31" s="62"/>
      <c r="L31" s="58" t="s">
        <v>40</v>
      </c>
      <c r="M31" s="63">
        <f t="shared" si="9"/>
        <v>0</v>
      </c>
      <c r="N31" s="63">
        <f t="shared" si="2"/>
        <v>0</v>
      </c>
      <c r="O31" s="185"/>
      <c r="P31" s="118">
        <f t="shared" si="3"/>
        <v>0</v>
      </c>
      <c r="Q31" s="94">
        <f t="shared" si="4"/>
        <v>0</v>
      </c>
      <c r="R31" s="94">
        <f t="shared" si="5"/>
        <v>0</v>
      </c>
      <c r="S31" s="94">
        <f t="shared" si="6"/>
        <v>0</v>
      </c>
      <c r="T31" s="118">
        <f t="shared" si="7"/>
        <v>0</v>
      </c>
      <c r="U31" s="118">
        <f t="shared" si="8"/>
        <v>0</v>
      </c>
    </row>
    <row r="32" spans="1:26" ht="30" customHeight="1">
      <c r="A32" s="110" t="s">
        <v>776</v>
      </c>
      <c r="B32" s="365" t="s">
        <v>777</v>
      </c>
      <c r="C32" s="58"/>
      <c r="D32" s="59"/>
      <c r="E32" s="58" t="s">
        <v>778</v>
      </c>
      <c r="F32" s="147">
        <v>1</v>
      </c>
      <c r="G32" s="213">
        <v>1</v>
      </c>
      <c r="H32" s="214">
        <v>2</v>
      </c>
      <c r="I32" s="147">
        <f t="shared" si="0"/>
        <v>4</v>
      </c>
      <c r="J32" s="58"/>
      <c r="K32" s="62"/>
      <c r="L32" s="58" t="s">
        <v>40</v>
      </c>
      <c r="M32" s="63">
        <f t="shared" si="9"/>
        <v>0</v>
      </c>
      <c r="N32" s="63">
        <f t="shared" si="2"/>
        <v>0</v>
      </c>
      <c r="O32" s="28"/>
      <c r="P32" s="118">
        <f t="shared" si="3"/>
        <v>0</v>
      </c>
      <c r="Q32" s="94">
        <f t="shared" si="4"/>
        <v>0</v>
      </c>
      <c r="R32" s="94">
        <f t="shared" si="5"/>
        <v>0</v>
      </c>
      <c r="S32" s="94">
        <f t="shared" si="6"/>
        <v>0</v>
      </c>
      <c r="T32" s="118">
        <f t="shared" si="7"/>
        <v>0</v>
      </c>
      <c r="U32" s="118">
        <f t="shared" si="8"/>
        <v>0</v>
      </c>
    </row>
    <row r="33" spans="1:26" ht="30" customHeight="1">
      <c r="A33" s="110" t="s">
        <v>779</v>
      </c>
      <c r="B33" s="365" t="s">
        <v>780</v>
      </c>
      <c r="C33" s="58"/>
      <c r="D33" s="59"/>
      <c r="E33" s="58" t="s">
        <v>778</v>
      </c>
      <c r="F33" s="147">
        <v>1</v>
      </c>
      <c r="G33" s="213">
        <v>1</v>
      </c>
      <c r="H33" s="214">
        <v>2</v>
      </c>
      <c r="I33" s="147">
        <f t="shared" si="0"/>
        <v>4</v>
      </c>
      <c r="J33" s="58"/>
      <c r="K33" s="62"/>
      <c r="L33" s="58" t="s">
        <v>40</v>
      </c>
      <c r="M33" s="63">
        <f t="shared" si="9"/>
        <v>0</v>
      </c>
      <c r="N33" s="63">
        <f t="shared" si="2"/>
        <v>0</v>
      </c>
      <c r="O33" s="28"/>
      <c r="P33" s="118">
        <f t="shared" si="3"/>
        <v>0</v>
      </c>
      <c r="Q33" s="94">
        <f t="shared" si="4"/>
        <v>0</v>
      </c>
      <c r="R33" s="94">
        <f t="shared" si="5"/>
        <v>0</v>
      </c>
      <c r="S33" s="94">
        <f t="shared" si="6"/>
        <v>0</v>
      </c>
      <c r="T33" s="118">
        <f t="shared" si="7"/>
        <v>0</v>
      </c>
      <c r="U33" s="118">
        <f t="shared" si="8"/>
        <v>0</v>
      </c>
    </row>
    <row r="34" spans="1:26" ht="30" customHeight="1">
      <c r="A34" s="110" t="s">
        <v>781</v>
      </c>
      <c r="B34" s="365" t="s">
        <v>782</v>
      </c>
      <c r="C34" s="251"/>
      <c r="D34" s="59"/>
      <c r="E34" s="355" t="s">
        <v>783</v>
      </c>
      <c r="F34" s="147">
        <v>1</v>
      </c>
      <c r="G34" s="213">
        <v>2</v>
      </c>
      <c r="H34" s="214">
        <v>1</v>
      </c>
      <c r="I34" s="147">
        <f t="shared" si="0"/>
        <v>4</v>
      </c>
      <c r="J34" s="58"/>
      <c r="K34" s="450"/>
      <c r="L34" s="58" t="s">
        <v>40</v>
      </c>
      <c r="M34" s="63">
        <f t="shared" si="9"/>
        <v>0</v>
      </c>
      <c r="N34" s="63">
        <f t="shared" si="2"/>
        <v>0</v>
      </c>
      <c r="O34" s="185"/>
      <c r="P34" s="118">
        <f t="shared" si="3"/>
        <v>0</v>
      </c>
      <c r="Q34" s="94">
        <f t="shared" si="4"/>
        <v>0</v>
      </c>
      <c r="R34" s="94">
        <f t="shared" si="5"/>
        <v>0</v>
      </c>
      <c r="S34" s="94">
        <f t="shared" si="6"/>
        <v>0</v>
      </c>
      <c r="T34" s="118">
        <f t="shared" si="7"/>
        <v>0</v>
      </c>
      <c r="U34" s="118">
        <f t="shared" si="8"/>
        <v>0</v>
      </c>
    </row>
    <row r="35" spans="1:26" ht="30" customHeight="1">
      <c r="A35" s="462" t="s">
        <v>784</v>
      </c>
      <c r="B35" s="365" t="s">
        <v>785</v>
      </c>
      <c r="C35" s="448"/>
      <c r="D35" s="59"/>
      <c r="E35" s="58" t="s">
        <v>786</v>
      </c>
      <c r="F35" s="147">
        <v>10</v>
      </c>
      <c r="G35" s="213">
        <v>0</v>
      </c>
      <c r="H35" s="214">
        <v>0</v>
      </c>
      <c r="I35" s="147">
        <f t="shared" si="0"/>
        <v>10</v>
      </c>
      <c r="J35" s="58"/>
      <c r="K35" s="447"/>
      <c r="L35" s="58" t="s">
        <v>40</v>
      </c>
      <c r="M35" s="63">
        <f t="shared" si="9"/>
        <v>0</v>
      </c>
      <c r="N35" s="63">
        <f t="shared" si="2"/>
        <v>0</v>
      </c>
      <c r="O35" s="185"/>
      <c r="P35" s="118">
        <f t="shared" si="3"/>
        <v>0</v>
      </c>
      <c r="Q35" s="94">
        <f t="shared" si="4"/>
        <v>0</v>
      </c>
      <c r="R35" s="94">
        <f t="shared" si="5"/>
        <v>0</v>
      </c>
      <c r="S35" s="94">
        <f t="shared" si="6"/>
        <v>0</v>
      </c>
      <c r="T35" s="118">
        <f t="shared" si="7"/>
        <v>0</v>
      </c>
      <c r="U35" s="118">
        <f t="shared" si="8"/>
        <v>0</v>
      </c>
    </row>
    <row r="36" spans="1:26" ht="30" customHeight="1">
      <c r="A36" s="110" t="s">
        <v>787</v>
      </c>
      <c r="B36" s="365" t="s">
        <v>788</v>
      </c>
      <c r="C36" s="58"/>
      <c r="D36" s="59"/>
      <c r="E36" s="58" t="s">
        <v>789</v>
      </c>
      <c r="F36" s="147">
        <v>2</v>
      </c>
      <c r="G36" s="213">
        <v>0</v>
      </c>
      <c r="H36" s="214">
        <v>0</v>
      </c>
      <c r="I36" s="147">
        <f t="shared" si="0"/>
        <v>2</v>
      </c>
      <c r="J36" s="58"/>
      <c r="K36" s="62"/>
      <c r="L36" s="58" t="s">
        <v>40</v>
      </c>
      <c r="M36" s="63">
        <f t="shared" si="9"/>
        <v>0</v>
      </c>
      <c r="N36" s="63">
        <f t="shared" si="2"/>
        <v>0</v>
      </c>
      <c r="O36" s="463"/>
      <c r="P36" s="118">
        <f t="shared" si="3"/>
        <v>0</v>
      </c>
      <c r="Q36" s="94">
        <f t="shared" si="4"/>
        <v>0</v>
      </c>
      <c r="R36" s="94">
        <f t="shared" si="5"/>
        <v>0</v>
      </c>
      <c r="S36" s="94">
        <f t="shared" si="6"/>
        <v>0</v>
      </c>
      <c r="T36" s="118">
        <f t="shared" si="7"/>
        <v>0</v>
      </c>
      <c r="U36" s="118">
        <f t="shared" si="8"/>
        <v>0</v>
      </c>
    </row>
    <row r="37" spans="1:26" ht="30" customHeight="1">
      <c r="A37" s="110" t="s">
        <v>790</v>
      </c>
      <c r="B37" s="365" t="s">
        <v>791</v>
      </c>
      <c r="C37" s="448"/>
      <c r="D37" s="59"/>
      <c r="E37" s="58" t="s">
        <v>792</v>
      </c>
      <c r="F37" s="147">
        <v>45</v>
      </c>
      <c r="G37" s="213">
        <v>1</v>
      </c>
      <c r="H37" s="214">
        <v>1</v>
      </c>
      <c r="I37" s="147">
        <f t="shared" si="0"/>
        <v>47</v>
      </c>
      <c r="J37" s="58"/>
      <c r="K37" s="447"/>
      <c r="L37" s="58" t="s">
        <v>40</v>
      </c>
      <c r="M37" s="63">
        <f t="shared" si="9"/>
        <v>0</v>
      </c>
      <c r="N37" s="63">
        <f t="shared" si="2"/>
        <v>0</v>
      </c>
      <c r="O37" s="185"/>
      <c r="P37" s="118">
        <f t="shared" si="3"/>
        <v>0</v>
      </c>
      <c r="Q37" s="94">
        <f t="shared" si="4"/>
        <v>0</v>
      </c>
      <c r="R37" s="94">
        <f t="shared" si="5"/>
        <v>0</v>
      </c>
      <c r="S37" s="94">
        <f t="shared" si="6"/>
        <v>0</v>
      </c>
      <c r="T37" s="118">
        <f t="shared" si="7"/>
        <v>0</v>
      </c>
      <c r="U37" s="118">
        <f t="shared" si="8"/>
        <v>0</v>
      </c>
    </row>
    <row r="38" spans="1:26" ht="30" customHeight="1">
      <c r="A38" s="462" t="s">
        <v>793</v>
      </c>
      <c r="B38" s="365" t="s">
        <v>794</v>
      </c>
      <c r="C38" s="448"/>
      <c r="D38" s="59"/>
      <c r="E38" s="58" t="s">
        <v>795</v>
      </c>
      <c r="F38" s="147">
        <v>10</v>
      </c>
      <c r="G38" s="213">
        <v>0</v>
      </c>
      <c r="H38" s="214">
        <v>0</v>
      </c>
      <c r="I38" s="147">
        <f t="shared" si="0"/>
        <v>10</v>
      </c>
      <c r="J38" s="58"/>
      <c r="K38" s="447"/>
      <c r="L38" s="58" t="s">
        <v>40</v>
      </c>
      <c r="M38" s="63">
        <f t="shared" si="9"/>
        <v>0</v>
      </c>
      <c r="N38" s="63">
        <f t="shared" si="2"/>
        <v>0</v>
      </c>
      <c r="O38" s="185"/>
      <c r="P38" s="118">
        <f t="shared" si="3"/>
        <v>0</v>
      </c>
      <c r="Q38" s="94">
        <f t="shared" si="4"/>
        <v>0</v>
      </c>
      <c r="R38" s="94">
        <f t="shared" si="5"/>
        <v>0</v>
      </c>
      <c r="S38" s="94">
        <f t="shared" si="6"/>
        <v>0</v>
      </c>
      <c r="T38" s="118">
        <f t="shared" si="7"/>
        <v>0</v>
      </c>
      <c r="U38" s="118">
        <f t="shared" si="8"/>
        <v>0</v>
      </c>
    </row>
    <row r="39" spans="1:26" ht="30" customHeight="1">
      <c r="A39" s="110" t="s">
        <v>796</v>
      </c>
      <c r="B39" s="365" t="s">
        <v>797</v>
      </c>
      <c r="C39" s="58"/>
      <c r="D39" s="59"/>
      <c r="E39" s="58" t="s">
        <v>798</v>
      </c>
      <c r="F39" s="147">
        <v>30</v>
      </c>
      <c r="G39" s="213">
        <v>0</v>
      </c>
      <c r="H39" s="214">
        <v>2</v>
      </c>
      <c r="I39" s="147">
        <f t="shared" ref="I39:I70" si="10">SUM(F39:H39)</f>
        <v>32</v>
      </c>
      <c r="J39" s="58"/>
      <c r="K39" s="62"/>
      <c r="L39" s="58" t="s">
        <v>40</v>
      </c>
      <c r="M39" s="63">
        <f t="shared" si="9"/>
        <v>0</v>
      </c>
      <c r="N39" s="63">
        <f t="shared" ref="N39:N70" si="11">(M39*L39)+M39</f>
        <v>0</v>
      </c>
      <c r="O39" s="464"/>
      <c r="P39" s="118">
        <f t="shared" ref="P39:P70" si="12">ROUND((F39*K39),2)</f>
        <v>0</v>
      </c>
      <c r="Q39" s="94">
        <f t="shared" ref="Q39:Q70" si="13">ROUND((P39+P39*L39),2)</f>
        <v>0</v>
      </c>
      <c r="R39" s="94">
        <f t="shared" ref="R39:R70" si="14">ROUND((G39*K39),2)</f>
        <v>0</v>
      </c>
      <c r="S39" s="94">
        <f t="shared" ref="S39:S70" si="15">ROUND((R39+R39*L39),2)</f>
        <v>0</v>
      </c>
      <c r="T39" s="118">
        <f t="shared" ref="T39:T70" si="16">ROUND((H39*K39),2)</f>
        <v>0</v>
      </c>
      <c r="U39" s="118">
        <f t="shared" ref="U39:U70" si="17">ROUND((T39+T39*L39),2)</f>
        <v>0</v>
      </c>
    </row>
    <row r="40" spans="1:26" ht="30" customHeight="1">
      <c r="A40" s="462" t="s">
        <v>799</v>
      </c>
      <c r="B40" s="365" t="s">
        <v>800</v>
      </c>
      <c r="C40" s="465"/>
      <c r="D40" s="59"/>
      <c r="E40" s="29" t="s">
        <v>801</v>
      </c>
      <c r="F40" s="147">
        <v>1</v>
      </c>
      <c r="G40" s="213">
        <v>5</v>
      </c>
      <c r="H40" s="214">
        <v>0</v>
      </c>
      <c r="I40" s="147">
        <f t="shared" si="10"/>
        <v>6</v>
      </c>
      <c r="J40" s="58"/>
      <c r="K40" s="450"/>
      <c r="L40" s="58" t="s">
        <v>40</v>
      </c>
      <c r="M40" s="63">
        <f t="shared" si="9"/>
        <v>0</v>
      </c>
      <c r="N40" s="63">
        <f t="shared" si="11"/>
        <v>0</v>
      </c>
      <c r="O40" s="185"/>
      <c r="P40" s="118">
        <f t="shared" si="12"/>
        <v>0</v>
      </c>
      <c r="Q40" s="94">
        <f t="shared" si="13"/>
        <v>0</v>
      </c>
      <c r="R40" s="94">
        <f t="shared" si="14"/>
        <v>0</v>
      </c>
      <c r="S40" s="94">
        <f t="shared" si="15"/>
        <v>0</v>
      </c>
      <c r="T40" s="118">
        <f t="shared" si="16"/>
        <v>0</v>
      </c>
      <c r="U40" s="118">
        <f t="shared" si="17"/>
        <v>0</v>
      </c>
    </row>
    <row r="41" spans="1:26" ht="30" customHeight="1">
      <c r="A41" s="110" t="s">
        <v>802</v>
      </c>
      <c r="B41" s="365" t="s">
        <v>803</v>
      </c>
      <c r="C41" s="58"/>
      <c r="D41" s="59"/>
      <c r="E41" s="58" t="s">
        <v>804</v>
      </c>
      <c r="F41" s="147">
        <v>10</v>
      </c>
      <c r="G41" s="213">
        <v>15</v>
      </c>
      <c r="H41" s="214">
        <v>100</v>
      </c>
      <c r="I41" s="147">
        <f t="shared" si="10"/>
        <v>125</v>
      </c>
      <c r="J41" s="58"/>
      <c r="K41" s="62"/>
      <c r="L41" s="58" t="s">
        <v>40</v>
      </c>
      <c r="M41" s="63">
        <f t="shared" si="9"/>
        <v>0</v>
      </c>
      <c r="N41" s="63">
        <f t="shared" si="11"/>
        <v>0</v>
      </c>
      <c r="O41" s="185"/>
      <c r="P41" s="118">
        <f t="shared" si="12"/>
        <v>0</v>
      </c>
      <c r="Q41" s="94">
        <f t="shared" si="13"/>
        <v>0</v>
      </c>
      <c r="R41" s="94">
        <f t="shared" si="14"/>
        <v>0</v>
      </c>
      <c r="S41" s="94">
        <f t="shared" si="15"/>
        <v>0</v>
      </c>
      <c r="T41" s="118">
        <f t="shared" si="16"/>
        <v>0</v>
      </c>
      <c r="U41" s="118">
        <f t="shared" si="17"/>
        <v>0</v>
      </c>
    </row>
    <row r="42" spans="1:26" ht="30" customHeight="1">
      <c r="A42" s="110" t="s">
        <v>805</v>
      </c>
      <c r="B42" s="365" t="s">
        <v>806</v>
      </c>
      <c r="C42" s="58"/>
      <c r="D42" s="59"/>
      <c r="E42" s="58" t="s">
        <v>807</v>
      </c>
      <c r="F42" s="147">
        <v>2</v>
      </c>
      <c r="G42" s="213">
        <v>50</v>
      </c>
      <c r="H42" s="61">
        <v>0</v>
      </c>
      <c r="I42" s="147">
        <f t="shared" si="10"/>
        <v>52</v>
      </c>
      <c r="J42" s="58"/>
      <c r="K42" s="62"/>
      <c r="L42" s="58" t="s">
        <v>40</v>
      </c>
      <c r="M42" s="63">
        <f t="shared" si="9"/>
        <v>0</v>
      </c>
      <c r="N42" s="63">
        <f t="shared" si="11"/>
        <v>0</v>
      </c>
      <c r="O42" s="185"/>
      <c r="P42" s="118">
        <f t="shared" si="12"/>
        <v>0</v>
      </c>
      <c r="Q42" s="94">
        <f t="shared" si="13"/>
        <v>0</v>
      </c>
      <c r="R42" s="94">
        <f t="shared" si="14"/>
        <v>0</v>
      </c>
      <c r="S42" s="94">
        <f t="shared" si="15"/>
        <v>0</v>
      </c>
      <c r="T42" s="118">
        <f t="shared" si="16"/>
        <v>0</v>
      </c>
      <c r="U42" s="118">
        <f t="shared" si="17"/>
        <v>0</v>
      </c>
    </row>
    <row r="43" spans="1:26" ht="30" customHeight="1">
      <c r="A43" s="110" t="s">
        <v>808</v>
      </c>
      <c r="B43" s="365" t="s">
        <v>809</v>
      </c>
      <c r="C43" s="448"/>
      <c r="D43" s="59"/>
      <c r="E43" s="58" t="s">
        <v>810</v>
      </c>
      <c r="F43" s="147">
        <v>3</v>
      </c>
      <c r="G43" s="213">
        <v>0</v>
      </c>
      <c r="H43" s="214">
        <v>0</v>
      </c>
      <c r="I43" s="147">
        <f t="shared" si="10"/>
        <v>3</v>
      </c>
      <c r="J43" s="58"/>
      <c r="K43" s="447"/>
      <c r="L43" s="58" t="s">
        <v>40</v>
      </c>
      <c r="M43" s="63">
        <f t="shared" si="9"/>
        <v>0</v>
      </c>
      <c r="N43" s="63">
        <f t="shared" si="11"/>
        <v>0</v>
      </c>
      <c r="O43" s="185"/>
      <c r="P43" s="118">
        <f t="shared" si="12"/>
        <v>0</v>
      </c>
      <c r="Q43" s="94">
        <f t="shared" si="13"/>
        <v>0</v>
      </c>
      <c r="R43" s="94">
        <f t="shared" si="14"/>
        <v>0</v>
      </c>
      <c r="S43" s="94">
        <f t="shared" si="15"/>
        <v>0</v>
      </c>
      <c r="T43" s="118">
        <f t="shared" si="16"/>
        <v>0</v>
      </c>
      <c r="U43" s="118">
        <f t="shared" si="17"/>
        <v>0</v>
      </c>
    </row>
    <row r="44" spans="1:26" ht="30" customHeight="1">
      <c r="A44" s="110" t="s">
        <v>811</v>
      </c>
      <c r="B44" s="365" t="s">
        <v>812</v>
      </c>
      <c r="C44" s="58"/>
      <c r="D44" s="59"/>
      <c r="E44" s="58" t="s">
        <v>804</v>
      </c>
      <c r="F44" s="147">
        <v>30</v>
      </c>
      <c r="G44" s="213">
        <v>50</v>
      </c>
      <c r="H44" s="61">
        <v>80</v>
      </c>
      <c r="I44" s="147">
        <f t="shared" si="10"/>
        <v>160</v>
      </c>
      <c r="J44" s="58"/>
      <c r="K44" s="62"/>
      <c r="L44" s="58" t="s">
        <v>40</v>
      </c>
      <c r="M44" s="63">
        <f t="shared" si="9"/>
        <v>0</v>
      </c>
      <c r="N44" s="63">
        <f t="shared" si="11"/>
        <v>0</v>
      </c>
      <c r="O44" s="185"/>
      <c r="P44" s="118">
        <f t="shared" si="12"/>
        <v>0</v>
      </c>
      <c r="Q44" s="94">
        <f t="shared" si="13"/>
        <v>0</v>
      </c>
      <c r="R44" s="94">
        <f t="shared" si="14"/>
        <v>0</v>
      </c>
      <c r="S44" s="94">
        <f t="shared" si="15"/>
        <v>0</v>
      </c>
      <c r="T44" s="118">
        <f t="shared" si="16"/>
        <v>0</v>
      </c>
      <c r="U44" s="118">
        <f t="shared" si="17"/>
        <v>0</v>
      </c>
    </row>
    <row r="45" spans="1:26" ht="30" customHeight="1">
      <c r="A45" s="110" t="s">
        <v>813</v>
      </c>
      <c r="B45" s="365" t="s">
        <v>814</v>
      </c>
      <c r="C45" s="448"/>
      <c r="D45" s="59"/>
      <c r="E45" s="58" t="s">
        <v>815</v>
      </c>
      <c r="F45" s="147">
        <v>3</v>
      </c>
      <c r="G45" s="213">
        <v>1</v>
      </c>
      <c r="H45" s="214">
        <v>1</v>
      </c>
      <c r="I45" s="147">
        <f t="shared" si="10"/>
        <v>5</v>
      </c>
      <c r="J45" s="58"/>
      <c r="K45" s="447"/>
      <c r="L45" s="58" t="s">
        <v>40</v>
      </c>
      <c r="M45" s="63">
        <f t="shared" si="9"/>
        <v>0</v>
      </c>
      <c r="N45" s="63">
        <f t="shared" si="11"/>
        <v>0</v>
      </c>
      <c r="O45" s="185"/>
      <c r="P45" s="118">
        <f t="shared" si="12"/>
        <v>0</v>
      </c>
      <c r="Q45" s="94">
        <f t="shared" si="13"/>
        <v>0</v>
      </c>
      <c r="R45" s="94">
        <f t="shared" si="14"/>
        <v>0</v>
      </c>
      <c r="S45" s="94">
        <f t="shared" si="15"/>
        <v>0</v>
      </c>
      <c r="T45" s="118">
        <f t="shared" si="16"/>
        <v>0</v>
      </c>
      <c r="U45" s="118">
        <f t="shared" si="17"/>
        <v>0</v>
      </c>
    </row>
    <row r="46" spans="1:26" ht="51" customHeight="1">
      <c r="A46" s="462" t="s">
        <v>816</v>
      </c>
      <c r="B46" s="365" t="s">
        <v>817</v>
      </c>
      <c r="C46" s="58"/>
      <c r="D46" s="59"/>
      <c r="E46" s="58" t="s">
        <v>818</v>
      </c>
      <c r="F46" s="147">
        <v>15</v>
      </c>
      <c r="G46" s="213">
        <v>0</v>
      </c>
      <c r="H46" s="61">
        <v>0</v>
      </c>
      <c r="I46" s="147">
        <f t="shared" si="10"/>
        <v>15</v>
      </c>
      <c r="J46" s="58"/>
      <c r="K46" s="62"/>
      <c r="L46" s="58" t="s">
        <v>40</v>
      </c>
      <c r="M46" s="63">
        <f t="shared" si="9"/>
        <v>0</v>
      </c>
      <c r="N46" s="63">
        <f t="shared" si="11"/>
        <v>0</v>
      </c>
      <c r="O46" s="28"/>
      <c r="P46" s="118">
        <f t="shared" si="12"/>
        <v>0</v>
      </c>
      <c r="Q46" s="94">
        <f t="shared" si="13"/>
        <v>0</v>
      </c>
      <c r="R46" s="94">
        <f t="shared" si="14"/>
        <v>0</v>
      </c>
      <c r="S46" s="94">
        <f t="shared" si="15"/>
        <v>0</v>
      </c>
      <c r="T46" s="118">
        <f t="shared" si="16"/>
        <v>0</v>
      </c>
      <c r="U46" s="118">
        <f t="shared" si="17"/>
        <v>0</v>
      </c>
      <c r="V46" s="28"/>
      <c r="W46" s="79"/>
      <c r="X46" s="28"/>
      <c r="Y46" s="28"/>
      <c r="Z46" s="28"/>
    </row>
    <row r="47" spans="1:26" ht="30" customHeight="1">
      <c r="A47" s="110" t="s">
        <v>819</v>
      </c>
      <c r="B47" s="365" t="s">
        <v>820</v>
      </c>
      <c r="C47" s="449"/>
      <c r="D47" s="59"/>
      <c r="E47" s="58" t="s">
        <v>821</v>
      </c>
      <c r="F47" s="147">
        <v>0</v>
      </c>
      <c r="G47" s="213">
        <v>0</v>
      </c>
      <c r="H47" s="214">
        <v>2</v>
      </c>
      <c r="I47" s="147">
        <f t="shared" si="10"/>
        <v>2</v>
      </c>
      <c r="J47" s="58"/>
      <c r="K47" s="450"/>
      <c r="L47" s="58" t="s">
        <v>40</v>
      </c>
      <c r="M47" s="63">
        <f t="shared" si="9"/>
        <v>0</v>
      </c>
      <c r="N47" s="63">
        <f t="shared" si="11"/>
        <v>0</v>
      </c>
      <c r="O47" s="185"/>
      <c r="P47" s="118">
        <f t="shared" si="12"/>
        <v>0</v>
      </c>
      <c r="Q47" s="94">
        <f t="shared" si="13"/>
        <v>0</v>
      </c>
      <c r="R47" s="94">
        <f t="shared" si="14"/>
        <v>0</v>
      </c>
      <c r="S47" s="94">
        <f t="shared" si="15"/>
        <v>0</v>
      </c>
      <c r="T47" s="118">
        <f t="shared" si="16"/>
        <v>0</v>
      </c>
      <c r="U47" s="118">
        <f t="shared" si="17"/>
        <v>0</v>
      </c>
    </row>
    <row r="48" spans="1:26" ht="30" customHeight="1">
      <c r="A48" s="110" t="s">
        <v>822</v>
      </c>
      <c r="B48" s="365" t="s">
        <v>823</v>
      </c>
      <c r="C48" s="52"/>
      <c r="D48" s="452"/>
      <c r="E48" s="110" t="s">
        <v>824</v>
      </c>
      <c r="F48" s="190">
        <v>450</v>
      </c>
      <c r="G48" s="453">
        <v>1600</v>
      </c>
      <c r="H48" s="454">
        <v>10</v>
      </c>
      <c r="I48" s="455">
        <f t="shared" si="10"/>
        <v>2060</v>
      </c>
      <c r="J48" s="137"/>
      <c r="K48" s="282"/>
      <c r="L48" s="456">
        <v>0.08</v>
      </c>
      <c r="M48" s="113">
        <f>I48*K48</f>
        <v>0</v>
      </c>
      <c r="N48" s="113">
        <f t="shared" si="11"/>
        <v>0</v>
      </c>
      <c r="O48" s="457"/>
      <c r="P48" s="118">
        <f t="shared" si="12"/>
        <v>0</v>
      </c>
      <c r="Q48" s="94">
        <f t="shared" si="13"/>
        <v>0</v>
      </c>
      <c r="R48" s="94">
        <f t="shared" si="14"/>
        <v>0</v>
      </c>
      <c r="S48" s="94">
        <f t="shared" si="15"/>
        <v>0</v>
      </c>
      <c r="T48" s="118">
        <f t="shared" si="16"/>
        <v>0</v>
      </c>
      <c r="U48" s="118">
        <f t="shared" si="17"/>
        <v>0</v>
      </c>
      <c r="V48" s="28"/>
      <c r="W48" s="68"/>
      <c r="X48" s="79"/>
      <c r="Y48" s="28"/>
      <c r="Z48" s="28"/>
    </row>
    <row r="49" spans="1:26" ht="64.5" customHeight="1">
      <c r="A49" s="110" t="s">
        <v>825</v>
      </c>
      <c r="B49" s="365" t="s">
        <v>826</v>
      </c>
      <c r="C49" s="52"/>
      <c r="D49" s="452"/>
      <c r="E49" s="110" t="s">
        <v>827</v>
      </c>
      <c r="F49" s="190">
        <v>10</v>
      </c>
      <c r="G49" s="453">
        <v>12</v>
      </c>
      <c r="H49" s="454">
        <v>30</v>
      </c>
      <c r="I49" s="455">
        <f t="shared" si="10"/>
        <v>52</v>
      </c>
      <c r="J49" s="137"/>
      <c r="K49" s="282"/>
      <c r="L49" s="456">
        <v>0.08</v>
      </c>
      <c r="M49" s="113">
        <f>I49*K49</f>
        <v>0</v>
      </c>
      <c r="N49" s="113">
        <f t="shared" si="11"/>
        <v>0</v>
      </c>
      <c r="O49" s="457"/>
      <c r="P49" s="118">
        <f t="shared" si="12"/>
        <v>0</v>
      </c>
      <c r="Q49" s="94">
        <f t="shared" si="13"/>
        <v>0</v>
      </c>
      <c r="R49" s="94">
        <f t="shared" si="14"/>
        <v>0</v>
      </c>
      <c r="S49" s="94">
        <f t="shared" si="15"/>
        <v>0</v>
      </c>
      <c r="T49" s="118">
        <f t="shared" si="16"/>
        <v>0</v>
      </c>
      <c r="U49" s="118">
        <f t="shared" si="17"/>
        <v>0</v>
      </c>
      <c r="V49" s="28"/>
      <c r="W49" s="68"/>
      <c r="X49" s="79"/>
      <c r="Y49" s="28"/>
      <c r="Z49" s="28"/>
    </row>
    <row r="50" spans="1:26" ht="59.25" customHeight="1">
      <c r="A50" s="110" t="s">
        <v>828</v>
      </c>
      <c r="B50" s="365" t="s">
        <v>829</v>
      </c>
      <c r="C50" s="58"/>
      <c r="D50" s="59"/>
      <c r="E50" s="58" t="s">
        <v>750</v>
      </c>
      <c r="F50" s="147">
        <v>2</v>
      </c>
      <c r="G50" s="213">
        <v>1</v>
      </c>
      <c r="H50" s="466">
        <v>10</v>
      </c>
      <c r="I50" s="147">
        <f t="shared" si="10"/>
        <v>13</v>
      </c>
      <c r="J50" s="58"/>
      <c r="K50" s="62"/>
      <c r="L50" s="58" t="s">
        <v>40</v>
      </c>
      <c r="M50" s="63">
        <f t="shared" ref="M50:M56" si="18">K50*I50</f>
        <v>0</v>
      </c>
      <c r="N50" s="63">
        <f t="shared" si="11"/>
        <v>0</v>
      </c>
      <c r="O50" s="464"/>
      <c r="P50" s="118">
        <f t="shared" si="12"/>
        <v>0</v>
      </c>
      <c r="Q50" s="94">
        <f t="shared" si="13"/>
        <v>0</v>
      </c>
      <c r="R50" s="94">
        <f t="shared" si="14"/>
        <v>0</v>
      </c>
      <c r="S50" s="94">
        <f t="shared" si="15"/>
        <v>0</v>
      </c>
      <c r="T50" s="118">
        <f t="shared" si="16"/>
        <v>0</v>
      </c>
      <c r="U50" s="118">
        <f t="shared" si="17"/>
        <v>0</v>
      </c>
    </row>
    <row r="51" spans="1:26" ht="93" customHeight="1">
      <c r="A51" s="110" t="s">
        <v>830</v>
      </c>
      <c r="B51" s="365" t="s">
        <v>831</v>
      </c>
      <c r="C51" s="58"/>
      <c r="D51" s="59"/>
      <c r="E51" s="52" t="s">
        <v>832</v>
      </c>
      <c r="F51" s="147">
        <v>2</v>
      </c>
      <c r="G51" s="213">
        <v>1</v>
      </c>
      <c r="H51" s="61">
        <v>10</v>
      </c>
      <c r="I51" s="147">
        <f t="shared" si="10"/>
        <v>13</v>
      </c>
      <c r="J51" s="58"/>
      <c r="K51" s="62"/>
      <c r="L51" s="58" t="s">
        <v>40</v>
      </c>
      <c r="M51" s="63">
        <f t="shared" si="18"/>
        <v>0</v>
      </c>
      <c r="N51" s="63">
        <f t="shared" si="11"/>
        <v>0</v>
      </c>
      <c r="O51" s="464"/>
      <c r="P51" s="118">
        <f t="shared" si="12"/>
        <v>0</v>
      </c>
      <c r="Q51" s="94">
        <f t="shared" si="13"/>
        <v>0</v>
      </c>
      <c r="R51" s="94">
        <f t="shared" si="14"/>
        <v>0</v>
      </c>
      <c r="S51" s="94">
        <f t="shared" si="15"/>
        <v>0</v>
      </c>
      <c r="T51" s="118">
        <f t="shared" si="16"/>
        <v>0</v>
      </c>
      <c r="U51" s="118">
        <f t="shared" si="17"/>
        <v>0</v>
      </c>
    </row>
    <row r="52" spans="1:26" ht="63" customHeight="1">
      <c r="A52" s="110" t="s">
        <v>833</v>
      </c>
      <c r="B52" s="365" t="s">
        <v>834</v>
      </c>
      <c r="C52" s="58"/>
      <c r="D52" s="59"/>
      <c r="E52" s="58" t="s">
        <v>835</v>
      </c>
      <c r="F52" s="147">
        <v>25</v>
      </c>
      <c r="G52" s="213">
        <v>1</v>
      </c>
      <c r="H52" s="61">
        <v>10</v>
      </c>
      <c r="I52" s="147">
        <f t="shared" si="10"/>
        <v>36</v>
      </c>
      <c r="J52" s="58"/>
      <c r="K52" s="62"/>
      <c r="L52" s="58" t="s">
        <v>40</v>
      </c>
      <c r="M52" s="63">
        <f t="shared" si="18"/>
        <v>0</v>
      </c>
      <c r="N52" s="63">
        <f t="shared" si="11"/>
        <v>0</v>
      </c>
      <c r="O52" s="464"/>
      <c r="P52" s="118">
        <f t="shared" si="12"/>
        <v>0</v>
      </c>
      <c r="Q52" s="94">
        <f t="shared" si="13"/>
        <v>0</v>
      </c>
      <c r="R52" s="94">
        <f t="shared" si="14"/>
        <v>0</v>
      </c>
      <c r="S52" s="94">
        <f t="shared" si="15"/>
        <v>0</v>
      </c>
      <c r="T52" s="118">
        <f t="shared" si="16"/>
        <v>0</v>
      </c>
      <c r="U52" s="118">
        <f t="shared" si="17"/>
        <v>0</v>
      </c>
    </row>
    <row r="53" spans="1:26" ht="59.25" customHeight="1">
      <c r="A53" s="110" t="s">
        <v>836</v>
      </c>
      <c r="B53" s="365" t="s">
        <v>837</v>
      </c>
      <c r="C53" s="449"/>
      <c r="D53" s="59"/>
      <c r="E53" s="58" t="s">
        <v>838</v>
      </c>
      <c r="F53" s="147">
        <v>0</v>
      </c>
      <c r="G53" s="213">
        <v>0</v>
      </c>
      <c r="H53" s="214">
        <v>1</v>
      </c>
      <c r="I53" s="147">
        <f t="shared" si="10"/>
        <v>1</v>
      </c>
      <c r="J53" s="58"/>
      <c r="K53" s="450"/>
      <c r="L53" s="58" t="s">
        <v>40</v>
      </c>
      <c r="M53" s="63">
        <f t="shared" si="18"/>
        <v>0</v>
      </c>
      <c r="N53" s="63">
        <f t="shared" si="11"/>
        <v>0</v>
      </c>
      <c r="O53" s="185"/>
      <c r="P53" s="118">
        <f t="shared" si="12"/>
        <v>0</v>
      </c>
      <c r="Q53" s="94">
        <f t="shared" si="13"/>
        <v>0</v>
      </c>
      <c r="R53" s="94">
        <f t="shared" si="14"/>
        <v>0</v>
      </c>
      <c r="S53" s="94">
        <f t="shared" si="15"/>
        <v>0</v>
      </c>
      <c r="T53" s="118">
        <f t="shared" si="16"/>
        <v>0</v>
      </c>
      <c r="U53" s="118">
        <f t="shared" si="17"/>
        <v>0</v>
      </c>
    </row>
    <row r="54" spans="1:26" ht="61.5" customHeight="1">
      <c r="A54" s="110" t="s">
        <v>839</v>
      </c>
      <c r="B54" s="365" t="s">
        <v>840</v>
      </c>
      <c r="C54" s="58"/>
      <c r="D54" s="59"/>
      <c r="E54" s="58" t="s">
        <v>841</v>
      </c>
      <c r="F54" s="147">
        <v>5</v>
      </c>
      <c r="G54" s="213">
        <v>2</v>
      </c>
      <c r="H54" s="61">
        <v>5</v>
      </c>
      <c r="I54" s="147">
        <f t="shared" si="10"/>
        <v>12</v>
      </c>
      <c r="J54" s="58"/>
      <c r="K54" s="62"/>
      <c r="L54" s="58" t="s">
        <v>40</v>
      </c>
      <c r="M54" s="63">
        <f t="shared" si="18"/>
        <v>0</v>
      </c>
      <c r="N54" s="63">
        <f t="shared" si="11"/>
        <v>0</v>
      </c>
      <c r="O54" s="34"/>
      <c r="P54" s="118">
        <f t="shared" si="12"/>
        <v>0</v>
      </c>
      <c r="Q54" s="94">
        <f t="shared" si="13"/>
        <v>0</v>
      </c>
      <c r="R54" s="94">
        <f t="shared" si="14"/>
        <v>0</v>
      </c>
      <c r="S54" s="94">
        <f t="shared" si="15"/>
        <v>0</v>
      </c>
      <c r="T54" s="118">
        <f t="shared" si="16"/>
        <v>0</v>
      </c>
      <c r="U54" s="118">
        <f t="shared" si="17"/>
        <v>0</v>
      </c>
    </row>
    <row r="55" spans="1:26" ht="59.25" customHeight="1">
      <c r="A55" s="462" t="s">
        <v>842</v>
      </c>
      <c r="B55" s="365" t="s">
        <v>843</v>
      </c>
      <c r="C55" s="448"/>
      <c r="D55" s="59"/>
      <c r="E55" s="58" t="s">
        <v>844</v>
      </c>
      <c r="F55" s="147">
        <v>60</v>
      </c>
      <c r="G55" s="213">
        <v>0</v>
      </c>
      <c r="H55" s="214">
        <v>0</v>
      </c>
      <c r="I55" s="147">
        <f t="shared" si="10"/>
        <v>60</v>
      </c>
      <c r="J55" s="58"/>
      <c r="K55" s="447"/>
      <c r="L55" s="58" t="s">
        <v>40</v>
      </c>
      <c r="M55" s="63">
        <f t="shared" si="18"/>
        <v>0</v>
      </c>
      <c r="N55" s="63">
        <f t="shared" si="11"/>
        <v>0</v>
      </c>
      <c r="O55" s="185"/>
      <c r="P55" s="118">
        <f t="shared" si="12"/>
        <v>0</v>
      </c>
      <c r="Q55" s="94">
        <f t="shared" si="13"/>
        <v>0</v>
      </c>
      <c r="R55" s="94">
        <f t="shared" si="14"/>
        <v>0</v>
      </c>
      <c r="S55" s="94">
        <f t="shared" si="15"/>
        <v>0</v>
      </c>
      <c r="T55" s="118">
        <f t="shared" si="16"/>
        <v>0</v>
      </c>
      <c r="U55" s="118">
        <f t="shared" si="17"/>
        <v>0</v>
      </c>
    </row>
    <row r="56" spans="1:26" ht="61.5" customHeight="1">
      <c r="A56" s="110" t="s">
        <v>845</v>
      </c>
      <c r="B56" s="365" t="s">
        <v>846</v>
      </c>
      <c r="C56" s="446"/>
      <c r="D56" s="59"/>
      <c r="E56" s="366" t="s">
        <v>847</v>
      </c>
      <c r="F56" s="147">
        <v>1</v>
      </c>
      <c r="G56" s="213">
        <v>3</v>
      </c>
      <c r="H56" s="214">
        <v>2</v>
      </c>
      <c r="I56" s="147">
        <f t="shared" si="10"/>
        <v>6</v>
      </c>
      <c r="J56" s="58"/>
      <c r="K56" s="450"/>
      <c r="L56" s="58" t="s">
        <v>40</v>
      </c>
      <c r="M56" s="63">
        <f t="shared" si="18"/>
        <v>0</v>
      </c>
      <c r="N56" s="63">
        <f t="shared" si="11"/>
        <v>0</v>
      </c>
      <c r="O56" s="185"/>
      <c r="P56" s="118">
        <f t="shared" si="12"/>
        <v>0</v>
      </c>
      <c r="Q56" s="94">
        <f t="shared" si="13"/>
        <v>0</v>
      </c>
      <c r="R56" s="94">
        <f t="shared" si="14"/>
        <v>0</v>
      </c>
      <c r="S56" s="94">
        <f t="shared" si="15"/>
        <v>0</v>
      </c>
      <c r="T56" s="118">
        <f t="shared" si="16"/>
        <v>0</v>
      </c>
      <c r="U56" s="118">
        <f t="shared" si="17"/>
        <v>0</v>
      </c>
    </row>
    <row r="57" spans="1:26" ht="61.5" customHeight="1">
      <c r="A57" s="110" t="s">
        <v>848</v>
      </c>
      <c r="B57" s="365" t="s">
        <v>849</v>
      </c>
      <c r="C57" s="52"/>
      <c r="D57" s="452"/>
      <c r="E57" s="110" t="s">
        <v>850</v>
      </c>
      <c r="F57" s="190">
        <v>150</v>
      </c>
      <c r="G57" s="453">
        <v>90</v>
      </c>
      <c r="H57" s="454">
        <v>40</v>
      </c>
      <c r="I57" s="455">
        <f t="shared" si="10"/>
        <v>280</v>
      </c>
      <c r="J57" s="137"/>
      <c r="K57" s="282"/>
      <c r="L57" s="456">
        <v>0.08</v>
      </c>
      <c r="M57" s="113">
        <f>I57*K57</f>
        <v>0</v>
      </c>
      <c r="N57" s="113">
        <f t="shared" si="11"/>
        <v>0</v>
      </c>
      <c r="O57" s="457"/>
      <c r="P57" s="118">
        <f t="shared" si="12"/>
        <v>0</v>
      </c>
      <c r="Q57" s="94">
        <f t="shared" si="13"/>
        <v>0</v>
      </c>
      <c r="R57" s="94">
        <f t="shared" si="14"/>
        <v>0</v>
      </c>
      <c r="S57" s="94">
        <f t="shared" si="15"/>
        <v>0</v>
      </c>
      <c r="T57" s="118">
        <f t="shared" si="16"/>
        <v>0</v>
      </c>
      <c r="U57" s="118">
        <f t="shared" si="17"/>
        <v>0</v>
      </c>
      <c r="V57" s="28"/>
      <c r="W57" s="68"/>
      <c r="X57" s="79"/>
      <c r="Y57" s="28"/>
      <c r="Z57" s="28"/>
    </row>
    <row r="58" spans="1:26" ht="15.75" customHeight="1">
      <c r="A58" s="110" t="s">
        <v>851</v>
      </c>
      <c r="B58" s="365" t="s">
        <v>852</v>
      </c>
      <c r="C58" s="448"/>
      <c r="D58" s="59"/>
      <c r="E58" s="58" t="s">
        <v>853</v>
      </c>
      <c r="F58" s="147">
        <v>5</v>
      </c>
      <c r="G58" s="213">
        <v>0</v>
      </c>
      <c r="H58" s="214">
        <v>0</v>
      </c>
      <c r="I58" s="147">
        <f t="shared" si="10"/>
        <v>5</v>
      </c>
      <c r="J58" s="58"/>
      <c r="K58" s="447"/>
      <c r="L58" s="58" t="s">
        <v>40</v>
      </c>
      <c r="M58" s="63">
        <f t="shared" ref="M58:M89" si="19">K58*I58</f>
        <v>0</v>
      </c>
      <c r="N58" s="63">
        <f t="shared" si="11"/>
        <v>0</v>
      </c>
      <c r="O58" s="185"/>
      <c r="P58" s="118">
        <f t="shared" si="12"/>
        <v>0</v>
      </c>
      <c r="Q58" s="94">
        <f t="shared" si="13"/>
        <v>0</v>
      </c>
      <c r="R58" s="94">
        <f t="shared" si="14"/>
        <v>0</v>
      </c>
      <c r="S58" s="94">
        <f t="shared" si="15"/>
        <v>0</v>
      </c>
      <c r="T58" s="118">
        <f t="shared" si="16"/>
        <v>0</v>
      </c>
      <c r="U58" s="118">
        <f t="shared" si="17"/>
        <v>0</v>
      </c>
    </row>
    <row r="59" spans="1:26" ht="15.75" customHeight="1">
      <c r="A59" s="110" t="s">
        <v>854</v>
      </c>
      <c r="B59" s="365" t="s">
        <v>855</v>
      </c>
      <c r="C59" s="448"/>
      <c r="D59" s="59"/>
      <c r="E59" s="58" t="s">
        <v>856</v>
      </c>
      <c r="F59" s="147">
        <v>1</v>
      </c>
      <c r="G59" s="213">
        <v>1</v>
      </c>
      <c r="H59" s="214">
        <v>1</v>
      </c>
      <c r="I59" s="147">
        <f t="shared" si="10"/>
        <v>3</v>
      </c>
      <c r="J59" s="58"/>
      <c r="K59" s="450"/>
      <c r="L59" s="58" t="s">
        <v>40</v>
      </c>
      <c r="M59" s="63">
        <f t="shared" si="19"/>
        <v>0</v>
      </c>
      <c r="N59" s="63">
        <f t="shared" si="11"/>
        <v>0</v>
      </c>
      <c r="O59" s="185"/>
      <c r="P59" s="118">
        <f t="shared" si="12"/>
        <v>0</v>
      </c>
      <c r="Q59" s="94">
        <f t="shared" si="13"/>
        <v>0</v>
      </c>
      <c r="R59" s="94">
        <f t="shared" si="14"/>
        <v>0</v>
      </c>
      <c r="S59" s="94">
        <f t="shared" si="15"/>
        <v>0</v>
      </c>
      <c r="T59" s="118">
        <f t="shared" si="16"/>
        <v>0</v>
      </c>
      <c r="U59" s="118">
        <f t="shared" si="17"/>
        <v>0</v>
      </c>
    </row>
    <row r="60" spans="1:26" ht="15.75" customHeight="1">
      <c r="A60" s="110" t="s">
        <v>857</v>
      </c>
      <c r="B60" s="365" t="s">
        <v>858</v>
      </c>
      <c r="C60" s="58"/>
      <c r="D60" s="59"/>
      <c r="E60" s="58" t="s">
        <v>859</v>
      </c>
      <c r="F60" s="147">
        <v>5</v>
      </c>
      <c r="G60" s="213">
        <v>1</v>
      </c>
      <c r="H60" s="214">
        <v>1</v>
      </c>
      <c r="I60" s="147">
        <f t="shared" si="10"/>
        <v>7</v>
      </c>
      <c r="J60" s="467"/>
      <c r="K60" s="62"/>
      <c r="L60" s="58" t="s">
        <v>40</v>
      </c>
      <c r="M60" s="63">
        <f t="shared" si="19"/>
        <v>0</v>
      </c>
      <c r="N60" s="63">
        <f t="shared" si="11"/>
        <v>0</v>
      </c>
      <c r="O60" s="185"/>
      <c r="P60" s="118">
        <f t="shared" si="12"/>
        <v>0</v>
      </c>
      <c r="Q60" s="94">
        <f t="shared" si="13"/>
        <v>0</v>
      </c>
      <c r="R60" s="94">
        <f t="shared" si="14"/>
        <v>0</v>
      </c>
      <c r="S60" s="94">
        <f t="shared" si="15"/>
        <v>0</v>
      </c>
      <c r="T60" s="118">
        <f t="shared" si="16"/>
        <v>0</v>
      </c>
      <c r="U60" s="118">
        <f t="shared" si="17"/>
        <v>0</v>
      </c>
    </row>
    <row r="61" spans="1:26" ht="15.75" customHeight="1">
      <c r="A61" s="110" t="s">
        <v>860</v>
      </c>
      <c r="B61" s="365" t="s">
        <v>861</v>
      </c>
      <c r="C61" s="58"/>
      <c r="D61" s="59"/>
      <c r="E61" s="58" t="s">
        <v>862</v>
      </c>
      <c r="F61" s="147">
        <v>2</v>
      </c>
      <c r="G61" s="213">
        <v>0</v>
      </c>
      <c r="H61" s="214">
        <v>0</v>
      </c>
      <c r="I61" s="147">
        <f t="shared" si="10"/>
        <v>2</v>
      </c>
      <c r="J61" s="467"/>
      <c r="K61" s="62"/>
      <c r="L61" s="58" t="s">
        <v>40</v>
      </c>
      <c r="M61" s="63">
        <f t="shared" si="19"/>
        <v>0</v>
      </c>
      <c r="N61" s="63">
        <f t="shared" si="11"/>
        <v>0</v>
      </c>
      <c r="O61" s="185"/>
      <c r="P61" s="118">
        <f t="shared" si="12"/>
        <v>0</v>
      </c>
      <c r="Q61" s="94">
        <f t="shared" si="13"/>
        <v>0</v>
      </c>
      <c r="R61" s="94">
        <f t="shared" si="14"/>
        <v>0</v>
      </c>
      <c r="S61" s="94">
        <f t="shared" si="15"/>
        <v>0</v>
      </c>
      <c r="T61" s="118">
        <f t="shared" si="16"/>
        <v>0</v>
      </c>
      <c r="U61" s="118">
        <f t="shared" si="17"/>
        <v>0</v>
      </c>
    </row>
    <row r="62" spans="1:26" ht="15.75" customHeight="1">
      <c r="A62" s="110" t="s">
        <v>863</v>
      </c>
      <c r="B62" s="365" t="s">
        <v>864</v>
      </c>
      <c r="C62" s="58"/>
      <c r="D62" s="59"/>
      <c r="E62" s="58" t="s">
        <v>865</v>
      </c>
      <c r="F62" s="147">
        <v>2</v>
      </c>
      <c r="G62" s="213">
        <v>0</v>
      </c>
      <c r="H62" s="214">
        <v>0</v>
      </c>
      <c r="I62" s="147">
        <f t="shared" si="10"/>
        <v>2</v>
      </c>
      <c r="J62" s="467"/>
      <c r="K62" s="62"/>
      <c r="L62" s="58" t="s">
        <v>40</v>
      </c>
      <c r="M62" s="63">
        <f t="shared" si="19"/>
        <v>0</v>
      </c>
      <c r="N62" s="63">
        <f t="shared" si="11"/>
        <v>0</v>
      </c>
      <c r="O62" s="463"/>
      <c r="P62" s="118">
        <f t="shared" si="12"/>
        <v>0</v>
      </c>
      <c r="Q62" s="94">
        <f t="shared" si="13"/>
        <v>0</v>
      </c>
      <c r="R62" s="94">
        <f t="shared" si="14"/>
        <v>0</v>
      </c>
      <c r="S62" s="94">
        <f t="shared" si="15"/>
        <v>0</v>
      </c>
      <c r="T62" s="118">
        <f t="shared" si="16"/>
        <v>0</v>
      </c>
      <c r="U62" s="118">
        <f t="shared" si="17"/>
        <v>0</v>
      </c>
    </row>
    <row r="63" spans="1:26" ht="15.75" customHeight="1">
      <c r="A63" s="110" t="s">
        <v>866</v>
      </c>
      <c r="B63" s="365" t="s">
        <v>867</v>
      </c>
      <c r="C63" s="58"/>
      <c r="D63" s="59"/>
      <c r="E63" s="58" t="s">
        <v>868</v>
      </c>
      <c r="F63" s="147">
        <v>1</v>
      </c>
      <c r="G63" s="213">
        <v>0</v>
      </c>
      <c r="H63" s="214">
        <v>0</v>
      </c>
      <c r="I63" s="147">
        <f t="shared" si="10"/>
        <v>1</v>
      </c>
      <c r="J63" s="467"/>
      <c r="K63" s="62"/>
      <c r="L63" s="58" t="s">
        <v>40</v>
      </c>
      <c r="M63" s="63">
        <f t="shared" si="19"/>
        <v>0</v>
      </c>
      <c r="N63" s="63">
        <f t="shared" si="11"/>
        <v>0</v>
      </c>
      <c r="O63" s="463"/>
      <c r="P63" s="118">
        <f t="shared" si="12"/>
        <v>0</v>
      </c>
      <c r="Q63" s="94">
        <f t="shared" si="13"/>
        <v>0</v>
      </c>
      <c r="R63" s="94">
        <f t="shared" si="14"/>
        <v>0</v>
      </c>
      <c r="S63" s="94">
        <f t="shared" si="15"/>
        <v>0</v>
      </c>
      <c r="T63" s="118">
        <f t="shared" si="16"/>
        <v>0</v>
      </c>
      <c r="U63" s="118">
        <f t="shared" si="17"/>
        <v>0</v>
      </c>
    </row>
    <row r="64" spans="1:26" ht="15.75" customHeight="1">
      <c r="A64" s="110" t="s">
        <v>869</v>
      </c>
      <c r="B64" s="365" t="s">
        <v>870</v>
      </c>
      <c r="C64" s="449"/>
      <c r="D64" s="59"/>
      <c r="E64" s="58" t="s">
        <v>871</v>
      </c>
      <c r="F64" s="147">
        <v>0</v>
      </c>
      <c r="G64" s="213">
        <v>0</v>
      </c>
      <c r="H64" s="214">
        <v>1</v>
      </c>
      <c r="I64" s="147">
        <f t="shared" si="10"/>
        <v>1</v>
      </c>
      <c r="J64" s="58"/>
      <c r="K64" s="450"/>
      <c r="L64" s="58" t="s">
        <v>40</v>
      </c>
      <c r="M64" s="63">
        <f t="shared" si="19"/>
        <v>0</v>
      </c>
      <c r="N64" s="63">
        <f t="shared" si="11"/>
        <v>0</v>
      </c>
      <c r="O64" s="468"/>
      <c r="P64" s="118">
        <f t="shared" si="12"/>
        <v>0</v>
      </c>
      <c r="Q64" s="94">
        <f t="shared" si="13"/>
        <v>0</v>
      </c>
      <c r="R64" s="94">
        <f t="shared" si="14"/>
        <v>0</v>
      </c>
      <c r="S64" s="94">
        <f t="shared" si="15"/>
        <v>0</v>
      </c>
      <c r="T64" s="118">
        <f t="shared" si="16"/>
        <v>0</v>
      </c>
      <c r="U64" s="118">
        <f t="shared" si="17"/>
        <v>0</v>
      </c>
    </row>
    <row r="65" spans="1:26" ht="47.25" customHeight="1">
      <c r="A65" s="110" t="s">
        <v>872</v>
      </c>
      <c r="B65" s="365" t="s">
        <v>873</v>
      </c>
      <c r="C65" s="58"/>
      <c r="D65" s="59"/>
      <c r="E65" s="58" t="s">
        <v>762</v>
      </c>
      <c r="F65" s="147">
        <v>20</v>
      </c>
      <c r="G65" s="213">
        <v>7</v>
      </c>
      <c r="H65" s="61">
        <v>20</v>
      </c>
      <c r="I65" s="147">
        <f t="shared" si="10"/>
        <v>47</v>
      </c>
      <c r="J65" s="58"/>
      <c r="K65" s="62"/>
      <c r="L65" s="58" t="s">
        <v>40</v>
      </c>
      <c r="M65" s="63">
        <f t="shared" si="19"/>
        <v>0</v>
      </c>
      <c r="N65" s="63">
        <f t="shared" si="11"/>
        <v>0</v>
      </c>
      <c r="O65" s="463"/>
      <c r="P65" s="118">
        <f t="shared" si="12"/>
        <v>0</v>
      </c>
      <c r="Q65" s="94">
        <f t="shared" si="13"/>
        <v>0</v>
      </c>
      <c r="R65" s="94">
        <f t="shared" si="14"/>
        <v>0</v>
      </c>
      <c r="S65" s="94">
        <f t="shared" si="15"/>
        <v>0</v>
      </c>
      <c r="T65" s="118">
        <f t="shared" si="16"/>
        <v>0</v>
      </c>
      <c r="U65" s="118">
        <f t="shared" si="17"/>
        <v>0</v>
      </c>
    </row>
    <row r="66" spans="1:26" ht="15.75" customHeight="1">
      <c r="A66" s="110" t="s">
        <v>874</v>
      </c>
      <c r="B66" s="365" t="s">
        <v>875</v>
      </c>
      <c r="C66" s="58"/>
      <c r="D66" s="59"/>
      <c r="E66" s="58" t="s">
        <v>762</v>
      </c>
      <c r="F66" s="147">
        <v>40</v>
      </c>
      <c r="G66" s="213">
        <v>10</v>
      </c>
      <c r="H66" s="61">
        <v>3</v>
      </c>
      <c r="I66" s="147">
        <f t="shared" si="10"/>
        <v>53</v>
      </c>
      <c r="J66" s="58"/>
      <c r="K66" s="62"/>
      <c r="L66" s="58" t="s">
        <v>40</v>
      </c>
      <c r="M66" s="63">
        <f t="shared" si="19"/>
        <v>0</v>
      </c>
      <c r="N66" s="63">
        <f t="shared" si="11"/>
        <v>0</v>
      </c>
      <c r="O66" s="28"/>
      <c r="P66" s="118">
        <f t="shared" si="12"/>
        <v>0</v>
      </c>
      <c r="Q66" s="94">
        <f t="shared" si="13"/>
        <v>0</v>
      </c>
      <c r="R66" s="94">
        <f t="shared" si="14"/>
        <v>0</v>
      </c>
      <c r="S66" s="94">
        <f t="shared" si="15"/>
        <v>0</v>
      </c>
      <c r="T66" s="118">
        <f t="shared" si="16"/>
        <v>0</v>
      </c>
      <c r="U66" s="118">
        <f t="shared" si="17"/>
        <v>0</v>
      </c>
    </row>
    <row r="67" spans="1:26" ht="15.75" customHeight="1">
      <c r="A67" s="462" t="s">
        <v>876</v>
      </c>
      <c r="B67" s="365" t="s">
        <v>877</v>
      </c>
      <c r="C67" s="58"/>
      <c r="D67" s="59"/>
      <c r="E67" s="58" t="s">
        <v>878</v>
      </c>
      <c r="F67" s="147">
        <v>200</v>
      </c>
      <c r="G67" s="213">
        <v>0</v>
      </c>
      <c r="H67" s="214">
        <v>0</v>
      </c>
      <c r="I67" s="147">
        <f t="shared" si="10"/>
        <v>200</v>
      </c>
      <c r="J67" s="58"/>
      <c r="K67" s="62"/>
      <c r="L67" s="58" t="s">
        <v>40</v>
      </c>
      <c r="M67" s="63">
        <f t="shared" si="19"/>
        <v>0</v>
      </c>
      <c r="N67" s="63">
        <f t="shared" si="11"/>
        <v>0</v>
      </c>
      <c r="O67" s="185"/>
      <c r="P67" s="118">
        <f t="shared" si="12"/>
        <v>0</v>
      </c>
      <c r="Q67" s="94">
        <f t="shared" si="13"/>
        <v>0</v>
      </c>
      <c r="R67" s="94">
        <f t="shared" si="14"/>
        <v>0</v>
      </c>
      <c r="S67" s="94">
        <f t="shared" si="15"/>
        <v>0</v>
      </c>
      <c r="T67" s="118">
        <f t="shared" si="16"/>
        <v>0</v>
      </c>
      <c r="U67" s="118">
        <f t="shared" si="17"/>
        <v>0</v>
      </c>
      <c r="V67" s="28"/>
      <c r="W67" s="79"/>
      <c r="X67" s="28"/>
      <c r="Y67" s="28"/>
      <c r="Z67" s="28"/>
    </row>
    <row r="68" spans="1:26" ht="47.25" customHeight="1">
      <c r="A68" s="110" t="s">
        <v>879</v>
      </c>
      <c r="B68" s="365" t="s">
        <v>880</v>
      </c>
      <c r="C68" s="58"/>
      <c r="D68" s="59"/>
      <c r="E68" s="58" t="s">
        <v>881</v>
      </c>
      <c r="F68" s="147">
        <v>5</v>
      </c>
      <c r="G68" s="213">
        <v>5</v>
      </c>
      <c r="H68" s="214">
        <v>2</v>
      </c>
      <c r="I68" s="147">
        <f t="shared" si="10"/>
        <v>12</v>
      </c>
      <c r="J68" s="58"/>
      <c r="K68" s="62"/>
      <c r="L68" s="58" t="s">
        <v>40</v>
      </c>
      <c r="M68" s="63">
        <f t="shared" si="19"/>
        <v>0</v>
      </c>
      <c r="N68" s="63">
        <f t="shared" si="11"/>
        <v>0</v>
      </c>
      <c r="O68" s="185"/>
      <c r="P68" s="118">
        <f t="shared" si="12"/>
        <v>0</v>
      </c>
      <c r="Q68" s="94">
        <f t="shared" si="13"/>
        <v>0</v>
      </c>
      <c r="R68" s="94">
        <f t="shared" si="14"/>
        <v>0</v>
      </c>
      <c r="S68" s="94">
        <f t="shared" si="15"/>
        <v>0</v>
      </c>
      <c r="T68" s="118">
        <f t="shared" si="16"/>
        <v>0</v>
      </c>
      <c r="U68" s="118">
        <f t="shared" si="17"/>
        <v>0</v>
      </c>
    </row>
    <row r="69" spans="1:26" ht="61.5" customHeight="1">
      <c r="A69" s="110" t="s">
        <v>882</v>
      </c>
      <c r="B69" s="365" t="s">
        <v>883</v>
      </c>
      <c r="C69" s="58"/>
      <c r="D69" s="59"/>
      <c r="E69" s="58" t="s">
        <v>884</v>
      </c>
      <c r="F69" s="147">
        <v>5</v>
      </c>
      <c r="G69" s="213">
        <v>1</v>
      </c>
      <c r="H69" s="214">
        <v>2</v>
      </c>
      <c r="I69" s="147">
        <f t="shared" si="10"/>
        <v>8</v>
      </c>
      <c r="J69" s="58"/>
      <c r="K69" s="62"/>
      <c r="L69" s="58" t="s">
        <v>40</v>
      </c>
      <c r="M69" s="63">
        <f t="shared" si="19"/>
        <v>0</v>
      </c>
      <c r="N69" s="63">
        <f t="shared" si="11"/>
        <v>0</v>
      </c>
      <c r="O69" s="463"/>
      <c r="P69" s="118">
        <f t="shared" si="12"/>
        <v>0</v>
      </c>
      <c r="Q69" s="94">
        <f t="shared" si="13"/>
        <v>0</v>
      </c>
      <c r="R69" s="94">
        <f t="shared" si="14"/>
        <v>0</v>
      </c>
      <c r="S69" s="94">
        <f t="shared" si="15"/>
        <v>0</v>
      </c>
      <c r="T69" s="118">
        <f t="shared" si="16"/>
        <v>0</v>
      </c>
      <c r="U69" s="118">
        <f t="shared" si="17"/>
        <v>0</v>
      </c>
    </row>
    <row r="70" spans="1:26">
      <c r="A70" s="110" t="s">
        <v>885</v>
      </c>
      <c r="B70" s="365" t="s">
        <v>886</v>
      </c>
      <c r="C70" s="58"/>
      <c r="D70" s="59"/>
      <c r="E70" s="58" t="s">
        <v>887</v>
      </c>
      <c r="F70" s="147">
        <v>10</v>
      </c>
      <c r="G70" s="213">
        <v>1</v>
      </c>
      <c r="H70" s="61">
        <v>15</v>
      </c>
      <c r="I70" s="147">
        <f t="shared" si="10"/>
        <v>26</v>
      </c>
      <c r="J70" s="58"/>
      <c r="K70" s="62"/>
      <c r="L70" s="58" t="s">
        <v>40</v>
      </c>
      <c r="M70" s="63">
        <f t="shared" si="19"/>
        <v>0</v>
      </c>
      <c r="N70" s="63">
        <f t="shared" si="11"/>
        <v>0</v>
      </c>
      <c r="O70" s="469"/>
      <c r="P70" s="118">
        <f t="shared" si="12"/>
        <v>0</v>
      </c>
      <c r="Q70" s="94">
        <f t="shared" si="13"/>
        <v>0</v>
      </c>
      <c r="R70" s="94">
        <f t="shared" si="14"/>
        <v>0</v>
      </c>
      <c r="S70" s="94">
        <f t="shared" si="15"/>
        <v>0</v>
      </c>
      <c r="T70" s="118">
        <f t="shared" si="16"/>
        <v>0</v>
      </c>
      <c r="U70" s="118">
        <f t="shared" si="17"/>
        <v>0</v>
      </c>
    </row>
    <row r="71" spans="1:26" ht="15.75" customHeight="1">
      <c r="A71" s="110" t="s">
        <v>888</v>
      </c>
      <c r="B71" s="365" t="s">
        <v>889</v>
      </c>
      <c r="C71" s="58"/>
      <c r="D71" s="59"/>
      <c r="E71" s="58" t="s">
        <v>890</v>
      </c>
      <c r="F71" s="147">
        <v>2</v>
      </c>
      <c r="G71" s="213">
        <v>0</v>
      </c>
      <c r="H71" s="214">
        <v>1</v>
      </c>
      <c r="I71" s="147">
        <f t="shared" ref="I71:I102" si="20">SUM(F71:H71)</f>
        <v>3</v>
      </c>
      <c r="J71" s="58"/>
      <c r="K71" s="62"/>
      <c r="L71" s="58" t="s">
        <v>40</v>
      </c>
      <c r="M71" s="63">
        <f t="shared" si="19"/>
        <v>0</v>
      </c>
      <c r="N71" s="63">
        <f t="shared" ref="N71:N102" si="21">(M71*L71)+M71</f>
        <v>0</v>
      </c>
      <c r="O71" s="185"/>
      <c r="P71" s="118">
        <f t="shared" ref="P71:P102" si="22">ROUND((F71*K71),2)</f>
        <v>0</v>
      </c>
      <c r="Q71" s="94">
        <f t="shared" ref="Q71:Q102" si="23">ROUND((P71+P71*L71),2)</f>
        <v>0</v>
      </c>
      <c r="R71" s="94">
        <f t="shared" ref="R71:R102" si="24">ROUND((G71*K71),2)</f>
        <v>0</v>
      </c>
      <c r="S71" s="94">
        <f t="shared" ref="S71:S102" si="25">ROUND((R71+R71*L71),2)</f>
        <v>0</v>
      </c>
      <c r="T71" s="118">
        <f t="shared" ref="T71:T102" si="26">ROUND((H71*K71),2)</f>
        <v>0</v>
      </c>
      <c r="U71" s="118">
        <f t="shared" ref="U71:U102" si="27">ROUND((T71+T71*L71),2)</f>
        <v>0</v>
      </c>
    </row>
    <row r="72" spans="1:26" ht="15.75" customHeight="1">
      <c r="A72" s="110" t="s">
        <v>891</v>
      </c>
      <c r="B72" s="470" t="s">
        <v>892</v>
      </c>
      <c r="C72" s="471"/>
      <c r="D72" s="59"/>
      <c r="E72" s="58" t="s">
        <v>893</v>
      </c>
      <c r="F72" s="147">
        <v>1</v>
      </c>
      <c r="G72" s="213">
        <v>2</v>
      </c>
      <c r="H72" s="214">
        <v>1</v>
      </c>
      <c r="I72" s="147">
        <f t="shared" si="20"/>
        <v>4</v>
      </c>
      <c r="J72" s="58"/>
      <c r="K72" s="447"/>
      <c r="L72" s="58" t="s">
        <v>40</v>
      </c>
      <c r="M72" s="63">
        <f t="shared" si="19"/>
        <v>0</v>
      </c>
      <c r="N72" s="63">
        <f t="shared" si="21"/>
        <v>0</v>
      </c>
      <c r="O72" s="185"/>
      <c r="P72" s="118">
        <f t="shared" si="22"/>
        <v>0</v>
      </c>
      <c r="Q72" s="94">
        <f t="shared" si="23"/>
        <v>0</v>
      </c>
      <c r="R72" s="94">
        <f t="shared" si="24"/>
        <v>0</v>
      </c>
      <c r="S72" s="94">
        <f t="shared" si="25"/>
        <v>0</v>
      </c>
      <c r="T72" s="118">
        <f t="shared" si="26"/>
        <v>0</v>
      </c>
      <c r="U72" s="118">
        <f t="shared" si="27"/>
        <v>0</v>
      </c>
    </row>
    <row r="73" spans="1:26" ht="15.75" customHeight="1">
      <c r="A73" s="110" t="s">
        <v>894</v>
      </c>
      <c r="B73" s="470" t="s">
        <v>895</v>
      </c>
      <c r="C73" s="471"/>
      <c r="D73" s="59"/>
      <c r="E73" s="58" t="s">
        <v>896</v>
      </c>
      <c r="F73" s="147">
        <v>1</v>
      </c>
      <c r="G73" s="213">
        <v>2</v>
      </c>
      <c r="H73" s="214">
        <v>1</v>
      </c>
      <c r="I73" s="147">
        <f t="shared" si="20"/>
        <v>4</v>
      </c>
      <c r="J73" s="58"/>
      <c r="K73" s="447"/>
      <c r="L73" s="58" t="s">
        <v>40</v>
      </c>
      <c r="M73" s="63">
        <f t="shared" si="19"/>
        <v>0</v>
      </c>
      <c r="N73" s="63">
        <f t="shared" si="21"/>
        <v>0</v>
      </c>
      <c r="O73" s="185"/>
      <c r="P73" s="118">
        <f t="shared" si="22"/>
        <v>0</v>
      </c>
      <c r="Q73" s="94">
        <f t="shared" si="23"/>
        <v>0</v>
      </c>
      <c r="R73" s="94">
        <f t="shared" si="24"/>
        <v>0</v>
      </c>
      <c r="S73" s="94">
        <f t="shared" si="25"/>
        <v>0</v>
      </c>
      <c r="T73" s="118">
        <f t="shared" si="26"/>
        <v>0</v>
      </c>
      <c r="U73" s="118">
        <f t="shared" si="27"/>
        <v>0</v>
      </c>
    </row>
    <row r="74" spans="1:26" ht="15.75" customHeight="1">
      <c r="A74" s="110" t="s">
        <v>897</v>
      </c>
      <c r="B74" s="365" t="s">
        <v>898</v>
      </c>
      <c r="C74" s="472"/>
      <c r="D74" s="59"/>
      <c r="E74" s="473" t="s">
        <v>899</v>
      </c>
      <c r="F74" s="147">
        <v>0</v>
      </c>
      <c r="G74" s="213">
        <v>2</v>
      </c>
      <c r="H74" s="214">
        <v>0</v>
      </c>
      <c r="I74" s="147">
        <f t="shared" si="20"/>
        <v>2</v>
      </c>
      <c r="J74" s="58"/>
      <c r="K74" s="62"/>
      <c r="L74" s="58" t="s">
        <v>40</v>
      </c>
      <c r="M74" s="63">
        <f t="shared" si="19"/>
        <v>0</v>
      </c>
      <c r="N74" s="63">
        <f t="shared" si="21"/>
        <v>0</v>
      </c>
      <c r="O74" s="463"/>
      <c r="P74" s="118">
        <f t="shared" si="22"/>
        <v>0</v>
      </c>
      <c r="Q74" s="94">
        <f t="shared" si="23"/>
        <v>0</v>
      </c>
      <c r="R74" s="94">
        <f t="shared" si="24"/>
        <v>0</v>
      </c>
      <c r="S74" s="94">
        <f t="shared" si="25"/>
        <v>0</v>
      </c>
      <c r="T74" s="118">
        <f t="shared" si="26"/>
        <v>0</v>
      </c>
      <c r="U74" s="118">
        <f t="shared" si="27"/>
        <v>0</v>
      </c>
    </row>
    <row r="75" spans="1:26" ht="15.75" customHeight="1">
      <c r="A75" s="110" t="s">
        <v>900</v>
      </c>
      <c r="B75" s="365" t="s">
        <v>901</v>
      </c>
      <c r="C75" s="58"/>
      <c r="D75" s="59"/>
      <c r="E75" s="58" t="s">
        <v>902</v>
      </c>
      <c r="F75" s="147">
        <v>40</v>
      </c>
      <c r="G75" s="213">
        <v>1</v>
      </c>
      <c r="H75" s="214">
        <v>2</v>
      </c>
      <c r="I75" s="147">
        <f t="shared" si="20"/>
        <v>43</v>
      </c>
      <c r="J75" s="58"/>
      <c r="K75" s="62"/>
      <c r="L75" s="58" t="s">
        <v>40</v>
      </c>
      <c r="M75" s="63">
        <f t="shared" si="19"/>
        <v>0</v>
      </c>
      <c r="N75" s="63">
        <f t="shared" si="21"/>
        <v>0</v>
      </c>
      <c r="O75" s="185"/>
      <c r="P75" s="118">
        <f t="shared" si="22"/>
        <v>0</v>
      </c>
      <c r="Q75" s="94">
        <f t="shared" si="23"/>
        <v>0</v>
      </c>
      <c r="R75" s="94">
        <f t="shared" si="24"/>
        <v>0</v>
      </c>
      <c r="S75" s="94">
        <f t="shared" si="25"/>
        <v>0</v>
      </c>
      <c r="T75" s="118">
        <f t="shared" si="26"/>
        <v>0</v>
      </c>
      <c r="U75" s="118">
        <f t="shared" si="27"/>
        <v>0</v>
      </c>
    </row>
    <row r="76" spans="1:26" ht="15.75" customHeight="1">
      <c r="A76" s="110" t="s">
        <v>903</v>
      </c>
      <c r="B76" s="365" t="s">
        <v>904</v>
      </c>
      <c r="C76" s="58"/>
      <c r="D76" s="59"/>
      <c r="E76" s="58" t="s">
        <v>905</v>
      </c>
      <c r="F76" s="147">
        <v>40</v>
      </c>
      <c r="G76" s="213">
        <v>6</v>
      </c>
      <c r="H76" s="214">
        <v>10</v>
      </c>
      <c r="I76" s="147">
        <f t="shared" si="20"/>
        <v>56</v>
      </c>
      <c r="J76" s="58"/>
      <c r="K76" s="62"/>
      <c r="L76" s="58" t="s">
        <v>40</v>
      </c>
      <c r="M76" s="63">
        <f t="shared" si="19"/>
        <v>0</v>
      </c>
      <c r="N76" s="63">
        <f t="shared" si="21"/>
        <v>0</v>
      </c>
      <c r="O76" s="185"/>
      <c r="P76" s="118">
        <f t="shared" si="22"/>
        <v>0</v>
      </c>
      <c r="Q76" s="94">
        <f t="shared" si="23"/>
        <v>0</v>
      </c>
      <c r="R76" s="94">
        <f t="shared" si="24"/>
        <v>0</v>
      </c>
      <c r="S76" s="94">
        <f t="shared" si="25"/>
        <v>0</v>
      </c>
      <c r="T76" s="118">
        <f t="shared" si="26"/>
        <v>0</v>
      </c>
      <c r="U76" s="118">
        <f t="shared" si="27"/>
        <v>0</v>
      </c>
    </row>
    <row r="77" spans="1:26" ht="15.75" customHeight="1">
      <c r="A77" s="110" t="s">
        <v>906</v>
      </c>
      <c r="B77" s="365" t="s">
        <v>907</v>
      </c>
      <c r="C77" s="58"/>
      <c r="D77" s="58"/>
      <c r="E77" s="58" t="s">
        <v>908</v>
      </c>
      <c r="F77" s="147">
        <v>120</v>
      </c>
      <c r="G77" s="213">
        <v>0</v>
      </c>
      <c r="H77" s="214">
        <v>0</v>
      </c>
      <c r="I77" s="147">
        <f t="shared" si="20"/>
        <v>120</v>
      </c>
      <c r="J77" s="58"/>
      <c r="K77" s="62"/>
      <c r="L77" s="474">
        <v>0.08</v>
      </c>
      <c r="M77" s="63">
        <f t="shared" si="19"/>
        <v>0</v>
      </c>
      <c r="N77" s="63">
        <f t="shared" si="21"/>
        <v>0</v>
      </c>
      <c r="O77" s="28"/>
      <c r="P77" s="118">
        <f t="shared" si="22"/>
        <v>0</v>
      </c>
      <c r="Q77" s="94">
        <f t="shared" si="23"/>
        <v>0</v>
      </c>
      <c r="R77" s="94">
        <f t="shared" si="24"/>
        <v>0</v>
      </c>
      <c r="S77" s="94">
        <f t="shared" si="25"/>
        <v>0</v>
      </c>
      <c r="T77" s="118">
        <f t="shared" si="26"/>
        <v>0</v>
      </c>
      <c r="U77" s="118">
        <f t="shared" si="27"/>
        <v>0</v>
      </c>
    </row>
    <row r="78" spans="1:26" ht="15.75" customHeight="1">
      <c r="A78" s="110" t="s">
        <v>909</v>
      </c>
      <c r="B78" s="365" t="s">
        <v>910</v>
      </c>
      <c r="C78" s="58"/>
      <c r="D78" s="59"/>
      <c r="E78" s="58" t="s">
        <v>911</v>
      </c>
      <c r="F78" s="147">
        <v>10</v>
      </c>
      <c r="G78" s="213">
        <v>5</v>
      </c>
      <c r="H78" s="61">
        <v>5</v>
      </c>
      <c r="I78" s="147">
        <f t="shared" si="20"/>
        <v>20</v>
      </c>
      <c r="J78" s="58"/>
      <c r="K78" s="62"/>
      <c r="L78" s="58" t="s">
        <v>40</v>
      </c>
      <c r="M78" s="63">
        <f t="shared" si="19"/>
        <v>0</v>
      </c>
      <c r="N78" s="63">
        <f t="shared" si="21"/>
        <v>0</v>
      </c>
      <c r="O78" s="469"/>
      <c r="P78" s="118">
        <f t="shared" si="22"/>
        <v>0</v>
      </c>
      <c r="Q78" s="94">
        <f t="shared" si="23"/>
        <v>0</v>
      </c>
      <c r="R78" s="94">
        <f t="shared" si="24"/>
        <v>0</v>
      </c>
      <c r="S78" s="94">
        <f t="shared" si="25"/>
        <v>0</v>
      </c>
      <c r="T78" s="118">
        <f t="shared" si="26"/>
        <v>0</v>
      </c>
      <c r="U78" s="118">
        <f t="shared" si="27"/>
        <v>0</v>
      </c>
    </row>
    <row r="79" spans="1:26" ht="15.75" customHeight="1">
      <c r="A79" s="110" t="s">
        <v>912</v>
      </c>
      <c r="B79" s="365" t="s">
        <v>913</v>
      </c>
      <c r="C79" s="58"/>
      <c r="D79" s="59"/>
      <c r="E79" s="58" t="s">
        <v>911</v>
      </c>
      <c r="F79" s="147">
        <v>10</v>
      </c>
      <c r="G79" s="213">
        <v>3</v>
      </c>
      <c r="H79" s="61">
        <v>5</v>
      </c>
      <c r="I79" s="147">
        <f t="shared" si="20"/>
        <v>18</v>
      </c>
      <c r="J79" s="58"/>
      <c r="K79" s="62"/>
      <c r="L79" s="58" t="s">
        <v>40</v>
      </c>
      <c r="M79" s="63">
        <f t="shared" si="19"/>
        <v>0</v>
      </c>
      <c r="N79" s="63">
        <f t="shared" si="21"/>
        <v>0</v>
      </c>
      <c r="O79" s="28"/>
      <c r="P79" s="118">
        <f t="shared" si="22"/>
        <v>0</v>
      </c>
      <c r="Q79" s="94">
        <f t="shared" si="23"/>
        <v>0</v>
      </c>
      <c r="R79" s="94">
        <f t="shared" si="24"/>
        <v>0</v>
      </c>
      <c r="S79" s="94">
        <f t="shared" si="25"/>
        <v>0</v>
      </c>
      <c r="T79" s="118">
        <f t="shared" si="26"/>
        <v>0</v>
      </c>
      <c r="U79" s="118">
        <f t="shared" si="27"/>
        <v>0</v>
      </c>
    </row>
    <row r="80" spans="1:26" ht="15.75" customHeight="1">
      <c r="A80" s="110" t="s">
        <v>914</v>
      </c>
      <c r="B80" s="365" t="s">
        <v>915</v>
      </c>
      <c r="C80" s="58"/>
      <c r="D80" s="58"/>
      <c r="E80" s="58" t="s">
        <v>916</v>
      </c>
      <c r="F80" s="147">
        <v>5</v>
      </c>
      <c r="G80" s="213">
        <v>0</v>
      </c>
      <c r="H80" s="214">
        <v>1</v>
      </c>
      <c r="I80" s="147">
        <f t="shared" si="20"/>
        <v>6</v>
      </c>
      <c r="J80" s="58"/>
      <c r="K80" s="62"/>
      <c r="L80" s="474">
        <v>0.08</v>
      </c>
      <c r="M80" s="63">
        <f t="shared" si="19"/>
        <v>0</v>
      </c>
      <c r="N80" s="63">
        <f t="shared" si="21"/>
        <v>0</v>
      </c>
      <c r="O80" s="28"/>
      <c r="P80" s="118">
        <f t="shared" si="22"/>
        <v>0</v>
      </c>
      <c r="Q80" s="94">
        <f t="shared" si="23"/>
        <v>0</v>
      </c>
      <c r="R80" s="94">
        <f t="shared" si="24"/>
        <v>0</v>
      </c>
      <c r="S80" s="94">
        <f t="shared" si="25"/>
        <v>0</v>
      </c>
      <c r="T80" s="118">
        <f t="shared" si="26"/>
        <v>0</v>
      </c>
      <c r="U80" s="118">
        <f t="shared" si="27"/>
        <v>0</v>
      </c>
    </row>
    <row r="81" spans="1:26" ht="15.75" customHeight="1">
      <c r="A81" s="462" t="s">
        <v>917</v>
      </c>
      <c r="B81" s="365" t="s">
        <v>918</v>
      </c>
      <c r="C81" s="58"/>
      <c r="D81" s="59"/>
      <c r="E81" s="58" t="s">
        <v>919</v>
      </c>
      <c r="F81" s="147">
        <v>1</v>
      </c>
      <c r="G81" s="213">
        <v>55</v>
      </c>
      <c r="H81" s="61">
        <v>60</v>
      </c>
      <c r="I81" s="147">
        <f t="shared" si="20"/>
        <v>116</v>
      </c>
      <c r="J81" s="58"/>
      <c r="K81" s="62"/>
      <c r="L81" s="58" t="s">
        <v>920</v>
      </c>
      <c r="M81" s="63">
        <f t="shared" si="19"/>
        <v>0</v>
      </c>
      <c r="N81" s="63">
        <f t="shared" si="21"/>
        <v>0</v>
      </c>
      <c r="O81" s="185"/>
      <c r="P81" s="118">
        <f t="shared" si="22"/>
        <v>0</v>
      </c>
      <c r="Q81" s="94">
        <f t="shared" si="23"/>
        <v>0</v>
      </c>
      <c r="R81" s="94">
        <f t="shared" si="24"/>
        <v>0</v>
      </c>
      <c r="S81" s="94">
        <f t="shared" si="25"/>
        <v>0</v>
      </c>
      <c r="T81" s="118">
        <f t="shared" si="26"/>
        <v>0</v>
      </c>
      <c r="U81" s="118">
        <f t="shared" si="27"/>
        <v>0</v>
      </c>
      <c r="V81" s="28"/>
      <c r="W81" s="79"/>
      <c r="X81" s="28"/>
      <c r="Y81" s="28"/>
      <c r="Z81" s="28"/>
    </row>
    <row r="82" spans="1:26" ht="15.75" customHeight="1">
      <c r="A82" s="462" t="s">
        <v>921</v>
      </c>
      <c r="B82" s="365" t="s">
        <v>922</v>
      </c>
      <c r="C82" s="58"/>
      <c r="D82" s="59"/>
      <c r="E82" s="58" t="s">
        <v>923</v>
      </c>
      <c r="F82" s="147">
        <v>150</v>
      </c>
      <c r="G82" s="213">
        <v>0</v>
      </c>
      <c r="H82" s="466">
        <v>0</v>
      </c>
      <c r="I82" s="147">
        <f t="shared" si="20"/>
        <v>150</v>
      </c>
      <c r="J82" s="58"/>
      <c r="K82" s="62"/>
      <c r="L82" s="58" t="s">
        <v>920</v>
      </c>
      <c r="M82" s="63">
        <f t="shared" si="19"/>
        <v>0</v>
      </c>
      <c r="N82" s="63">
        <f t="shared" si="21"/>
        <v>0</v>
      </c>
      <c r="O82" s="28"/>
      <c r="P82" s="118">
        <f t="shared" si="22"/>
        <v>0</v>
      </c>
      <c r="Q82" s="94">
        <f t="shared" si="23"/>
        <v>0</v>
      </c>
      <c r="R82" s="94">
        <f t="shared" si="24"/>
        <v>0</v>
      </c>
      <c r="S82" s="94">
        <f t="shared" si="25"/>
        <v>0</v>
      </c>
      <c r="T82" s="118">
        <f t="shared" si="26"/>
        <v>0</v>
      </c>
      <c r="U82" s="118">
        <f t="shared" si="27"/>
        <v>0</v>
      </c>
      <c r="V82" s="28"/>
      <c r="W82" s="79"/>
      <c r="X82" s="28"/>
      <c r="Y82" s="28"/>
      <c r="Z82" s="28"/>
    </row>
    <row r="83" spans="1:26" ht="15.75" customHeight="1">
      <c r="A83" s="110" t="s">
        <v>924</v>
      </c>
      <c r="B83" s="365" t="s">
        <v>925</v>
      </c>
      <c r="C83" s="58"/>
      <c r="D83" s="59"/>
      <c r="E83" s="58" t="s">
        <v>926</v>
      </c>
      <c r="F83" s="147">
        <v>25</v>
      </c>
      <c r="G83" s="213">
        <v>1</v>
      </c>
      <c r="H83" s="466">
        <v>2</v>
      </c>
      <c r="I83" s="147">
        <f t="shared" si="20"/>
        <v>28</v>
      </c>
      <c r="J83" s="58"/>
      <c r="K83" s="62"/>
      <c r="L83" s="58" t="s">
        <v>40</v>
      </c>
      <c r="M83" s="63">
        <f t="shared" si="19"/>
        <v>0</v>
      </c>
      <c r="N83" s="63">
        <f t="shared" si="21"/>
        <v>0</v>
      </c>
      <c r="O83" s="28"/>
      <c r="P83" s="118">
        <f t="shared" si="22"/>
        <v>0</v>
      </c>
      <c r="Q83" s="94">
        <f t="shared" si="23"/>
        <v>0</v>
      </c>
      <c r="R83" s="94">
        <f t="shared" si="24"/>
        <v>0</v>
      </c>
      <c r="S83" s="94">
        <f t="shared" si="25"/>
        <v>0</v>
      </c>
      <c r="T83" s="118">
        <f t="shared" si="26"/>
        <v>0</v>
      </c>
      <c r="U83" s="118">
        <f t="shared" si="27"/>
        <v>0</v>
      </c>
    </row>
    <row r="84" spans="1:26" ht="15.75" customHeight="1">
      <c r="A84" s="110" t="s">
        <v>927</v>
      </c>
      <c r="B84" s="365" t="s">
        <v>928</v>
      </c>
      <c r="C84" s="58"/>
      <c r="D84" s="59"/>
      <c r="E84" s="58" t="s">
        <v>929</v>
      </c>
      <c r="F84" s="147">
        <v>5</v>
      </c>
      <c r="G84" s="213">
        <v>1</v>
      </c>
      <c r="H84" s="214">
        <v>2</v>
      </c>
      <c r="I84" s="147">
        <f t="shared" si="20"/>
        <v>8</v>
      </c>
      <c r="J84" s="58"/>
      <c r="K84" s="62"/>
      <c r="L84" s="58" t="s">
        <v>40</v>
      </c>
      <c r="M84" s="63">
        <f t="shared" si="19"/>
        <v>0</v>
      </c>
      <c r="N84" s="63">
        <f t="shared" si="21"/>
        <v>0</v>
      </c>
      <c r="O84" s="185"/>
      <c r="P84" s="118">
        <f t="shared" si="22"/>
        <v>0</v>
      </c>
      <c r="Q84" s="94">
        <f t="shared" si="23"/>
        <v>0</v>
      </c>
      <c r="R84" s="94">
        <f t="shared" si="24"/>
        <v>0</v>
      </c>
      <c r="S84" s="94">
        <f t="shared" si="25"/>
        <v>0</v>
      </c>
      <c r="T84" s="118">
        <f t="shared" si="26"/>
        <v>0</v>
      </c>
      <c r="U84" s="118">
        <f t="shared" si="27"/>
        <v>0</v>
      </c>
    </row>
    <row r="85" spans="1:26" ht="15.75" customHeight="1">
      <c r="A85" s="110" t="s">
        <v>930</v>
      </c>
      <c r="B85" s="365" t="s">
        <v>931</v>
      </c>
      <c r="C85" s="58"/>
      <c r="D85" s="59"/>
      <c r="E85" s="58" t="s">
        <v>932</v>
      </c>
      <c r="F85" s="147">
        <v>5</v>
      </c>
      <c r="G85" s="213">
        <v>0</v>
      </c>
      <c r="H85" s="466">
        <v>1</v>
      </c>
      <c r="I85" s="147">
        <f t="shared" si="20"/>
        <v>6</v>
      </c>
      <c r="J85" s="58"/>
      <c r="K85" s="62"/>
      <c r="L85" s="58" t="s">
        <v>40</v>
      </c>
      <c r="M85" s="63">
        <f t="shared" si="19"/>
        <v>0</v>
      </c>
      <c r="N85" s="63">
        <f t="shared" si="21"/>
        <v>0</v>
      </c>
      <c r="O85" s="28"/>
      <c r="P85" s="118">
        <f t="shared" si="22"/>
        <v>0</v>
      </c>
      <c r="Q85" s="94">
        <f t="shared" si="23"/>
        <v>0</v>
      </c>
      <c r="R85" s="94">
        <f t="shared" si="24"/>
        <v>0</v>
      </c>
      <c r="S85" s="94">
        <f t="shared" si="25"/>
        <v>0</v>
      </c>
      <c r="T85" s="118">
        <f t="shared" si="26"/>
        <v>0</v>
      </c>
      <c r="U85" s="118">
        <f t="shared" si="27"/>
        <v>0</v>
      </c>
    </row>
    <row r="86" spans="1:26" ht="15.75" customHeight="1">
      <c r="A86" s="110" t="s">
        <v>933</v>
      </c>
      <c r="B86" s="365" t="s">
        <v>934</v>
      </c>
      <c r="C86" s="58"/>
      <c r="D86" s="59"/>
      <c r="E86" s="58" t="s">
        <v>935</v>
      </c>
      <c r="F86" s="147">
        <v>3</v>
      </c>
      <c r="G86" s="213">
        <v>0</v>
      </c>
      <c r="H86" s="466">
        <v>1</v>
      </c>
      <c r="I86" s="147">
        <f t="shared" si="20"/>
        <v>4</v>
      </c>
      <c r="J86" s="58"/>
      <c r="K86" s="62"/>
      <c r="L86" s="58" t="s">
        <v>40</v>
      </c>
      <c r="M86" s="63">
        <f t="shared" si="19"/>
        <v>0</v>
      </c>
      <c r="N86" s="63">
        <f t="shared" si="21"/>
        <v>0</v>
      </c>
      <c r="O86" s="28"/>
      <c r="P86" s="118">
        <f t="shared" si="22"/>
        <v>0</v>
      </c>
      <c r="Q86" s="94">
        <f t="shared" si="23"/>
        <v>0</v>
      </c>
      <c r="R86" s="94">
        <f t="shared" si="24"/>
        <v>0</v>
      </c>
      <c r="S86" s="94">
        <f t="shared" si="25"/>
        <v>0</v>
      </c>
      <c r="T86" s="118">
        <f t="shared" si="26"/>
        <v>0</v>
      </c>
      <c r="U86" s="118">
        <f t="shared" si="27"/>
        <v>0</v>
      </c>
    </row>
    <row r="87" spans="1:26" ht="15.75" customHeight="1">
      <c r="A87" s="110" t="s">
        <v>936</v>
      </c>
      <c r="B87" s="365" t="s">
        <v>937</v>
      </c>
      <c r="C87" s="448"/>
      <c r="D87" s="59"/>
      <c r="E87" s="58" t="s">
        <v>938</v>
      </c>
      <c r="F87" s="147">
        <v>20</v>
      </c>
      <c r="G87" s="213">
        <v>0</v>
      </c>
      <c r="H87" s="214">
        <v>0</v>
      </c>
      <c r="I87" s="147">
        <f t="shared" si="20"/>
        <v>20</v>
      </c>
      <c r="J87" s="58"/>
      <c r="K87" s="447"/>
      <c r="L87" s="58" t="s">
        <v>40</v>
      </c>
      <c r="M87" s="63">
        <f t="shared" si="19"/>
        <v>0</v>
      </c>
      <c r="N87" s="63">
        <f t="shared" si="21"/>
        <v>0</v>
      </c>
      <c r="O87" s="185"/>
      <c r="P87" s="118">
        <f t="shared" si="22"/>
        <v>0</v>
      </c>
      <c r="Q87" s="94">
        <f t="shared" si="23"/>
        <v>0</v>
      </c>
      <c r="R87" s="94">
        <f t="shared" si="24"/>
        <v>0</v>
      </c>
      <c r="S87" s="94">
        <f t="shared" si="25"/>
        <v>0</v>
      </c>
      <c r="T87" s="118">
        <f t="shared" si="26"/>
        <v>0</v>
      </c>
      <c r="U87" s="118">
        <f t="shared" si="27"/>
        <v>0</v>
      </c>
    </row>
    <row r="88" spans="1:26" ht="15.75" customHeight="1">
      <c r="A88" s="110" t="s">
        <v>939</v>
      </c>
      <c r="B88" s="365" t="s">
        <v>940</v>
      </c>
      <c r="C88" s="449"/>
      <c r="D88" s="59"/>
      <c r="E88" s="58" t="s">
        <v>941</v>
      </c>
      <c r="F88" s="147">
        <v>1</v>
      </c>
      <c r="G88" s="213">
        <v>0</v>
      </c>
      <c r="H88" s="214">
        <v>1</v>
      </c>
      <c r="I88" s="147">
        <f t="shared" si="20"/>
        <v>2</v>
      </c>
      <c r="J88" s="58"/>
      <c r="K88" s="450"/>
      <c r="L88" s="58" t="s">
        <v>40</v>
      </c>
      <c r="M88" s="63">
        <f t="shared" si="19"/>
        <v>0</v>
      </c>
      <c r="N88" s="63">
        <f t="shared" si="21"/>
        <v>0</v>
      </c>
      <c r="O88" s="185"/>
      <c r="P88" s="118">
        <f t="shared" si="22"/>
        <v>0</v>
      </c>
      <c r="Q88" s="94">
        <f t="shared" si="23"/>
        <v>0</v>
      </c>
      <c r="R88" s="94">
        <f t="shared" si="24"/>
        <v>0</v>
      </c>
      <c r="S88" s="94">
        <f t="shared" si="25"/>
        <v>0</v>
      </c>
      <c r="T88" s="118">
        <f t="shared" si="26"/>
        <v>0</v>
      </c>
      <c r="U88" s="118">
        <f t="shared" si="27"/>
        <v>0</v>
      </c>
    </row>
    <row r="89" spans="1:26" ht="15.75" customHeight="1">
      <c r="A89" s="110" t="s">
        <v>942</v>
      </c>
      <c r="B89" s="365" t="s">
        <v>943</v>
      </c>
      <c r="C89" s="58"/>
      <c r="D89" s="59"/>
      <c r="E89" s="58" t="s">
        <v>944</v>
      </c>
      <c r="F89" s="147">
        <v>20</v>
      </c>
      <c r="G89" s="213">
        <v>1</v>
      </c>
      <c r="H89" s="61">
        <v>5</v>
      </c>
      <c r="I89" s="147">
        <f t="shared" si="20"/>
        <v>26</v>
      </c>
      <c r="J89" s="58"/>
      <c r="K89" s="62"/>
      <c r="L89" s="58" t="s">
        <v>40</v>
      </c>
      <c r="M89" s="63">
        <f t="shared" si="19"/>
        <v>0</v>
      </c>
      <c r="N89" s="63">
        <f t="shared" si="21"/>
        <v>0</v>
      </c>
      <c r="O89" s="463"/>
      <c r="P89" s="118">
        <f t="shared" si="22"/>
        <v>0</v>
      </c>
      <c r="Q89" s="94">
        <f t="shared" si="23"/>
        <v>0</v>
      </c>
      <c r="R89" s="94">
        <f t="shared" si="24"/>
        <v>0</v>
      </c>
      <c r="S89" s="94">
        <f t="shared" si="25"/>
        <v>0</v>
      </c>
      <c r="T89" s="118">
        <f t="shared" si="26"/>
        <v>0</v>
      </c>
      <c r="U89" s="118">
        <f t="shared" si="27"/>
        <v>0</v>
      </c>
    </row>
    <row r="90" spans="1:26" ht="15.75" customHeight="1">
      <c r="A90" s="110" t="s">
        <v>945</v>
      </c>
      <c r="B90" s="365" t="s">
        <v>946</v>
      </c>
      <c r="C90" s="448"/>
      <c r="D90" s="59"/>
      <c r="E90" s="58" t="s">
        <v>947</v>
      </c>
      <c r="F90" s="147">
        <v>5</v>
      </c>
      <c r="G90" s="213">
        <v>0</v>
      </c>
      <c r="H90" s="214">
        <v>0</v>
      </c>
      <c r="I90" s="147">
        <f t="shared" si="20"/>
        <v>5</v>
      </c>
      <c r="J90" s="58"/>
      <c r="K90" s="447"/>
      <c r="L90" s="58" t="s">
        <v>40</v>
      </c>
      <c r="M90" s="63">
        <f t="shared" ref="M90:M113" si="28">K90*I90</f>
        <v>0</v>
      </c>
      <c r="N90" s="63">
        <f t="shared" si="21"/>
        <v>0</v>
      </c>
      <c r="O90" s="185"/>
      <c r="P90" s="118">
        <f t="shared" si="22"/>
        <v>0</v>
      </c>
      <c r="Q90" s="94">
        <f t="shared" si="23"/>
        <v>0</v>
      </c>
      <c r="R90" s="94">
        <f t="shared" si="24"/>
        <v>0</v>
      </c>
      <c r="S90" s="94">
        <f t="shared" si="25"/>
        <v>0</v>
      </c>
      <c r="T90" s="118">
        <f t="shared" si="26"/>
        <v>0</v>
      </c>
      <c r="U90" s="118">
        <f t="shared" si="27"/>
        <v>0</v>
      </c>
    </row>
    <row r="91" spans="1:26" ht="15.75" customHeight="1">
      <c r="A91" s="110" t="s">
        <v>948</v>
      </c>
      <c r="B91" s="365" t="s">
        <v>949</v>
      </c>
      <c r="C91" s="448"/>
      <c r="D91" s="59"/>
      <c r="E91" s="58" t="s">
        <v>950</v>
      </c>
      <c r="F91" s="147">
        <v>5</v>
      </c>
      <c r="G91" s="213">
        <v>0</v>
      </c>
      <c r="H91" s="214">
        <v>1</v>
      </c>
      <c r="I91" s="147">
        <f t="shared" si="20"/>
        <v>6</v>
      </c>
      <c r="J91" s="58"/>
      <c r="K91" s="447"/>
      <c r="L91" s="58" t="s">
        <v>40</v>
      </c>
      <c r="M91" s="63">
        <f t="shared" si="28"/>
        <v>0</v>
      </c>
      <c r="N91" s="63">
        <f t="shared" si="21"/>
        <v>0</v>
      </c>
      <c r="O91" s="185"/>
      <c r="P91" s="118">
        <f t="shared" si="22"/>
        <v>0</v>
      </c>
      <c r="Q91" s="94">
        <f t="shared" si="23"/>
        <v>0</v>
      </c>
      <c r="R91" s="94">
        <f t="shared" si="24"/>
        <v>0</v>
      </c>
      <c r="S91" s="94">
        <f t="shared" si="25"/>
        <v>0</v>
      </c>
      <c r="T91" s="118">
        <f t="shared" si="26"/>
        <v>0</v>
      </c>
      <c r="U91" s="118">
        <f t="shared" si="27"/>
        <v>0</v>
      </c>
    </row>
    <row r="92" spans="1:26" ht="15.75" customHeight="1">
      <c r="A92" s="110" t="s">
        <v>951</v>
      </c>
      <c r="B92" s="365" t="s">
        <v>952</v>
      </c>
      <c r="C92" s="58"/>
      <c r="D92" s="59"/>
      <c r="E92" s="58" t="s">
        <v>953</v>
      </c>
      <c r="F92" s="147">
        <v>3</v>
      </c>
      <c r="G92" s="213">
        <v>1</v>
      </c>
      <c r="H92" s="214">
        <v>1</v>
      </c>
      <c r="I92" s="147">
        <f t="shared" si="20"/>
        <v>5</v>
      </c>
      <c r="J92" s="58"/>
      <c r="K92" s="62"/>
      <c r="L92" s="58" t="s">
        <v>40</v>
      </c>
      <c r="M92" s="63">
        <f t="shared" si="28"/>
        <v>0</v>
      </c>
      <c r="N92" s="63">
        <f t="shared" si="21"/>
        <v>0</v>
      </c>
      <c r="O92" s="185"/>
      <c r="P92" s="118">
        <f t="shared" si="22"/>
        <v>0</v>
      </c>
      <c r="Q92" s="94">
        <f t="shared" si="23"/>
        <v>0</v>
      </c>
      <c r="R92" s="94">
        <f t="shared" si="24"/>
        <v>0</v>
      </c>
      <c r="S92" s="94">
        <f t="shared" si="25"/>
        <v>0</v>
      </c>
      <c r="T92" s="118">
        <f t="shared" si="26"/>
        <v>0</v>
      </c>
      <c r="U92" s="118">
        <f t="shared" si="27"/>
        <v>0</v>
      </c>
    </row>
    <row r="93" spans="1:26" ht="15.75" customHeight="1">
      <c r="A93" s="110" t="s">
        <v>954</v>
      </c>
      <c r="B93" s="365" t="s">
        <v>955</v>
      </c>
      <c r="C93" s="449"/>
      <c r="D93" s="59"/>
      <c r="E93" s="58" t="s">
        <v>956</v>
      </c>
      <c r="F93" s="147">
        <v>2</v>
      </c>
      <c r="G93" s="213">
        <v>0</v>
      </c>
      <c r="H93" s="214">
        <v>3</v>
      </c>
      <c r="I93" s="147">
        <f t="shared" si="20"/>
        <v>5</v>
      </c>
      <c r="J93" s="58"/>
      <c r="K93" s="450"/>
      <c r="L93" s="58" t="s">
        <v>40</v>
      </c>
      <c r="M93" s="63">
        <f t="shared" si="28"/>
        <v>0</v>
      </c>
      <c r="N93" s="63">
        <f t="shared" si="21"/>
        <v>0</v>
      </c>
      <c r="O93" s="185"/>
      <c r="P93" s="118">
        <f t="shared" si="22"/>
        <v>0</v>
      </c>
      <c r="Q93" s="94">
        <f t="shared" si="23"/>
        <v>0</v>
      </c>
      <c r="R93" s="94">
        <f t="shared" si="24"/>
        <v>0</v>
      </c>
      <c r="S93" s="94">
        <f t="shared" si="25"/>
        <v>0</v>
      </c>
      <c r="T93" s="118">
        <f t="shared" si="26"/>
        <v>0</v>
      </c>
      <c r="U93" s="118">
        <f t="shared" si="27"/>
        <v>0</v>
      </c>
    </row>
    <row r="94" spans="1:26" ht="15.75" customHeight="1">
      <c r="A94" s="110" t="s">
        <v>957</v>
      </c>
      <c r="B94" s="365" t="s">
        <v>958</v>
      </c>
      <c r="C94" s="58"/>
      <c r="D94" s="59"/>
      <c r="E94" s="58" t="s">
        <v>762</v>
      </c>
      <c r="F94" s="147">
        <v>2</v>
      </c>
      <c r="G94" s="213">
        <v>0</v>
      </c>
      <c r="H94" s="61">
        <v>5</v>
      </c>
      <c r="I94" s="147">
        <f t="shared" si="20"/>
        <v>7</v>
      </c>
      <c r="J94" s="58"/>
      <c r="K94" s="62"/>
      <c r="L94" s="58" t="s">
        <v>40</v>
      </c>
      <c r="M94" s="63">
        <f t="shared" si="28"/>
        <v>0</v>
      </c>
      <c r="N94" s="63">
        <f t="shared" si="21"/>
        <v>0</v>
      </c>
      <c r="O94" s="185"/>
      <c r="P94" s="118">
        <f t="shared" si="22"/>
        <v>0</v>
      </c>
      <c r="Q94" s="94">
        <f t="shared" si="23"/>
        <v>0</v>
      </c>
      <c r="R94" s="94">
        <f t="shared" si="24"/>
        <v>0</v>
      </c>
      <c r="S94" s="94">
        <f t="shared" si="25"/>
        <v>0</v>
      </c>
      <c r="T94" s="118">
        <f t="shared" si="26"/>
        <v>0</v>
      </c>
      <c r="U94" s="118">
        <f t="shared" si="27"/>
        <v>0</v>
      </c>
    </row>
    <row r="95" spans="1:26" ht="15.75" customHeight="1">
      <c r="A95" s="110" t="s">
        <v>959</v>
      </c>
      <c r="B95" s="365" t="s">
        <v>960</v>
      </c>
      <c r="C95" s="58"/>
      <c r="D95" s="59"/>
      <c r="E95" s="58" t="s">
        <v>961</v>
      </c>
      <c r="F95" s="147">
        <v>3</v>
      </c>
      <c r="G95" s="213">
        <v>3</v>
      </c>
      <c r="H95" s="61">
        <v>2</v>
      </c>
      <c r="I95" s="147">
        <f t="shared" si="20"/>
        <v>8</v>
      </c>
      <c r="J95" s="58"/>
      <c r="K95" s="62"/>
      <c r="L95" s="58" t="s">
        <v>40</v>
      </c>
      <c r="M95" s="63">
        <f t="shared" si="28"/>
        <v>0</v>
      </c>
      <c r="N95" s="63">
        <f t="shared" si="21"/>
        <v>0</v>
      </c>
      <c r="O95" s="185"/>
      <c r="P95" s="118">
        <f t="shared" si="22"/>
        <v>0</v>
      </c>
      <c r="Q95" s="94">
        <f t="shared" si="23"/>
        <v>0</v>
      </c>
      <c r="R95" s="94">
        <f t="shared" si="24"/>
        <v>0</v>
      </c>
      <c r="S95" s="94">
        <f t="shared" si="25"/>
        <v>0</v>
      </c>
      <c r="T95" s="118">
        <f t="shared" si="26"/>
        <v>0</v>
      </c>
      <c r="U95" s="118">
        <f t="shared" si="27"/>
        <v>0</v>
      </c>
    </row>
    <row r="96" spans="1:26" ht="15.75" customHeight="1">
      <c r="A96" s="110" t="s">
        <v>962</v>
      </c>
      <c r="B96" s="365" t="s">
        <v>963</v>
      </c>
      <c r="C96" s="449"/>
      <c r="D96" s="59"/>
      <c r="E96" s="58" t="s">
        <v>964</v>
      </c>
      <c r="F96" s="147">
        <v>0</v>
      </c>
      <c r="G96" s="213">
        <v>0</v>
      </c>
      <c r="H96" s="214">
        <v>1</v>
      </c>
      <c r="I96" s="147">
        <f t="shared" si="20"/>
        <v>1</v>
      </c>
      <c r="J96" s="58"/>
      <c r="K96" s="450"/>
      <c r="L96" s="58" t="s">
        <v>40</v>
      </c>
      <c r="M96" s="63">
        <f t="shared" si="28"/>
        <v>0</v>
      </c>
      <c r="N96" s="63">
        <f t="shared" si="21"/>
        <v>0</v>
      </c>
      <c r="O96" s="185"/>
      <c r="P96" s="118">
        <f t="shared" si="22"/>
        <v>0</v>
      </c>
      <c r="Q96" s="94">
        <f t="shared" si="23"/>
        <v>0</v>
      </c>
      <c r="R96" s="94">
        <f t="shared" si="24"/>
        <v>0</v>
      </c>
      <c r="S96" s="94">
        <f t="shared" si="25"/>
        <v>0</v>
      </c>
      <c r="T96" s="118">
        <f t="shared" si="26"/>
        <v>0</v>
      </c>
      <c r="U96" s="118">
        <f t="shared" si="27"/>
        <v>0</v>
      </c>
    </row>
    <row r="97" spans="1:26" ht="15.75" customHeight="1">
      <c r="A97" s="110" t="s">
        <v>965</v>
      </c>
      <c r="B97" s="365" t="s">
        <v>966</v>
      </c>
      <c r="C97" s="448"/>
      <c r="D97" s="59"/>
      <c r="E97" s="58" t="s">
        <v>967</v>
      </c>
      <c r="F97" s="147">
        <v>8</v>
      </c>
      <c r="G97" s="213">
        <v>0</v>
      </c>
      <c r="H97" s="214">
        <v>0</v>
      </c>
      <c r="I97" s="147">
        <f t="shared" si="20"/>
        <v>8</v>
      </c>
      <c r="J97" s="58"/>
      <c r="K97" s="447"/>
      <c r="L97" s="58" t="s">
        <v>40</v>
      </c>
      <c r="M97" s="63">
        <f t="shared" si="28"/>
        <v>0</v>
      </c>
      <c r="N97" s="63">
        <f t="shared" si="21"/>
        <v>0</v>
      </c>
      <c r="O97" s="185"/>
      <c r="P97" s="118">
        <f t="shared" si="22"/>
        <v>0</v>
      </c>
      <c r="Q97" s="94">
        <f t="shared" si="23"/>
        <v>0</v>
      </c>
      <c r="R97" s="94">
        <f t="shared" si="24"/>
        <v>0</v>
      </c>
      <c r="S97" s="94">
        <f t="shared" si="25"/>
        <v>0</v>
      </c>
      <c r="T97" s="118">
        <f t="shared" si="26"/>
        <v>0</v>
      </c>
      <c r="U97" s="118">
        <f t="shared" si="27"/>
        <v>0</v>
      </c>
    </row>
    <row r="98" spans="1:26" ht="15.75" customHeight="1">
      <c r="A98" s="110" t="s">
        <v>968</v>
      </c>
      <c r="B98" s="365" t="s">
        <v>969</v>
      </c>
      <c r="C98" s="448"/>
      <c r="D98" s="59"/>
      <c r="E98" s="58" t="s">
        <v>970</v>
      </c>
      <c r="F98" s="147">
        <v>10</v>
      </c>
      <c r="G98" s="213">
        <v>0</v>
      </c>
      <c r="H98" s="214">
        <v>0</v>
      </c>
      <c r="I98" s="147">
        <f t="shared" si="20"/>
        <v>10</v>
      </c>
      <c r="J98" s="58"/>
      <c r="K98" s="447"/>
      <c r="L98" s="58" t="s">
        <v>40</v>
      </c>
      <c r="M98" s="63">
        <f t="shared" si="28"/>
        <v>0</v>
      </c>
      <c r="N98" s="63">
        <f t="shared" si="21"/>
        <v>0</v>
      </c>
      <c r="O98" s="185"/>
      <c r="P98" s="118">
        <f t="shared" si="22"/>
        <v>0</v>
      </c>
      <c r="Q98" s="94">
        <f t="shared" si="23"/>
        <v>0</v>
      </c>
      <c r="R98" s="94">
        <f t="shared" si="24"/>
        <v>0</v>
      </c>
      <c r="S98" s="94">
        <f t="shared" si="25"/>
        <v>0</v>
      </c>
      <c r="T98" s="118">
        <f t="shared" si="26"/>
        <v>0</v>
      </c>
      <c r="U98" s="118">
        <f t="shared" si="27"/>
        <v>0</v>
      </c>
    </row>
    <row r="99" spans="1:26" ht="15.75" customHeight="1">
      <c r="A99" s="110" t="s">
        <v>971</v>
      </c>
      <c r="B99" s="365" t="s">
        <v>972</v>
      </c>
      <c r="C99" s="58"/>
      <c r="D99" s="59"/>
      <c r="E99" s="58" t="s">
        <v>973</v>
      </c>
      <c r="F99" s="147">
        <v>1</v>
      </c>
      <c r="G99" s="213">
        <v>1</v>
      </c>
      <c r="H99" s="466">
        <v>2</v>
      </c>
      <c r="I99" s="147">
        <f t="shared" si="20"/>
        <v>4</v>
      </c>
      <c r="J99" s="58"/>
      <c r="K99" s="62"/>
      <c r="L99" s="58" t="s">
        <v>40</v>
      </c>
      <c r="M99" s="63">
        <f t="shared" si="28"/>
        <v>0</v>
      </c>
      <c r="N99" s="63">
        <f t="shared" si="21"/>
        <v>0</v>
      </c>
      <c r="O99" s="185"/>
      <c r="P99" s="118">
        <f t="shared" si="22"/>
        <v>0</v>
      </c>
      <c r="Q99" s="94">
        <f t="shared" si="23"/>
        <v>0</v>
      </c>
      <c r="R99" s="94">
        <f t="shared" si="24"/>
        <v>0</v>
      </c>
      <c r="S99" s="94">
        <f t="shared" si="25"/>
        <v>0</v>
      </c>
      <c r="T99" s="118">
        <f t="shared" si="26"/>
        <v>0</v>
      </c>
      <c r="U99" s="118">
        <f t="shared" si="27"/>
        <v>0</v>
      </c>
    </row>
    <row r="100" spans="1:26" ht="15.75" customHeight="1">
      <c r="A100" s="110" t="s">
        <v>974</v>
      </c>
      <c r="B100" s="365" t="s">
        <v>975</v>
      </c>
      <c r="C100" s="58"/>
      <c r="D100" s="59"/>
      <c r="E100" s="58" t="s">
        <v>976</v>
      </c>
      <c r="F100" s="147">
        <v>20</v>
      </c>
      <c r="G100" s="213">
        <v>1</v>
      </c>
      <c r="H100" s="466">
        <v>2</v>
      </c>
      <c r="I100" s="147">
        <f t="shared" si="20"/>
        <v>23</v>
      </c>
      <c r="J100" s="58"/>
      <c r="K100" s="62"/>
      <c r="L100" s="58" t="s">
        <v>40</v>
      </c>
      <c r="M100" s="63">
        <f t="shared" si="28"/>
        <v>0</v>
      </c>
      <c r="N100" s="63">
        <f t="shared" si="21"/>
        <v>0</v>
      </c>
      <c r="O100" s="468"/>
      <c r="P100" s="118">
        <f t="shared" si="22"/>
        <v>0</v>
      </c>
      <c r="Q100" s="94">
        <f t="shared" si="23"/>
        <v>0</v>
      </c>
      <c r="R100" s="94">
        <f t="shared" si="24"/>
        <v>0</v>
      </c>
      <c r="S100" s="94">
        <f t="shared" si="25"/>
        <v>0</v>
      </c>
      <c r="T100" s="118">
        <f t="shared" si="26"/>
        <v>0</v>
      </c>
      <c r="U100" s="118">
        <f t="shared" si="27"/>
        <v>0</v>
      </c>
    </row>
    <row r="101" spans="1:26" ht="15.75" customHeight="1">
      <c r="A101" s="110" t="s">
        <v>977</v>
      </c>
      <c r="B101" s="365" t="s">
        <v>978</v>
      </c>
      <c r="C101" s="448"/>
      <c r="D101" s="59"/>
      <c r="E101" s="58" t="s">
        <v>979</v>
      </c>
      <c r="F101" s="147">
        <v>3</v>
      </c>
      <c r="G101" s="213">
        <v>0</v>
      </c>
      <c r="H101" s="214">
        <v>0</v>
      </c>
      <c r="I101" s="147">
        <f t="shared" si="20"/>
        <v>3</v>
      </c>
      <c r="J101" s="58"/>
      <c r="K101" s="447"/>
      <c r="L101" s="58" t="s">
        <v>40</v>
      </c>
      <c r="M101" s="63">
        <f t="shared" si="28"/>
        <v>0</v>
      </c>
      <c r="N101" s="63">
        <f t="shared" si="21"/>
        <v>0</v>
      </c>
      <c r="O101" s="185"/>
      <c r="P101" s="118">
        <f t="shared" si="22"/>
        <v>0</v>
      </c>
      <c r="Q101" s="94">
        <f t="shared" si="23"/>
        <v>0</v>
      </c>
      <c r="R101" s="94">
        <f t="shared" si="24"/>
        <v>0</v>
      </c>
      <c r="S101" s="94">
        <f t="shared" si="25"/>
        <v>0</v>
      </c>
      <c r="T101" s="118">
        <f t="shared" si="26"/>
        <v>0</v>
      </c>
      <c r="U101" s="118">
        <f t="shared" si="27"/>
        <v>0</v>
      </c>
    </row>
    <row r="102" spans="1:26" ht="15.75" customHeight="1">
      <c r="A102" s="110" t="s">
        <v>980</v>
      </c>
      <c r="B102" s="365" t="s">
        <v>981</v>
      </c>
      <c r="C102" s="448"/>
      <c r="D102" s="59"/>
      <c r="E102" s="58" t="s">
        <v>982</v>
      </c>
      <c r="F102" s="147">
        <v>5</v>
      </c>
      <c r="G102" s="213">
        <v>0</v>
      </c>
      <c r="H102" s="214">
        <v>0</v>
      </c>
      <c r="I102" s="147">
        <f t="shared" si="20"/>
        <v>5</v>
      </c>
      <c r="J102" s="58"/>
      <c r="K102" s="447"/>
      <c r="L102" s="58" t="s">
        <v>40</v>
      </c>
      <c r="M102" s="63">
        <f t="shared" si="28"/>
        <v>0</v>
      </c>
      <c r="N102" s="63">
        <f t="shared" si="21"/>
        <v>0</v>
      </c>
      <c r="O102" s="468"/>
      <c r="P102" s="118">
        <f t="shared" si="22"/>
        <v>0</v>
      </c>
      <c r="Q102" s="94">
        <f t="shared" si="23"/>
        <v>0</v>
      </c>
      <c r="R102" s="94">
        <f t="shared" si="24"/>
        <v>0</v>
      </c>
      <c r="S102" s="94">
        <f t="shared" si="25"/>
        <v>0</v>
      </c>
      <c r="T102" s="118">
        <f t="shared" si="26"/>
        <v>0</v>
      </c>
      <c r="U102" s="118">
        <f t="shared" si="27"/>
        <v>0</v>
      </c>
    </row>
    <row r="103" spans="1:26" ht="15.75" customHeight="1">
      <c r="A103" s="462" t="s">
        <v>983</v>
      </c>
      <c r="B103" s="392" t="s">
        <v>984</v>
      </c>
      <c r="C103" s="58"/>
      <c r="D103" s="59"/>
      <c r="E103" s="58" t="s">
        <v>985</v>
      </c>
      <c r="F103" s="147"/>
      <c r="G103" s="213">
        <v>0</v>
      </c>
      <c r="H103" s="466">
        <v>40</v>
      </c>
      <c r="I103" s="147">
        <f t="shared" ref="I103:I134" si="29">SUM(F103:H103)</f>
        <v>40</v>
      </c>
      <c r="J103" s="58"/>
      <c r="K103" s="62"/>
      <c r="L103" s="58" t="s">
        <v>40</v>
      </c>
      <c r="M103" s="63">
        <f t="shared" si="28"/>
        <v>0</v>
      </c>
      <c r="N103" s="63">
        <f t="shared" ref="N103:N134" si="30">(M103*L103)+M103</f>
        <v>0</v>
      </c>
      <c r="O103" s="468"/>
      <c r="P103" s="118">
        <f t="shared" ref="P103:P113" si="31">ROUND((F103*K103),2)</f>
        <v>0</v>
      </c>
      <c r="Q103" s="94">
        <f t="shared" ref="Q103:Q134" si="32">ROUND((P103+P103*L103),2)</f>
        <v>0</v>
      </c>
      <c r="R103" s="94">
        <f t="shared" ref="R103:R113" si="33">ROUND((G103*K103),2)</f>
        <v>0</v>
      </c>
      <c r="S103" s="94">
        <f t="shared" ref="S103:S134" si="34">ROUND((R103+R103*L103),2)</f>
        <v>0</v>
      </c>
      <c r="T103" s="118">
        <f t="shared" ref="T103:T113" si="35">ROUND((H103*K103),2)</f>
        <v>0</v>
      </c>
      <c r="U103" s="118">
        <f t="shared" ref="U103:U134" si="36">ROUND((T103+T103*L103),2)</f>
        <v>0</v>
      </c>
      <c r="V103" s="28"/>
      <c r="W103" s="79"/>
      <c r="X103" s="28"/>
      <c r="Y103" s="28"/>
      <c r="Z103" s="28"/>
    </row>
    <row r="104" spans="1:26" ht="15.75" customHeight="1">
      <c r="A104" s="110" t="s">
        <v>986</v>
      </c>
      <c r="B104" s="365" t="s">
        <v>987</v>
      </c>
      <c r="C104" s="449"/>
      <c r="D104" s="59"/>
      <c r="E104" s="58" t="s">
        <v>988</v>
      </c>
      <c r="F104" s="147">
        <v>2</v>
      </c>
      <c r="G104" s="213">
        <v>0</v>
      </c>
      <c r="H104" s="214">
        <v>1</v>
      </c>
      <c r="I104" s="147">
        <f t="shared" si="29"/>
        <v>3</v>
      </c>
      <c r="J104" s="58"/>
      <c r="K104" s="450"/>
      <c r="L104" s="58" t="s">
        <v>40</v>
      </c>
      <c r="M104" s="63">
        <f t="shared" si="28"/>
        <v>0</v>
      </c>
      <c r="N104" s="63">
        <f t="shared" si="30"/>
        <v>0</v>
      </c>
      <c r="O104" s="185"/>
      <c r="P104" s="118">
        <f t="shared" si="31"/>
        <v>0</v>
      </c>
      <c r="Q104" s="94">
        <f t="shared" si="32"/>
        <v>0</v>
      </c>
      <c r="R104" s="94">
        <f t="shared" si="33"/>
        <v>0</v>
      </c>
      <c r="S104" s="94">
        <f t="shared" si="34"/>
        <v>0</v>
      </c>
      <c r="T104" s="118">
        <f t="shared" si="35"/>
        <v>0</v>
      </c>
      <c r="U104" s="118">
        <f t="shared" si="36"/>
        <v>0</v>
      </c>
    </row>
    <row r="105" spans="1:26" ht="15.75" customHeight="1">
      <c r="A105" s="462" t="s">
        <v>989</v>
      </c>
      <c r="B105" s="365" t="s">
        <v>990</v>
      </c>
      <c r="C105" s="448"/>
      <c r="D105" s="59"/>
      <c r="E105" s="58" t="s">
        <v>991</v>
      </c>
      <c r="F105" s="147">
        <v>0</v>
      </c>
      <c r="G105" s="213">
        <v>0</v>
      </c>
      <c r="H105" s="214">
        <v>12</v>
      </c>
      <c r="I105" s="147">
        <f t="shared" si="29"/>
        <v>12</v>
      </c>
      <c r="J105" s="58"/>
      <c r="K105" s="447"/>
      <c r="L105" s="58" t="s">
        <v>40</v>
      </c>
      <c r="M105" s="63">
        <f t="shared" si="28"/>
        <v>0</v>
      </c>
      <c r="N105" s="63">
        <f t="shared" si="30"/>
        <v>0</v>
      </c>
      <c r="O105" s="185"/>
      <c r="P105" s="118">
        <f t="shared" si="31"/>
        <v>0</v>
      </c>
      <c r="Q105" s="94">
        <f t="shared" si="32"/>
        <v>0</v>
      </c>
      <c r="R105" s="94">
        <f t="shared" si="33"/>
        <v>0</v>
      </c>
      <c r="S105" s="94">
        <f t="shared" si="34"/>
        <v>0</v>
      </c>
      <c r="T105" s="118">
        <f t="shared" si="35"/>
        <v>0</v>
      </c>
      <c r="U105" s="118">
        <f t="shared" si="36"/>
        <v>0</v>
      </c>
    </row>
    <row r="106" spans="1:26" ht="15.75" customHeight="1">
      <c r="A106" s="462" t="s">
        <v>992</v>
      </c>
      <c r="B106" s="365" t="s">
        <v>990</v>
      </c>
      <c r="C106" s="448"/>
      <c r="D106" s="59"/>
      <c r="E106" s="58" t="s">
        <v>993</v>
      </c>
      <c r="F106" s="147">
        <v>0</v>
      </c>
      <c r="G106" s="213">
        <v>0</v>
      </c>
      <c r="H106" s="214">
        <v>8</v>
      </c>
      <c r="I106" s="147">
        <f t="shared" si="29"/>
        <v>8</v>
      </c>
      <c r="J106" s="58"/>
      <c r="K106" s="447"/>
      <c r="L106" s="58" t="s">
        <v>40</v>
      </c>
      <c r="M106" s="63">
        <f t="shared" si="28"/>
        <v>0</v>
      </c>
      <c r="N106" s="63">
        <f t="shared" si="30"/>
        <v>0</v>
      </c>
      <c r="O106" s="468"/>
      <c r="P106" s="118">
        <f t="shared" si="31"/>
        <v>0</v>
      </c>
      <c r="Q106" s="94">
        <f t="shared" si="32"/>
        <v>0</v>
      </c>
      <c r="R106" s="94">
        <f t="shared" si="33"/>
        <v>0</v>
      </c>
      <c r="S106" s="94">
        <f t="shared" si="34"/>
        <v>0</v>
      </c>
      <c r="T106" s="118">
        <f t="shared" si="35"/>
        <v>0</v>
      </c>
      <c r="U106" s="118">
        <f t="shared" si="36"/>
        <v>0</v>
      </c>
    </row>
    <row r="107" spans="1:26" ht="15.75" customHeight="1">
      <c r="A107" s="462" t="s">
        <v>994</v>
      </c>
      <c r="B107" s="365" t="s">
        <v>995</v>
      </c>
      <c r="C107" s="448"/>
      <c r="D107" s="59"/>
      <c r="E107" s="58" t="s">
        <v>991</v>
      </c>
      <c r="F107" s="147">
        <v>0</v>
      </c>
      <c r="G107" s="213">
        <v>0</v>
      </c>
      <c r="H107" s="214">
        <v>12</v>
      </c>
      <c r="I107" s="147">
        <f t="shared" si="29"/>
        <v>12</v>
      </c>
      <c r="J107" s="58"/>
      <c r="K107" s="447"/>
      <c r="L107" s="58" t="s">
        <v>40</v>
      </c>
      <c r="M107" s="63">
        <f t="shared" si="28"/>
        <v>0</v>
      </c>
      <c r="N107" s="63">
        <f t="shared" si="30"/>
        <v>0</v>
      </c>
      <c r="O107" s="468"/>
      <c r="P107" s="118">
        <f t="shared" si="31"/>
        <v>0</v>
      </c>
      <c r="Q107" s="94">
        <f t="shared" si="32"/>
        <v>0</v>
      </c>
      <c r="R107" s="94">
        <f t="shared" si="33"/>
        <v>0</v>
      </c>
      <c r="S107" s="94">
        <f t="shared" si="34"/>
        <v>0</v>
      </c>
      <c r="T107" s="118">
        <f t="shared" si="35"/>
        <v>0</v>
      </c>
      <c r="U107" s="118">
        <f t="shared" si="36"/>
        <v>0</v>
      </c>
    </row>
    <row r="108" spans="1:26" ht="15.75" customHeight="1">
      <c r="A108" s="462" t="s">
        <v>996</v>
      </c>
      <c r="B108" s="365" t="s">
        <v>995</v>
      </c>
      <c r="C108" s="448"/>
      <c r="D108" s="59"/>
      <c r="E108" s="58" t="s">
        <v>993</v>
      </c>
      <c r="F108" s="147">
        <v>0</v>
      </c>
      <c r="G108" s="213">
        <v>0</v>
      </c>
      <c r="H108" s="214">
        <v>8</v>
      </c>
      <c r="I108" s="147">
        <f t="shared" si="29"/>
        <v>8</v>
      </c>
      <c r="J108" s="58"/>
      <c r="K108" s="447"/>
      <c r="L108" s="58" t="s">
        <v>40</v>
      </c>
      <c r="M108" s="63">
        <f t="shared" si="28"/>
        <v>0</v>
      </c>
      <c r="N108" s="63">
        <f t="shared" si="30"/>
        <v>0</v>
      </c>
      <c r="O108" s="185"/>
      <c r="P108" s="118">
        <f t="shared" si="31"/>
        <v>0</v>
      </c>
      <c r="Q108" s="94">
        <f t="shared" si="32"/>
        <v>0</v>
      </c>
      <c r="R108" s="94">
        <f t="shared" si="33"/>
        <v>0</v>
      </c>
      <c r="S108" s="94">
        <f t="shared" si="34"/>
        <v>0</v>
      </c>
      <c r="T108" s="118">
        <f t="shared" si="35"/>
        <v>0</v>
      </c>
      <c r="U108" s="118">
        <f t="shared" si="36"/>
        <v>0</v>
      </c>
    </row>
    <row r="109" spans="1:26" ht="15.75" customHeight="1">
      <c r="A109" s="462" t="s">
        <v>997</v>
      </c>
      <c r="B109" s="365" t="s">
        <v>998</v>
      </c>
      <c r="C109" s="448"/>
      <c r="D109" s="59"/>
      <c r="E109" s="58" t="s">
        <v>991</v>
      </c>
      <c r="F109" s="147">
        <v>0</v>
      </c>
      <c r="G109" s="213">
        <v>0</v>
      </c>
      <c r="H109" s="214">
        <v>12</v>
      </c>
      <c r="I109" s="147">
        <f t="shared" si="29"/>
        <v>12</v>
      </c>
      <c r="J109" s="58"/>
      <c r="K109" s="447"/>
      <c r="L109" s="58" t="s">
        <v>40</v>
      </c>
      <c r="M109" s="63">
        <f t="shared" si="28"/>
        <v>0</v>
      </c>
      <c r="N109" s="63">
        <f t="shared" si="30"/>
        <v>0</v>
      </c>
      <c r="O109" s="185"/>
      <c r="P109" s="118">
        <f t="shared" si="31"/>
        <v>0</v>
      </c>
      <c r="Q109" s="94">
        <f t="shared" si="32"/>
        <v>0</v>
      </c>
      <c r="R109" s="94">
        <f t="shared" si="33"/>
        <v>0</v>
      </c>
      <c r="S109" s="94">
        <f t="shared" si="34"/>
        <v>0</v>
      </c>
      <c r="T109" s="118">
        <f t="shared" si="35"/>
        <v>0</v>
      </c>
      <c r="U109" s="118">
        <f t="shared" si="36"/>
        <v>0</v>
      </c>
    </row>
    <row r="110" spans="1:26" ht="15.75" customHeight="1">
      <c r="A110" s="462" t="s">
        <v>999</v>
      </c>
      <c r="B110" s="365" t="s">
        <v>1000</v>
      </c>
      <c r="C110" s="448"/>
      <c r="D110" s="59"/>
      <c r="E110" s="58" t="s">
        <v>993</v>
      </c>
      <c r="F110" s="147">
        <v>0</v>
      </c>
      <c r="G110" s="213">
        <v>0</v>
      </c>
      <c r="H110" s="214">
        <v>8</v>
      </c>
      <c r="I110" s="147">
        <f t="shared" si="29"/>
        <v>8</v>
      </c>
      <c r="J110" s="58"/>
      <c r="K110" s="447"/>
      <c r="L110" s="58" t="s">
        <v>40</v>
      </c>
      <c r="M110" s="63">
        <f t="shared" si="28"/>
        <v>0</v>
      </c>
      <c r="N110" s="63">
        <f t="shared" si="30"/>
        <v>0</v>
      </c>
      <c r="O110" s="185"/>
      <c r="P110" s="118">
        <f t="shared" si="31"/>
        <v>0</v>
      </c>
      <c r="Q110" s="94">
        <f t="shared" si="32"/>
        <v>0</v>
      </c>
      <c r="R110" s="94">
        <f t="shared" si="33"/>
        <v>0</v>
      </c>
      <c r="S110" s="94">
        <f t="shared" si="34"/>
        <v>0</v>
      </c>
      <c r="T110" s="118">
        <f t="shared" si="35"/>
        <v>0</v>
      </c>
      <c r="U110" s="118">
        <f t="shared" si="36"/>
        <v>0</v>
      </c>
    </row>
    <row r="111" spans="1:26" ht="15.75" customHeight="1">
      <c r="A111" s="462" t="s">
        <v>1001</v>
      </c>
      <c r="B111" s="365" t="s">
        <v>1002</v>
      </c>
      <c r="C111" s="448"/>
      <c r="D111" s="59"/>
      <c r="E111" s="58" t="s">
        <v>991</v>
      </c>
      <c r="F111" s="147">
        <v>0</v>
      </c>
      <c r="G111" s="213">
        <v>0</v>
      </c>
      <c r="H111" s="214">
        <v>12</v>
      </c>
      <c r="I111" s="147">
        <f t="shared" si="29"/>
        <v>12</v>
      </c>
      <c r="J111" s="58"/>
      <c r="K111" s="447"/>
      <c r="L111" s="58" t="s">
        <v>40</v>
      </c>
      <c r="M111" s="63">
        <f t="shared" si="28"/>
        <v>0</v>
      </c>
      <c r="N111" s="63">
        <f t="shared" si="30"/>
        <v>0</v>
      </c>
      <c r="O111" s="185"/>
      <c r="P111" s="118">
        <f t="shared" si="31"/>
        <v>0</v>
      </c>
      <c r="Q111" s="94">
        <f t="shared" si="32"/>
        <v>0</v>
      </c>
      <c r="R111" s="94">
        <f t="shared" si="33"/>
        <v>0</v>
      </c>
      <c r="S111" s="94">
        <f t="shared" si="34"/>
        <v>0</v>
      </c>
      <c r="T111" s="118">
        <f t="shared" si="35"/>
        <v>0</v>
      </c>
      <c r="U111" s="118">
        <f t="shared" si="36"/>
        <v>0</v>
      </c>
    </row>
    <row r="112" spans="1:26" ht="15.75" customHeight="1">
      <c r="A112" s="462" t="s">
        <v>1003</v>
      </c>
      <c r="B112" s="365" t="s">
        <v>1002</v>
      </c>
      <c r="C112" s="448"/>
      <c r="D112" s="59"/>
      <c r="E112" s="58" t="s">
        <v>993</v>
      </c>
      <c r="F112" s="147">
        <v>0</v>
      </c>
      <c r="G112" s="213">
        <v>0</v>
      </c>
      <c r="H112" s="214">
        <v>8</v>
      </c>
      <c r="I112" s="147">
        <f t="shared" si="29"/>
        <v>8</v>
      </c>
      <c r="J112" s="58"/>
      <c r="K112" s="447"/>
      <c r="L112" s="58" t="s">
        <v>40</v>
      </c>
      <c r="M112" s="63">
        <f t="shared" si="28"/>
        <v>0</v>
      </c>
      <c r="N112" s="63">
        <f t="shared" si="30"/>
        <v>0</v>
      </c>
      <c r="O112" s="185"/>
      <c r="P112" s="118">
        <f t="shared" si="31"/>
        <v>0</v>
      </c>
      <c r="Q112" s="94">
        <f t="shared" si="32"/>
        <v>0</v>
      </c>
      <c r="R112" s="94">
        <f t="shared" si="33"/>
        <v>0</v>
      </c>
      <c r="S112" s="94">
        <f t="shared" si="34"/>
        <v>0</v>
      </c>
      <c r="T112" s="118">
        <f t="shared" si="35"/>
        <v>0</v>
      </c>
      <c r="U112" s="118">
        <f t="shared" si="36"/>
        <v>0</v>
      </c>
    </row>
    <row r="113" spans="1:26" ht="15.75" customHeight="1">
      <c r="A113" s="462" t="s">
        <v>1004</v>
      </c>
      <c r="B113" s="365" t="s">
        <v>1005</v>
      </c>
      <c r="C113" s="448"/>
      <c r="D113" s="58"/>
      <c r="E113" s="58" t="s">
        <v>1006</v>
      </c>
      <c r="F113" s="147">
        <v>0</v>
      </c>
      <c r="G113" s="213">
        <v>2</v>
      </c>
      <c r="H113" s="214">
        <v>20</v>
      </c>
      <c r="I113" s="147">
        <f t="shared" si="29"/>
        <v>22</v>
      </c>
      <c r="J113" s="58"/>
      <c r="K113" s="62"/>
      <c r="L113" s="58" t="s">
        <v>920</v>
      </c>
      <c r="M113" s="63">
        <f t="shared" si="28"/>
        <v>0</v>
      </c>
      <c r="N113" s="63">
        <f t="shared" si="30"/>
        <v>0</v>
      </c>
      <c r="O113" s="185"/>
      <c r="P113" s="118">
        <f t="shared" si="31"/>
        <v>0</v>
      </c>
      <c r="Q113" s="94">
        <f t="shared" si="32"/>
        <v>0</v>
      </c>
      <c r="R113" s="94">
        <f t="shared" si="33"/>
        <v>0</v>
      </c>
      <c r="S113" s="94">
        <f t="shared" si="34"/>
        <v>0</v>
      </c>
      <c r="T113" s="118">
        <f t="shared" si="35"/>
        <v>0</v>
      </c>
      <c r="U113" s="118">
        <f t="shared" si="36"/>
        <v>0</v>
      </c>
    </row>
    <row r="114" spans="1:26" ht="15.75" customHeight="1">
      <c r="A114" s="28"/>
      <c r="B114" s="475"/>
      <c r="C114" s="395"/>
      <c r="D114" s="395"/>
      <c r="E114" s="395"/>
      <c r="F114" s="395"/>
      <c r="G114" s="476"/>
      <c r="H114" s="477"/>
      <c r="I114" s="395"/>
      <c r="J114" s="395"/>
      <c r="K114" s="395"/>
      <c r="L114" s="395"/>
      <c r="M114" s="478">
        <f>SUM(M7:M113)</f>
        <v>0</v>
      </c>
      <c r="N114" s="479">
        <f>SUM(N6:N113)</f>
        <v>0</v>
      </c>
      <c r="O114" s="34"/>
      <c r="P114" s="65">
        <f t="shared" ref="P114:U114" si="37">SUM(P7:P113)</f>
        <v>0</v>
      </c>
      <c r="Q114" s="65">
        <f t="shared" si="37"/>
        <v>0</v>
      </c>
      <c r="R114" s="65">
        <f t="shared" si="37"/>
        <v>0</v>
      </c>
      <c r="S114" s="65">
        <f t="shared" si="37"/>
        <v>0</v>
      </c>
      <c r="T114" s="65">
        <f t="shared" si="37"/>
        <v>0</v>
      </c>
      <c r="U114" s="65">
        <f t="shared" si="37"/>
        <v>0</v>
      </c>
      <c r="V114" s="28"/>
      <c r="W114" s="28"/>
      <c r="X114" s="79"/>
      <c r="Y114" s="28"/>
      <c r="Z114" s="28"/>
    </row>
    <row r="115" spans="1:26" ht="15.75" customHeight="1">
      <c r="B115" s="480"/>
    </row>
    <row r="116" spans="1:26" ht="15.75" customHeight="1">
      <c r="B116" s="480"/>
    </row>
    <row r="117" spans="1:26" ht="15.75" customHeight="1">
      <c r="B117" s="480"/>
    </row>
    <row r="118" spans="1:26" ht="15.75" customHeight="1">
      <c r="B118" s="481" t="s">
        <v>1007</v>
      </c>
      <c r="C118" s="33"/>
      <c r="D118" s="34"/>
      <c r="E118" s="34"/>
      <c r="F118" s="36"/>
      <c r="G118" s="36"/>
      <c r="H118" s="482"/>
      <c r="I118" s="158"/>
      <c r="J118" s="36"/>
      <c r="K118" s="35"/>
      <c r="L118" s="242"/>
      <c r="M118" s="242"/>
      <c r="N118" s="34"/>
    </row>
    <row r="119" spans="1:26" ht="15.75" customHeight="1">
      <c r="B119" s="481"/>
      <c r="C119" s="33"/>
      <c r="D119" s="34"/>
      <c r="E119" s="34"/>
      <c r="F119" s="36"/>
      <c r="G119" s="36"/>
      <c r="H119" s="482"/>
      <c r="I119" s="158"/>
      <c r="J119" s="36"/>
      <c r="K119" s="35"/>
      <c r="L119" s="242"/>
      <c r="M119" s="242"/>
      <c r="N119" s="34"/>
    </row>
    <row r="120" spans="1:26" ht="15.75" customHeight="1">
      <c r="A120" s="34" t="s">
        <v>122</v>
      </c>
      <c r="B120" s="480"/>
    </row>
    <row r="121" spans="1:26" ht="15.75" customHeight="1">
      <c r="A121" s="34" t="s">
        <v>123</v>
      </c>
      <c r="B121" s="480"/>
    </row>
    <row r="122" spans="1:26" ht="15.75" customHeight="1"/>
    <row r="123" spans="1:26" ht="15.75" customHeight="1"/>
    <row r="124" spans="1:26" ht="15.75" customHeight="1"/>
    <row r="125" spans="1:26" ht="15.75" customHeight="1"/>
    <row r="126" spans="1:26" ht="15.75" customHeight="1"/>
    <row r="127" spans="1:26" ht="15.75" customHeight="1"/>
    <row r="128" spans="1:26"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sheetData>
  <autoFilter ref="A6:Z114" xr:uid="{00000000-0009-0000-0000-000012000000}"/>
  <mergeCells count="3">
    <mergeCell ref="P6:Q6"/>
    <mergeCell ref="R6:S6"/>
    <mergeCell ref="T6:U6"/>
  </mergeCells>
  <conditionalFormatting sqref="K7:K19 M7:N19">
    <cfRule type="expression" dxfId="51" priority="2">
      <formula>#REF!=#REF!</formula>
    </cfRule>
  </conditionalFormatting>
  <conditionalFormatting sqref="K20 M20:N20">
    <cfRule type="expression" dxfId="50" priority="3">
      <formula>#REF!=#REF!</formula>
    </cfRule>
  </conditionalFormatting>
  <conditionalFormatting sqref="K21:K37 M21:N37">
    <cfRule type="expression" dxfId="49" priority="4">
      <formula>#REF!=#REF!</formula>
    </cfRule>
  </conditionalFormatting>
  <conditionalFormatting sqref="K38:K57 M38:N57">
    <cfRule type="expression" dxfId="48" priority="5">
      <formula>#REF!=#REF!</formula>
    </cfRule>
  </conditionalFormatting>
  <conditionalFormatting sqref="K59 M59:N59">
    <cfRule type="expression" dxfId="47" priority="6">
      <formula>#REF!=#REF!</formula>
    </cfRule>
  </conditionalFormatting>
  <conditionalFormatting sqref="K60">
    <cfRule type="expression" dxfId="46" priority="7">
      <formula>NA()</formula>
    </cfRule>
  </conditionalFormatting>
  <conditionalFormatting sqref="K64 M64:N64">
    <cfRule type="expression" dxfId="45" priority="8">
      <formula>#REF!=#REF!</formula>
    </cfRule>
  </conditionalFormatting>
  <conditionalFormatting sqref="K65 M65:N65 K68 M68:N68">
    <cfRule type="expression" dxfId="44" priority="9">
      <formula>#REF!=#REF!</formula>
    </cfRule>
  </conditionalFormatting>
  <conditionalFormatting sqref="K66:K67 M66:N67 K112:K113 M112:N113">
    <cfRule type="expression" dxfId="43" priority="10">
      <formula>#REF!=#REF!</formula>
    </cfRule>
  </conditionalFormatting>
  <conditionalFormatting sqref="K69 M69:N69">
    <cfRule type="expression" dxfId="42" priority="11">
      <formula>#REF!=#REF!</formula>
    </cfRule>
  </conditionalFormatting>
  <conditionalFormatting sqref="O60:O61">
    <cfRule type="expression" dxfId="41" priority="12">
      <formula>NA()</formula>
    </cfRule>
  </conditionalFormatting>
  <conditionalFormatting sqref="O63">
    <cfRule type="expression" dxfId="40" priority="13">
      <formula>NA()</formula>
    </cfRule>
  </conditionalFormatting>
  <conditionalFormatting sqref="P7:U113">
    <cfRule type="expression" dxfId="39" priority="14">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pageSetUpPr fitToPage="1"/>
  </sheetPr>
  <dimension ref="A1:Z1003"/>
  <sheetViews>
    <sheetView zoomScaleNormal="100" workbookViewId="0">
      <selection activeCell="D17" sqref="D17"/>
    </sheetView>
  </sheetViews>
  <sheetFormatPr defaultRowHeight="14.4"/>
  <cols>
    <col min="1" max="1" width="6.5546875" customWidth="1"/>
    <col min="2" max="2" width="17.33203125" customWidth="1"/>
    <col min="3" max="3" width="12.88671875" customWidth="1"/>
    <col min="4" max="4" width="16.109375" customWidth="1"/>
    <col min="5" max="9" width="8.6640625" customWidth="1"/>
    <col min="10" max="10" width="9.109375" customWidth="1"/>
    <col min="11" max="11" width="14" customWidth="1"/>
    <col min="12" max="12" width="8.6640625" customWidth="1"/>
    <col min="13" max="13" width="18.88671875" customWidth="1"/>
    <col min="14" max="14" width="18.33203125" customWidth="1"/>
    <col min="15" max="23" width="8.6640625" customWidth="1"/>
    <col min="24" max="24" width="14.5546875" customWidth="1"/>
    <col min="25" max="25" width="8.6640625" customWidth="1"/>
    <col min="26" max="1025" width="14.44140625" customWidth="1"/>
  </cols>
  <sheetData>
    <row r="1" spans="1:26">
      <c r="A1" s="32" t="s">
        <v>13</v>
      </c>
      <c r="B1" s="33"/>
      <c r="C1" s="33"/>
      <c r="D1" s="34"/>
      <c r="E1" s="35"/>
      <c r="F1" s="36"/>
      <c r="G1" s="37"/>
      <c r="H1" s="38"/>
      <c r="I1" s="37" t="s">
        <v>14</v>
      </c>
      <c r="J1" s="37"/>
      <c r="K1" s="33"/>
      <c r="L1" s="37"/>
      <c r="M1" s="39"/>
      <c r="N1" s="40"/>
      <c r="O1" s="34"/>
      <c r="P1" s="34"/>
      <c r="Q1" s="34"/>
      <c r="R1" s="34"/>
      <c r="S1" s="34"/>
      <c r="T1" s="34"/>
      <c r="U1" s="34"/>
      <c r="V1" s="28"/>
      <c r="W1" s="28"/>
      <c r="X1" s="28"/>
      <c r="Y1" s="28"/>
      <c r="Z1" s="28"/>
    </row>
    <row r="2" spans="1:26">
      <c r="A2" s="34" t="s">
        <v>15</v>
      </c>
      <c r="B2" s="33"/>
      <c r="C2" s="33"/>
      <c r="D2" s="34"/>
      <c r="E2" s="35"/>
      <c r="F2" s="36"/>
      <c r="G2" s="37"/>
      <c r="H2" s="37"/>
      <c r="I2" s="37"/>
      <c r="J2" s="37"/>
      <c r="K2" s="33"/>
      <c r="L2" s="37"/>
      <c r="M2" s="39"/>
      <c r="N2" s="40"/>
      <c r="O2" s="34"/>
      <c r="P2" s="34"/>
      <c r="Q2" s="34"/>
      <c r="R2" s="34"/>
      <c r="S2" s="34"/>
      <c r="T2" s="34"/>
      <c r="U2" s="34"/>
      <c r="V2" s="28"/>
      <c r="W2" s="28"/>
      <c r="X2" s="28"/>
      <c r="Y2" s="28"/>
      <c r="Z2" s="28"/>
    </row>
    <row r="3" spans="1:26">
      <c r="A3" s="34"/>
      <c r="B3" s="33"/>
      <c r="C3" s="33"/>
      <c r="D3" s="34"/>
      <c r="E3" s="35"/>
      <c r="F3" s="36"/>
      <c r="G3" s="37"/>
      <c r="H3" s="37"/>
      <c r="I3" s="37"/>
      <c r="J3" s="37"/>
      <c r="K3" s="33"/>
      <c r="L3" s="37"/>
      <c r="M3" s="39"/>
      <c r="N3" s="40"/>
      <c r="O3" s="34"/>
      <c r="P3" s="34"/>
      <c r="Q3" s="34"/>
      <c r="R3" s="34"/>
      <c r="S3" s="34"/>
      <c r="T3" s="34"/>
      <c r="U3" s="34"/>
      <c r="V3" s="28"/>
      <c r="W3" s="28"/>
      <c r="X3" s="28"/>
      <c r="Y3" s="28"/>
      <c r="Z3" s="28"/>
    </row>
    <row r="4" spans="1:26">
      <c r="A4" s="41" t="s">
        <v>16</v>
      </c>
      <c r="B4" s="33"/>
      <c r="C4" s="42"/>
      <c r="D4" s="43"/>
      <c r="E4" s="35"/>
      <c r="F4" s="44" t="s">
        <v>17</v>
      </c>
      <c r="G4" s="37"/>
      <c r="H4" s="37"/>
      <c r="I4" s="37"/>
      <c r="J4" s="37"/>
      <c r="K4" s="33"/>
      <c r="L4" s="37"/>
      <c r="M4" s="39"/>
      <c r="N4" s="40"/>
      <c r="O4" s="34"/>
      <c r="P4" s="34"/>
      <c r="Q4" s="34"/>
      <c r="R4" s="34"/>
      <c r="S4" s="34"/>
      <c r="T4" s="34"/>
      <c r="U4" s="34"/>
      <c r="V4" s="28"/>
      <c r="W4" s="28"/>
      <c r="X4" s="28"/>
      <c r="Y4" s="28"/>
      <c r="Z4" s="28"/>
    </row>
    <row r="5" spans="1:26" ht="34.200000000000003">
      <c r="A5" s="28"/>
      <c r="B5" s="45"/>
      <c r="C5" s="33"/>
      <c r="D5" s="33"/>
      <c r="E5" s="33"/>
      <c r="F5" s="46" t="s">
        <v>18</v>
      </c>
      <c r="G5" s="47" t="s">
        <v>19</v>
      </c>
      <c r="H5" s="48" t="s">
        <v>20</v>
      </c>
      <c r="I5" s="46" t="s">
        <v>21</v>
      </c>
      <c r="J5" s="33"/>
      <c r="K5" s="33"/>
      <c r="L5" s="49"/>
      <c r="M5" s="50"/>
      <c r="N5" s="50"/>
      <c r="O5" s="34"/>
      <c r="P5" s="34"/>
      <c r="Q5" s="34"/>
      <c r="R5" s="34"/>
      <c r="S5" s="34"/>
      <c r="T5" s="34"/>
      <c r="U5" s="34"/>
      <c r="V5" s="28"/>
      <c r="W5" s="28"/>
      <c r="X5" s="28"/>
      <c r="Y5" s="28"/>
      <c r="Z5" s="28"/>
    </row>
    <row r="6" spans="1:26" ht="57">
      <c r="A6" s="46" t="s">
        <v>22</v>
      </c>
      <c r="B6" s="46" t="s">
        <v>23</v>
      </c>
      <c r="C6" s="51" t="s">
        <v>24</v>
      </c>
      <c r="D6" s="51" t="s">
        <v>25</v>
      </c>
      <c r="E6" s="46" t="s">
        <v>26</v>
      </c>
      <c r="F6" s="52" t="s">
        <v>27</v>
      </c>
      <c r="G6" s="53" t="s">
        <v>27</v>
      </c>
      <c r="H6" s="54" t="s">
        <v>27</v>
      </c>
      <c r="I6" s="52" t="s">
        <v>28</v>
      </c>
      <c r="J6" s="52" t="s">
        <v>29</v>
      </c>
      <c r="K6" s="55" t="s">
        <v>30</v>
      </c>
      <c r="L6" s="52" t="s">
        <v>31</v>
      </c>
      <c r="M6" s="56" t="s">
        <v>32</v>
      </c>
      <c r="N6" s="56" t="s">
        <v>33</v>
      </c>
      <c r="O6" s="34"/>
      <c r="P6" s="14" t="s">
        <v>34</v>
      </c>
      <c r="Q6" s="14"/>
      <c r="R6" s="14" t="s">
        <v>35</v>
      </c>
      <c r="S6" s="14"/>
      <c r="T6" s="14" t="s">
        <v>36</v>
      </c>
      <c r="U6" s="14"/>
      <c r="V6" s="28"/>
      <c r="W6" s="28"/>
      <c r="X6" s="28"/>
      <c r="Y6" s="28"/>
      <c r="Z6" s="28"/>
    </row>
    <row r="7" spans="1:26" ht="26.4">
      <c r="A7" s="46" t="s">
        <v>37</v>
      </c>
      <c r="B7" s="52" t="s">
        <v>38</v>
      </c>
      <c r="C7" s="58"/>
      <c r="D7" s="59"/>
      <c r="E7" s="58" t="s">
        <v>39</v>
      </c>
      <c r="F7" s="58">
        <v>10</v>
      </c>
      <c r="G7" s="60">
        <v>0</v>
      </c>
      <c r="H7" s="61">
        <v>10</v>
      </c>
      <c r="I7" s="58">
        <f t="shared" ref="I7:I34" si="0">SUM(F7:H7)</f>
        <v>20</v>
      </c>
      <c r="J7" s="58"/>
      <c r="K7" s="62"/>
      <c r="L7" s="58" t="s">
        <v>40</v>
      </c>
      <c r="M7" s="63">
        <f t="shared" ref="M7:M34" si="1">K7*I7</f>
        <v>0</v>
      </c>
      <c r="N7" s="63">
        <f t="shared" ref="N7:N34" si="2">(M7*L7)+M7</f>
        <v>0</v>
      </c>
      <c r="O7" s="64"/>
      <c r="P7" s="65">
        <f t="shared" ref="P7:P34" si="3">ROUND((F7*K7),2)</f>
        <v>0</v>
      </c>
      <c r="Q7" s="65">
        <f t="shared" ref="Q7:Q13" si="4">ROUND((P7+(P7*8%)),2)</f>
        <v>0</v>
      </c>
      <c r="R7" s="65">
        <f t="shared" ref="R7:R34" si="5">ROUND((G7*K7),2)</f>
        <v>0</v>
      </c>
      <c r="S7" s="66">
        <f t="shared" ref="S7:S34" si="6">ROUND((R7+R7*L7),2)</f>
        <v>0</v>
      </c>
      <c r="T7" s="67">
        <f t="shared" ref="T7:T34" si="7">ROUND((H7*K7),2)</f>
        <v>0</v>
      </c>
      <c r="U7" s="67">
        <f t="shared" ref="U7:U34" si="8">ROUND((T7+T7*L7),2)</f>
        <v>0</v>
      </c>
      <c r="V7" s="28"/>
      <c r="W7" s="28"/>
      <c r="X7" s="68"/>
      <c r="Y7" s="28"/>
      <c r="Z7" s="28"/>
    </row>
    <row r="8" spans="1:26" ht="54" customHeight="1">
      <c r="A8" s="46" t="s">
        <v>41</v>
      </c>
      <c r="B8" s="52" t="s">
        <v>42</v>
      </c>
      <c r="C8" s="58"/>
      <c r="D8" s="59"/>
      <c r="E8" s="58" t="s">
        <v>43</v>
      </c>
      <c r="F8" s="58">
        <v>1</v>
      </c>
      <c r="G8" s="60">
        <v>1</v>
      </c>
      <c r="H8" s="61">
        <v>2</v>
      </c>
      <c r="I8" s="58">
        <f t="shared" si="0"/>
        <v>4</v>
      </c>
      <c r="J8" s="58"/>
      <c r="K8" s="62"/>
      <c r="L8" s="58" t="s">
        <v>40</v>
      </c>
      <c r="M8" s="63">
        <f t="shared" si="1"/>
        <v>0</v>
      </c>
      <c r="N8" s="63">
        <f t="shared" si="2"/>
        <v>0</v>
      </c>
      <c r="O8" s="34"/>
      <c r="P8" s="65">
        <f t="shared" si="3"/>
        <v>0</v>
      </c>
      <c r="Q8" s="65">
        <f t="shared" si="4"/>
        <v>0</v>
      </c>
      <c r="R8" s="65">
        <f t="shared" si="5"/>
        <v>0</v>
      </c>
      <c r="S8" s="66">
        <f t="shared" si="6"/>
        <v>0</v>
      </c>
      <c r="T8" s="67">
        <f t="shared" si="7"/>
        <v>0</v>
      </c>
      <c r="U8" s="67">
        <f t="shared" si="8"/>
        <v>0</v>
      </c>
      <c r="V8" s="28"/>
      <c r="W8" s="28"/>
      <c r="X8" s="68"/>
      <c r="Y8" s="28"/>
      <c r="Z8" s="28"/>
    </row>
    <row r="9" spans="1:26" ht="34.200000000000003">
      <c r="A9" s="46" t="s">
        <v>44</v>
      </c>
      <c r="B9" s="52" t="s">
        <v>45</v>
      </c>
      <c r="C9" s="58"/>
      <c r="D9" s="59"/>
      <c r="E9" s="58" t="s">
        <v>46</v>
      </c>
      <c r="F9" s="58">
        <v>5</v>
      </c>
      <c r="G9" s="60">
        <v>1</v>
      </c>
      <c r="H9" s="61">
        <v>2</v>
      </c>
      <c r="I9" s="58">
        <f t="shared" si="0"/>
        <v>8</v>
      </c>
      <c r="J9" s="58"/>
      <c r="K9" s="62"/>
      <c r="L9" s="58" t="s">
        <v>40</v>
      </c>
      <c r="M9" s="63">
        <f t="shared" si="1"/>
        <v>0</v>
      </c>
      <c r="N9" s="63">
        <f t="shared" si="2"/>
        <v>0</v>
      </c>
      <c r="O9" s="64"/>
      <c r="P9" s="65">
        <f t="shared" si="3"/>
        <v>0</v>
      </c>
      <c r="Q9" s="65">
        <f t="shared" si="4"/>
        <v>0</v>
      </c>
      <c r="R9" s="65">
        <f t="shared" si="5"/>
        <v>0</v>
      </c>
      <c r="S9" s="66">
        <f t="shared" si="6"/>
        <v>0</v>
      </c>
      <c r="T9" s="67">
        <f t="shared" si="7"/>
        <v>0</v>
      </c>
      <c r="U9" s="67">
        <f t="shared" si="8"/>
        <v>0</v>
      </c>
      <c r="V9" s="28"/>
      <c r="W9" s="28"/>
      <c r="X9" s="68"/>
      <c r="Y9" s="28"/>
      <c r="Z9" s="28"/>
    </row>
    <row r="10" spans="1:26" ht="34.200000000000003">
      <c r="A10" s="46" t="s">
        <v>47</v>
      </c>
      <c r="B10" s="52" t="s">
        <v>48</v>
      </c>
      <c r="C10" s="58"/>
      <c r="D10" s="59"/>
      <c r="E10" s="58" t="s">
        <v>49</v>
      </c>
      <c r="F10" s="58">
        <v>20</v>
      </c>
      <c r="G10" s="60">
        <v>0</v>
      </c>
      <c r="H10" s="61">
        <v>0</v>
      </c>
      <c r="I10" s="58">
        <f t="shared" si="0"/>
        <v>20</v>
      </c>
      <c r="J10" s="58"/>
      <c r="K10" s="62"/>
      <c r="L10" s="58" t="s">
        <v>40</v>
      </c>
      <c r="M10" s="63">
        <f t="shared" si="1"/>
        <v>0</v>
      </c>
      <c r="N10" s="63">
        <f t="shared" si="2"/>
        <v>0</v>
      </c>
      <c r="O10" s="34"/>
      <c r="P10" s="65">
        <f t="shared" si="3"/>
        <v>0</v>
      </c>
      <c r="Q10" s="65">
        <f t="shared" si="4"/>
        <v>0</v>
      </c>
      <c r="R10" s="65">
        <f t="shared" si="5"/>
        <v>0</v>
      </c>
      <c r="S10" s="66">
        <f t="shared" si="6"/>
        <v>0</v>
      </c>
      <c r="T10" s="67">
        <f t="shared" si="7"/>
        <v>0</v>
      </c>
      <c r="U10" s="67">
        <f t="shared" si="8"/>
        <v>0</v>
      </c>
      <c r="V10" s="28"/>
      <c r="W10" s="28"/>
      <c r="X10" s="68"/>
      <c r="Y10" s="28"/>
      <c r="Z10" s="28"/>
    </row>
    <row r="11" spans="1:26" ht="26.4">
      <c r="A11" s="46" t="s">
        <v>50</v>
      </c>
      <c r="B11" s="52" t="s">
        <v>51</v>
      </c>
      <c r="C11" s="58"/>
      <c r="D11" s="59"/>
      <c r="E11" s="58" t="s">
        <v>52</v>
      </c>
      <c r="F11" s="58">
        <v>10</v>
      </c>
      <c r="G11" s="60">
        <v>5</v>
      </c>
      <c r="H11" s="61">
        <v>5</v>
      </c>
      <c r="I11" s="58">
        <f t="shared" si="0"/>
        <v>20</v>
      </c>
      <c r="J11" s="58"/>
      <c r="K11" s="62"/>
      <c r="L11" s="58" t="s">
        <v>40</v>
      </c>
      <c r="M11" s="63">
        <f t="shared" si="1"/>
        <v>0</v>
      </c>
      <c r="N11" s="63">
        <f t="shared" si="2"/>
        <v>0</v>
      </c>
      <c r="O11" s="34"/>
      <c r="P11" s="65">
        <f t="shared" si="3"/>
        <v>0</v>
      </c>
      <c r="Q11" s="65">
        <f t="shared" si="4"/>
        <v>0</v>
      </c>
      <c r="R11" s="65">
        <f t="shared" si="5"/>
        <v>0</v>
      </c>
      <c r="S11" s="66">
        <f t="shared" si="6"/>
        <v>0</v>
      </c>
      <c r="T11" s="67">
        <f t="shared" si="7"/>
        <v>0</v>
      </c>
      <c r="U11" s="67">
        <f t="shared" si="8"/>
        <v>0</v>
      </c>
      <c r="V11" s="28"/>
      <c r="W11" s="28"/>
      <c r="X11" s="68"/>
      <c r="Y11" s="28"/>
      <c r="Z11" s="28"/>
    </row>
    <row r="12" spans="1:26" ht="34.200000000000003">
      <c r="A12" s="46" t="s">
        <v>53</v>
      </c>
      <c r="B12" s="52" t="s">
        <v>54</v>
      </c>
      <c r="C12" s="58"/>
      <c r="D12" s="59"/>
      <c r="E12" s="58" t="s">
        <v>55</v>
      </c>
      <c r="F12" s="58">
        <v>300</v>
      </c>
      <c r="G12" s="60">
        <v>10</v>
      </c>
      <c r="H12" s="61">
        <v>140</v>
      </c>
      <c r="I12" s="58">
        <f t="shared" si="0"/>
        <v>450</v>
      </c>
      <c r="J12" s="58"/>
      <c r="K12" s="62"/>
      <c r="L12" s="58" t="s">
        <v>40</v>
      </c>
      <c r="M12" s="63">
        <f t="shared" si="1"/>
        <v>0</v>
      </c>
      <c r="N12" s="63">
        <f t="shared" si="2"/>
        <v>0</v>
      </c>
      <c r="O12" s="34"/>
      <c r="P12" s="65">
        <f t="shared" si="3"/>
        <v>0</v>
      </c>
      <c r="Q12" s="65">
        <f t="shared" si="4"/>
        <v>0</v>
      </c>
      <c r="R12" s="65">
        <f t="shared" si="5"/>
        <v>0</v>
      </c>
      <c r="S12" s="66">
        <f t="shared" si="6"/>
        <v>0</v>
      </c>
      <c r="T12" s="67">
        <f t="shared" si="7"/>
        <v>0</v>
      </c>
      <c r="U12" s="67">
        <f t="shared" si="8"/>
        <v>0</v>
      </c>
      <c r="V12" s="28"/>
      <c r="W12" s="28"/>
      <c r="X12" s="68"/>
      <c r="Y12" s="28"/>
      <c r="Z12" s="28"/>
    </row>
    <row r="13" spans="1:26" ht="52.8">
      <c r="A13" s="46" t="s">
        <v>56</v>
      </c>
      <c r="B13" s="52" t="s">
        <v>57</v>
      </c>
      <c r="C13" s="58"/>
      <c r="D13" s="59"/>
      <c r="E13" s="58" t="s">
        <v>58</v>
      </c>
      <c r="F13" s="58">
        <v>15</v>
      </c>
      <c r="G13" s="60">
        <v>1</v>
      </c>
      <c r="H13" s="61">
        <v>10</v>
      </c>
      <c r="I13" s="58">
        <f t="shared" si="0"/>
        <v>26</v>
      </c>
      <c r="J13" s="58"/>
      <c r="K13" s="62"/>
      <c r="L13" s="58" t="s">
        <v>40</v>
      </c>
      <c r="M13" s="63">
        <f t="shared" si="1"/>
        <v>0</v>
      </c>
      <c r="N13" s="63">
        <f t="shared" si="2"/>
        <v>0</v>
      </c>
      <c r="O13" s="34"/>
      <c r="P13" s="65">
        <f t="shared" si="3"/>
        <v>0</v>
      </c>
      <c r="Q13" s="65">
        <f t="shared" si="4"/>
        <v>0</v>
      </c>
      <c r="R13" s="65">
        <f t="shared" si="5"/>
        <v>0</v>
      </c>
      <c r="S13" s="66">
        <f t="shared" si="6"/>
        <v>0</v>
      </c>
      <c r="T13" s="67">
        <f t="shared" si="7"/>
        <v>0</v>
      </c>
      <c r="U13" s="67">
        <f t="shared" si="8"/>
        <v>0</v>
      </c>
      <c r="V13" s="28"/>
      <c r="W13" s="28"/>
      <c r="X13" s="68"/>
      <c r="Y13" s="28"/>
      <c r="Z13" s="28"/>
    </row>
    <row r="14" spans="1:26" ht="27">
      <c r="A14" s="46" t="s">
        <v>59</v>
      </c>
      <c r="B14" s="69" t="s">
        <v>60</v>
      </c>
      <c r="C14" s="69"/>
      <c r="D14" s="70"/>
      <c r="E14" s="71" t="s">
        <v>61</v>
      </c>
      <c r="F14" s="58">
        <v>30</v>
      </c>
      <c r="G14" s="60">
        <v>25</v>
      </c>
      <c r="H14" s="61">
        <v>60</v>
      </c>
      <c r="I14" s="72">
        <f t="shared" si="0"/>
        <v>115</v>
      </c>
      <c r="J14" s="73"/>
      <c r="K14" s="74"/>
      <c r="L14" s="75" t="s">
        <v>40</v>
      </c>
      <c r="M14" s="76">
        <f t="shared" si="1"/>
        <v>0</v>
      </c>
      <c r="N14" s="76">
        <f t="shared" si="2"/>
        <v>0</v>
      </c>
      <c r="O14" s="77"/>
      <c r="P14" s="78">
        <f t="shared" si="3"/>
        <v>0</v>
      </c>
      <c r="Q14" s="78">
        <f>ROUND((P14+P14*L14),2)</f>
        <v>0</v>
      </c>
      <c r="R14" s="78">
        <f t="shared" si="5"/>
        <v>0</v>
      </c>
      <c r="S14" s="78">
        <f t="shared" si="6"/>
        <v>0</v>
      </c>
      <c r="T14" s="78">
        <f t="shared" si="7"/>
        <v>0</v>
      </c>
      <c r="U14" s="78">
        <f t="shared" si="8"/>
        <v>0</v>
      </c>
      <c r="V14" s="28"/>
      <c r="W14" s="79"/>
      <c r="X14" s="68"/>
      <c r="Y14" s="28"/>
      <c r="Z14" s="28"/>
    </row>
    <row r="15" spans="1:26" ht="27">
      <c r="A15" s="46" t="s">
        <v>62</v>
      </c>
      <c r="B15" s="80" t="s">
        <v>63</v>
      </c>
      <c r="C15" s="81"/>
      <c r="D15" s="82"/>
      <c r="E15" s="71" t="s">
        <v>64</v>
      </c>
      <c r="F15" s="58">
        <v>3</v>
      </c>
      <c r="G15" s="60">
        <v>0</v>
      </c>
      <c r="H15" s="61">
        <v>0</v>
      </c>
      <c r="I15" s="72">
        <f t="shared" si="0"/>
        <v>3</v>
      </c>
      <c r="J15" s="73"/>
      <c r="K15" s="83"/>
      <c r="L15" s="75" t="s">
        <v>40</v>
      </c>
      <c r="M15" s="76">
        <f t="shared" si="1"/>
        <v>0</v>
      </c>
      <c r="N15" s="76">
        <f t="shared" si="2"/>
        <v>0</v>
      </c>
      <c r="O15" s="77"/>
      <c r="P15" s="78">
        <f t="shared" si="3"/>
        <v>0</v>
      </c>
      <c r="Q15" s="78">
        <f>ROUND((P15+P15*L15),2)</f>
        <v>0</v>
      </c>
      <c r="R15" s="78">
        <f t="shared" si="5"/>
        <v>0</v>
      </c>
      <c r="S15" s="78">
        <f t="shared" si="6"/>
        <v>0</v>
      </c>
      <c r="T15" s="78">
        <f t="shared" si="7"/>
        <v>0</v>
      </c>
      <c r="U15" s="78">
        <f t="shared" si="8"/>
        <v>0</v>
      </c>
      <c r="V15" s="28"/>
      <c r="W15" s="79"/>
      <c r="X15" s="68"/>
      <c r="Y15" s="28"/>
      <c r="Z15" s="28"/>
    </row>
    <row r="16" spans="1:26" ht="26.4">
      <c r="A16" s="46" t="s">
        <v>65</v>
      </c>
      <c r="B16" s="52" t="s">
        <v>66</v>
      </c>
      <c r="C16" s="58"/>
      <c r="D16" s="59"/>
      <c r="E16" s="58" t="s">
        <v>67</v>
      </c>
      <c r="F16" s="58">
        <v>1</v>
      </c>
      <c r="G16" s="60">
        <v>1</v>
      </c>
      <c r="H16" s="61">
        <v>5</v>
      </c>
      <c r="I16" s="58">
        <f t="shared" si="0"/>
        <v>7</v>
      </c>
      <c r="J16" s="58"/>
      <c r="K16" s="62"/>
      <c r="L16" s="58" t="s">
        <v>40</v>
      </c>
      <c r="M16" s="63">
        <f t="shared" si="1"/>
        <v>0</v>
      </c>
      <c r="N16" s="63">
        <f t="shared" si="2"/>
        <v>0</v>
      </c>
      <c r="O16" s="34"/>
      <c r="P16" s="65">
        <f t="shared" si="3"/>
        <v>0</v>
      </c>
      <c r="Q16" s="65">
        <f t="shared" ref="Q16:Q34" si="9">ROUND((P16+(P16*8%)),2)</f>
        <v>0</v>
      </c>
      <c r="R16" s="65">
        <f t="shared" si="5"/>
        <v>0</v>
      </c>
      <c r="S16" s="66">
        <f t="shared" si="6"/>
        <v>0</v>
      </c>
      <c r="T16" s="67">
        <f t="shared" si="7"/>
        <v>0</v>
      </c>
      <c r="U16" s="67">
        <f t="shared" si="8"/>
        <v>0</v>
      </c>
      <c r="V16" s="28"/>
      <c r="W16" s="28"/>
      <c r="X16" s="68"/>
      <c r="Y16" s="28"/>
      <c r="Z16" s="28"/>
    </row>
    <row r="17" spans="1:26" ht="39.6">
      <c r="A17" s="46" t="s">
        <v>68</v>
      </c>
      <c r="B17" s="52" t="s">
        <v>69</v>
      </c>
      <c r="C17" s="58"/>
      <c r="D17" s="59"/>
      <c r="E17" s="58" t="s">
        <v>70</v>
      </c>
      <c r="F17" s="58">
        <v>25</v>
      </c>
      <c r="G17" s="60">
        <v>15</v>
      </c>
      <c r="H17" s="61">
        <v>10</v>
      </c>
      <c r="I17" s="58">
        <f t="shared" si="0"/>
        <v>50</v>
      </c>
      <c r="J17" s="58"/>
      <c r="K17" s="62"/>
      <c r="L17" s="58" t="s">
        <v>40</v>
      </c>
      <c r="M17" s="63">
        <f t="shared" si="1"/>
        <v>0</v>
      </c>
      <c r="N17" s="63">
        <f t="shared" si="2"/>
        <v>0</v>
      </c>
      <c r="O17" s="34"/>
      <c r="P17" s="65">
        <f t="shared" si="3"/>
        <v>0</v>
      </c>
      <c r="Q17" s="65">
        <f t="shared" si="9"/>
        <v>0</v>
      </c>
      <c r="R17" s="65">
        <f t="shared" si="5"/>
        <v>0</v>
      </c>
      <c r="S17" s="66">
        <f t="shared" si="6"/>
        <v>0</v>
      </c>
      <c r="T17" s="67">
        <f t="shared" si="7"/>
        <v>0</v>
      </c>
      <c r="U17" s="67">
        <f t="shared" si="8"/>
        <v>0</v>
      </c>
      <c r="V17" s="28"/>
      <c r="W17" s="28"/>
      <c r="X17" s="68"/>
      <c r="Y17" s="28"/>
      <c r="Z17" s="28"/>
    </row>
    <row r="18" spans="1:26" ht="26.4">
      <c r="A18" s="46" t="s">
        <v>71</v>
      </c>
      <c r="B18" s="52" t="s">
        <v>72</v>
      </c>
      <c r="C18" s="58"/>
      <c r="D18" s="59"/>
      <c r="E18" s="58" t="s">
        <v>73</v>
      </c>
      <c r="F18" s="58">
        <v>30</v>
      </c>
      <c r="G18" s="60">
        <v>900</v>
      </c>
      <c r="H18" s="61">
        <v>30</v>
      </c>
      <c r="I18" s="58">
        <f t="shared" si="0"/>
        <v>960</v>
      </c>
      <c r="J18" s="58"/>
      <c r="K18" s="62"/>
      <c r="L18" s="58" t="s">
        <v>40</v>
      </c>
      <c r="M18" s="63">
        <f t="shared" si="1"/>
        <v>0</v>
      </c>
      <c r="N18" s="63">
        <f t="shared" si="2"/>
        <v>0</v>
      </c>
      <c r="O18" s="84"/>
      <c r="P18" s="65">
        <f t="shared" si="3"/>
        <v>0</v>
      </c>
      <c r="Q18" s="65">
        <f t="shared" si="9"/>
        <v>0</v>
      </c>
      <c r="R18" s="65">
        <f t="shared" si="5"/>
        <v>0</v>
      </c>
      <c r="S18" s="66">
        <f t="shared" si="6"/>
        <v>0</v>
      </c>
      <c r="T18" s="67">
        <f t="shared" si="7"/>
        <v>0</v>
      </c>
      <c r="U18" s="67">
        <f t="shared" si="8"/>
        <v>0</v>
      </c>
      <c r="V18" s="28"/>
      <c r="W18" s="28"/>
      <c r="X18" s="68"/>
      <c r="Y18" s="28"/>
      <c r="Z18" s="28"/>
    </row>
    <row r="19" spans="1:26" ht="39.6">
      <c r="A19" s="46" t="s">
        <v>74</v>
      </c>
      <c r="B19" s="52" t="s">
        <v>75</v>
      </c>
      <c r="C19" s="58"/>
      <c r="D19" s="59"/>
      <c r="E19" s="58" t="s">
        <v>76</v>
      </c>
      <c r="F19" s="58">
        <v>400</v>
      </c>
      <c r="G19" s="60">
        <v>40</v>
      </c>
      <c r="H19" s="61">
        <v>600</v>
      </c>
      <c r="I19" s="58">
        <f t="shared" si="0"/>
        <v>1040</v>
      </c>
      <c r="J19" s="58"/>
      <c r="K19" s="62"/>
      <c r="L19" s="58" t="s">
        <v>40</v>
      </c>
      <c r="M19" s="63">
        <f t="shared" si="1"/>
        <v>0</v>
      </c>
      <c r="N19" s="63">
        <f t="shared" si="2"/>
        <v>0</v>
      </c>
      <c r="O19" s="34"/>
      <c r="P19" s="65">
        <f t="shared" si="3"/>
        <v>0</v>
      </c>
      <c r="Q19" s="65">
        <f t="shared" si="9"/>
        <v>0</v>
      </c>
      <c r="R19" s="65">
        <f t="shared" si="5"/>
        <v>0</v>
      </c>
      <c r="S19" s="66">
        <f t="shared" si="6"/>
        <v>0</v>
      </c>
      <c r="T19" s="67">
        <f t="shared" si="7"/>
        <v>0</v>
      </c>
      <c r="U19" s="67">
        <f t="shared" si="8"/>
        <v>0</v>
      </c>
      <c r="V19" s="28"/>
      <c r="W19" s="28"/>
      <c r="X19" s="68"/>
      <c r="Y19" s="28"/>
      <c r="Z19" s="28"/>
    </row>
    <row r="20" spans="1:26" ht="26.4">
      <c r="A20" s="46" t="s">
        <v>77</v>
      </c>
      <c r="B20" s="52" t="s">
        <v>78</v>
      </c>
      <c r="C20" s="58"/>
      <c r="D20" s="59"/>
      <c r="E20" s="58" t="s">
        <v>79</v>
      </c>
      <c r="F20" s="58">
        <v>40</v>
      </c>
      <c r="G20" s="60">
        <v>20</v>
      </c>
      <c r="H20" s="61">
        <v>400</v>
      </c>
      <c r="I20" s="58">
        <f t="shared" si="0"/>
        <v>460</v>
      </c>
      <c r="J20" s="58"/>
      <c r="K20" s="62"/>
      <c r="L20" s="58" t="s">
        <v>40</v>
      </c>
      <c r="M20" s="63">
        <f t="shared" si="1"/>
        <v>0</v>
      </c>
      <c r="N20" s="63">
        <f t="shared" si="2"/>
        <v>0</v>
      </c>
      <c r="O20" s="34"/>
      <c r="P20" s="65">
        <f t="shared" si="3"/>
        <v>0</v>
      </c>
      <c r="Q20" s="65">
        <f t="shared" si="9"/>
        <v>0</v>
      </c>
      <c r="R20" s="65">
        <f t="shared" si="5"/>
        <v>0</v>
      </c>
      <c r="S20" s="66">
        <f t="shared" si="6"/>
        <v>0</v>
      </c>
      <c r="T20" s="67">
        <f t="shared" si="7"/>
        <v>0</v>
      </c>
      <c r="U20" s="67">
        <f t="shared" si="8"/>
        <v>0</v>
      </c>
      <c r="V20" s="28"/>
      <c r="W20" s="28"/>
      <c r="X20" s="68"/>
      <c r="Y20" s="28"/>
      <c r="Z20" s="28"/>
    </row>
    <row r="21" spans="1:26" ht="26.4">
      <c r="A21" s="46" t="s">
        <v>80</v>
      </c>
      <c r="B21" s="52" t="s">
        <v>81</v>
      </c>
      <c r="C21" s="58"/>
      <c r="D21" s="59"/>
      <c r="E21" s="58" t="s">
        <v>82</v>
      </c>
      <c r="F21" s="58">
        <v>10</v>
      </c>
      <c r="G21" s="60">
        <v>120</v>
      </c>
      <c r="H21" s="61">
        <v>60</v>
      </c>
      <c r="I21" s="58">
        <f t="shared" si="0"/>
        <v>190</v>
      </c>
      <c r="J21" s="58"/>
      <c r="K21" s="62"/>
      <c r="L21" s="58" t="s">
        <v>40</v>
      </c>
      <c r="M21" s="63">
        <f t="shared" si="1"/>
        <v>0</v>
      </c>
      <c r="N21" s="63">
        <f t="shared" si="2"/>
        <v>0</v>
      </c>
      <c r="O21" s="34"/>
      <c r="P21" s="65">
        <f t="shared" si="3"/>
        <v>0</v>
      </c>
      <c r="Q21" s="65">
        <f t="shared" si="9"/>
        <v>0</v>
      </c>
      <c r="R21" s="65">
        <f t="shared" si="5"/>
        <v>0</v>
      </c>
      <c r="S21" s="66">
        <f t="shared" si="6"/>
        <v>0</v>
      </c>
      <c r="T21" s="67">
        <f t="shared" si="7"/>
        <v>0</v>
      </c>
      <c r="U21" s="67">
        <f t="shared" si="8"/>
        <v>0</v>
      </c>
      <c r="V21" s="28"/>
      <c r="W21" s="28"/>
      <c r="X21" s="68"/>
      <c r="Y21" s="28"/>
      <c r="Z21" s="28"/>
    </row>
    <row r="22" spans="1:26" ht="26.4">
      <c r="A22" s="46" t="s">
        <v>83</v>
      </c>
      <c r="B22" s="52" t="s">
        <v>84</v>
      </c>
      <c r="C22" s="58"/>
      <c r="D22" s="59"/>
      <c r="E22" s="58" t="s">
        <v>85</v>
      </c>
      <c r="F22" s="58">
        <v>3</v>
      </c>
      <c r="G22" s="60">
        <v>1</v>
      </c>
      <c r="H22" s="61">
        <v>5</v>
      </c>
      <c r="I22" s="58">
        <f t="shared" si="0"/>
        <v>9</v>
      </c>
      <c r="J22" s="58"/>
      <c r="K22" s="62"/>
      <c r="L22" s="58" t="s">
        <v>40</v>
      </c>
      <c r="M22" s="63">
        <f t="shared" si="1"/>
        <v>0</v>
      </c>
      <c r="N22" s="63">
        <f t="shared" si="2"/>
        <v>0</v>
      </c>
      <c r="O22" s="34"/>
      <c r="P22" s="65">
        <f t="shared" si="3"/>
        <v>0</v>
      </c>
      <c r="Q22" s="65">
        <f t="shared" si="9"/>
        <v>0</v>
      </c>
      <c r="R22" s="65">
        <f t="shared" si="5"/>
        <v>0</v>
      </c>
      <c r="S22" s="66">
        <f t="shared" si="6"/>
        <v>0</v>
      </c>
      <c r="T22" s="67">
        <f t="shared" si="7"/>
        <v>0</v>
      </c>
      <c r="U22" s="67">
        <f t="shared" si="8"/>
        <v>0</v>
      </c>
      <c r="V22" s="28"/>
      <c r="W22" s="28"/>
      <c r="X22" s="68"/>
      <c r="Y22" s="28"/>
      <c r="Z22" s="28"/>
    </row>
    <row r="23" spans="1:26" ht="15.75" customHeight="1">
      <c r="A23" s="46" t="s">
        <v>86</v>
      </c>
      <c r="B23" s="85" t="s">
        <v>87</v>
      </c>
      <c r="C23" s="58"/>
      <c r="D23" s="59"/>
      <c r="E23" s="58" t="s">
        <v>88</v>
      </c>
      <c r="F23" s="58">
        <v>70</v>
      </c>
      <c r="G23" s="60">
        <v>13</v>
      </c>
      <c r="H23" s="61">
        <v>30</v>
      </c>
      <c r="I23" s="58">
        <f t="shared" si="0"/>
        <v>113</v>
      </c>
      <c r="J23" s="58"/>
      <c r="K23" s="62"/>
      <c r="L23" s="58" t="s">
        <v>40</v>
      </c>
      <c r="M23" s="63">
        <f t="shared" si="1"/>
        <v>0</v>
      </c>
      <c r="N23" s="63">
        <f t="shared" si="2"/>
        <v>0</v>
      </c>
      <c r="O23" s="34"/>
      <c r="P23" s="65">
        <f t="shared" si="3"/>
        <v>0</v>
      </c>
      <c r="Q23" s="65">
        <f t="shared" si="9"/>
        <v>0</v>
      </c>
      <c r="R23" s="65">
        <f t="shared" si="5"/>
        <v>0</v>
      </c>
      <c r="S23" s="66">
        <f t="shared" si="6"/>
        <v>0</v>
      </c>
      <c r="T23" s="67">
        <f t="shared" si="7"/>
        <v>0</v>
      </c>
      <c r="U23" s="67">
        <f t="shared" si="8"/>
        <v>0</v>
      </c>
      <c r="V23" s="28"/>
      <c r="W23" s="28"/>
      <c r="X23" s="68"/>
      <c r="Y23" s="28"/>
      <c r="Z23" s="28"/>
    </row>
    <row r="24" spans="1:26" ht="15.75" customHeight="1">
      <c r="A24" s="46" t="s">
        <v>89</v>
      </c>
      <c r="B24" s="52" t="s">
        <v>90</v>
      </c>
      <c r="C24" s="58"/>
      <c r="D24" s="59"/>
      <c r="E24" s="58" t="s">
        <v>91</v>
      </c>
      <c r="F24" s="86">
        <v>1</v>
      </c>
      <c r="G24" s="60">
        <v>5</v>
      </c>
      <c r="H24" s="61">
        <v>90</v>
      </c>
      <c r="I24" s="58">
        <f t="shared" si="0"/>
        <v>96</v>
      </c>
      <c r="J24" s="58"/>
      <c r="K24" s="62"/>
      <c r="L24" s="58" t="s">
        <v>40</v>
      </c>
      <c r="M24" s="63">
        <f t="shared" si="1"/>
        <v>0</v>
      </c>
      <c r="N24" s="63">
        <f t="shared" si="2"/>
        <v>0</v>
      </c>
      <c r="O24" s="34"/>
      <c r="P24" s="65">
        <f t="shared" si="3"/>
        <v>0</v>
      </c>
      <c r="Q24" s="65">
        <f t="shared" si="9"/>
        <v>0</v>
      </c>
      <c r="R24" s="65">
        <f t="shared" si="5"/>
        <v>0</v>
      </c>
      <c r="S24" s="66">
        <f t="shared" si="6"/>
        <v>0</v>
      </c>
      <c r="T24" s="67">
        <f t="shared" si="7"/>
        <v>0</v>
      </c>
      <c r="U24" s="67">
        <f t="shared" si="8"/>
        <v>0</v>
      </c>
      <c r="V24" s="28"/>
      <c r="W24" s="28"/>
      <c r="X24" s="68"/>
      <c r="Y24" s="28"/>
      <c r="Z24" s="28"/>
    </row>
    <row r="25" spans="1:26" ht="15.75" customHeight="1">
      <c r="A25" s="46" t="s">
        <v>92</v>
      </c>
      <c r="B25" s="52" t="s">
        <v>93</v>
      </c>
      <c r="C25" s="58"/>
      <c r="D25" s="59"/>
      <c r="E25" s="58" t="s">
        <v>94</v>
      </c>
      <c r="F25" s="58">
        <v>5</v>
      </c>
      <c r="G25" s="60">
        <v>1</v>
      </c>
      <c r="H25" s="61">
        <v>2</v>
      </c>
      <c r="I25" s="58">
        <f t="shared" si="0"/>
        <v>8</v>
      </c>
      <c r="J25" s="58"/>
      <c r="K25" s="62"/>
      <c r="L25" s="58" t="s">
        <v>40</v>
      </c>
      <c r="M25" s="63">
        <f t="shared" si="1"/>
        <v>0</v>
      </c>
      <c r="N25" s="63">
        <f t="shared" si="2"/>
        <v>0</v>
      </c>
      <c r="O25" s="64"/>
      <c r="P25" s="65">
        <f t="shared" si="3"/>
        <v>0</v>
      </c>
      <c r="Q25" s="65">
        <f t="shared" si="9"/>
        <v>0</v>
      </c>
      <c r="R25" s="65">
        <f t="shared" si="5"/>
        <v>0</v>
      </c>
      <c r="S25" s="66">
        <f t="shared" si="6"/>
        <v>0</v>
      </c>
      <c r="T25" s="67">
        <f t="shared" si="7"/>
        <v>0</v>
      </c>
      <c r="U25" s="67">
        <f t="shared" si="8"/>
        <v>0</v>
      </c>
      <c r="V25" s="28"/>
      <c r="W25" s="28"/>
      <c r="X25" s="68"/>
      <c r="Y25" s="28"/>
      <c r="Z25" s="28"/>
    </row>
    <row r="26" spans="1:26" ht="15.75" customHeight="1">
      <c r="A26" s="46" t="s">
        <v>95</v>
      </c>
      <c r="B26" s="52" t="s">
        <v>96</v>
      </c>
      <c r="C26" s="58"/>
      <c r="D26" s="59"/>
      <c r="E26" s="58" t="s">
        <v>97</v>
      </c>
      <c r="F26" s="58">
        <v>5</v>
      </c>
      <c r="G26" s="60">
        <v>3</v>
      </c>
      <c r="H26" s="61">
        <v>2</v>
      </c>
      <c r="I26" s="58">
        <f t="shared" si="0"/>
        <v>10</v>
      </c>
      <c r="J26" s="58"/>
      <c r="K26" s="62"/>
      <c r="L26" s="58" t="s">
        <v>40</v>
      </c>
      <c r="M26" s="63">
        <f t="shared" si="1"/>
        <v>0</v>
      </c>
      <c r="N26" s="63">
        <f t="shared" si="2"/>
        <v>0</v>
      </c>
      <c r="O26" s="34"/>
      <c r="P26" s="65">
        <f t="shared" si="3"/>
        <v>0</v>
      </c>
      <c r="Q26" s="65">
        <f t="shared" si="9"/>
        <v>0</v>
      </c>
      <c r="R26" s="65">
        <f t="shared" si="5"/>
        <v>0</v>
      </c>
      <c r="S26" s="66">
        <f t="shared" si="6"/>
        <v>0</v>
      </c>
      <c r="T26" s="67">
        <f t="shared" si="7"/>
        <v>0</v>
      </c>
      <c r="U26" s="67">
        <f t="shared" si="8"/>
        <v>0</v>
      </c>
      <c r="V26" s="28"/>
      <c r="W26" s="28"/>
      <c r="X26" s="68"/>
      <c r="Y26" s="28"/>
      <c r="Z26" s="28"/>
    </row>
    <row r="27" spans="1:26" ht="15.75" customHeight="1">
      <c r="A27" s="46" t="s">
        <v>98</v>
      </c>
      <c r="B27" s="52" t="s">
        <v>99</v>
      </c>
      <c r="C27" s="58"/>
      <c r="D27" s="59"/>
      <c r="E27" s="58" t="s">
        <v>100</v>
      </c>
      <c r="F27" s="58">
        <v>10</v>
      </c>
      <c r="G27" s="60">
        <v>2</v>
      </c>
      <c r="H27" s="61">
        <v>10</v>
      </c>
      <c r="I27" s="58">
        <f t="shared" si="0"/>
        <v>22</v>
      </c>
      <c r="J27" s="58"/>
      <c r="K27" s="62"/>
      <c r="L27" s="58" t="s">
        <v>40</v>
      </c>
      <c r="M27" s="63">
        <f t="shared" si="1"/>
        <v>0</v>
      </c>
      <c r="N27" s="63">
        <f t="shared" si="2"/>
        <v>0</v>
      </c>
      <c r="O27" s="34"/>
      <c r="P27" s="65">
        <f t="shared" si="3"/>
        <v>0</v>
      </c>
      <c r="Q27" s="65">
        <f t="shared" si="9"/>
        <v>0</v>
      </c>
      <c r="R27" s="65">
        <f t="shared" si="5"/>
        <v>0</v>
      </c>
      <c r="S27" s="66">
        <f t="shared" si="6"/>
        <v>0</v>
      </c>
      <c r="T27" s="67">
        <f t="shared" si="7"/>
        <v>0</v>
      </c>
      <c r="U27" s="67">
        <f t="shared" si="8"/>
        <v>0</v>
      </c>
      <c r="V27" s="28"/>
      <c r="W27" s="28"/>
      <c r="X27" s="68"/>
      <c r="Y27" s="28"/>
      <c r="Z27" s="28"/>
    </row>
    <row r="28" spans="1:26" ht="15.75" customHeight="1">
      <c r="A28" s="46" t="s">
        <v>101</v>
      </c>
      <c r="B28" s="52" t="s">
        <v>102</v>
      </c>
      <c r="C28" s="58"/>
      <c r="D28" s="59"/>
      <c r="E28" s="58" t="s">
        <v>103</v>
      </c>
      <c r="F28" s="58">
        <v>900</v>
      </c>
      <c r="G28" s="60">
        <v>2</v>
      </c>
      <c r="H28" s="61">
        <v>20</v>
      </c>
      <c r="I28" s="58">
        <f t="shared" si="0"/>
        <v>922</v>
      </c>
      <c r="J28" s="58"/>
      <c r="K28" s="62"/>
      <c r="L28" s="58" t="s">
        <v>40</v>
      </c>
      <c r="M28" s="63">
        <f t="shared" si="1"/>
        <v>0</v>
      </c>
      <c r="N28" s="63">
        <f t="shared" si="2"/>
        <v>0</v>
      </c>
      <c r="O28" s="34"/>
      <c r="P28" s="65">
        <f t="shared" si="3"/>
        <v>0</v>
      </c>
      <c r="Q28" s="65">
        <f t="shared" si="9"/>
        <v>0</v>
      </c>
      <c r="R28" s="65">
        <f t="shared" si="5"/>
        <v>0</v>
      </c>
      <c r="S28" s="66">
        <f t="shared" si="6"/>
        <v>0</v>
      </c>
      <c r="T28" s="67">
        <f t="shared" si="7"/>
        <v>0</v>
      </c>
      <c r="U28" s="67">
        <f t="shared" si="8"/>
        <v>0</v>
      </c>
      <c r="V28" s="28"/>
      <c r="W28" s="28"/>
      <c r="X28" s="68"/>
      <c r="Y28" s="28"/>
      <c r="Z28" s="28"/>
    </row>
    <row r="29" spans="1:26" ht="15.75" customHeight="1">
      <c r="A29" s="46" t="s">
        <v>104</v>
      </c>
      <c r="B29" s="52" t="s">
        <v>105</v>
      </c>
      <c r="C29" s="58"/>
      <c r="D29" s="59"/>
      <c r="E29" s="58" t="s">
        <v>106</v>
      </c>
      <c r="F29" s="58">
        <v>15</v>
      </c>
      <c r="G29" s="60">
        <v>1</v>
      </c>
      <c r="H29" s="61">
        <v>10</v>
      </c>
      <c r="I29" s="58">
        <f t="shared" si="0"/>
        <v>26</v>
      </c>
      <c r="J29" s="58"/>
      <c r="K29" s="62"/>
      <c r="L29" s="58" t="s">
        <v>40</v>
      </c>
      <c r="M29" s="63">
        <f t="shared" si="1"/>
        <v>0</v>
      </c>
      <c r="N29" s="63">
        <f t="shared" si="2"/>
        <v>0</v>
      </c>
      <c r="O29" s="34"/>
      <c r="P29" s="65">
        <f t="shared" si="3"/>
        <v>0</v>
      </c>
      <c r="Q29" s="65">
        <f t="shared" si="9"/>
        <v>0</v>
      </c>
      <c r="R29" s="65">
        <f t="shared" si="5"/>
        <v>0</v>
      </c>
      <c r="S29" s="66">
        <f t="shared" si="6"/>
        <v>0</v>
      </c>
      <c r="T29" s="67">
        <f t="shared" si="7"/>
        <v>0</v>
      </c>
      <c r="U29" s="67">
        <f t="shared" si="8"/>
        <v>0</v>
      </c>
      <c r="V29" s="28"/>
      <c r="W29" s="28"/>
      <c r="X29" s="68"/>
      <c r="Y29" s="28"/>
      <c r="Z29" s="28"/>
    </row>
    <row r="30" spans="1:26" ht="15.75" customHeight="1">
      <c r="A30" s="46" t="s">
        <v>107</v>
      </c>
      <c r="B30" s="52" t="s">
        <v>108</v>
      </c>
      <c r="C30" s="58"/>
      <c r="D30" s="59"/>
      <c r="E30" s="58" t="s">
        <v>109</v>
      </c>
      <c r="F30" s="58">
        <v>1</v>
      </c>
      <c r="G30" s="60">
        <v>1</v>
      </c>
      <c r="H30" s="61">
        <v>2</v>
      </c>
      <c r="I30" s="58">
        <f t="shared" si="0"/>
        <v>4</v>
      </c>
      <c r="J30" s="58"/>
      <c r="K30" s="62"/>
      <c r="L30" s="58" t="s">
        <v>40</v>
      </c>
      <c r="M30" s="63">
        <f t="shared" si="1"/>
        <v>0</v>
      </c>
      <c r="N30" s="63">
        <f t="shared" si="2"/>
        <v>0</v>
      </c>
      <c r="O30" s="34"/>
      <c r="P30" s="65">
        <f t="shared" si="3"/>
        <v>0</v>
      </c>
      <c r="Q30" s="65">
        <f t="shared" si="9"/>
        <v>0</v>
      </c>
      <c r="R30" s="65">
        <f t="shared" si="5"/>
        <v>0</v>
      </c>
      <c r="S30" s="66">
        <f t="shared" si="6"/>
        <v>0</v>
      </c>
      <c r="T30" s="67">
        <f t="shared" si="7"/>
        <v>0</v>
      </c>
      <c r="U30" s="67">
        <f t="shared" si="8"/>
        <v>0</v>
      </c>
      <c r="V30" s="28"/>
      <c r="W30" s="28"/>
      <c r="X30" s="68"/>
      <c r="Y30" s="28"/>
      <c r="Z30" s="28"/>
    </row>
    <row r="31" spans="1:26" ht="15.75" customHeight="1">
      <c r="A31" s="46" t="s">
        <v>110</v>
      </c>
      <c r="B31" s="52" t="s">
        <v>111</v>
      </c>
      <c r="C31" s="58"/>
      <c r="D31" s="59"/>
      <c r="E31" s="58" t="s">
        <v>112</v>
      </c>
      <c r="F31" s="58">
        <v>30</v>
      </c>
      <c r="G31" s="60">
        <v>25</v>
      </c>
      <c r="H31" s="61">
        <v>30</v>
      </c>
      <c r="I31" s="58">
        <f t="shared" si="0"/>
        <v>85</v>
      </c>
      <c r="J31" s="58"/>
      <c r="K31" s="62"/>
      <c r="L31" s="58" t="s">
        <v>40</v>
      </c>
      <c r="M31" s="63">
        <f t="shared" si="1"/>
        <v>0</v>
      </c>
      <c r="N31" s="63">
        <f t="shared" si="2"/>
        <v>0</v>
      </c>
      <c r="O31" s="34"/>
      <c r="P31" s="65">
        <f t="shared" si="3"/>
        <v>0</v>
      </c>
      <c r="Q31" s="65">
        <f t="shared" si="9"/>
        <v>0</v>
      </c>
      <c r="R31" s="65">
        <f t="shared" si="5"/>
        <v>0</v>
      </c>
      <c r="S31" s="66">
        <f t="shared" si="6"/>
        <v>0</v>
      </c>
      <c r="T31" s="67">
        <f t="shared" si="7"/>
        <v>0</v>
      </c>
      <c r="U31" s="67">
        <f t="shared" si="8"/>
        <v>0</v>
      </c>
      <c r="V31" s="28"/>
      <c r="W31" s="28"/>
      <c r="X31" s="68"/>
      <c r="Y31" s="28"/>
      <c r="Z31" s="28"/>
    </row>
    <row r="32" spans="1:26" ht="15.75" customHeight="1">
      <c r="A32" s="46" t="s">
        <v>113</v>
      </c>
      <c r="B32" s="52" t="s">
        <v>114</v>
      </c>
      <c r="C32" s="58"/>
      <c r="D32" s="59"/>
      <c r="E32" s="52" t="s">
        <v>115</v>
      </c>
      <c r="F32" s="58">
        <v>750</v>
      </c>
      <c r="G32" s="60">
        <v>700</v>
      </c>
      <c r="H32" s="61">
        <v>700</v>
      </c>
      <c r="I32" s="58">
        <f t="shared" si="0"/>
        <v>2150</v>
      </c>
      <c r="J32" s="58"/>
      <c r="K32" s="62"/>
      <c r="L32" s="58" t="s">
        <v>40</v>
      </c>
      <c r="M32" s="63">
        <f t="shared" si="1"/>
        <v>0</v>
      </c>
      <c r="N32" s="63">
        <f t="shared" si="2"/>
        <v>0</v>
      </c>
      <c r="O32" s="34"/>
      <c r="P32" s="65">
        <f t="shared" si="3"/>
        <v>0</v>
      </c>
      <c r="Q32" s="65">
        <f t="shared" si="9"/>
        <v>0</v>
      </c>
      <c r="R32" s="65">
        <f t="shared" si="5"/>
        <v>0</v>
      </c>
      <c r="S32" s="66">
        <f t="shared" si="6"/>
        <v>0</v>
      </c>
      <c r="T32" s="67">
        <f t="shared" si="7"/>
        <v>0</v>
      </c>
      <c r="U32" s="67">
        <f t="shared" si="8"/>
        <v>0</v>
      </c>
      <c r="V32" s="28"/>
      <c r="W32" s="28"/>
      <c r="X32" s="68"/>
      <c r="Y32" s="28"/>
      <c r="Z32" s="28"/>
    </row>
    <row r="33" spans="1:26" ht="22.8">
      <c r="A33" s="46" t="s">
        <v>116</v>
      </c>
      <c r="B33" s="87" t="s">
        <v>117</v>
      </c>
      <c r="C33" s="88"/>
      <c r="D33" s="89"/>
      <c r="E33" s="87" t="s">
        <v>118</v>
      </c>
      <c r="F33" s="90">
        <v>2</v>
      </c>
      <c r="G33" s="91">
        <v>2</v>
      </c>
      <c r="H33" s="92">
        <v>2</v>
      </c>
      <c r="I33" s="93">
        <f t="shared" si="0"/>
        <v>6</v>
      </c>
      <c r="J33" s="58"/>
      <c r="K33" s="62"/>
      <c r="L33" s="58" t="s">
        <v>40</v>
      </c>
      <c r="M33" s="62">
        <f t="shared" si="1"/>
        <v>0</v>
      </c>
      <c r="N33" s="62">
        <f t="shared" si="2"/>
        <v>0</v>
      </c>
      <c r="O33" s="34"/>
      <c r="P33" s="94">
        <f t="shared" si="3"/>
        <v>0</v>
      </c>
      <c r="Q33" s="94">
        <f t="shared" si="9"/>
        <v>0</v>
      </c>
      <c r="R33" s="94">
        <f t="shared" si="5"/>
        <v>0</v>
      </c>
      <c r="S33" s="95">
        <f t="shared" si="6"/>
        <v>0</v>
      </c>
      <c r="T33" s="94">
        <f t="shared" si="7"/>
        <v>0</v>
      </c>
      <c r="U33" s="94">
        <f t="shared" si="8"/>
        <v>0</v>
      </c>
      <c r="V33" s="28"/>
      <c r="W33" s="96"/>
      <c r="X33" s="79"/>
      <c r="Y33" s="28"/>
      <c r="Z33" s="28"/>
    </row>
    <row r="34" spans="1:26" ht="15.75" customHeight="1">
      <c r="A34" s="46" t="s">
        <v>119</v>
      </c>
      <c r="B34" s="52" t="s">
        <v>120</v>
      </c>
      <c r="C34" s="58"/>
      <c r="D34" s="59"/>
      <c r="E34" s="58" t="s">
        <v>121</v>
      </c>
      <c r="F34" s="58">
        <v>7</v>
      </c>
      <c r="G34" s="60">
        <v>1</v>
      </c>
      <c r="H34" s="61">
        <v>2</v>
      </c>
      <c r="I34" s="58">
        <f t="shared" si="0"/>
        <v>10</v>
      </c>
      <c r="J34" s="58"/>
      <c r="K34" s="62"/>
      <c r="L34" s="58" t="s">
        <v>40</v>
      </c>
      <c r="M34" s="63">
        <f t="shared" si="1"/>
        <v>0</v>
      </c>
      <c r="N34" s="63">
        <f t="shared" si="2"/>
        <v>0</v>
      </c>
      <c r="O34" s="34"/>
      <c r="P34" s="65">
        <f t="shared" si="3"/>
        <v>0</v>
      </c>
      <c r="Q34" s="65">
        <f t="shared" si="9"/>
        <v>0</v>
      </c>
      <c r="R34" s="65">
        <f t="shared" si="5"/>
        <v>0</v>
      </c>
      <c r="S34" s="66">
        <f t="shared" si="6"/>
        <v>0</v>
      </c>
      <c r="T34" s="67">
        <f t="shared" si="7"/>
        <v>0</v>
      </c>
      <c r="U34" s="67">
        <f t="shared" si="8"/>
        <v>0</v>
      </c>
      <c r="V34" s="28"/>
      <c r="W34" s="28"/>
      <c r="X34" s="68"/>
      <c r="Y34" s="28"/>
      <c r="Z34" s="28"/>
    </row>
    <row r="35" spans="1:26" ht="15" customHeight="1">
      <c r="A35" s="28"/>
      <c r="B35" s="85"/>
      <c r="C35" s="85"/>
      <c r="D35" s="85"/>
      <c r="E35" s="85"/>
      <c r="F35" s="85"/>
      <c r="G35" s="85"/>
      <c r="H35" s="85"/>
      <c r="I35" s="85"/>
      <c r="J35" s="85"/>
      <c r="K35" s="85"/>
      <c r="L35" s="85"/>
      <c r="M35" s="97">
        <f>SUM(M7:M34)</f>
        <v>0</v>
      </c>
      <c r="N35" s="63">
        <f>SUM(N7:N34)</f>
        <v>0</v>
      </c>
      <c r="O35" s="34"/>
      <c r="P35" s="65">
        <f t="shared" ref="P35:U35" si="10">SUM(P7:P34)</f>
        <v>0</v>
      </c>
      <c r="Q35" s="65">
        <f t="shared" si="10"/>
        <v>0</v>
      </c>
      <c r="R35" s="65">
        <f t="shared" si="10"/>
        <v>0</v>
      </c>
      <c r="S35" s="65">
        <f t="shared" si="10"/>
        <v>0</v>
      </c>
      <c r="T35" s="65">
        <f t="shared" si="10"/>
        <v>0</v>
      </c>
      <c r="U35" s="65">
        <f t="shared" si="10"/>
        <v>0</v>
      </c>
      <c r="V35" s="28"/>
      <c r="W35" s="28"/>
      <c r="X35" s="68"/>
      <c r="Y35" s="28"/>
      <c r="Z35" s="79"/>
    </row>
    <row r="36" spans="1:26" ht="15.75" customHeight="1">
      <c r="A36" s="28"/>
      <c r="B36" s="33"/>
      <c r="C36" s="33"/>
      <c r="D36" s="34"/>
      <c r="E36" s="35"/>
      <c r="F36" s="36"/>
      <c r="G36" s="35"/>
      <c r="H36" s="35"/>
      <c r="I36" s="35"/>
      <c r="J36" s="35"/>
      <c r="K36" s="34"/>
      <c r="L36" s="98"/>
      <c r="M36" s="39"/>
      <c r="N36" s="40"/>
      <c r="O36" s="34"/>
      <c r="P36" s="34"/>
      <c r="Q36" s="34"/>
      <c r="R36" s="34"/>
      <c r="S36" s="34"/>
      <c r="T36" s="34"/>
      <c r="U36" s="34"/>
      <c r="V36" s="28"/>
      <c r="W36" s="28"/>
      <c r="X36" s="28"/>
      <c r="Y36" s="28"/>
      <c r="Z36" s="28"/>
    </row>
    <row r="37" spans="1:26" ht="15.75" customHeight="1">
      <c r="A37" s="28"/>
      <c r="B37" s="33"/>
      <c r="C37" s="34"/>
      <c r="D37" s="34"/>
      <c r="E37" s="35"/>
      <c r="F37" s="36"/>
      <c r="G37" s="35"/>
      <c r="H37" s="35"/>
      <c r="I37" s="35"/>
      <c r="J37" s="35"/>
      <c r="K37" s="34"/>
      <c r="L37" s="98"/>
      <c r="M37" s="39"/>
      <c r="N37" s="40"/>
      <c r="O37" s="34"/>
      <c r="P37" s="99"/>
      <c r="Q37" s="99"/>
      <c r="R37" s="99"/>
      <c r="S37" s="34"/>
      <c r="T37" s="99"/>
      <c r="U37" s="34"/>
      <c r="V37" s="28"/>
      <c r="W37" s="28"/>
      <c r="X37" s="28"/>
      <c r="Y37" s="28"/>
      <c r="Z37" s="28"/>
    </row>
    <row r="38" spans="1:26" ht="15.75" customHeight="1">
      <c r="A38" s="28"/>
      <c r="B38" s="34" t="s">
        <v>122</v>
      </c>
      <c r="C38" s="33"/>
      <c r="D38" s="34"/>
      <c r="E38" s="35"/>
      <c r="F38" s="36"/>
      <c r="G38" s="35"/>
      <c r="H38" s="35"/>
      <c r="I38" s="35"/>
      <c r="J38" s="35"/>
      <c r="K38" s="34"/>
      <c r="L38" s="37"/>
      <c r="M38" s="39"/>
      <c r="N38" s="40"/>
      <c r="O38" s="34"/>
      <c r="P38" s="99"/>
      <c r="Q38" s="99"/>
      <c r="R38" s="34"/>
      <c r="S38" s="34"/>
      <c r="T38" s="34"/>
      <c r="U38" s="34"/>
      <c r="V38" s="28"/>
      <c r="W38" s="28"/>
      <c r="X38" s="28"/>
      <c r="Y38" s="28"/>
      <c r="Z38" s="28"/>
    </row>
    <row r="39" spans="1:26" ht="15.75" customHeight="1">
      <c r="A39" s="28"/>
      <c r="B39" s="34" t="s">
        <v>123</v>
      </c>
      <c r="C39" s="28"/>
      <c r="D39" s="28"/>
      <c r="E39" s="28"/>
      <c r="F39" s="28"/>
      <c r="G39" s="28"/>
      <c r="H39" s="28"/>
      <c r="I39" s="28"/>
      <c r="J39" s="28"/>
      <c r="K39" s="28"/>
      <c r="L39" s="28"/>
      <c r="M39" s="68"/>
      <c r="N39" s="68"/>
      <c r="O39" s="28"/>
      <c r="P39" s="28"/>
      <c r="Q39" s="28"/>
      <c r="R39" s="28"/>
      <c r="S39" s="28"/>
      <c r="T39" s="28"/>
      <c r="U39" s="28"/>
      <c r="V39" s="28"/>
      <c r="W39" s="28"/>
      <c r="X39" s="28"/>
      <c r="Y39" s="28"/>
      <c r="Z39" s="28"/>
    </row>
    <row r="40" spans="1:26" ht="15.75" customHeight="1"/>
    <row r="41" spans="1:26" ht="15.75" customHeight="1"/>
    <row r="42" spans="1:26" ht="15.75" customHeight="1"/>
    <row r="43" spans="1:26" ht="15.75" customHeight="1"/>
    <row r="44" spans="1:26" ht="15.75" customHeight="1"/>
    <row r="45" spans="1:26" ht="15.75" customHeight="1"/>
    <row r="46" spans="1:26" ht="15.75" customHeight="1"/>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3">
    <mergeCell ref="P6:Q6"/>
    <mergeCell ref="R6:S6"/>
    <mergeCell ref="T6:U6"/>
  </mergeCells>
  <conditionalFormatting sqref="K7:K32 M7:N32 K34 M34 N34:N35">
    <cfRule type="expression" dxfId="76" priority="2">
      <formula>$K7=#REF!</formula>
    </cfRule>
  </conditionalFormatting>
  <conditionalFormatting sqref="K33 M33:N33">
    <cfRule type="expression" dxfId="75" priority="3">
      <formula>$K33=#REF!</formula>
    </cfRule>
  </conditionalFormatting>
  <pageMargins left="0.70833333333333304" right="0.70833333333333304" top="0.74791666666666701" bottom="0.74791666666666701" header="0.51180555555555496" footer="0.51180555555555496"/>
  <pageSetup paperSize="9" firstPageNumber="0" fitToHeight="0" orientation="landscape"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FF"/>
    <pageSetUpPr fitToPage="1"/>
  </sheetPr>
  <dimension ref="A1:Z947"/>
  <sheetViews>
    <sheetView zoomScaleNormal="100" workbookViewId="0">
      <selection activeCell="B115" sqref="B115"/>
    </sheetView>
  </sheetViews>
  <sheetFormatPr defaultRowHeight="14.4"/>
  <cols>
    <col min="1" max="1" width="6.5546875" customWidth="1"/>
    <col min="2" max="2" width="23.109375" customWidth="1"/>
    <col min="3" max="3" width="24" customWidth="1"/>
    <col min="4" max="4" width="13.33203125" customWidth="1"/>
    <col min="5" max="10" width="8.6640625" customWidth="1"/>
    <col min="11" max="11" width="12.33203125" customWidth="1"/>
    <col min="12" max="12" width="8.6640625" customWidth="1"/>
    <col min="13" max="13" width="16.88671875" customWidth="1"/>
    <col min="14" max="14" width="14.33203125" customWidth="1"/>
    <col min="15" max="22" width="8.6640625" customWidth="1"/>
    <col min="23" max="23" width="31" customWidth="1"/>
    <col min="24" max="26" width="8.6640625" customWidth="1"/>
    <col min="27" max="1025" width="14.44140625" customWidth="1"/>
  </cols>
  <sheetData>
    <row r="1" spans="1:26">
      <c r="A1" s="355" t="s">
        <v>13</v>
      </c>
      <c r="B1" s="100"/>
      <c r="C1" s="100"/>
      <c r="D1" s="202"/>
      <c r="E1" s="185"/>
      <c r="F1" s="202"/>
      <c r="G1" s="202"/>
      <c r="H1" s="185" t="s">
        <v>14</v>
      </c>
      <c r="I1" s="202"/>
      <c r="J1" s="202"/>
      <c r="K1" s="356"/>
      <c r="L1" s="202"/>
      <c r="M1" s="357"/>
      <c r="N1" s="357"/>
      <c r="O1" s="185"/>
      <c r="P1" s="185"/>
      <c r="Q1" s="185"/>
      <c r="R1" s="185"/>
      <c r="S1" s="185"/>
      <c r="T1" s="185"/>
      <c r="U1" s="185"/>
      <c r="V1" s="28"/>
      <c r="W1" s="28"/>
      <c r="X1" s="28"/>
      <c r="Y1" s="28"/>
      <c r="Z1" s="28"/>
    </row>
    <row r="2" spans="1:26">
      <c r="A2" s="185" t="s">
        <v>15</v>
      </c>
      <c r="B2" s="100"/>
      <c r="C2" s="100"/>
      <c r="D2" s="202"/>
      <c r="E2" s="185"/>
      <c r="F2" s="185"/>
      <c r="G2" s="185"/>
      <c r="H2" s="185"/>
      <c r="I2" s="185"/>
      <c r="J2" s="185"/>
      <c r="K2" s="201"/>
      <c r="L2" s="185"/>
      <c r="M2" s="358"/>
      <c r="N2" s="358"/>
      <c r="O2" s="185"/>
      <c r="P2" s="185"/>
      <c r="Q2" s="185"/>
      <c r="R2" s="185"/>
      <c r="S2" s="185"/>
      <c r="T2" s="185"/>
      <c r="U2" s="185"/>
      <c r="V2" s="28"/>
      <c r="W2" s="28"/>
      <c r="X2" s="28"/>
      <c r="Y2" s="28"/>
      <c r="Z2" s="28"/>
    </row>
    <row r="3" spans="1:26">
      <c r="A3" s="355"/>
      <c r="B3" s="100"/>
      <c r="C3" s="100"/>
      <c r="D3" s="202"/>
      <c r="E3" s="185"/>
      <c r="F3" s="202"/>
      <c r="G3" s="202"/>
      <c r="H3" s="202"/>
      <c r="I3" s="202"/>
      <c r="J3" s="202"/>
      <c r="K3" s="356"/>
      <c r="L3" s="202"/>
      <c r="M3" s="357"/>
      <c r="N3" s="357"/>
      <c r="O3" s="185"/>
      <c r="P3" s="185"/>
      <c r="Q3" s="185"/>
      <c r="R3" s="185"/>
      <c r="S3" s="185"/>
      <c r="T3" s="185"/>
      <c r="U3" s="185"/>
      <c r="V3" s="28"/>
      <c r="W3" s="28"/>
      <c r="X3" s="28"/>
      <c r="Y3" s="28"/>
      <c r="Z3" s="28"/>
    </row>
    <row r="4" spans="1:26">
      <c r="A4" s="359" t="s">
        <v>1008</v>
      </c>
      <c r="B4" s="360"/>
      <c r="C4" s="100"/>
      <c r="D4" s="202"/>
      <c r="E4" s="185"/>
      <c r="F4" s="185" t="s">
        <v>17</v>
      </c>
      <c r="G4" s="202"/>
      <c r="H4" s="202"/>
      <c r="I4" s="202"/>
      <c r="J4" s="202"/>
      <c r="K4" s="356"/>
      <c r="L4" s="202"/>
      <c r="M4" s="357"/>
      <c r="N4" s="357"/>
      <c r="O4" s="185"/>
      <c r="P4" s="185"/>
      <c r="Q4" s="185"/>
      <c r="R4" s="185"/>
      <c r="S4" s="185"/>
      <c r="T4" s="185"/>
      <c r="U4" s="185"/>
      <c r="V4" s="28"/>
      <c r="W4" s="28"/>
      <c r="X4" s="28"/>
      <c r="Y4" s="28"/>
      <c r="Z4" s="28"/>
    </row>
    <row r="5" spans="1:26" ht="30.6">
      <c r="A5" s="28"/>
      <c r="B5" s="104"/>
      <c r="C5" s="100"/>
      <c r="D5" s="225"/>
      <c r="E5" s="225"/>
      <c r="F5" s="105" t="s">
        <v>18</v>
      </c>
      <c r="G5" s="106" t="s">
        <v>19</v>
      </c>
      <c r="H5" s="107" t="s">
        <v>20</v>
      </c>
      <c r="I5" s="105" t="s">
        <v>21</v>
      </c>
      <c r="J5" s="100"/>
      <c r="K5" s="108"/>
      <c r="L5" s="108"/>
      <c r="M5" s="109"/>
      <c r="N5" s="109"/>
      <c r="O5" s="185"/>
      <c r="P5" s="185"/>
      <c r="Q5" s="185"/>
      <c r="R5" s="185"/>
      <c r="S5" s="185"/>
      <c r="T5" s="185"/>
      <c r="U5" s="185"/>
      <c r="V5" s="28"/>
      <c r="W5" s="28"/>
      <c r="X5" s="28"/>
      <c r="Y5" s="28"/>
      <c r="Z5" s="28"/>
    </row>
    <row r="6" spans="1:26" ht="40.799999999999997">
      <c r="A6" s="110" t="s">
        <v>22</v>
      </c>
      <c r="B6" s="105"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c r="V6" s="28"/>
      <c r="W6" s="28"/>
      <c r="X6" s="28"/>
      <c r="Y6" s="28"/>
      <c r="Z6" s="28"/>
    </row>
    <row r="7" spans="1:26" ht="39.6">
      <c r="A7" s="110" t="s">
        <v>1009</v>
      </c>
      <c r="B7" s="58" t="s">
        <v>1010</v>
      </c>
      <c r="C7" s="58"/>
      <c r="D7" s="59"/>
      <c r="E7" s="58" t="s">
        <v>1011</v>
      </c>
      <c r="F7" s="147">
        <v>2</v>
      </c>
      <c r="G7" s="213">
        <v>2</v>
      </c>
      <c r="H7" s="214">
        <v>1</v>
      </c>
      <c r="I7" s="147">
        <f t="shared" ref="I7:I38" si="0">SUM(F7:H7)</f>
        <v>5</v>
      </c>
      <c r="J7" s="58"/>
      <c r="K7" s="62"/>
      <c r="L7" s="58" t="s">
        <v>40</v>
      </c>
      <c r="M7" s="63">
        <f t="shared" ref="M7:M38" si="1">K7*I7</f>
        <v>0</v>
      </c>
      <c r="N7" s="63">
        <f t="shared" ref="N7:N38" si="2">(M7*L7)+M7</f>
        <v>0</v>
      </c>
      <c r="O7" s="185"/>
      <c r="P7" s="118">
        <f t="shared" ref="P7:P38" si="3">ROUND((F7*K7),2)</f>
        <v>0</v>
      </c>
      <c r="Q7" s="94">
        <f t="shared" ref="Q7:Q38" si="4">ROUND((P7+P7*L7),2)</f>
        <v>0</v>
      </c>
      <c r="R7" s="94">
        <f t="shared" ref="R7:R38" si="5">ROUND((G7*K7),2)</f>
        <v>0</v>
      </c>
      <c r="S7" s="94">
        <f t="shared" ref="S7:S38" si="6">ROUND((R7+R7*L7),2)</f>
        <v>0</v>
      </c>
      <c r="T7" s="118">
        <f t="shared" ref="T7:T38" si="7">ROUND((H7*K7),2)</f>
        <v>0</v>
      </c>
      <c r="U7" s="118">
        <f t="shared" ref="U7:U38" si="8">ROUND((T7+T7*L7),2)</f>
        <v>0</v>
      </c>
      <c r="V7" s="28"/>
      <c r="W7" s="79">
        <f t="shared" ref="W7:W38" si="9">N7-(Q7+S7+U7)</f>
        <v>0</v>
      </c>
      <c r="X7" s="28"/>
      <c r="Y7" s="28"/>
      <c r="Z7" s="28"/>
    </row>
    <row r="8" spans="1:26" ht="26.4">
      <c r="A8" s="110" t="s">
        <v>1012</v>
      </c>
      <c r="B8" s="58" t="s">
        <v>1013</v>
      </c>
      <c r="C8" s="58"/>
      <c r="D8" s="59"/>
      <c r="E8" s="58" t="s">
        <v>804</v>
      </c>
      <c r="F8" s="147">
        <v>50</v>
      </c>
      <c r="G8" s="213">
        <v>20</v>
      </c>
      <c r="H8" s="214">
        <v>40</v>
      </c>
      <c r="I8" s="147">
        <f t="shared" si="0"/>
        <v>110</v>
      </c>
      <c r="J8" s="58"/>
      <c r="K8" s="62"/>
      <c r="L8" s="58" t="s">
        <v>40</v>
      </c>
      <c r="M8" s="63">
        <f t="shared" si="1"/>
        <v>0</v>
      </c>
      <c r="N8" s="63">
        <f t="shared" si="2"/>
        <v>0</v>
      </c>
      <c r="O8" s="185"/>
      <c r="P8" s="118">
        <f t="shared" si="3"/>
        <v>0</v>
      </c>
      <c r="Q8" s="94">
        <f t="shared" si="4"/>
        <v>0</v>
      </c>
      <c r="R8" s="94">
        <f t="shared" si="5"/>
        <v>0</v>
      </c>
      <c r="S8" s="94">
        <f t="shared" si="6"/>
        <v>0</v>
      </c>
      <c r="T8" s="118">
        <f t="shared" si="7"/>
        <v>0</v>
      </c>
      <c r="U8" s="118">
        <f t="shared" si="8"/>
        <v>0</v>
      </c>
      <c r="V8" s="28"/>
      <c r="W8" s="79">
        <f t="shared" si="9"/>
        <v>0</v>
      </c>
      <c r="X8" s="28"/>
      <c r="Y8" s="28"/>
      <c r="Z8" s="28"/>
    </row>
    <row r="9" spans="1:26" ht="26.4">
      <c r="A9" s="110" t="s">
        <v>1014</v>
      </c>
      <c r="B9" s="58" t="s">
        <v>1015</v>
      </c>
      <c r="C9" s="58"/>
      <c r="D9" s="59"/>
      <c r="E9" s="58" t="s">
        <v>1016</v>
      </c>
      <c r="F9" s="147">
        <v>3</v>
      </c>
      <c r="G9" s="213">
        <v>3</v>
      </c>
      <c r="H9" s="214">
        <v>2</v>
      </c>
      <c r="I9" s="147">
        <f t="shared" si="0"/>
        <v>8</v>
      </c>
      <c r="J9" s="58"/>
      <c r="K9" s="62"/>
      <c r="L9" s="58" t="s">
        <v>40</v>
      </c>
      <c r="M9" s="63">
        <f t="shared" si="1"/>
        <v>0</v>
      </c>
      <c r="N9" s="63">
        <f t="shared" si="2"/>
        <v>0</v>
      </c>
      <c r="O9" s="185"/>
      <c r="P9" s="118">
        <f t="shared" si="3"/>
        <v>0</v>
      </c>
      <c r="Q9" s="94">
        <f t="shared" si="4"/>
        <v>0</v>
      </c>
      <c r="R9" s="94">
        <f t="shared" si="5"/>
        <v>0</v>
      </c>
      <c r="S9" s="94">
        <f t="shared" si="6"/>
        <v>0</v>
      </c>
      <c r="T9" s="118">
        <f t="shared" si="7"/>
        <v>0</v>
      </c>
      <c r="U9" s="118">
        <f t="shared" si="8"/>
        <v>0</v>
      </c>
      <c r="V9" s="28"/>
      <c r="W9" s="79">
        <f t="shared" si="9"/>
        <v>0</v>
      </c>
      <c r="X9" s="28"/>
      <c r="Y9" s="28"/>
      <c r="Z9" s="28"/>
    </row>
    <row r="10" spans="1:26" ht="26.4">
      <c r="A10" s="110" t="s">
        <v>1017</v>
      </c>
      <c r="B10" s="58" t="s">
        <v>1018</v>
      </c>
      <c r="C10" s="58"/>
      <c r="D10" s="59"/>
      <c r="E10" s="58" t="s">
        <v>61</v>
      </c>
      <c r="F10" s="147">
        <v>1</v>
      </c>
      <c r="G10" s="213">
        <v>20</v>
      </c>
      <c r="H10" s="214">
        <v>1</v>
      </c>
      <c r="I10" s="147">
        <f t="shared" si="0"/>
        <v>22</v>
      </c>
      <c r="J10" s="58"/>
      <c r="K10" s="62"/>
      <c r="L10" s="58" t="s">
        <v>40</v>
      </c>
      <c r="M10" s="63">
        <f t="shared" si="1"/>
        <v>0</v>
      </c>
      <c r="N10" s="63">
        <f t="shared" si="2"/>
        <v>0</v>
      </c>
      <c r="O10" s="185"/>
      <c r="P10" s="118">
        <f t="shared" si="3"/>
        <v>0</v>
      </c>
      <c r="Q10" s="94">
        <f t="shared" si="4"/>
        <v>0</v>
      </c>
      <c r="R10" s="94">
        <f t="shared" si="5"/>
        <v>0</v>
      </c>
      <c r="S10" s="94">
        <f t="shared" si="6"/>
        <v>0</v>
      </c>
      <c r="T10" s="118">
        <f t="shared" si="7"/>
        <v>0</v>
      </c>
      <c r="U10" s="118">
        <f t="shared" si="8"/>
        <v>0</v>
      </c>
      <c r="V10" s="28"/>
      <c r="W10" s="79">
        <f t="shared" si="9"/>
        <v>0</v>
      </c>
      <c r="X10" s="28"/>
      <c r="Y10" s="28"/>
      <c r="Z10" s="28"/>
    </row>
    <row r="11" spans="1:26" ht="26.4">
      <c r="A11" s="110" t="s">
        <v>1019</v>
      </c>
      <c r="B11" s="58" t="s">
        <v>1020</v>
      </c>
      <c r="C11" s="58"/>
      <c r="D11" s="59"/>
      <c r="E11" s="58" t="s">
        <v>804</v>
      </c>
      <c r="F11" s="147">
        <v>70</v>
      </c>
      <c r="G11" s="213">
        <v>120</v>
      </c>
      <c r="H11" s="214">
        <v>10</v>
      </c>
      <c r="I11" s="147">
        <f t="shared" si="0"/>
        <v>200</v>
      </c>
      <c r="J11" s="58"/>
      <c r="K11" s="62"/>
      <c r="L11" s="58" t="s">
        <v>40</v>
      </c>
      <c r="M11" s="63">
        <f t="shared" si="1"/>
        <v>0</v>
      </c>
      <c r="N11" s="63">
        <f t="shared" si="2"/>
        <v>0</v>
      </c>
      <c r="O11" s="185"/>
      <c r="P11" s="118">
        <f t="shared" si="3"/>
        <v>0</v>
      </c>
      <c r="Q11" s="94">
        <f t="shared" si="4"/>
        <v>0</v>
      </c>
      <c r="R11" s="94">
        <f t="shared" si="5"/>
        <v>0</v>
      </c>
      <c r="S11" s="94">
        <f t="shared" si="6"/>
        <v>0</v>
      </c>
      <c r="T11" s="118">
        <f t="shared" si="7"/>
        <v>0</v>
      </c>
      <c r="U11" s="118">
        <f t="shared" si="8"/>
        <v>0</v>
      </c>
      <c r="V11" s="28"/>
      <c r="W11" s="79">
        <f t="shared" si="9"/>
        <v>0</v>
      </c>
      <c r="X11" s="28"/>
      <c r="Y11" s="28"/>
      <c r="Z11" s="28"/>
    </row>
    <row r="12" spans="1:26" ht="26.4">
      <c r="A12" s="110" t="s">
        <v>1021</v>
      </c>
      <c r="B12" s="58" t="s">
        <v>1022</v>
      </c>
      <c r="C12" s="58"/>
      <c r="D12" s="59"/>
      <c r="E12" s="58" t="s">
        <v>1023</v>
      </c>
      <c r="F12" s="147">
        <v>30</v>
      </c>
      <c r="G12" s="213">
        <v>30</v>
      </c>
      <c r="H12" s="214">
        <v>10</v>
      </c>
      <c r="I12" s="147">
        <f t="shared" si="0"/>
        <v>70</v>
      </c>
      <c r="J12" s="58"/>
      <c r="K12" s="62"/>
      <c r="L12" s="58" t="s">
        <v>40</v>
      </c>
      <c r="M12" s="63">
        <f t="shared" si="1"/>
        <v>0</v>
      </c>
      <c r="N12" s="63">
        <f t="shared" si="2"/>
        <v>0</v>
      </c>
      <c r="O12" s="185"/>
      <c r="P12" s="118">
        <f t="shared" si="3"/>
        <v>0</v>
      </c>
      <c r="Q12" s="94">
        <f t="shared" si="4"/>
        <v>0</v>
      </c>
      <c r="R12" s="94">
        <f t="shared" si="5"/>
        <v>0</v>
      </c>
      <c r="S12" s="94">
        <f t="shared" si="6"/>
        <v>0</v>
      </c>
      <c r="T12" s="118">
        <f t="shared" si="7"/>
        <v>0</v>
      </c>
      <c r="U12" s="118">
        <f t="shared" si="8"/>
        <v>0</v>
      </c>
      <c r="V12" s="28"/>
      <c r="W12" s="79">
        <f t="shared" si="9"/>
        <v>0</v>
      </c>
      <c r="X12" s="28"/>
      <c r="Y12" s="28"/>
      <c r="Z12" s="28"/>
    </row>
    <row r="13" spans="1:26" ht="39.6">
      <c r="A13" s="110" t="s">
        <v>1024</v>
      </c>
      <c r="B13" s="58" t="s">
        <v>1025</v>
      </c>
      <c r="C13" s="58"/>
      <c r="D13" s="59"/>
      <c r="E13" s="58" t="s">
        <v>1026</v>
      </c>
      <c r="F13" s="147">
        <v>5</v>
      </c>
      <c r="G13" s="213">
        <v>1</v>
      </c>
      <c r="H13" s="214">
        <v>0</v>
      </c>
      <c r="I13" s="147">
        <f t="shared" si="0"/>
        <v>6</v>
      </c>
      <c r="J13" s="58"/>
      <c r="K13" s="62"/>
      <c r="L13" s="58" t="s">
        <v>40</v>
      </c>
      <c r="M13" s="63">
        <f t="shared" si="1"/>
        <v>0</v>
      </c>
      <c r="N13" s="63">
        <f t="shared" si="2"/>
        <v>0</v>
      </c>
      <c r="O13" s="185"/>
      <c r="P13" s="118">
        <f t="shared" si="3"/>
        <v>0</v>
      </c>
      <c r="Q13" s="94">
        <f t="shared" si="4"/>
        <v>0</v>
      </c>
      <c r="R13" s="94">
        <f t="shared" si="5"/>
        <v>0</v>
      </c>
      <c r="S13" s="94">
        <f t="shared" si="6"/>
        <v>0</v>
      </c>
      <c r="T13" s="118">
        <f t="shared" si="7"/>
        <v>0</v>
      </c>
      <c r="U13" s="118">
        <f t="shared" si="8"/>
        <v>0</v>
      </c>
      <c r="V13" s="28"/>
      <c r="W13" s="79">
        <f t="shared" si="9"/>
        <v>0</v>
      </c>
      <c r="X13" s="28"/>
      <c r="Y13" s="28"/>
      <c r="Z13" s="28"/>
    </row>
    <row r="14" spans="1:26" ht="38.25" customHeight="1">
      <c r="A14" s="110" t="s">
        <v>1027</v>
      </c>
      <c r="B14" s="58" t="s">
        <v>1028</v>
      </c>
      <c r="C14" s="58"/>
      <c r="D14" s="59"/>
      <c r="E14" s="58" t="s">
        <v>1029</v>
      </c>
      <c r="F14" s="147">
        <v>20</v>
      </c>
      <c r="G14" s="213">
        <v>5</v>
      </c>
      <c r="H14" s="214">
        <v>40</v>
      </c>
      <c r="I14" s="147">
        <f t="shared" si="0"/>
        <v>65</v>
      </c>
      <c r="J14" s="58"/>
      <c r="K14" s="62"/>
      <c r="L14" s="58" t="s">
        <v>40</v>
      </c>
      <c r="M14" s="63">
        <f t="shared" si="1"/>
        <v>0</v>
      </c>
      <c r="N14" s="63">
        <f t="shared" si="2"/>
        <v>0</v>
      </c>
      <c r="O14" s="185"/>
      <c r="P14" s="118">
        <f t="shared" si="3"/>
        <v>0</v>
      </c>
      <c r="Q14" s="94">
        <f t="shared" si="4"/>
        <v>0</v>
      </c>
      <c r="R14" s="94">
        <f t="shared" si="5"/>
        <v>0</v>
      </c>
      <c r="S14" s="94">
        <f t="shared" si="6"/>
        <v>0</v>
      </c>
      <c r="T14" s="118">
        <f t="shared" si="7"/>
        <v>0</v>
      </c>
      <c r="U14" s="118">
        <f t="shared" si="8"/>
        <v>0</v>
      </c>
      <c r="V14" s="28"/>
      <c r="W14" s="79">
        <f t="shared" si="9"/>
        <v>0</v>
      </c>
      <c r="X14" s="28"/>
      <c r="Y14" s="28"/>
      <c r="Z14" s="28"/>
    </row>
    <row r="15" spans="1:26" ht="26.4">
      <c r="A15" s="110" t="s">
        <v>1030</v>
      </c>
      <c r="B15" s="58" t="s">
        <v>1031</v>
      </c>
      <c r="C15" s="58"/>
      <c r="D15" s="59"/>
      <c r="E15" s="58" t="s">
        <v>804</v>
      </c>
      <c r="F15" s="147">
        <v>15</v>
      </c>
      <c r="G15" s="213">
        <v>10</v>
      </c>
      <c r="H15" s="214">
        <v>10</v>
      </c>
      <c r="I15" s="147">
        <f t="shared" si="0"/>
        <v>35</v>
      </c>
      <c r="J15" s="58"/>
      <c r="K15" s="62"/>
      <c r="L15" s="58" t="s">
        <v>40</v>
      </c>
      <c r="M15" s="63">
        <f t="shared" si="1"/>
        <v>0</v>
      </c>
      <c r="N15" s="63">
        <f t="shared" si="2"/>
        <v>0</v>
      </c>
      <c r="O15" s="185"/>
      <c r="P15" s="118">
        <f t="shared" si="3"/>
        <v>0</v>
      </c>
      <c r="Q15" s="94">
        <f t="shared" si="4"/>
        <v>0</v>
      </c>
      <c r="R15" s="94">
        <f t="shared" si="5"/>
        <v>0</v>
      </c>
      <c r="S15" s="94">
        <f t="shared" si="6"/>
        <v>0</v>
      </c>
      <c r="T15" s="118">
        <f t="shared" si="7"/>
        <v>0</v>
      </c>
      <c r="U15" s="118">
        <f t="shared" si="8"/>
        <v>0</v>
      </c>
      <c r="V15" s="28"/>
      <c r="W15" s="79">
        <f t="shared" si="9"/>
        <v>0</v>
      </c>
      <c r="X15" s="28"/>
      <c r="Y15" s="28"/>
      <c r="Z15" s="28"/>
    </row>
    <row r="16" spans="1:26" ht="26.4">
      <c r="A16" s="110" t="s">
        <v>1032</v>
      </c>
      <c r="B16" s="58" t="s">
        <v>1033</v>
      </c>
      <c r="C16" s="58"/>
      <c r="D16" s="59"/>
      <c r="E16" s="58" t="s">
        <v>804</v>
      </c>
      <c r="F16" s="147">
        <v>60</v>
      </c>
      <c r="G16" s="213">
        <v>25</v>
      </c>
      <c r="H16" s="214">
        <v>20</v>
      </c>
      <c r="I16" s="147">
        <f t="shared" si="0"/>
        <v>105</v>
      </c>
      <c r="J16" s="58"/>
      <c r="K16" s="62"/>
      <c r="L16" s="58" t="s">
        <v>40</v>
      </c>
      <c r="M16" s="63">
        <f t="shared" si="1"/>
        <v>0</v>
      </c>
      <c r="N16" s="63">
        <f t="shared" si="2"/>
        <v>0</v>
      </c>
      <c r="O16" s="185"/>
      <c r="P16" s="118">
        <f t="shared" si="3"/>
        <v>0</v>
      </c>
      <c r="Q16" s="94">
        <f t="shared" si="4"/>
        <v>0</v>
      </c>
      <c r="R16" s="94">
        <f t="shared" si="5"/>
        <v>0</v>
      </c>
      <c r="S16" s="94">
        <f t="shared" si="6"/>
        <v>0</v>
      </c>
      <c r="T16" s="118">
        <f t="shared" si="7"/>
        <v>0</v>
      </c>
      <c r="U16" s="118">
        <f t="shared" si="8"/>
        <v>0</v>
      </c>
      <c r="V16" s="28"/>
      <c r="W16" s="79">
        <f t="shared" si="9"/>
        <v>0</v>
      </c>
      <c r="X16" s="28"/>
      <c r="Y16" s="28"/>
      <c r="Z16" s="28"/>
    </row>
    <row r="17" spans="1:26" ht="52.8">
      <c r="A17" s="110" t="s">
        <v>1034</v>
      </c>
      <c r="B17" s="58" t="s">
        <v>1035</v>
      </c>
      <c r="C17" s="58"/>
      <c r="D17" s="59"/>
      <c r="E17" s="58" t="s">
        <v>1036</v>
      </c>
      <c r="F17" s="147">
        <v>2</v>
      </c>
      <c r="G17" s="213">
        <v>0</v>
      </c>
      <c r="H17" s="214">
        <v>0</v>
      </c>
      <c r="I17" s="147">
        <f t="shared" si="0"/>
        <v>2</v>
      </c>
      <c r="J17" s="58"/>
      <c r="K17" s="62"/>
      <c r="L17" s="58" t="s">
        <v>40</v>
      </c>
      <c r="M17" s="63">
        <f t="shared" si="1"/>
        <v>0</v>
      </c>
      <c r="N17" s="63">
        <f t="shared" si="2"/>
        <v>0</v>
      </c>
      <c r="O17" s="463"/>
      <c r="P17" s="118">
        <f t="shared" si="3"/>
        <v>0</v>
      </c>
      <c r="Q17" s="94">
        <f t="shared" si="4"/>
        <v>0</v>
      </c>
      <c r="R17" s="94">
        <f t="shared" si="5"/>
        <v>0</v>
      </c>
      <c r="S17" s="94">
        <f t="shared" si="6"/>
        <v>0</v>
      </c>
      <c r="T17" s="118">
        <f t="shared" si="7"/>
        <v>0</v>
      </c>
      <c r="U17" s="118">
        <f t="shared" si="8"/>
        <v>0</v>
      </c>
      <c r="V17" s="28"/>
      <c r="W17" s="79">
        <f t="shared" si="9"/>
        <v>0</v>
      </c>
      <c r="X17" s="28"/>
      <c r="Y17" s="28"/>
      <c r="Z17" s="28"/>
    </row>
    <row r="18" spans="1:26" ht="15.75" customHeight="1">
      <c r="A18" s="110" t="s">
        <v>1037</v>
      </c>
      <c r="B18" s="58" t="s">
        <v>1038</v>
      </c>
      <c r="C18" s="58"/>
      <c r="D18" s="59"/>
      <c r="E18" s="58" t="s">
        <v>1039</v>
      </c>
      <c r="F18" s="147">
        <v>7</v>
      </c>
      <c r="G18" s="213">
        <v>2</v>
      </c>
      <c r="H18" s="214">
        <v>2</v>
      </c>
      <c r="I18" s="147">
        <f t="shared" si="0"/>
        <v>11</v>
      </c>
      <c r="J18" s="86"/>
      <c r="K18" s="195"/>
      <c r="L18" s="58" t="s">
        <v>40</v>
      </c>
      <c r="M18" s="63">
        <f t="shared" si="1"/>
        <v>0</v>
      </c>
      <c r="N18" s="63">
        <f t="shared" si="2"/>
        <v>0</v>
      </c>
      <c r="O18" s="463"/>
      <c r="P18" s="118">
        <f t="shared" si="3"/>
        <v>0</v>
      </c>
      <c r="Q18" s="94">
        <f t="shared" si="4"/>
        <v>0</v>
      </c>
      <c r="R18" s="94">
        <f t="shared" si="5"/>
        <v>0</v>
      </c>
      <c r="S18" s="94">
        <f t="shared" si="6"/>
        <v>0</v>
      </c>
      <c r="T18" s="118">
        <f t="shared" si="7"/>
        <v>0</v>
      </c>
      <c r="U18" s="118">
        <f t="shared" si="8"/>
        <v>0</v>
      </c>
      <c r="V18" s="28"/>
      <c r="W18" s="79">
        <f t="shared" si="9"/>
        <v>0</v>
      </c>
      <c r="X18" s="28"/>
      <c r="Y18" s="28"/>
      <c r="Z18" s="28"/>
    </row>
    <row r="19" spans="1:26" ht="15.75" customHeight="1">
      <c r="A19" s="110" t="s">
        <v>1040</v>
      </c>
      <c r="B19" s="88" t="s">
        <v>1041</v>
      </c>
      <c r="C19" s="483"/>
      <c r="D19" s="89"/>
      <c r="E19" s="88" t="s">
        <v>1042</v>
      </c>
      <c r="F19" s="147">
        <v>1</v>
      </c>
      <c r="G19" s="213">
        <v>1</v>
      </c>
      <c r="H19" s="214">
        <v>1</v>
      </c>
      <c r="I19" s="147">
        <f t="shared" si="0"/>
        <v>3</v>
      </c>
      <c r="J19" s="86"/>
      <c r="K19" s="484"/>
      <c r="L19" s="58" t="s">
        <v>40</v>
      </c>
      <c r="M19" s="63">
        <f t="shared" si="1"/>
        <v>0</v>
      </c>
      <c r="N19" s="63">
        <f t="shared" si="2"/>
        <v>0</v>
      </c>
      <c r="O19" s="463"/>
      <c r="P19" s="118">
        <f t="shared" si="3"/>
        <v>0</v>
      </c>
      <c r="Q19" s="94">
        <f t="shared" si="4"/>
        <v>0</v>
      </c>
      <c r="R19" s="94">
        <f t="shared" si="5"/>
        <v>0</v>
      </c>
      <c r="S19" s="94">
        <f t="shared" si="6"/>
        <v>0</v>
      </c>
      <c r="T19" s="118">
        <f t="shared" si="7"/>
        <v>0</v>
      </c>
      <c r="U19" s="118">
        <f t="shared" si="8"/>
        <v>0</v>
      </c>
      <c r="V19" s="28"/>
      <c r="W19" s="79">
        <f t="shared" si="9"/>
        <v>0</v>
      </c>
      <c r="X19" s="28"/>
      <c r="Y19" s="28"/>
      <c r="Z19" s="28"/>
    </row>
    <row r="20" spans="1:26" ht="15.75" customHeight="1">
      <c r="A20" s="110" t="s">
        <v>1043</v>
      </c>
      <c r="B20" s="58" t="s">
        <v>1044</v>
      </c>
      <c r="C20" s="58"/>
      <c r="D20" s="59"/>
      <c r="E20" s="58" t="s">
        <v>1023</v>
      </c>
      <c r="F20" s="147">
        <v>2</v>
      </c>
      <c r="G20" s="213">
        <v>1</v>
      </c>
      <c r="H20" s="214">
        <v>1</v>
      </c>
      <c r="I20" s="147">
        <f t="shared" si="0"/>
        <v>4</v>
      </c>
      <c r="J20" s="58"/>
      <c r="K20" s="62"/>
      <c r="L20" s="58" t="s">
        <v>40</v>
      </c>
      <c r="M20" s="63">
        <f t="shared" si="1"/>
        <v>0</v>
      </c>
      <c r="N20" s="63">
        <f t="shared" si="2"/>
        <v>0</v>
      </c>
      <c r="O20" s="185"/>
      <c r="P20" s="118">
        <f t="shared" si="3"/>
        <v>0</v>
      </c>
      <c r="Q20" s="94">
        <f t="shared" si="4"/>
        <v>0</v>
      </c>
      <c r="R20" s="94">
        <f t="shared" si="5"/>
        <v>0</v>
      </c>
      <c r="S20" s="94">
        <f t="shared" si="6"/>
        <v>0</v>
      </c>
      <c r="T20" s="118">
        <f t="shared" si="7"/>
        <v>0</v>
      </c>
      <c r="U20" s="118">
        <f t="shared" si="8"/>
        <v>0</v>
      </c>
      <c r="V20" s="28"/>
      <c r="W20" s="79">
        <f t="shared" si="9"/>
        <v>0</v>
      </c>
      <c r="X20" s="28"/>
      <c r="Y20" s="28"/>
      <c r="Z20" s="28"/>
    </row>
    <row r="21" spans="1:26" ht="15.75" customHeight="1">
      <c r="A21" s="110" t="s">
        <v>1045</v>
      </c>
      <c r="B21" s="58" t="s">
        <v>1046</v>
      </c>
      <c r="C21" s="58"/>
      <c r="D21" s="59"/>
      <c r="E21" s="58" t="s">
        <v>61</v>
      </c>
      <c r="F21" s="147">
        <v>20</v>
      </c>
      <c r="G21" s="213">
        <v>2</v>
      </c>
      <c r="H21" s="214">
        <v>2</v>
      </c>
      <c r="I21" s="147">
        <f t="shared" si="0"/>
        <v>24</v>
      </c>
      <c r="J21" s="58"/>
      <c r="K21" s="62"/>
      <c r="L21" s="58" t="s">
        <v>40</v>
      </c>
      <c r="M21" s="63">
        <f t="shared" si="1"/>
        <v>0</v>
      </c>
      <c r="N21" s="63">
        <f t="shared" si="2"/>
        <v>0</v>
      </c>
      <c r="O21" s="185"/>
      <c r="P21" s="118">
        <f t="shared" si="3"/>
        <v>0</v>
      </c>
      <c r="Q21" s="94">
        <f t="shared" si="4"/>
        <v>0</v>
      </c>
      <c r="R21" s="94">
        <f t="shared" si="5"/>
        <v>0</v>
      </c>
      <c r="S21" s="94">
        <f t="shared" si="6"/>
        <v>0</v>
      </c>
      <c r="T21" s="118">
        <f t="shared" si="7"/>
        <v>0</v>
      </c>
      <c r="U21" s="118">
        <f t="shared" si="8"/>
        <v>0</v>
      </c>
      <c r="V21" s="28"/>
      <c r="W21" s="79">
        <f t="shared" si="9"/>
        <v>0</v>
      </c>
      <c r="X21" s="28"/>
      <c r="Y21" s="28"/>
      <c r="Z21" s="28"/>
    </row>
    <row r="22" spans="1:26" ht="15.75" customHeight="1">
      <c r="A22" s="110" t="s">
        <v>1047</v>
      </c>
      <c r="B22" s="58" t="s">
        <v>1048</v>
      </c>
      <c r="C22" s="58"/>
      <c r="D22" s="59"/>
      <c r="E22" s="58" t="s">
        <v>804</v>
      </c>
      <c r="F22" s="147">
        <v>70</v>
      </c>
      <c r="G22" s="213">
        <v>100</v>
      </c>
      <c r="H22" s="214">
        <v>25</v>
      </c>
      <c r="I22" s="147">
        <f t="shared" si="0"/>
        <v>195</v>
      </c>
      <c r="J22" s="58"/>
      <c r="K22" s="62"/>
      <c r="L22" s="58" t="s">
        <v>40</v>
      </c>
      <c r="M22" s="63">
        <f t="shared" si="1"/>
        <v>0</v>
      </c>
      <c r="N22" s="63">
        <f t="shared" si="2"/>
        <v>0</v>
      </c>
      <c r="O22" s="185"/>
      <c r="P22" s="118">
        <f t="shared" si="3"/>
        <v>0</v>
      </c>
      <c r="Q22" s="94">
        <f t="shared" si="4"/>
        <v>0</v>
      </c>
      <c r="R22" s="94">
        <f t="shared" si="5"/>
        <v>0</v>
      </c>
      <c r="S22" s="94">
        <f t="shared" si="6"/>
        <v>0</v>
      </c>
      <c r="T22" s="118">
        <f t="shared" si="7"/>
        <v>0</v>
      </c>
      <c r="U22" s="118">
        <f t="shared" si="8"/>
        <v>0</v>
      </c>
      <c r="V22" s="28"/>
      <c r="W22" s="79">
        <f t="shared" si="9"/>
        <v>0</v>
      </c>
      <c r="X22" s="28"/>
      <c r="Y22" s="28"/>
      <c r="Z22" s="28"/>
    </row>
    <row r="23" spans="1:26" ht="15.75" customHeight="1">
      <c r="A23" s="110" t="s">
        <v>1049</v>
      </c>
      <c r="B23" s="58" t="s">
        <v>1050</v>
      </c>
      <c r="C23" s="58"/>
      <c r="D23" s="59"/>
      <c r="E23" s="58" t="s">
        <v>804</v>
      </c>
      <c r="F23" s="147">
        <v>70</v>
      </c>
      <c r="G23" s="213">
        <v>60</v>
      </c>
      <c r="H23" s="214">
        <v>30</v>
      </c>
      <c r="I23" s="147">
        <f t="shared" si="0"/>
        <v>160</v>
      </c>
      <c r="J23" s="58"/>
      <c r="K23" s="62"/>
      <c r="L23" s="58" t="s">
        <v>40</v>
      </c>
      <c r="M23" s="63">
        <f t="shared" si="1"/>
        <v>0</v>
      </c>
      <c r="N23" s="63">
        <f t="shared" si="2"/>
        <v>0</v>
      </c>
      <c r="O23" s="185"/>
      <c r="P23" s="118">
        <f t="shared" si="3"/>
        <v>0</v>
      </c>
      <c r="Q23" s="94">
        <f t="shared" si="4"/>
        <v>0</v>
      </c>
      <c r="R23" s="94">
        <f t="shared" si="5"/>
        <v>0</v>
      </c>
      <c r="S23" s="94">
        <f t="shared" si="6"/>
        <v>0</v>
      </c>
      <c r="T23" s="118">
        <f t="shared" si="7"/>
        <v>0</v>
      </c>
      <c r="U23" s="118">
        <f t="shared" si="8"/>
        <v>0</v>
      </c>
      <c r="V23" s="28"/>
      <c r="W23" s="79">
        <f t="shared" si="9"/>
        <v>0</v>
      </c>
      <c r="X23" s="28"/>
      <c r="Y23" s="28"/>
      <c r="Z23" s="28"/>
    </row>
    <row r="24" spans="1:26" ht="15.75" customHeight="1">
      <c r="A24" s="110" t="s">
        <v>1051</v>
      </c>
      <c r="B24" s="58" t="s">
        <v>1052</v>
      </c>
      <c r="C24" s="58"/>
      <c r="D24" s="59"/>
      <c r="E24" s="58" t="s">
        <v>804</v>
      </c>
      <c r="F24" s="147">
        <v>30</v>
      </c>
      <c r="G24" s="213">
        <v>2</v>
      </c>
      <c r="H24" s="214">
        <v>10</v>
      </c>
      <c r="I24" s="147">
        <f t="shared" si="0"/>
        <v>42</v>
      </c>
      <c r="J24" s="58"/>
      <c r="K24" s="62"/>
      <c r="L24" s="58" t="s">
        <v>40</v>
      </c>
      <c r="M24" s="63">
        <f t="shared" si="1"/>
        <v>0</v>
      </c>
      <c r="N24" s="63">
        <f t="shared" si="2"/>
        <v>0</v>
      </c>
      <c r="O24" s="185"/>
      <c r="P24" s="118">
        <f t="shared" si="3"/>
        <v>0</v>
      </c>
      <c r="Q24" s="94">
        <f t="shared" si="4"/>
        <v>0</v>
      </c>
      <c r="R24" s="94">
        <f t="shared" si="5"/>
        <v>0</v>
      </c>
      <c r="S24" s="94">
        <f t="shared" si="6"/>
        <v>0</v>
      </c>
      <c r="T24" s="118">
        <f t="shared" si="7"/>
        <v>0</v>
      </c>
      <c r="U24" s="118">
        <f t="shared" si="8"/>
        <v>0</v>
      </c>
      <c r="V24" s="28"/>
      <c r="W24" s="79">
        <f t="shared" si="9"/>
        <v>0</v>
      </c>
      <c r="X24" s="28"/>
      <c r="Y24" s="28"/>
      <c r="Z24" s="28"/>
    </row>
    <row r="25" spans="1:26" ht="15.75" customHeight="1">
      <c r="A25" s="110" t="s">
        <v>1053</v>
      </c>
      <c r="B25" s="58" t="s">
        <v>1054</v>
      </c>
      <c r="C25" s="58"/>
      <c r="D25" s="59"/>
      <c r="E25" s="58" t="s">
        <v>1055</v>
      </c>
      <c r="F25" s="147">
        <v>40</v>
      </c>
      <c r="G25" s="213">
        <v>70</v>
      </c>
      <c r="H25" s="214">
        <v>30</v>
      </c>
      <c r="I25" s="147">
        <f t="shared" si="0"/>
        <v>140</v>
      </c>
      <c r="J25" s="58"/>
      <c r="K25" s="62"/>
      <c r="L25" s="58" t="s">
        <v>40</v>
      </c>
      <c r="M25" s="63">
        <f t="shared" si="1"/>
        <v>0</v>
      </c>
      <c r="N25" s="63">
        <f t="shared" si="2"/>
        <v>0</v>
      </c>
      <c r="O25" s="185"/>
      <c r="P25" s="118">
        <f t="shared" si="3"/>
        <v>0</v>
      </c>
      <c r="Q25" s="94">
        <f t="shared" si="4"/>
        <v>0</v>
      </c>
      <c r="R25" s="94">
        <f t="shared" si="5"/>
        <v>0</v>
      </c>
      <c r="S25" s="94">
        <f t="shared" si="6"/>
        <v>0</v>
      </c>
      <c r="T25" s="118">
        <f t="shared" si="7"/>
        <v>0</v>
      </c>
      <c r="U25" s="118">
        <f t="shared" si="8"/>
        <v>0</v>
      </c>
      <c r="V25" s="28"/>
      <c r="W25" s="79">
        <f t="shared" si="9"/>
        <v>0</v>
      </c>
      <c r="X25" s="28"/>
      <c r="Y25" s="28"/>
      <c r="Z25" s="28"/>
    </row>
    <row r="26" spans="1:26" ht="15.75" customHeight="1">
      <c r="A26" s="110" t="s">
        <v>1056</v>
      </c>
      <c r="B26" s="58" t="s">
        <v>1057</v>
      </c>
      <c r="C26" s="58"/>
      <c r="D26" s="59"/>
      <c r="E26" s="58" t="s">
        <v>1058</v>
      </c>
      <c r="F26" s="147">
        <v>2</v>
      </c>
      <c r="G26" s="213">
        <v>0</v>
      </c>
      <c r="H26" s="214">
        <v>0</v>
      </c>
      <c r="I26" s="147">
        <f t="shared" si="0"/>
        <v>2</v>
      </c>
      <c r="J26" s="58"/>
      <c r="K26" s="62"/>
      <c r="L26" s="58" t="s">
        <v>40</v>
      </c>
      <c r="M26" s="63">
        <f t="shared" si="1"/>
        <v>0</v>
      </c>
      <c r="N26" s="63">
        <f t="shared" si="2"/>
        <v>0</v>
      </c>
      <c r="O26" s="185"/>
      <c r="P26" s="118">
        <f t="shared" si="3"/>
        <v>0</v>
      </c>
      <c r="Q26" s="94">
        <f t="shared" si="4"/>
        <v>0</v>
      </c>
      <c r="R26" s="94">
        <f t="shared" si="5"/>
        <v>0</v>
      </c>
      <c r="S26" s="94">
        <f t="shared" si="6"/>
        <v>0</v>
      </c>
      <c r="T26" s="118">
        <f t="shared" si="7"/>
        <v>0</v>
      </c>
      <c r="U26" s="118">
        <f t="shared" si="8"/>
        <v>0</v>
      </c>
      <c r="V26" s="28"/>
      <c r="W26" s="79">
        <f t="shared" si="9"/>
        <v>0</v>
      </c>
      <c r="X26" s="28"/>
      <c r="Y26" s="28"/>
      <c r="Z26" s="28"/>
    </row>
    <row r="27" spans="1:26" ht="15.75" customHeight="1">
      <c r="A27" s="110" t="s">
        <v>1059</v>
      </c>
      <c r="B27" s="58" t="s">
        <v>1060</v>
      </c>
      <c r="C27" s="58"/>
      <c r="D27" s="59"/>
      <c r="E27" s="58" t="s">
        <v>1061</v>
      </c>
      <c r="F27" s="147">
        <v>7</v>
      </c>
      <c r="G27" s="213">
        <v>0</v>
      </c>
      <c r="H27" s="214">
        <v>1</v>
      </c>
      <c r="I27" s="147">
        <f t="shared" si="0"/>
        <v>8</v>
      </c>
      <c r="J27" s="58"/>
      <c r="K27" s="62"/>
      <c r="L27" s="58" t="s">
        <v>40</v>
      </c>
      <c r="M27" s="63">
        <f t="shared" si="1"/>
        <v>0</v>
      </c>
      <c r="N27" s="63">
        <f t="shared" si="2"/>
        <v>0</v>
      </c>
      <c r="O27" s="185"/>
      <c r="P27" s="118">
        <f t="shared" si="3"/>
        <v>0</v>
      </c>
      <c r="Q27" s="94">
        <f t="shared" si="4"/>
        <v>0</v>
      </c>
      <c r="R27" s="94">
        <f t="shared" si="5"/>
        <v>0</v>
      </c>
      <c r="S27" s="94">
        <f t="shared" si="6"/>
        <v>0</v>
      </c>
      <c r="T27" s="118">
        <f t="shared" si="7"/>
        <v>0</v>
      </c>
      <c r="U27" s="118">
        <f t="shared" si="8"/>
        <v>0</v>
      </c>
      <c r="V27" s="28"/>
      <c r="W27" s="79">
        <f t="shared" si="9"/>
        <v>0</v>
      </c>
      <c r="X27" s="28"/>
      <c r="Y27" s="28"/>
      <c r="Z27" s="28"/>
    </row>
    <row r="28" spans="1:26" ht="15.75" customHeight="1">
      <c r="A28" s="110" t="s">
        <v>1062</v>
      </c>
      <c r="B28" s="451" t="s">
        <v>1063</v>
      </c>
      <c r="C28" s="58"/>
      <c r="D28" s="59"/>
      <c r="E28" s="52" t="s">
        <v>1064</v>
      </c>
      <c r="F28" s="110">
        <v>25</v>
      </c>
      <c r="G28" s="174">
        <v>1</v>
      </c>
      <c r="H28" s="175">
        <v>3</v>
      </c>
      <c r="I28" s="58">
        <f t="shared" si="0"/>
        <v>29</v>
      </c>
      <c r="J28" s="58"/>
      <c r="K28" s="62"/>
      <c r="L28" s="58" t="s">
        <v>40</v>
      </c>
      <c r="M28" s="63">
        <f t="shared" si="1"/>
        <v>0</v>
      </c>
      <c r="N28" s="63">
        <f t="shared" si="2"/>
        <v>0</v>
      </c>
      <c r="O28" s="34"/>
      <c r="P28" s="118">
        <f t="shared" si="3"/>
        <v>0</v>
      </c>
      <c r="Q28" s="94">
        <f t="shared" si="4"/>
        <v>0</v>
      </c>
      <c r="R28" s="94">
        <f t="shared" si="5"/>
        <v>0</v>
      </c>
      <c r="S28" s="94">
        <f t="shared" si="6"/>
        <v>0</v>
      </c>
      <c r="T28" s="118">
        <f t="shared" si="7"/>
        <v>0</v>
      </c>
      <c r="U28" s="118">
        <f t="shared" si="8"/>
        <v>0</v>
      </c>
      <c r="V28" s="28"/>
      <c r="W28" s="79">
        <f t="shared" si="9"/>
        <v>0</v>
      </c>
      <c r="X28" s="28"/>
      <c r="Y28" s="28"/>
      <c r="Z28" s="28"/>
    </row>
    <row r="29" spans="1:26" ht="15.75" customHeight="1">
      <c r="A29" s="110" t="s">
        <v>1065</v>
      </c>
      <c r="B29" s="58" t="s">
        <v>1066</v>
      </c>
      <c r="C29" s="58"/>
      <c r="D29" s="59"/>
      <c r="E29" s="58" t="s">
        <v>1067</v>
      </c>
      <c r="F29" s="147">
        <v>7</v>
      </c>
      <c r="G29" s="213">
        <v>1</v>
      </c>
      <c r="H29" s="214">
        <v>2</v>
      </c>
      <c r="I29" s="147">
        <f t="shared" si="0"/>
        <v>10</v>
      </c>
      <c r="J29" s="58"/>
      <c r="K29" s="62"/>
      <c r="L29" s="58" t="s">
        <v>40</v>
      </c>
      <c r="M29" s="63">
        <f t="shared" si="1"/>
        <v>0</v>
      </c>
      <c r="N29" s="63">
        <f t="shared" si="2"/>
        <v>0</v>
      </c>
      <c r="O29" s="463"/>
      <c r="P29" s="118">
        <f t="shared" si="3"/>
        <v>0</v>
      </c>
      <c r="Q29" s="94">
        <f t="shared" si="4"/>
        <v>0</v>
      </c>
      <c r="R29" s="94">
        <f t="shared" si="5"/>
        <v>0</v>
      </c>
      <c r="S29" s="94">
        <f t="shared" si="6"/>
        <v>0</v>
      </c>
      <c r="T29" s="118">
        <f t="shared" si="7"/>
        <v>0</v>
      </c>
      <c r="U29" s="118">
        <f t="shared" si="8"/>
        <v>0</v>
      </c>
      <c r="V29" s="28"/>
      <c r="W29" s="79">
        <f t="shared" si="9"/>
        <v>0</v>
      </c>
      <c r="X29" s="28"/>
      <c r="Y29" s="28"/>
      <c r="Z29" s="28"/>
    </row>
    <row r="30" spans="1:26" ht="15.75" customHeight="1">
      <c r="A30" s="110" t="s">
        <v>1068</v>
      </c>
      <c r="B30" s="58" t="s">
        <v>1069</v>
      </c>
      <c r="C30" s="58"/>
      <c r="D30" s="59"/>
      <c r="E30" s="58" t="s">
        <v>1070</v>
      </c>
      <c r="F30" s="147">
        <v>5</v>
      </c>
      <c r="G30" s="213">
        <v>1</v>
      </c>
      <c r="H30" s="214">
        <v>1</v>
      </c>
      <c r="I30" s="147">
        <f t="shared" si="0"/>
        <v>7</v>
      </c>
      <c r="J30" s="58"/>
      <c r="K30" s="62"/>
      <c r="L30" s="58" t="s">
        <v>40</v>
      </c>
      <c r="M30" s="63">
        <f t="shared" si="1"/>
        <v>0</v>
      </c>
      <c r="N30" s="63">
        <f t="shared" si="2"/>
        <v>0</v>
      </c>
      <c r="O30" s="463"/>
      <c r="P30" s="118">
        <f t="shared" si="3"/>
        <v>0</v>
      </c>
      <c r="Q30" s="94">
        <f t="shared" si="4"/>
        <v>0</v>
      </c>
      <c r="R30" s="94">
        <f t="shared" si="5"/>
        <v>0</v>
      </c>
      <c r="S30" s="94">
        <f t="shared" si="6"/>
        <v>0</v>
      </c>
      <c r="T30" s="118">
        <f t="shared" si="7"/>
        <v>0</v>
      </c>
      <c r="U30" s="118">
        <f t="shared" si="8"/>
        <v>0</v>
      </c>
      <c r="V30" s="28"/>
      <c r="W30" s="79">
        <f t="shared" si="9"/>
        <v>0</v>
      </c>
      <c r="X30" s="28"/>
      <c r="Y30" s="28"/>
      <c r="Z30" s="28"/>
    </row>
    <row r="31" spans="1:26" ht="15.75" customHeight="1">
      <c r="A31" s="110" t="s">
        <v>1071</v>
      </c>
      <c r="B31" s="58" t="s">
        <v>1072</v>
      </c>
      <c r="C31" s="58"/>
      <c r="D31" s="59"/>
      <c r="E31" s="58" t="s">
        <v>804</v>
      </c>
      <c r="F31" s="147">
        <v>25</v>
      </c>
      <c r="G31" s="213">
        <v>10</v>
      </c>
      <c r="H31" s="214">
        <v>10</v>
      </c>
      <c r="I31" s="147">
        <f t="shared" si="0"/>
        <v>45</v>
      </c>
      <c r="J31" s="58"/>
      <c r="K31" s="62"/>
      <c r="L31" s="58" t="s">
        <v>40</v>
      </c>
      <c r="M31" s="63">
        <f t="shared" si="1"/>
        <v>0</v>
      </c>
      <c r="N31" s="63">
        <f t="shared" si="2"/>
        <v>0</v>
      </c>
      <c r="O31" s="485"/>
      <c r="P31" s="118">
        <f t="shared" si="3"/>
        <v>0</v>
      </c>
      <c r="Q31" s="94">
        <f t="shared" si="4"/>
        <v>0</v>
      </c>
      <c r="R31" s="94">
        <f t="shared" si="5"/>
        <v>0</v>
      </c>
      <c r="S31" s="94">
        <f t="shared" si="6"/>
        <v>0</v>
      </c>
      <c r="T31" s="118">
        <f t="shared" si="7"/>
        <v>0</v>
      </c>
      <c r="U31" s="118">
        <f t="shared" si="8"/>
        <v>0</v>
      </c>
      <c r="V31" s="28"/>
      <c r="W31" s="79">
        <f t="shared" si="9"/>
        <v>0</v>
      </c>
      <c r="X31" s="28"/>
      <c r="Y31" s="28"/>
      <c r="Z31" s="28"/>
    </row>
    <row r="32" spans="1:26" ht="48.75" customHeight="1">
      <c r="A32" s="110" t="s">
        <v>1073</v>
      </c>
      <c r="B32" s="58" t="s">
        <v>1074</v>
      </c>
      <c r="C32" s="58"/>
      <c r="D32" s="59"/>
      <c r="E32" s="58" t="s">
        <v>804</v>
      </c>
      <c r="F32" s="147">
        <v>15</v>
      </c>
      <c r="G32" s="213">
        <v>15</v>
      </c>
      <c r="H32" s="214">
        <v>7</v>
      </c>
      <c r="I32" s="147">
        <f t="shared" si="0"/>
        <v>37</v>
      </c>
      <c r="J32" s="58"/>
      <c r="K32" s="62"/>
      <c r="L32" s="58" t="s">
        <v>40</v>
      </c>
      <c r="M32" s="63">
        <f t="shared" si="1"/>
        <v>0</v>
      </c>
      <c r="N32" s="63">
        <f t="shared" si="2"/>
        <v>0</v>
      </c>
      <c r="O32" s="185"/>
      <c r="P32" s="118">
        <f t="shared" si="3"/>
        <v>0</v>
      </c>
      <c r="Q32" s="94">
        <f t="shared" si="4"/>
        <v>0</v>
      </c>
      <c r="R32" s="94">
        <f t="shared" si="5"/>
        <v>0</v>
      </c>
      <c r="S32" s="94">
        <f t="shared" si="6"/>
        <v>0</v>
      </c>
      <c r="T32" s="118">
        <f t="shared" si="7"/>
        <v>0</v>
      </c>
      <c r="U32" s="118">
        <f t="shared" si="8"/>
        <v>0</v>
      </c>
      <c r="V32" s="28"/>
      <c r="W32" s="79">
        <f t="shared" si="9"/>
        <v>0</v>
      </c>
      <c r="X32" s="28"/>
      <c r="Y32" s="28"/>
      <c r="Z32" s="28"/>
    </row>
    <row r="33" spans="1:26" ht="15.75" customHeight="1">
      <c r="A33" s="110" t="s">
        <v>1075</v>
      </c>
      <c r="B33" s="58" t="s">
        <v>1076</v>
      </c>
      <c r="C33" s="58"/>
      <c r="D33" s="59"/>
      <c r="E33" s="58" t="s">
        <v>1077</v>
      </c>
      <c r="F33" s="147">
        <v>3</v>
      </c>
      <c r="G33" s="213">
        <v>0</v>
      </c>
      <c r="H33" s="214">
        <v>2</v>
      </c>
      <c r="I33" s="147">
        <f t="shared" si="0"/>
        <v>5</v>
      </c>
      <c r="J33" s="58"/>
      <c r="K33" s="62"/>
      <c r="L33" s="58" t="s">
        <v>40</v>
      </c>
      <c r="M33" s="63">
        <f t="shared" si="1"/>
        <v>0</v>
      </c>
      <c r="N33" s="63">
        <f t="shared" si="2"/>
        <v>0</v>
      </c>
      <c r="O33" s="185"/>
      <c r="P33" s="118">
        <f t="shared" si="3"/>
        <v>0</v>
      </c>
      <c r="Q33" s="94">
        <f t="shared" si="4"/>
        <v>0</v>
      </c>
      <c r="R33" s="94">
        <f t="shared" si="5"/>
        <v>0</v>
      </c>
      <c r="S33" s="94">
        <f t="shared" si="6"/>
        <v>0</v>
      </c>
      <c r="T33" s="118">
        <f t="shared" si="7"/>
        <v>0</v>
      </c>
      <c r="U33" s="118">
        <f t="shared" si="8"/>
        <v>0</v>
      </c>
      <c r="V33" s="28"/>
      <c r="W33" s="79">
        <f t="shared" si="9"/>
        <v>0</v>
      </c>
      <c r="X33" s="28"/>
      <c r="Y33" s="28"/>
      <c r="Z33" s="28"/>
    </row>
    <row r="34" spans="1:26" ht="15.75" customHeight="1">
      <c r="A34" s="110" t="s">
        <v>1078</v>
      </c>
      <c r="B34" s="58" t="s">
        <v>1079</v>
      </c>
      <c r="C34" s="58"/>
      <c r="D34" s="59"/>
      <c r="E34" s="58" t="s">
        <v>1080</v>
      </c>
      <c r="F34" s="147">
        <v>10</v>
      </c>
      <c r="G34" s="213">
        <v>2</v>
      </c>
      <c r="H34" s="214">
        <v>10</v>
      </c>
      <c r="I34" s="147">
        <f t="shared" si="0"/>
        <v>22</v>
      </c>
      <c r="J34" s="58"/>
      <c r="K34" s="62"/>
      <c r="L34" s="58" t="s">
        <v>40</v>
      </c>
      <c r="M34" s="63">
        <f t="shared" si="1"/>
        <v>0</v>
      </c>
      <c r="N34" s="63">
        <f t="shared" si="2"/>
        <v>0</v>
      </c>
      <c r="O34" s="463"/>
      <c r="P34" s="118">
        <f t="shared" si="3"/>
        <v>0</v>
      </c>
      <c r="Q34" s="94">
        <f t="shared" si="4"/>
        <v>0</v>
      </c>
      <c r="R34" s="94">
        <f t="shared" si="5"/>
        <v>0</v>
      </c>
      <c r="S34" s="94">
        <f t="shared" si="6"/>
        <v>0</v>
      </c>
      <c r="T34" s="118">
        <f t="shared" si="7"/>
        <v>0</v>
      </c>
      <c r="U34" s="118">
        <f t="shared" si="8"/>
        <v>0</v>
      </c>
      <c r="V34" s="28"/>
      <c r="W34" s="79">
        <f t="shared" si="9"/>
        <v>0</v>
      </c>
      <c r="X34" s="28"/>
      <c r="Y34" s="28"/>
      <c r="Z34" s="28"/>
    </row>
    <row r="35" spans="1:26" ht="15.75" customHeight="1">
      <c r="A35" s="110" t="s">
        <v>1081</v>
      </c>
      <c r="B35" s="58" t="s">
        <v>1082</v>
      </c>
      <c r="C35" s="58"/>
      <c r="D35" s="59"/>
      <c r="E35" s="58" t="s">
        <v>1083</v>
      </c>
      <c r="F35" s="147">
        <v>5</v>
      </c>
      <c r="G35" s="213">
        <v>3</v>
      </c>
      <c r="H35" s="214">
        <v>10</v>
      </c>
      <c r="I35" s="147">
        <f t="shared" si="0"/>
        <v>18</v>
      </c>
      <c r="J35" s="58"/>
      <c r="K35" s="62"/>
      <c r="L35" s="58" t="s">
        <v>40</v>
      </c>
      <c r="M35" s="63">
        <f t="shared" si="1"/>
        <v>0</v>
      </c>
      <c r="N35" s="63">
        <f t="shared" si="2"/>
        <v>0</v>
      </c>
      <c r="O35" s="185"/>
      <c r="P35" s="118">
        <f t="shared" si="3"/>
        <v>0</v>
      </c>
      <c r="Q35" s="94">
        <f t="shared" si="4"/>
        <v>0</v>
      </c>
      <c r="R35" s="94">
        <f t="shared" si="5"/>
        <v>0</v>
      </c>
      <c r="S35" s="94">
        <f t="shared" si="6"/>
        <v>0</v>
      </c>
      <c r="T35" s="118">
        <f t="shared" si="7"/>
        <v>0</v>
      </c>
      <c r="U35" s="118">
        <f t="shared" si="8"/>
        <v>0</v>
      </c>
      <c r="V35" s="28"/>
      <c r="W35" s="79">
        <f t="shared" si="9"/>
        <v>0</v>
      </c>
      <c r="X35" s="28"/>
      <c r="Y35" s="28"/>
      <c r="Z35" s="28"/>
    </row>
    <row r="36" spans="1:26" ht="15.75" customHeight="1">
      <c r="A36" s="110" t="s">
        <v>1084</v>
      </c>
      <c r="B36" s="58" t="s">
        <v>1085</v>
      </c>
      <c r="C36" s="58"/>
      <c r="D36" s="59"/>
      <c r="E36" s="58" t="s">
        <v>1086</v>
      </c>
      <c r="F36" s="147">
        <v>100</v>
      </c>
      <c r="G36" s="213">
        <v>160</v>
      </c>
      <c r="H36" s="214">
        <v>450</v>
      </c>
      <c r="I36" s="147">
        <f t="shared" si="0"/>
        <v>710</v>
      </c>
      <c r="J36" s="58"/>
      <c r="K36" s="62"/>
      <c r="L36" s="58" t="s">
        <v>40</v>
      </c>
      <c r="M36" s="63">
        <f t="shared" si="1"/>
        <v>0</v>
      </c>
      <c r="N36" s="63">
        <f t="shared" si="2"/>
        <v>0</v>
      </c>
      <c r="O36" s="185"/>
      <c r="P36" s="118">
        <f t="shared" si="3"/>
        <v>0</v>
      </c>
      <c r="Q36" s="94">
        <f t="shared" si="4"/>
        <v>0</v>
      </c>
      <c r="R36" s="94">
        <f t="shared" si="5"/>
        <v>0</v>
      </c>
      <c r="S36" s="94">
        <f t="shared" si="6"/>
        <v>0</v>
      </c>
      <c r="T36" s="118">
        <f t="shared" si="7"/>
        <v>0</v>
      </c>
      <c r="U36" s="118">
        <f t="shared" si="8"/>
        <v>0</v>
      </c>
      <c r="V36" s="28"/>
      <c r="W36" s="79">
        <f t="shared" si="9"/>
        <v>0</v>
      </c>
      <c r="X36" s="28"/>
      <c r="Y36" s="28"/>
      <c r="Z36" s="28"/>
    </row>
    <row r="37" spans="1:26" ht="15.75" customHeight="1">
      <c r="A37" s="110" t="s">
        <v>1087</v>
      </c>
      <c r="B37" s="58" t="s">
        <v>1088</v>
      </c>
      <c r="C37" s="58"/>
      <c r="D37" s="59"/>
      <c r="E37" s="58" t="s">
        <v>804</v>
      </c>
      <c r="F37" s="147">
        <v>2</v>
      </c>
      <c r="G37" s="213">
        <v>2</v>
      </c>
      <c r="H37" s="214">
        <v>2</v>
      </c>
      <c r="I37" s="147">
        <f t="shared" si="0"/>
        <v>6</v>
      </c>
      <c r="J37" s="58"/>
      <c r="K37" s="62"/>
      <c r="L37" s="58" t="s">
        <v>40</v>
      </c>
      <c r="M37" s="63">
        <f t="shared" si="1"/>
        <v>0</v>
      </c>
      <c r="N37" s="63">
        <f t="shared" si="2"/>
        <v>0</v>
      </c>
      <c r="O37" s="485"/>
      <c r="P37" s="118">
        <f t="shared" si="3"/>
        <v>0</v>
      </c>
      <c r="Q37" s="94">
        <f t="shared" si="4"/>
        <v>0</v>
      </c>
      <c r="R37" s="94">
        <f t="shared" si="5"/>
        <v>0</v>
      </c>
      <c r="S37" s="94">
        <f t="shared" si="6"/>
        <v>0</v>
      </c>
      <c r="T37" s="118">
        <f t="shared" si="7"/>
        <v>0</v>
      </c>
      <c r="U37" s="118">
        <f t="shared" si="8"/>
        <v>0</v>
      </c>
      <c r="V37" s="28"/>
      <c r="W37" s="79">
        <f t="shared" si="9"/>
        <v>0</v>
      </c>
      <c r="X37" s="28"/>
      <c r="Y37" s="28"/>
      <c r="Z37" s="28"/>
    </row>
    <row r="38" spans="1:26" ht="15.75" customHeight="1">
      <c r="A38" s="110" t="s">
        <v>1089</v>
      </c>
      <c r="B38" s="58" t="s">
        <v>1090</v>
      </c>
      <c r="C38" s="58"/>
      <c r="D38" s="59"/>
      <c r="E38" s="58" t="s">
        <v>1091</v>
      </c>
      <c r="F38" s="147">
        <v>1</v>
      </c>
      <c r="G38" s="213">
        <v>1</v>
      </c>
      <c r="H38" s="214">
        <v>10</v>
      </c>
      <c r="I38" s="147">
        <f t="shared" si="0"/>
        <v>12</v>
      </c>
      <c r="J38" s="58"/>
      <c r="K38" s="62"/>
      <c r="L38" s="58" t="s">
        <v>40</v>
      </c>
      <c r="M38" s="63">
        <f t="shared" si="1"/>
        <v>0</v>
      </c>
      <c r="N38" s="63">
        <f t="shared" si="2"/>
        <v>0</v>
      </c>
      <c r="O38" s="185"/>
      <c r="P38" s="118">
        <f t="shared" si="3"/>
        <v>0</v>
      </c>
      <c r="Q38" s="94">
        <f t="shared" si="4"/>
        <v>0</v>
      </c>
      <c r="R38" s="94">
        <f t="shared" si="5"/>
        <v>0</v>
      </c>
      <c r="S38" s="94">
        <f t="shared" si="6"/>
        <v>0</v>
      </c>
      <c r="T38" s="118">
        <f t="shared" si="7"/>
        <v>0</v>
      </c>
      <c r="U38" s="118">
        <f t="shared" si="8"/>
        <v>0</v>
      </c>
      <c r="V38" s="28"/>
      <c r="W38" s="79">
        <f t="shared" si="9"/>
        <v>0</v>
      </c>
      <c r="X38" s="28"/>
      <c r="Y38" s="28"/>
      <c r="Z38" s="28"/>
    </row>
    <row r="39" spans="1:26" ht="15.75" customHeight="1">
      <c r="A39" s="110" t="s">
        <v>1092</v>
      </c>
      <c r="B39" s="58" t="s">
        <v>1093</v>
      </c>
      <c r="C39" s="58"/>
      <c r="D39" s="59"/>
      <c r="E39" s="58" t="s">
        <v>1094</v>
      </c>
      <c r="F39" s="147">
        <v>45</v>
      </c>
      <c r="G39" s="213">
        <v>0</v>
      </c>
      <c r="H39" s="214">
        <v>1</v>
      </c>
      <c r="I39" s="147">
        <f t="shared" ref="I39:I70" si="10">SUM(F39:H39)</f>
        <v>46</v>
      </c>
      <c r="J39" s="58"/>
      <c r="K39" s="62"/>
      <c r="L39" s="58" t="s">
        <v>40</v>
      </c>
      <c r="M39" s="63">
        <f t="shared" ref="M39:M70" si="11">K39*I39</f>
        <v>0</v>
      </c>
      <c r="N39" s="63">
        <f t="shared" ref="N39:N70" si="12">(M39*L39)+M39</f>
        <v>0</v>
      </c>
      <c r="O39" s="185"/>
      <c r="P39" s="118">
        <f t="shared" ref="P39:P70" si="13">ROUND((F39*K39),2)</f>
        <v>0</v>
      </c>
      <c r="Q39" s="94">
        <f t="shared" ref="Q39:Q70" si="14">ROUND((P39+P39*L39),2)</f>
        <v>0</v>
      </c>
      <c r="R39" s="94">
        <f t="shared" ref="R39:R70" si="15">ROUND((G39*K39),2)</f>
        <v>0</v>
      </c>
      <c r="S39" s="94">
        <f t="shared" ref="S39:S70" si="16">ROUND((R39+R39*L39),2)</f>
        <v>0</v>
      </c>
      <c r="T39" s="118">
        <f t="shared" ref="T39:T70" si="17">ROUND((H39*K39),2)</f>
        <v>0</v>
      </c>
      <c r="U39" s="118">
        <f t="shared" ref="U39:U70" si="18">ROUND((T39+T39*L39),2)</f>
        <v>0</v>
      </c>
      <c r="V39" s="28"/>
      <c r="W39" s="79">
        <f t="shared" ref="W39:W70" si="19">N39-(Q39+S39+U39)</f>
        <v>0</v>
      </c>
      <c r="X39" s="28"/>
      <c r="Y39" s="28"/>
      <c r="Z39" s="28"/>
    </row>
    <row r="40" spans="1:26" ht="15.75" customHeight="1">
      <c r="A40" s="110" t="s">
        <v>1095</v>
      </c>
      <c r="B40" s="451" t="s">
        <v>1096</v>
      </c>
      <c r="C40" s="58"/>
      <c r="D40" s="58"/>
      <c r="E40" s="58" t="s">
        <v>1097</v>
      </c>
      <c r="F40" s="147">
        <v>20</v>
      </c>
      <c r="G40" s="213">
        <v>1</v>
      </c>
      <c r="H40" s="214">
        <v>1</v>
      </c>
      <c r="I40" s="147">
        <f t="shared" si="10"/>
        <v>22</v>
      </c>
      <c r="J40" s="58"/>
      <c r="K40" s="62"/>
      <c r="L40" s="58" t="s">
        <v>40</v>
      </c>
      <c r="M40" s="63">
        <f t="shared" si="11"/>
        <v>0</v>
      </c>
      <c r="N40" s="63">
        <f t="shared" si="12"/>
        <v>0</v>
      </c>
      <c r="O40" s="485"/>
      <c r="P40" s="118">
        <f t="shared" si="13"/>
        <v>0</v>
      </c>
      <c r="Q40" s="94">
        <f t="shared" si="14"/>
        <v>0</v>
      </c>
      <c r="R40" s="94">
        <f t="shared" si="15"/>
        <v>0</v>
      </c>
      <c r="S40" s="94">
        <f t="shared" si="16"/>
        <v>0</v>
      </c>
      <c r="T40" s="118">
        <f t="shared" si="17"/>
        <v>0</v>
      </c>
      <c r="U40" s="118">
        <f t="shared" si="18"/>
        <v>0</v>
      </c>
      <c r="V40" s="28"/>
      <c r="W40" s="79">
        <f t="shared" si="19"/>
        <v>0</v>
      </c>
      <c r="X40" s="28"/>
      <c r="Y40" s="28"/>
      <c r="Z40" s="28"/>
    </row>
    <row r="41" spans="1:26" ht="15.75" customHeight="1">
      <c r="A41" s="110" t="s">
        <v>1098</v>
      </c>
      <c r="B41" s="58" t="s">
        <v>1099</v>
      </c>
      <c r="C41" s="58"/>
      <c r="D41" s="59"/>
      <c r="E41" s="58" t="s">
        <v>1100</v>
      </c>
      <c r="F41" s="147">
        <v>2</v>
      </c>
      <c r="G41" s="213">
        <v>10</v>
      </c>
      <c r="H41" s="214">
        <v>30</v>
      </c>
      <c r="I41" s="147">
        <f t="shared" si="10"/>
        <v>42</v>
      </c>
      <c r="J41" s="58"/>
      <c r="K41" s="62"/>
      <c r="L41" s="58" t="s">
        <v>40</v>
      </c>
      <c r="M41" s="63">
        <f t="shared" si="11"/>
        <v>0</v>
      </c>
      <c r="N41" s="63">
        <f t="shared" si="12"/>
        <v>0</v>
      </c>
      <c r="O41" s="485"/>
      <c r="P41" s="118">
        <f t="shared" si="13"/>
        <v>0</v>
      </c>
      <c r="Q41" s="94">
        <f t="shared" si="14"/>
        <v>0</v>
      </c>
      <c r="R41" s="94">
        <f t="shared" si="15"/>
        <v>0</v>
      </c>
      <c r="S41" s="94">
        <f t="shared" si="16"/>
        <v>0</v>
      </c>
      <c r="T41" s="118">
        <f t="shared" si="17"/>
        <v>0</v>
      </c>
      <c r="U41" s="118">
        <f t="shared" si="18"/>
        <v>0</v>
      </c>
      <c r="V41" s="28"/>
      <c r="W41" s="79">
        <f t="shared" si="19"/>
        <v>0</v>
      </c>
      <c r="X41" s="28"/>
      <c r="Y41" s="28"/>
      <c r="Z41" s="28"/>
    </row>
    <row r="42" spans="1:26" ht="15.75" customHeight="1">
      <c r="A42" s="462" t="s">
        <v>1101</v>
      </c>
      <c r="B42" s="58" t="s">
        <v>1102</v>
      </c>
      <c r="C42" s="58"/>
      <c r="D42" s="59"/>
      <c r="E42" s="58" t="s">
        <v>1103</v>
      </c>
      <c r="F42" s="147">
        <v>15</v>
      </c>
      <c r="G42" s="213">
        <v>2</v>
      </c>
      <c r="H42" s="214">
        <v>1</v>
      </c>
      <c r="I42" s="147">
        <f t="shared" si="10"/>
        <v>18</v>
      </c>
      <c r="J42" s="58"/>
      <c r="K42" s="62"/>
      <c r="L42" s="58" t="s">
        <v>40</v>
      </c>
      <c r="M42" s="63">
        <f t="shared" si="11"/>
        <v>0</v>
      </c>
      <c r="N42" s="63">
        <f t="shared" si="12"/>
        <v>0</v>
      </c>
      <c r="O42" s="463"/>
      <c r="P42" s="118">
        <f t="shared" si="13"/>
        <v>0</v>
      </c>
      <c r="Q42" s="94">
        <f t="shared" si="14"/>
        <v>0</v>
      </c>
      <c r="R42" s="94">
        <f t="shared" si="15"/>
        <v>0</v>
      </c>
      <c r="S42" s="94">
        <f t="shared" si="16"/>
        <v>0</v>
      </c>
      <c r="T42" s="118">
        <f t="shared" si="17"/>
        <v>0</v>
      </c>
      <c r="U42" s="118">
        <f t="shared" si="18"/>
        <v>0</v>
      </c>
      <c r="V42" s="28"/>
      <c r="W42" s="79">
        <f t="shared" si="19"/>
        <v>0</v>
      </c>
      <c r="X42" s="28"/>
      <c r="Y42" s="28"/>
      <c r="Z42" s="28"/>
    </row>
    <row r="43" spans="1:26" ht="15.75" customHeight="1">
      <c r="A43" s="462" t="s">
        <v>1104</v>
      </c>
      <c r="B43" s="58" t="s">
        <v>1105</v>
      </c>
      <c r="C43" s="58"/>
      <c r="D43" s="59"/>
      <c r="E43" s="58" t="s">
        <v>1103</v>
      </c>
      <c r="F43" s="147">
        <v>50</v>
      </c>
      <c r="G43" s="213">
        <v>15</v>
      </c>
      <c r="H43" s="214">
        <v>20</v>
      </c>
      <c r="I43" s="147">
        <f t="shared" si="10"/>
        <v>85</v>
      </c>
      <c r="J43" s="58"/>
      <c r="K43" s="62"/>
      <c r="L43" s="58" t="s">
        <v>40</v>
      </c>
      <c r="M43" s="63">
        <f t="shared" si="11"/>
        <v>0</v>
      </c>
      <c r="N43" s="63">
        <f t="shared" si="12"/>
        <v>0</v>
      </c>
      <c r="O43" s="185"/>
      <c r="P43" s="118">
        <f t="shared" si="13"/>
        <v>0</v>
      </c>
      <c r="Q43" s="94">
        <f t="shared" si="14"/>
        <v>0</v>
      </c>
      <c r="R43" s="94">
        <f t="shared" si="15"/>
        <v>0</v>
      </c>
      <c r="S43" s="94">
        <f t="shared" si="16"/>
        <v>0</v>
      </c>
      <c r="T43" s="118">
        <f t="shared" si="17"/>
        <v>0</v>
      </c>
      <c r="U43" s="118">
        <f t="shared" si="18"/>
        <v>0</v>
      </c>
      <c r="V43" s="28"/>
      <c r="W43" s="79">
        <f t="shared" si="19"/>
        <v>0</v>
      </c>
      <c r="X43" s="28"/>
      <c r="Y43" s="28"/>
      <c r="Z43" s="28"/>
    </row>
    <row r="44" spans="1:26" ht="15.75" customHeight="1">
      <c r="A44" s="462" t="s">
        <v>1106</v>
      </c>
      <c r="B44" s="58" t="s">
        <v>1107</v>
      </c>
      <c r="C44" s="58"/>
      <c r="D44" s="59"/>
      <c r="E44" s="58" t="s">
        <v>1055</v>
      </c>
      <c r="F44" s="147">
        <v>8</v>
      </c>
      <c r="G44" s="213">
        <v>10</v>
      </c>
      <c r="H44" s="214">
        <v>10</v>
      </c>
      <c r="I44" s="147">
        <f t="shared" si="10"/>
        <v>28</v>
      </c>
      <c r="J44" s="58"/>
      <c r="K44" s="62"/>
      <c r="L44" s="58" t="s">
        <v>40</v>
      </c>
      <c r="M44" s="63">
        <f t="shared" si="11"/>
        <v>0</v>
      </c>
      <c r="N44" s="63">
        <f t="shared" si="12"/>
        <v>0</v>
      </c>
      <c r="O44" s="185"/>
      <c r="P44" s="118">
        <f t="shared" si="13"/>
        <v>0</v>
      </c>
      <c r="Q44" s="94">
        <f t="shared" si="14"/>
        <v>0</v>
      </c>
      <c r="R44" s="94">
        <f t="shared" si="15"/>
        <v>0</v>
      </c>
      <c r="S44" s="94">
        <f t="shared" si="16"/>
        <v>0</v>
      </c>
      <c r="T44" s="118">
        <f t="shared" si="17"/>
        <v>0</v>
      </c>
      <c r="U44" s="118">
        <f t="shared" si="18"/>
        <v>0</v>
      </c>
      <c r="V44" s="28"/>
      <c r="W44" s="79">
        <f t="shared" si="19"/>
        <v>0</v>
      </c>
      <c r="X44" s="28"/>
      <c r="Y44" s="28"/>
      <c r="Z44" s="28"/>
    </row>
    <row r="45" spans="1:26" ht="15.75" customHeight="1">
      <c r="A45" s="110" t="s">
        <v>1108</v>
      </c>
      <c r="B45" s="58" t="s">
        <v>1109</v>
      </c>
      <c r="C45" s="58"/>
      <c r="D45" s="59"/>
      <c r="E45" s="58" t="s">
        <v>1110</v>
      </c>
      <c r="F45" s="147">
        <v>45</v>
      </c>
      <c r="G45" s="213">
        <v>130</v>
      </c>
      <c r="H45" s="214">
        <v>5</v>
      </c>
      <c r="I45" s="147">
        <f t="shared" si="10"/>
        <v>180</v>
      </c>
      <c r="J45" s="58"/>
      <c r="K45" s="62"/>
      <c r="L45" s="58" t="s">
        <v>40</v>
      </c>
      <c r="M45" s="63">
        <f t="shared" si="11"/>
        <v>0</v>
      </c>
      <c r="N45" s="63">
        <f t="shared" si="12"/>
        <v>0</v>
      </c>
      <c r="O45" s="185"/>
      <c r="P45" s="118">
        <f t="shared" si="13"/>
        <v>0</v>
      </c>
      <c r="Q45" s="94">
        <f t="shared" si="14"/>
        <v>0</v>
      </c>
      <c r="R45" s="94">
        <f t="shared" si="15"/>
        <v>0</v>
      </c>
      <c r="S45" s="94">
        <f t="shared" si="16"/>
        <v>0</v>
      </c>
      <c r="T45" s="118">
        <f t="shared" si="17"/>
        <v>0</v>
      </c>
      <c r="U45" s="118">
        <f t="shared" si="18"/>
        <v>0</v>
      </c>
      <c r="V45" s="28"/>
      <c r="W45" s="79">
        <f t="shared" si="19"/>
        <v>0</v>
      </c>
      <c r="X45" s="28"/>
      <c r="Y45" s="28"/>
      <c r="Z45" s="28"/>
    </row>
    <row r="46" spans="1:26" ht="15.75" customHeight="1">
      <c r="A46" s="110" t="s">
        <v>1111</v>
      </c>
      <c r="B46" s="58" t="s">
        <v>1112</v>
      </c>
      <c r="C46" s="58"/>
      <c r="D46" s="59"/>
      <c r="E46" s="58" t="s">
        <v>1113</v>
      </c>
      <c r="F46" s="147">
        <v>25</v>
      </c>
      <c r="G46" s="213">
        <v>0</v>
      </c>
      <c r="H46" s="214">
        <v>5</v>
      </c>
      <c r="I46" s="147">
        <f t="shared" si="10"/>
        <v>30</v>
      </c>
      <c r="J46" s="58"/>
      <c r="K46" s="62"/>
      <c r="L46" s="58" t="s">
        <v>40</v>
      </c>
      <c r="M46" s="63">
        <f t="shared" si="11"/>
        <v>0</v>
      </c>
      <c r="N46" s="63">
        <f t="shared" si="12"/>
        <v>0</v>
      </c>
      <c r="O46" s="185"/>
      <c r="P46" s="118">
        <f t="shared" si="13"/>
        <v>0</v>
      </c>
      <c r="Q46" s="94">
        <f t="shared" si="14"/>
        <v>0</v>
      </c>
      <c r="R46" s="94">
        <f t="shared" si="15"/>
        <v>0</v>
      </c>
      <c r="S46" s="94">
        <f t="shared" si="16"/>
        <v>0</v>
      </c>
      <c r="T46" s="118">
        <f t="shared" si="17"/>
        <v>0</v>
      </c>
      <c r="U46" s="118">
        <f t="shared" si="18"/>
        <v>0</v>
      </c>
      <c r="V46" s="28"/>
      <c r="W46" s="79">
        <f t="shared" si="19"/>
        <v>0</v>
      </c>
      <c r="X46" s="28"/>
      <c r="Y46" s="28"/>
      <c r="Z46" s="28"/>
    </row>
    <row r="47" spans="1:26" ht="15.75" customHeight="1">
      <c r="A47" s="110" t="s">
        <v>1114</v>
      </c>
      <c r="B47" s="58" t="s">
        <v>1115</v>
      </c>
      <c r="C47" s="58"/>
      <c r="D47" s="59"/>
      <c r="E47" s="58" t="s">
        <v>61</v>
      </c>
      <c r="F47" s="147">
        <v>15</v>
      </c>
      <c r="G47" s="213">
        <v>5</v>
      </c>
      <c r="H47" s="214">
        <v>3</v>
      </c>
      <c r="I47" s="147">
        <f t="shared" si="10"/>
        <v>23</v>
      </c>
      <c r="J47" s="58"/>
      <c r="K47" s="62"/>
      <c r="L47" s="58" t="s">
        <v>40</v>
      </c>
      <c r="M47" s="63">
        <f t="shared" si="11"/>
        <v>0</v>
      </c>
      <c r="N47" s="63">
        <f t="shared" si="12"/>
        <v>0</v>
      </c>
      <c r="O47" s="185"/>
      <c r="P47" s="118">
        <f t="shared" si="13"/>
        <v>0</v>
      </c>
      <c r="Q47" s="94">
        <f t="shared" si="14"/>
        <v>0</v>
      </c>
      <c r="R47" s="94">
        <f t="shared" si="15"/>
        <v>0</v>
      </c>
      <c r="S47" s="94">
        <f t="shared" si="16"/>
        <v>0</v>
      </c>
      <c r="T47" s="118">
        <f t="shared" si="17"/>
        <v>0</v>
      </c>
      <c r="U47" s="118">
        <f t="shared" si="18"/>
        <v>0</v>
      </c>
      <c r="V47" s="28"/>
      <c r="W47" s="79">
        <f t="shared" si="19"/>
        <v>0</v>
      </c>
      <c r="X47" s="28"/>
      <c r="Y47" s="28"/>
      <c r="Z47" s="28"/>
    </row>
    <row r="48" spans="1:26" ht="15.75" customHeight="1">
      <c r="A48" s="110" t="s">
        <v>1116</v>
      </c>
      <c r="B48" s="58" t="s">
        <v>1117</v>
      </c>
      <c r="C48" s="58"/>
      <c r="D48" s="59"/>
      <c r="E48" s="58" t="s">
        <v>1118</v>
      </c>
      <c r="F48" s="147">
        <v>3</v>
      </c>
      <c r="G48" s="213">
        <v>5</v>
      </c>
      <c r="H48" s="214">
        <v>0</v>
      </c>
      <c r="I48" s="147">
        <f t="shared" si="10"/>
        <v>8</v>
      </c>
      <c r="J48" s="58"/>
      <c r="K48" s="62"/>
      <c r="L48" s="58" t="s">
        <v>40</v>
      </c>
      <c r="M48" s="63">
        <f t="shared" si="11"/>
        <v>0</v>
      </c>
      <c r="N48" s="63">
        <f t="shared" si="12"/>
        <v>0</v>
      </c>
      <c r="O48" s="463"/>
      <c r="P48" s="118">
        <f t="shared" si="13"/>
        <v>0</v>
      </c>
      <c r="Q48" s="94">
        <f t="shared" si="14"/>
        <v>0</v>
      </c>
      <c r="R48" s="94">
        <f t="shared" si="15"/>
        <v>0</v>
      </c>
      <c r="S48" s="94">
        <f t="shared" si="16"/>
        <v>0</v>
      </c>
      <c r="T48" s="118">
        <f t="shared" si="17"/>
        <v>0</v>
      </c>
      <c r="U48" s="118">
        <f t="shared" si="18"/>
        <v>0</v>
      </c>
      <c r="V48" s="28"/>
      <c r="W48" s="79">
        <f t="shared" si="19"/>
        <v>0</v>
      </c>
      <c r="X48" s="28"/>
      <c r="Y48" s="28"/>
      <c r="Z48" s="28"/>
    </row>
    <row r="49" spans="1:26" ht="15.75" customHeight="1">
      <c r="A49" s="110" t="s">
        <v>1119</v>
      </c>
      <c r="B49" s="58" t="s">
        <v>1120</v>
      </c>
      <c r="C49" s="58"/>
      <c r="D49" s="59"/>
      <c r="E49" s="58" t="s">
        <v>1121</v>
      </c>
      <c r="F49" s="147">
        <v>3</v>
      </c>
      <c r="G49" s="213">
        <v>1</v>
      </c>
      <c r="H49" s="214">
        <v>10</v>
      </c>
      <c r="I49" s="147">
        <f t="shared" si="10"/>
        <v>14</v>
      </c>
      <c r="J49" s="58"/>
      <c r="K49" s="62"/>
      <c r="L49" s="58" t="s">
        <v>40</v>
      </c>
      <c r="M49" s="63">
        <f t="shared" si="11"/>
        <v>0</v>
      </c>
      <c r="N49" s="63">
        <f t="shared" si="12"/>
        <v>0</v>
      </c>
      <c r="O49" s="185"/>
      <c r="P49" s="118">
        <f t="shared" si="13"/>
        <v>0</v>
      </c>
      <c r="Q49" s="94">
        <f t="shared" si="14"/>
        <v>0</v>
      </c>
      <c r="R49" s="94">
        <f t="shared" si="15"/>
        <v>0</v>
      </c>
      <c r="S49" s="94">
        <f t="shared" si="16"/>
        <v>0</v>
      </c>
      <c r="T49" s="118">
        <f t="shared" si="17"/>
        <v>0</v>
      </c>
      <c r="U49" s="118">
        <f t="shared" si="18"/>
        <v>0</v>
      </c>
      <c r="V49" s="28"/>
      <c r="W49" s="79">
        <f t="shared" si="19"/>
        <v>0</v>
      </c>
      <c r="X49" s="28"/>
      <c r="Y49" s="28"/>
      <c r="Z49" s="28"/>
    </row>
    <row r="50" spans="1:26" ht="15.75" customHeight="1">
      <c r="A50" s="110" t="s">
        <v>1122</v>
      </c>
      <c r="B50" s="58" t="s">
        <v>1123</v>
      </c>
      <c r="C50" s="58"/>
      <c r="D50" s="59"/>
      <c r="E50" s="58" t="s">
        <v>1124</v>
      </c>
      <c r="F50" s="147">
        <v>3</v>
      </c>
      <c r="G50" s="213">
        <v>0</v>
      </c>
      <c r="H50" s="214">
        <v>20</v>
      </c>
      <c r="I50" s="147">
        <f t="shared" si="10"/>
        <v>23</v>
      </c>
      <c r="J50" s="58"/>
      <c r="K50" s="62"/>
      <c r="L50" s="58" t="s">
        <v>40</v>
      </c>
      <c r="M50" s="63">
        <f t="shared" si="11"/>
        <v>0</v>
      </c>
      <c r="N50" s="63">
        <f t="shared" si="12"/>
        <v>0</v>
      </c>
      <c r="O50" s="185"/>
      <c r="P50" s="118">
        <f t="shared" si="13"/>
        <v>0</v>
      </c>
      <c r="Q50" s="94">
        <f t="shared" si="14"/>
        <v>0</v>
      </c>
      <c r="R50" s="94">
        <f t="shared" si="15"/>
        <v>0</v>
      </c>
      <c r="S50" s="94">
        <f t="shared" si="16"/>
        <v>0</v>
      </c>
      <c r="T50" s="118">
        <f t="shared" si="17"/>
        <v>0</v>
      </c>
      <c r="U50" s="118">
        <f t="shared" si="18"/>
        <v>0</v>
      </c>
      <c r="V50" s="28"/>
      <c r="W50" s="79">
        <f t="shared" si="19"/>
        <v>0</v>
      </c>
      <c r="X50" s="28"/>
      <c r="Y50" s="28"/>
      <c r="Z50" s="28"/>
    </row>
    <row r="51" spans="1:26" ht="15.75" customHeight="1">
      <c r="A51" s="110" t="s">
        <v>1125</v>
      </c>
      <c r="B51" s="58" t="s">
        <v>1126</v>
      </c>
      <c r="C51" s="58"/>
      <c r="D51" s="59"/>
      <c r="E51" s="58" t="s">
        <v>1127</v>
      </c>
      <c r="F51" s="147">
        <v>1</v>
      </c>
      <c r="G51" s="213">
        <v>1</v>
      </c>
      <c r="H51" s="214">
        <v>1</v>
      </c>
      <c r="I51" s="147">
        <f t="shared" si="10"/>
        <v>3</v>
      </c>
      <c r="J51" s="58"/>
      <c r="K51" s="62"/>
      <c r="L51" s="58" t="s">
        <v>40</v>
      </c>
      <c r="M51" s="63">
        <f t="shared" si="11"/>
        <v>0</v>
      </c>
      <c r="N51" s="63">
        <f t="shared" si="12"/>
        <v>0</v>
      </c>
      <c r="O51" s="28"/>
      <c r="P51" s="118">
        <f t="shared" si="13"/>
        <v>0</v>
      </c>
      <c r="Q51" s="94">
        <f t="shared" si="14"/>
        <v>0</v>
      </c>
      <c r="R51" s="94">
        <f t="shared" si="15"/>
        <v>0</v>
      </c>
      <c r="S51" s="94">
        <f t="shared" si="16"/>
        <v>0</v>
      </c>
      <c r="T51" s="118">
        <f t="shared" si="17"/>
        <v>0</v>
      </c>
      <c r="U51" s="118">
        <f t="shared" si="18"/>
        <v>0</v>
      </c>
      <c r="V51" s="28"/>
      <c r="W51" s="79">
        <f t="shared" si="19"/>
        <v>0</v>
      </c>
      <c r="X51" s="28"/>
      <c r="Y51" s="28"/>
      <c r="Z51" s="28"/>
    </row>
    <row r="52" spans="1:26" ht="15.75" customHeight="1">
      <c r="A52" s="110" t="s">
        <v>1128</v>
      </c>
      <c r="B52" s="58" t="s">
        <v>1126</v>
      </c>
      <c r="C52" s="58"/>
      <c r="D52" s="59"/>
      <c r="E52" s="58" t="s">
        <v>1129</v>
      </c>
      <c r="F52" s="147">
        <v>1</v>
      </c>
      <c r="G52" s="213">
        <v>1</v>
      </c>
      <c r="H52" s="214">
        <v>1</v>
      </c>
      <c r="I52" s="147">
        <f t="shared" si="10"/>
        <v>3</v>
      </c>
      <c r="J52" s="58"/>
      <c r="K52" s="62"/>
      <c r="L52" s="58" t="s">
        <v>40</v>
      </c>
      <c r="M52" s="63">
        <f t="shared" si="11"/>
        <v>0</v>
      </c>
      <c r="N52" s="63">
        <f t="shared" si="12"/>
        <v>0</v>
      </c>
      <c r="O52" s="34"/>
      <c r="P52" s="118">
        <f t="shared" si="13"/>
        <v>0</v>
      </c>
      <c r="Q52" s="94">
        <f t="shared" si="14"/>
        <v>0</v>
      </c>
      <c r="R52" s="94">
        <f t="shared" si="15"/>
        <v>0</v>
      </c>
      <c r="S52" s="94">
        <f t="shared" si="16"/>
        <v>0</v>
      </c>
      <c r="T52" s="118">
        <f t="shared" si="17"/>
        <v>0</v>
      </c>
      <c r="U52" s="118">
        <f t="shared" si="18"/>
        <v>0</v>
      </c>
      <c r="V52" s="28"/>
      <c r="W52" s="79">
        <f t="shared" si="19"/>
        <v>0</v>
      </c>
      <c r="X52" s="28"/>
      <c r="Y52" s="28"/>
      <c r="Z52" s="28"/>
    </row>
    <row r="53" spans="1:26" ht="15.75" customHeight="1">
      <c r="A53" s="110" t="s">
        <v>1130</v>
      </c>
      <c r="B53" s="58" t="s">
        <v>1126</v>
      </c>
      <c r="C53" s="58"/>
      <c r="D53" s="59"/>
      <c r="E53" s="58" t="s">
        <v>1131</v>
      </c>
      <c r="F53" s="147">
        <v>1</v>
      </c>
      <c r="G53" s="213">
        <v>1</v>
      </c>
      <c r="H53" s="214">
        <v>1</v>
      </c>
      <c r="I53" s="147">
        <f t="shared" si="10"/>
        <v>3</v>
      </c>
      <c r="J53" s="58"/>
      <c r="K53" s="62"/>
      <c r="L53" s="58" t="s">
        <v>40</v>
      </c>
      <c r="M53" s="63">
        <f t="shared" si="11"/>
        <v>0</v>
      </c>
      <c r="N53" s="63">
        <f t="shared" si="12"/>
        <v>0</v>
      </c>
      <c r="O53" s="485"/>
      <c r="P53" s="118">
        <f t="shared" si="13"/>
        <v>0</v>
      </c>
      <c r="Q53" s="94">
        <f t="shared" si="14"/>
        <v>0</v>
      </c>
      <c r="R53" s="94">
        <f t="shared" si="15"/>
        <v>0</v>
      </c>
      <c r="S53" s="94">
        <f t="shared" si="16"/>
        <v>0</v>
      </c>
      <c r="T53" s="118">
        <f t="shared" si="17"/>
        <v>0</v>
      </c>
      <c r="U53" s="118">
        <f t="shared" si="18"/>
        <v>0</v>
      </c>
      <c r="V53" s="28"/>
      <c r="W53" s="79">
        <f t="shared" si="19"/>
        <v>0</v>
      </c>
      <c r="X53" s="28"/>
      <c r="Y53" s="28"/>
      <c r="Z53" s="28"/>
    </row>
    <row r="54" spans="1:26" ht="15.75" customHeight="1">
      <c r="A54" s="110" t="s">
        <v>1132</v>
      </c>
      <c r="B54" s="58" t="s">
        <v>1133</v>
      </c>
      <c r="C54" s="58"/>
      <c r="D54" s="59"/>
      <c r="E54" s="58" t="s">
        <v>61</v>
      </c>
      <c r="F54" s="147">
        <v>35</v>
      </c>
      <c r="G54" s="213">
        <v>70</v>
      </c>
      <c r="H54" s="214">
        <v>80</v>
      </c>
      <c r="I54" s="147">
        <f t="shared" si="10"/>
        <v>185</v>
      </c>
      <c r="J54" s="58"/>
      <c r="K54" s="62"/>
      <c r="L54" s="58" t="s">
        <v>40</v>
      </c>
      <c r="M54" s="63">
        <f t="shared" si="11"/>
        <v>0</v>
      </c>
      <c r="N54" s="63">
        <f t="shared" si="12"/>
        <v>0</v>
      </c>
      <c r="O54" s="485"/>
      <c r="P54" s="118">
        <f t="shared" si="13"/>
        <v>0</v>
      </c>
      <c r="Q54" s="94">
        <f t="shared" si="14"/>
        <v>0</v>
      </c>
      <c r="R54" s="94">
        <f t="shared" si="15"/>
        <v>0</v>
      </c>
      <c r="S54" s="94">
        <f t="shared" si="16"/>
        <v>0</v>
      </c>
      <c r="T54" s="118">
        <f t="shared" si="17"/>
        <v>0</v>
      </c>
      <c r="U54" s="118">
        <f t="shared" si="18"/>
        <v>0</v>
      </c>
      <c r="V54" s="28"/>
      <c r="W54" s="79">
        <f t="shared" si="19"/>
        <v>0</v>
      </c>
      <c r="X54" s="28"/>
      <c r="Y54" s="28"/>
      <c r="Z54" s="28"/>
    </row>
    <row r="55" spans="1:26" ht="15.75" customHeight="1">
      <c r="A55" s="110" t="s">
        <v>1134</v>
      </c>
      <c r="B55" s="58" t="s">
        <v>1135</v>
      </c>
      <c r="C55" s="58"/>
      <c r="D55" s="59"/>
      <c r="E55" s="58" t="s">
        <v>1136</v>
      </c>
      <c r="F55" s="147">
        <v>20</v>
      </c>
      <c r="G55" s="213">
        <v>2</v>
      </c>
      <c r="H55" s="214">
        <v>5</v>
      </c>
      <c r="I55" s="147">
        <f t="shared" si="10"/>
        <v>27</v>
      </c>
      <c r="J55" s="58"/>
      <c r="K55" s="62"/>
      <c r="L55" s="58" t="s">
        <v>40</v>
      </c>
      <c r="M55" s="63">
        <f t="shared" si="11"/>
        <v>0</v>
      </c>
      <c r="N55" s="63">
        <f t="shared" si="12"/>
        <v>0</v>
      </c>
      <c r="O55" s="485"/>
      <c r="P55" s="118">
        <f t="shared" si="13"/>
        <v>0</v>
      </c>
      <c r="Q55" s="94">
        <f t="shared" si="14"/>
        <v>0</v>
      </c>
      <c r="R55" s="94">
        <f t="shared" si="15"/>
        <v>0</v>
      </c>
      <c r="S55" s="94">
        <f t="shared" si="16"/>
        <v>0</v>
      </c>
      <c r="T55" s="118">
        <f t="shared" si="17"/>
        <v>0</v>
      </c>
      <c r="U55" s="118">
        <f t="shared" si="18"/>
        <v>0</v>
      </c>
      <c r="V55" s="28"/>
      <c r="W55" s="79">
        <f t="shared" si="19"/>
        <v>0</v>
      </c>
      <c r="X55" s="28"/>
      <c r="Y55" s="28"/>
      <c r="Z55" s="28"/>
    </row>
    <row r="56" spans="1:26" ht="15.75" customHeight="1">
      <c r="A56" s="110" t="s">
        <v>1137</v>
      </c>
      <c r="B56" s="58" t="s">
        <v>1138</v>
      </c>
      <c r="C56" s="58"/>
      <c r="D56" s="59"/>
      <c r="E56" s="58" t="s">
        <v>1139</v>
      </c>
      <c r="F56" s="147">
        <v>2</v>
      </c>
      <c r="G56" s="213">
        <v>0</v>
      </c>
      <c r="H56" s="214">
        <v>0</v>
      </c>
      <c r="I56" s="147">
        <f t="shared" si="10"/>
        <v>2</v>
      </c>
      <c r="J56" s="58"/>
      <c r="K56" s="62"/>
      <c r="L56" s="58" t="s">
        <v>40</v>
      </c>
      <c r="M56" s="63">
        <f t="shared" si="11"/>
        <v>0</v>
      </c>
      <c r="N56" s="63">
        <f t="shared" si="12"/>
        <v>0</v>
      </c>
      <c r="O56" s="185"/>
      <c r="P56" s="118">
        <f t="shared" si="13"/>
        <v>0</v>
      </c>
      <c r="Q56" s="94">
        <f t="shared" si="14"/>
        <v>0</v>
      </c>
      <c r="R56" s="94">
        <f t="shared" si="15"/>
        <v>0</v>
      </c>
      <c r="S56" s="94">
        <f t="shared" si="16"/>
        <v>0</v>
      </c>
      <c r="T56" s="118">
        <f t="shared" si="17"/>
        <v>0</v>
      </c>
      <c r="U56" s="118">
        <f t="shared" si="18"/>
        <v>0</v>
      </c>
      <c r="V56" s="28"/>
      <c r="W56" s="79">
        <f t="shared" si="19"/>
        <v>0</v>
      </c>
      <c r="X56" s="28"/>
      <c r="Y56" s="28"/>
      <c r="Z56" s="28"/>
    </row>
    <row r="57" spans="1:26" ht="15.75" customHeight="1">
      <c r="A57" s="110" t="s">
        <v>1140</v>
      </c>
      <c r="B57" s="58" t="s">
        <v>1141</v>
      </c>
      <c r="C57" s="58"/>
      <c r="D57" s="59"/>
      <c r="E57" s="58" t="s">
        <v>750</v>
      </c>
      <c r="F57" s="147">
        <v>5</v>
      </c>
      <c r="G57" s="213">
        <v>5</v>
      </c>
      <c r="H57" s="214">
        <v>1</v>
      </c>
      <c r="I57" s="147">
        <f t="shared" si="10"/>
        <v>11</v>
      </c>
      <c r="J57" s="58"/>
      <c r="K57" s="62"/>
      <c r="L57" s="58" t="s">
        <v>40</v>
      </c>
      <c r="M57" s="63">
        <f t="shared" si="11"/>
        <v>0</v>
      </c>
      <c r="N57" s="63">
        <f t="shared" si="12"/>
        <v>0</v>
      </c>
      <c r="O57" s="463"/>
      <c r="P57" s="118">
        <f t="shared" si="13"/>
        <v>0</v>
      </c>
      <c r="Q57" s="94">
        <f t="shared" si="14"/>
        <v>0</v>
      </c>
      <c r="R57" s="94">
        <f t="shared" si="15"/>
        <v>0</v>
      </c>
      <c r="S57" s="94">
        <f t="shared" si="16"/>
        <v>0</v>
      </c>
      <c r="T57" s="118">
        <f t="shared" si="17"/>
        <v>0</v>
      </c>
      <c r="U57" s="118">
        <f t="shared" si="18"/>
        <v>0</v>
      </c>
      <c r="V57" s="28"/>
      <c r="W57" s="79">
        <f t="shared" si="19"/>
        <v>0</v>
      </c>
      <c r="X57" s="28"/>
      <c r="Y57" s="28"/>
      <c r="Z57" s="28"/>
    </row>
    <row r="58" spans="1:26" ht="15.75" customHeight="1">
      <c r="A58" s="110" t="s">
        <v>1142</v>
      </c>
      <c r="B58" s="58" t="s">
        <v>1143</v>
      </c>
      <c r="C58" s="58"/>
      <c r="D58" s="59"/>
      <c r="E58" s="58" t="s">
        <v>61</v>
      </c>
      <c r="F58" s="147">
        <v>150</v>
      </c>
      <c r="G58" s="213">
        <v>80</v>
      </c>
      <c r="H58" s="214">
        <v>120</v>
      </c>
      <c r="I58" s="147">
        <f t="shared" si="10"/>
        <v>350</v>
      </c>
      <c r="J58" s="58"/>
      <c r="K58" s="62"/>
      <c r="L58" s="58" t="s">
        <v>40</v>
      </c>
      <c r="M58" s="63">
        <f t="shared" si="11"/>
        <v>0</v>
      </c>
      <c r="N58" s="63">
        <f t="shared" si="12"/>
        <v>0</v>
      </c>
      <c r="O58" s="463"/>
      <c r="P58" s="118">
        <f t="shared" si="13"/>
        <v>0</v>
      </c>
      <c r="Q58" s="94">
        <f t="shared" si="14"/>
        <v>0</v>
      </c>
      <c r="R58" s="94">
        <f t="shared" si="15"/>
        <v>0</v>
      </c>
      <c r="S58" s="94">
        <f t="shared" si="16"/>
        <v>0</v>
      </c>
      <c r="T58" s="118">
        <f t="shared" si="17"/>
        <v>0</v>
      </c>
      <c r="U58" s="118">
        <f t="shared" si="18"/>
        <v>0</v>
      </c>
      <c r="V58" s="28"/>
      <c r="W58" s="79">
        <f t="shared" si="19"/>
        <v>0</v>
      </c>
      <c r="X58" s="28"/>
      <c r="Y58" s="28"/>
      <c r="Z58" s="28"/>
    </row>
    <row r="59" spans="1:26" ht="15.75" customHeight="1">
      <c r="A59" s="110" t="s">
        <v>1144</v>
      </c>
      <c r="B59" s="58" t="s">
        <v>1145</v>
      </c>
      <c r="C59" s="58"/>
      <c r="D59" s="59"/>
      <c r="E59" s="58" t="s">
        <v>61</v>
      </c>
      <c r="F59" s="147">
        <v>25</v>
      </c>
      <c r="G59" s="213">
        <v>10</v>
      </c>
      <c r="H59" s="214">
        <v>35</v>
      </c>
      <c r="I59" s="147">
        <f t="shared" si="10"/>
        <v>70</v>
      </c>
      <c r="J59" s="58"/>
      <c r="K59" s="62"/>
      <c r="L59" s="58" t="s">
        <v>40</v>
      </c>
      <c r="M59" s="63">
        <f t="shared" si="11"/>
        <v>0</v>
      </c>
      <c r="N59" s="63">
        <f t="shared" si="12"/>
        <v>0</v>
      </c>
      <c r="O59" s="485"/>
      <c r="P59" s="118">
        <f t="shared" si="13"/>
        <v>0</v>
      </c>
      <c r="Q59" s="94">
        <f t="shared" si="14"/>
        <v>0</v>
      </c>
      <c r="R59" s="94">
        <f t="shared" si="15"/>
        <v>0</v>
      </c>
      <c r="S59" s="94">
        <f t="shared" si="16"/>
        <v>0</v>
      </c>
      <c r="T59" s="118">
        <f t="shared" si="17"/>
        <v>0</v>
      </c>
      <c r="U59" s="118">
        <f t="shared" si="18"/>
        <v>0</v>
      </c>
      <c r="V59" s="28"/>
      <c r="W59" s="79">
        <f t="shared" si="19"/>
        <v>0</v>
      </c>
      <c r="X59" s="28"/>
      <c r="Y59" s="28"/>
      <c r="Z59" s="28"/>
    </row>
    <row r="60" spans="1:26" ht="15.75" customHeight="1">
      <c r="A60" s="110" t="s">
        <v>1146</v>
      </c>
      <c r="B60" s="58" t="s">
        <v>1147</v>
      </c>
      <c r="C60" s="58"/>
      <c r="D60" s="59"/>
      <c r="E60" s="58" t="s">
        <v>1148</v>
      </c>
      <c r="F60" s="147">
        <v>10</v>
      </c>
      <c r="G60" s="213">
        <v>15</v>
      </c>
      <c r="H60" s="214">
        <v>3</v>
      </c>
      <c r="I60" s="147">
        <f t="shared" si="10"/>
        <v>28</v>
      </c>
      <c r="J60" s="58"/>
      <c r="K60" s="62"/>
      <c r="L60" s="58" t="s">
        <v>40</v>
      </c>
      <c r="M60" s="63">
        <f t="shared" si="11"/>
        <v>0</v>
      </c>
      <c r="N60" s="63">
        <f t="shared" si="12"/>
        <v>0</v>
      </c>
      <c r="O60" s="185"/>
      <c r="P60" s="118">
        <f t="shared" si="13"/>
        <v>0</v>
      </c>
      <c r="Q60" s="94">
        <f t="shared" si="14"/>
        <v>0</v>
      </c>
      <c r="R60" s="94">
        <f t="shared" si="15"/>
        <v>0</v>
      </c>
      <c r="S60" s="94">
        <f t="shared" si="16"/>
        <v>0</v>
      </c>
      <c r="T60" s="118">
        <f t="shared" si="17"/>
        <v>0</v>
      </c>
      <c r="U60" s="118">
        <f t="shared" si="18"/>
        <v>0</v>
      </c>
      <c r="V60" s="28"/>
      <c r="W60" s="79">
        <f t="shared" si="19"/>
        <v>0</v>
      </c>
      <c r="X60" s="28"/>
      <c r="Y60" s="28"/>
      <c r="Z60" s="28"/>
    </row>
    <row r="61" spans="1:26" ht="15.75" customHeight="1">
      <c r="A61" s="110" t="s">
        <v>1149</v>
      </c>
      <c r="B61" s="58" t="s">
        <v>1150</v>
      </c>
      <c r="C61" s="58"/>
      <c r="D61" s="59"/>
      <c r="E61" s="58" t="s">
        <v>1151</v>
      </c>
      <c r="F61" s="147">
        <v>1</v>
      </c>
      <c r="G61" s="213">
        <v>10</v>
      </c>
      <c r="H61" s="214">
        <v>0</v>
      </c>
      <c r="I61" s="147">
        <f t="shared" si="10"/>
        <v>11</v>
      </c>
      <c r="J61" s="58"/>
      <c r="K61" s="62"/>
      <c r="L61" s="58" t="s">
        <v>40</v>
      </c>
      <c r="M61" s="63">
        <f t="shared" si="11"/>
        <v>0</v>
      </c>
      <c r="N61" s="63">
        <f t="shared" si="12"/>
        <v>0</v>
      </c>
      <c r="O61" s="185"/>
      <c r="P61" s="118">
        <f t="shared" si="13"/>
        <v>0</v>
      </c>
      <c r="Q61" s="94">
        <f t="shared" si="14"/>
        <v>0</v>
      </c>
      <c r="R61" s="94">
        <f t="shared" si="15"/>
        <v>0</v>
      </c>
      <c r="S61" s="94">
        <f t="shared" si="16"/>
        <v>0</v>
      </c>
      <c r="T61" s="118">
        <f t="shared" si="17"/>
        <v>0</v>
      </c>
      <c r="U61" s="118">
        <f t="shared" si="18"/>
        <v>0</v>
      </c>
      <c r="V61" s="28"/>
      <c r="W61" s="79">
        <f t="shared" si="19"/>
        <v>0</v>
      </c>
      <c r="X61" s="28"/>
      <c r="Y61" s="28"/>
      <c r="Z61" s="28"/>
    </row>
    <row r="62" spans="1:26" ht="15.75" customHeight="1">
      <c r="A62" s="110" t="s">
        <v>1152</v>
      </c>
      <c r="B62" s="58" t="s">
        <v>1153</v>
      </c>
      <c r="C62" s="58"/>
      <c r="D62" s="59"/>
      <c r="E62" s="58" t="s">
        <v>61</v>
      </c>
      <c r="F62" s="147">
        <v>2</v>
      </c>
      <c r="G62" s="213">
        <v>1</v>
      </c>
      <c r="H62" s="214">
        <v>1</v>
      </c>
      <c r="I62" s="147">
        <f t="shared" si="10"/>
        <v>4</v>
      </c>
      <c r="J62" s="58"/>
      <c r="K62" s="62"/>
      <c r="L62" s="58" t="s">
        <v>40</v>
      </c>
      <c r="M62" s="63">
        <f t="shared" si="11"/>
        <v>0</v>
      </c>
      <c r="N62" s="63">
        <f t="shared" si="12"/>
        <v>0</v>
      </c>
      <c r="O62" s="463"/>
      <c r="P62" s="118">
        <f t="shared" si="13"/>
        <v>0</v>
      </c>
      <c r="Q62" s="94">
        <f t="shared" si="14"/>
        <v>0</v>
      </c>
      <c r="R62" s="94">
        <f t="shared" si="15"/>
        <v>0</v>
      </c>
      <c r="S62" s="94">
        <f t="shared" si="16"/>
        <v>0</v>
      </c>
      <c r="T62" s="118">
        <f t="shared" si="17"/>
        <v>0</v>
      </c>
      <c r="U62" s="118">
        <f t="shared" si="18"/>
        <v>0</v>
      </c>
      <c r="V62" s="28"/>
      <c r="W62" s="79">
        <f t="shared" si="19"/>
        <v>0</v>
      </c>
      <c r="X62" s="28"/>
      <c r="Y62" s="28"/>
      <c r="Z62" s="28"/>
    </row>
    <row r="63" spans="1:26" ht="15.75" customHeight="1">
      <c r="A63" s="110" t="s">
        <v>1154</v>
      </c>
      <c r="B63" s="58" t="s">
        <v>1155</v>
      </c>
      <c r="C63" s="58"/>
      <c r="D63" s="59"/>
      <c r="E63" s="58" t="s">
        <v>1156</v>
      </c>
      <c r="F63" s="147">
        <v>15</v>
      </c>
      <c r="G63" s="213">
        <v>1</v>
      </c>
      <c r="H63" s="214">
        <v>1</v>
      </c>
      <c r="I63" s="147">
        <f t="shared" si="10"/>
        <v>17</v>
      </c>
      <c r="J63" s="58"/>
      <c r="K63" s="62"/>
      <c r="L63" s="58" t="s">
        <v>40</v>
      </c>
      <c r="M63" s="63">
        <f t="shared" si="11"/>
        <v>0</v>
      </c>
      <c r="N63" s="63">
        <f t="shared" si="12"/>
        <v>0</v>
      </c>
      <c r="O63" s="185"/>
      <c r="P63" s="118">
        <f t="shared" si="13"/>
        <v>0</v>
      </c>
      <c r="Q63" s="94">
        <f t="shared" si="14"/>
        <v>0</v>
      </c>
      <c r="R63" s="94">
        <f t="shared" si="15"/>
        <v>0</v>
      </c>
      <c r="S63" s="94">
        <f t="shared" si="16"/>
        <v>0</v>
      </c>
      <c r="T63" s="118">
        <f t="shared" si="17"/>
        <v>0</v>
      </c>
      <c r="U63" s="118">
        <f t="shared" si="18"/>
        <v>0</v>
      </c>
      <c r="V63" s="28"/>
      <c r="W63" s="79">
        <f t="shared" si="19"/>
        <v>0</v>
      </c>
      <c r="X63" s="28"/>
      <c r="Y63" s="28"/>
      <c r="Z63" s="28"/>
    </row>
    <row r="64" spans="1:26" ht="15.75" customHeight="1">
      <c r="A64" s="110" t="s">
        <v>1157</v>
      </c>
      <c r="B64" s="58" t="s">
        <v>1158</v>
      </c>
      <c r="C64" s="58"/>
      <c r="D64" s="59"/>
      <c r="E64" s="58" t="s">
        <v>1159</v>
      </c>
      <c r="F64" s="147">
        <v>10</v>
      </c>
      <c r="G64" s="213">
        <v>0</v>
      </c>
      <c r="H64" s="214">
        <v>3</v>
      </c>
      <c r="I64" s="147">
        <f t="shared" si="10"/>
        <v>13</v>
      </c>
      <c r="J64" s="58"/>
      <c r="K64" s="62"/>
      <c r="L64" s="58" t="s">
        <v>40</v>
      </c>
      <c r="M64" s="63">
        <f t="shared" si="11"/>
        <v>0</v>
      </c>
      <c r="N64" s="63">
        <f t="shared" si="12"/>
        <v>0</v>
      </c>
      <c r="O64" s="185"/>
      <c r="P64" s="118">
        <f t="shared" si="13"/>
        <v>0</v>
      </c>
      <c r="Q64" s="94">
        <f t="shared" si="14"/>
        <v>0</v>
      </c>
      <c r="R64" s="94">
        <f t="shared" si="15"/>
        <v>0</v>
      </c>
      <c r="S64" s="94">
        <f t="shared" si="16"/>
        <v>0</v>
      </c>
      <c r="T64" s="118">
        <f t="shared" si="17"/>
        <v>0</v>
      </c>
      <c r="U64" s="118">
        <f t="shared" si="18"/>
        <v>0</v>
      </c>
      <c r="V64" s="28"/>
      <c r="W64" s="79">
        <f t="shared" si="19"/>
        <v>0</v>
      </c>
      <c r="X64" s="28"/>
      <c r="Y64" s="28"/>
      <c r="Z64" s="28"/>
    </row>
    <row r="65" spans="1:26" ht="15.75" customHeight="1">
      <c r="A65" s="110" t="s">
        <v>1160</v>
      </c>
      <c r="B65" s="58" t="s">
        <v>1161</v>
      </c>
      <c r="C65" s="58"/>
      <c r="D65" s="59"/>
      <c r="E65" s="58" t="s">
        <v>716</v>
      </c>
      <c r="F65" s="147">
        <v>20</v>
      </c>
      <c r="G65" s="213">
        <v>15</v>
      </c>
      <c r="H65" s="61">
        <v>40</v>
      </c>
      <c r="I65" s="147">
        <f t="shared" si="10"/>
        <v>75</v>
      </c>
      <c r="J65" s="58"/>
      <c r="K65" s="62"/>
      <c r="L65" s="58" t="s">
        <v>40</v>
      </c>
      <c r="M65" s="63">
        <f t="shared" si="11"/>
        <v>0</v>
      </c>
      <c r="N65" s="63">
        <f t="shared" si="12"/>
        <v>0</v>
      </c>
      <c r="O65" s="464"/>
      <c r="P65" s="118">
        <f t="shared" si="13"/>
        <v>0</v>
      </c>
      <c r="Q65" s="94">
        <f t="shared" si="14"/>
        <v>0</v>
      </c>
      <c r="R65" s="94">
        <f t="shared" si="15"/>
        <v>0</v>
      </c>
      <c r="S65" s="94">
        <f t="shared" si="16"/>
        <v>0</v>
      </c>
      <c r="T65" s="118">
        <f t="shared" si="17"/>
        <v>0</v>
      </c>
      <c r="U65" s="118">
        <f t="shared" si="18"/>
        <v>0</v>
      </c>
      <c r="V65" s="28"/>
      <c r="W65" s="79">
        <f t="shared" si="19"/>
        <v>0</v>
      </c>
      <c r="X65" s="28"/>
      <c r="Y65" s="28"/>
      <c r="Z65" s="28"/>
    </row>
    <row r="66" spans="1:26" ht="15.75" customHeight="1">
      <c r="A66" s="462" t="s">
        <v>1162</v>
      </c>
      <c r="B66" s="58" t="s">
        <v>1163</v>
      </c>
      <c r="C66" s="58"/>
      <c r="D66" s="59"/>
      <c r="E66" s="58" t="s">
        <v>911</v>
      </c>
      <c r="F66" s="147">
        <v>2</v>
      </c>
      <c r="G66" s="213">
        <v>1</v>
      </c>
      <c r="H66" s="61">
        <v>1</v>
      </c>
      <c r="I66" s="147">
        <f t="shared" si="10"/>
        <v>4</v>
      </c>
      <c r="J66" s="58"/>
      <c r="K66" s="62"/>
      <c r="L66" s="58" t="s">
        <v>40</v>
      </c>
      <c r="M66" s="63">
        <f t="shared" si="11"/>
        <v>0</v>
      </c>
      <c r="N66" s="63">
        <f t="shared" si="12"/>
        <v>0</v>
      </c>
      <c r="O66" s="185"/>
      <c r="P66" s="118">
        <f t="shared" si="13"/>
        <v>0</v>
      </c>
      <c r="Q66" s="94">
        <f t="shared" si="14"/>
        <v>0</v>
      </c>
      <c r="R66" s="94">
        <f t="shared" si="15"/>
        <v>0</v>
      </c>
      <c r="S66" s="94">
        <f t="shared" si="16"/>
        <v>0</v>
      </c>
      <c r="T66" s="118">
        <f t="shared" si="17"/>
        <v>0</v>
      </c>
      <c r="U66" s="118">
        <f t="shared" si="18"/>
        <v>0</v>
      </c>
      <c r="V66" s="28"/>
      <c r="W66" s="79">
        <f t="shared" si="19"/>
        <v>0</v>
      </c>
      <c r="X66" s="28"/>
      <c r="Y66" s="28"/>
      <c r="Z66" s="28"/>
    </row>
    <row r="67" spans="1:26" ht="15.75" customHeight="1">
      <c r="A67" s="462" t="s">
        <v>1164</v>
      </c>
      <c r="B67" s="58" t="s">
        <v>1165</v>
      </c>
      <c r="C67" s="58"/>
      <c r="D67" s="59"/>
      <c r="E67" s="58" t="s">
        <v>762</v>
      </c>
      <c r="F67" s="147">
        <v>10</v>
      </c>
      <c r="G67" s="213">
        <v>2</v>
      </c>
      <c r="H67" s="61">
        <v>2</v>
      </c>
      <c r="I67" s="147">
        <f t="shared" si="10"/>
        <v>14</v>
      </c>
      <c r="J67" s="58"/>
      <c r="K67" s="62"/>
      <c r="L67" s="58" t="s">
        <v>40</v>
      </c>
      <c r="M67" s="63">
        <f t="shared" si="11"/>
        <v>0</v>
      </c>
      <c r="N67" s="63">
        <f t="shared" si="12"/>
        <v>0</v>
      </c>
      <c r="O67" s="185"/>
      <c r="P67" s="118">
        <f t="shared" si="13"/>
        <v>0</v>
      </c>
      <c r="Q67" s="94">
        <f t="shared" si="14"/>
        <v>0</v>
      </c>
      <c r="R67" s="94">
        <f t="shared" si="15"/>
        <v>0</v>
      </c>
      <c r="S67" s="94">
        <f t="shared" si="16"/>
        <v>0</v>
      </c>
      <c r="T67" s="118">
        <f t="shared" si="17"/>
        <v>0</v>
      </c>
      <c r="U67" s="118">
        <f t="shared" si="18"/>
        <v>0</v>
      </c>
      <c r="V67" s="28"/>
      <c r="W67" s="79">
        <f t="shared" si="19"/>
        <v>0</v>
      </c>
      <c r="X67" s="28"/>
      <c r="Y67" s="28"/>
      <c r="Z67" s="28"/>
    </row>
    <row r="68" spans="1:26" ht="15.75" customHeight="1">
      <c r="A68" s="462" t="s">
        <v>1166</v>
      </c>
      <c r="B68" s="58" t="s">
        <v>1167</v>
      </c>
      <c r="C68" s="58"/>
      <c r="D68" s="59"/>
      <c r="E68" s="58" t="s">
        <v>762</v>
      </c>
      <c r="F68" s="147">
        <v>5</v>
      </c>
      <c r="G68" s="213">
        <v>1</v>
      </c>
      <c r="H68" s="61">
        <v>1</v>
      </c>
      <c r="I68" s="147">
        <f t="shared" si="10"/>
        <v>7</v>
      </c>
      <c r="J68" s="58"/>
      <c r="K68" s="62"/>
      <c r="L68" s="58" t="s">
        <v>40</v>
      </c>
      <c r="M68" s="63">
        <f t="shared" si="11"/>
        <v>0</v>
      </c>
      <c r="N68" s="63">
        <f t="shared" si="12"/>
        <v>0</v>
      </c>
      <c r="O68" s="185"/>
      <c r="P68" s="118">
        <f t="shared" si="13"/>
        <v>0</v>
      </c>
      <c r="Q68" s="94">
        <f t="shared" si="14"/>
        <v>0</v>
      </c>
      <c r="R68" s="94">
        <f t="shared" si="15"/>
        <v>0</v>
      </c>
      <c r="S68" s="94">
        <f t="shared" si="16"/>
        <v>0</v>
      </c>
      <c r="T68" s="118">
        <f t="shared" si="17"/>
        <v>0</v>
      </c>
      <c r="U68" s="118">
        <f t="shared" si="18"/>
        <v>0</v>
      </c>
      <c r="V68" s="28"/>
      <c r="W68" s="79">
        <f t="shared" si="19"/>
        <v>0</v>
      </c>
      <c r="X68" s="28"/>
      <c r="Y68" s="28"/>
      <c r="Z68" s="28"/>
    </row>
    <row r="69" spans="1:26" ht="15.75" customHeight="1">
      <c r="A69" s="462" t="s">
        <v>1168</v>
      </c>
      <c r="B69" s="58" t="s">
        <v>1169</v>
      </c>
      <c r="C69" s="58"/>
      <c r="D69" s="59"/>
      <c r="E69" s="58" t="s">
        <v>762</v>
      </c>
      <c r="F69" s="147">
        <v>1</v>
      </c>
      <c r="G69" s="213">
        <v>1</v>
      </c>
      <c r="H69" s="61">
        <v>1</v>
      </c>
      <c r="I69" s="147">
        <f t="shared" si="10"/>
        <v>3</v>
      </c>
      <c r="J69" s="58"/>
      <c r="K69" s="62"/>
      <c r="L69" s="58" t="s">
        <v>40</v>
      </c>
      <c r="M69" s="63">
        <f t="shared" si="11"/>
        <v>0</v>
      </c>
      <c r="N69" s="63">
        <f t="shared" si="12"/>
        <v>0</v>
      </c>
      <c r="O69" s="185"/>
      <c r="P69" s="118">
        <f t="shared" si="13"/>
        <v>0</v>
      </c>
      <c r="Q69" s="94">
        <f t="shared" si="14"/>
        <v>0</v>
      </c>
      <c r="R69" s="94">
        <f t="shared" si="15"/>
        <v>0</v>
      </c>
      <c r="S69" s="94">
        <f t="shared" si="16"/>
        <v>0</v>
      </c>
      <c r="T69" s="118">
        <f t="shared" si="17"/>
        <v>0</v>
      </c>
      <c r="U69" s="118">
        <f t="shared" si="18"/>
        <v>0</v>
      </c>
      <c r="V69" s="28"/>
      <c r="W69" s="79">
        <f t="shared" si="19"/>
        <v>0</v>
      </c>
      <c r="X69" s="28"/>
      <c r="Y69" s="28"/>
      <c r="Z69" s="28"/>
    </row>
    <row r="70" spans="1:26" ht="15.75" customHeight="1">
      <c r="A70" s="110" t="s">
        <v>1170</v>
      </c>
      <c r="B70" s="451" t="s">
        <v>1171</v>
      </c>
      <c r="C70" s="58"/>
      <c r="D70" s="58"/>
      <c r="E70" s="58" t="s">
        <v>1172</v>
      </c>
      <c r="F70" s="147">
        <v>30</v>
      </c>
      <c r="G70" s="213">
        <v>0</v>
      </c>
      <c r="H70" s="214">
        <v>0</v>
      </c>
      <c r="I70" s="147">
        <f t="shared" si="10"/>
        <v>30</v>
      </c>
      <c r="J70" s="58"/>
      <c r="K70" s="62"/>
      <c r="L70" s="58" t="s">
        <v>40</v>
      </c>
      <c r="M70" s="63">
        <f t="shared" si="11"/>
        <v>0</v>
      </c>
      <c r="N70" s="63">
        <f t="shared" si="12"/>
        <v>0</v>
      </c>
      <c r="O70" s="485"/>
      <c r="P70" s="118">
        <f t="shared" si="13"/>
        <v>0</v>
      </c>
      <c r="Q70" s="94">
        <f t="shared" si="14"/>
        <v>0</v>
      </c>
      <c r="R70" s="94">
        <f t="shared" si="15"/>
        <v>0</v>
      </c>
      <c r="S70" s="94">
        <f t="shared" si="16"/>
        <v>0</v>
      </c>
      <c r="T70" s="118">
        <f t="shared" si="17"/>
        <v>0</v>
      </c>
      <c r="U70" s="118">
        <f t="shared" si="18"/>
        <v>0</v>
      </c>
      <c r="V70" s="28"/>
      <c r="W70" s="79">
        <f t="shared" si="19"/>
        <v>0</v>
      </c>
      <c r="X70" s="28"/>
      <c r="Y70" s="28"/>
      <c r="Z70" s="28"/>
    </row>
    <row r="71" spans="1:26" ht="15.75" customHeight="1">
      <c r="A71" s="110" t="s">
        <v>1173</v>
      </c>
      <c r="B71" s="58" t="s">
        <v>1174</v>
      </c>
      <c r="C71" s="58"/>
      <c r="D71" s="59"/>
      <c r="E71" s="58" t="s">
        <v>1175</v>
      </c>
      <c r="F71" s="147">
        <v>5</v>
      </c>
      <c r="G71" s="213">
        <v>1</v>
      </c>
      <c r="H71" s="466">
        <v>1</v>
      </c>
      <c r="I71" s="147">
        <f t="shared" ref="I71:I102" si="20">SUM(F71:H71)</f>
        <v>7</v>
      </c>
      <c r="J71" s="58"/>
      <c r="K71" s="62"/>
      <c r="L71" s="58" t="s">
        <v>40</v>
      </c>
      <c r="M71" s="63">
        <f t="shared" ref="M71:M102" si="21">K71*I71</f>
        <v>0</v>
      </c>
      <c r="N71" s="63">
        <f t="shared" ref="N71:N102" si="22">(M71*L71)+M71</f>
        <v>0</v>
      </c>
      <c r="O71" s="185"/>
      <c r="P71" s="118">
        <f t="shared" ref="P71:P102" si="23">ROUND((F71*K71),2)</f>
        <v>0</v>
      </c>
      <c r="Q71" s="94">
        <f t="shared" ref="Q71:Q102" si="24">ROUND((P71+P71*L71),2)</f>
        <v>0</v>
      </c>
      <c r="R71" s="94">
        <f t="shared" ref="R71:R102" si="25">ROUND((G71*K71),2)</f>
        <v>0</v>
      </c>
      <c r="S71" s="94">
        <f t="shared" ref="S71:S102" si="26">ROUND((R71+R71*L71),2)</f>
        <v>0</v>
      </c>
      <c r="T71" s="118">
        <f t="shared" ref="T71:T102" si="27">ROUND((H71*K71),2)</f>
        <v>0</v>
      </c>
      <c r="U71" s="118">
        <f t="shared" ref="U71:U102" si="28">ROUND((T71+T71*L71),2)</f>
        <v>0</v>
      </c>
      <c r="V71" s="28"/>
      <c r="W71" s="79">
        <f t="shared" ref="W71:W102" si="29">N71-(Q71+S71+U71)</f>
        <v>0</v>
      </c>
      <c r="X71" s="28"/>
      <c r="Y71" s="28"/>
      <c r="Z71" s="28"/>
    </row>
    <row r="72" spans="1:26" ht="15.75" customHeight="1">
      <c r="A72" s="110" t="s">
        <v>1176</v>
      </c>
      <c r="B72" s="58" t="s">
        <v>1177</v>
      </c>
      <c r="C72" s="58"/>
      <c r="D72" s="59"/>
      <c r="E72" s="58" t="s">
        <v>1178</v>
      </c>
      <c r="F72" s="147">
        <v>3</v>
      </c>
      <c r="G72" s="213">
        <v>1</v>
      </c>
      <c r="H72" s="466">
        <v>1</v>
      </c>
      <c r="I72" s="147">
        <f t="shared" si="20"/>
        <v>5</v>
      </c>
      <c r="J72" s="58"/>
      <c r="K72" s="62"/>
      <c r="L72" s="58" t="s">
        <v>40</v>
      </c>
      <c r="M72" s="63">
        <f t="shared" si="21"/>
        <v>0</v>
      </c>
      <c r="N72" s="63">
        <f t="shared" si="22"/>
        <v>0</v>
      </c>
      <c r="O72" s="185"/>
      <c r="P72" s="118">
        <f t="shared" si="23"/>
        <v>0</v>
      </c>
      <c r="Q72" s="94">
        <f t="shared" si="24"/>
        <v>0</v>
      </c>
      <c r="R72" s="94">
        <f t="shared" si="25"/>
        <v>0</v>
      </c>
      <c r="S72" s="94">
        <f t="shared" si="26"/>
        <v>0</v>
      </c>
      <c r="T72" s="118">
        <f t="shared" si="27"/>
        <v>0</v>
      </c>
      <c r="U72" s="118">
        <f t="shared" si="28"/>
        <v>0</v>
      </c>
      <c r="V72" s="28"/>
      <c r="W72" s="79">
        <f t="shared" si="29"/>
        <v>0</v>
      </c>
      <c r="X72" s="28"/>
      <c r="Y72" s="28"/>
      <c r="Z72" s="28"/>
    </row>
    <row r="73" spans="1:26" ht="15.75" customHeight="1">
      <c r="A73" s="110" t="s">
        <v>1179</v>
      </c>
      <c r="B73" s="58" t="s">
        <v>1180</v>
      </c>
      <c r="C73" s="58"/>
      <c r="D73" s="59"/>
      <c r="E73" s="58" t="s">
        <v>911</v>
      </c>
      <c r="F73" s="147">
        <v>75</v>
      </c>
      <c r="G73" s="213">
        <v>75</v>
      </c>
      <c r="H73" s="61">
        <v>30</v>
      </c>
      <c r="I73" s="147">
        <f t="shared" si="20"/>
        <v>180</v>
      </c>
      <c r="J73" s="58"/>
      <c r="K73" s="62"/>
      <c r="L73" s="58" t="s">
        <v>40</v>
      </c>
      <c r="M73" s="63">
        <f t="shared" si="21"/>
        <v>0</v>
      </c>
      <c r="N73" s="63">
        <f t="shared" si="22"/>
        <v>0</v>
      </c>
      <c r="O73" s="485"/>
      <c r="P73" s="118">
        <f t="shared" si="23"/>
        <v>0</v>
      </c>
      <c r="Q73" s="94">
        <f t="shared" si="24"/>
        <v>0</v>
      </c>
      <c r="R73" s="94">
        <f t="shared" si="25"/>
        <v>0</v>
      </c>
      <c r="S73" s="94">
        <f t="shared" si="26"/>
        <v>0</v>
      </c>
      <c r="T73" s="118">
        <f t="shared" si="27"/>
        <v>0</v>
      </c>
      <c r="U73" s="118">
        <f t="shared" si="28"/>
        <v>0</v>
      </c>
      <c r="V73" s="28"/>
      <c r="W73" s="79">
        <f t="shared" si="29"/>
        <v>0</v>
      </c>
      <c r="X73" s="28"/>
      <c r="Y73" s="28"/>
      <c r="Z73" s="28"/>
    </row>
    <row r="74" spans="1:26" ht="15.75" customHeight="1">
      <c r="A74" s="110" t="s">
        <v>1181</v>
      </c>
      <c r="B74" s="58" t="s">
        <v>1182</v>
      </c>
      <c r="C74" s="58"/>
      <c r="D74" s="59"/>
      <c r="E74" s="58" t="s">
        <v>1183</v>
      </c>
      <c r="F74" s="147">
        <v>30</v>
      </c>
      <c r="G74" s="213">
        <v>160</v>
      </c>
      <c r="H74" s="61">
        <v>220</v>
      </c>
      <c r="I74" s="147">
        <f t="shared" si="20"/>
        <v>410</v>
      </c>
      <c r="J74" s="58"/>
      <c r="K74" s="62"/>
      <c r="L74" s="58" t="s">
        <v>40</v>
      </c>
      <c r="M74" s="63">
        <f t="shared" si="21"/>
        <v>0</v>
      </c>
      <c r="N74" s="63">
        <f t="shared" si="22"/>
        <v>0</v>
      </c>
      <c r="O74" s="185"/>
      <c r="P74" s="118">
        <f t="shared" si="23"/>
        <v>0</v>
      </c>
      <c r="Q74" s="94">
        <f t="shared" si="24"/>
        <v>0</v>
      </c>
      <c r="R74" s="94">
        <f t="shared" si="25"/>
        <v>0</v>
      </c>
      <c r="S74" s="94">
        <f t="shared" si="26"/>
        <v>0</v>
      </c>
      <c r="T74" s="118">
        <f t="shared" si="27"/>
        <v>0</v>
      </c>
      <c r="U74" s="118">
        <f t="shared" si="28"/>
        <v>0</v>
      </c>
      <c r="V74" s="28"/>
      <c r="W74" s="79">
        <f t="shared" si="29"/>
        <v>0</v>
      </c>
      <c r="X74" s="28"/>
      <c r="Y74" s="28"/>
      <c r="Z74" s="28"/>
    </row>
    <row r="75" spans="1:26" ht="15.75" customHeight="1">
      <c r="A75" s="110" t="s">
        <v>1184</v>
      </c>
      <c r="B75" s="58" t="s">
        <v>1185</v>
      </c>
      <c r="C75" s="58"/>
      <c r="D75" s="59"/>
      <c r="E75" s="58" t="s">
        <v>1148</v>
      </c>
      <c r="F75" s="147">
        <v>10</v>
      </c>
      <c r="G75" s="213">
        <v>5</v>
      </c>
      <c r="H75" s="61">
        <v>15</v>
      </c>
      <c r="I75" s="147">
        <f t="shared" si="20"/>
        <v>30</v>
      </c>
      <c r="J75" s="58"/>
      <c r="K75" s="62"/>
      <c r="L75" s="58" t="s">
        <v>40</v>
      </c>
      <c r="M75" s="63">
        <f t="shared" si="21"/>
        <v>0</v>
      </c>
      <c r="N75" s="63">
        <f t="shared" si="22"/>
        <v>0</v>
      </c>
      <c r="O75" s="28"/>
      <c r="P75" s="118">
        <f t="shared" si="23"/>
        <v>0</v>
      </c>
      <c r="Q75" s="94">
        <f t="shared" si="24"/>
        <v>0</v>
      </c>
      <c r="R75" s="94">
        <f t="shared" si="25"/>
        <v>0</v>
      </c>
      <c r="S75" s="94">
        <f t="shared" si="26"/>
        <v>0</v>
      </c>
      <c r="T75" s="118">
        <f t="shared" si="27"/>
        <v>0</v>
      </c>
      <c r="U75" s="118">
        <f t="shared" si="28"/>
        <v>0</v>
      </c>
      <c r="V75" s="28"/>
      <c r="W75" s="79">
        <f t="shared" si="29"/>
        <v>0</v>
      </c>
      <c r="X75" s="28"/>
      <c r="Y75" s="28"/>
      <c r="Z75" s="28"/>
    </row>
    <row r="76" spans="1:26" ht="15.75" customHeight="1">
      <c r="A76" s="110" t="s">
        <v>1186</v>
      </c>
      <c r="B76" s="486" t="s">
        <v>1187</v>
      </c>
      <c r="C76" s="58"/>
      <c r="D76" s="58"/>
      <c r="E76" s="58" t="s">
        <v>1188</v>
      </c>
      <c r="F76" s="147">
        <v>5</v>
      </c>
      <c r="G76" s="213">
        <v>2</v>
      </c>
      <c r="H76" s="214">
        <v>1</v>
      </c>
      <c r="I76" s="147">
        <f t="shared" si="20"/>
        <v>8</v>
      </c>
      <c r="J76" s="58"/>
      <c r="K76" s="62"/>
      <c r="L76" s="58" t="s">
        <v>40</v>
      </c>
      <c r="M76" s="63">
        <f t="shared" si="21"/>
        <v>0</v>
      </c>
      <c r="N76" s="63">
        <f t="shared" si="22"/>
        <v>0</v>
      </c>
      <c r="O76" s="485"/>
      <c r="P76" s="118">
        <f t="shared" si="23"/>
        <v>0</v>
      </c>
      <c r="Q76" s="94">
        <f t="shared" si="24"/>
        <v>0</v>
      </c>
      <c r="R76" s="94">
        <f t="shared" si="25"/>
        <v>0</v>
      </c>
      <c r="S76" s="94">
        <f t="shared" si="26"/>
        <v>0</v>
      </c>
      <c r="T76" s="118">
        <f t="shared" si="27"/>
        <v>0</v>
      </c>
      <c r="U76" s="118">
        <f t="shared" si="28"/>
        <v>0</v>
      </c>
      <c r="V76" s="28"/>
      <c r="W76" s="79">
        <f t="shared" si="29"/>
        <v>0</v>
      </c>
      <c r="X76" s="28"/>
      <c r="Y76" s="28"/>
      <c r="Z76" s="28"/>
    </row>
    <row r="77" spans="1:26" ht="15.75" customHeight="1">
      <c r="A77" s="110" t="s">
        <v>1189</v>
      </c>
      <c r="B77" s="486" t="s">
        <v>1190</v>
      </c>
      <c r="C77" s="58"/>
      <c r="D77" s="58"/>
      <c r="E77" s="58" t="s">
        <v>744</v>
      </c>
      <c r="F77" s="147">
        <v>1</v>
      </c>
      <c r="G77" s="213">
        <v>1</v>
      </c>
      <c r="H77" s="214">
        <v>1</v>
      </c>
      <c r="I77" s="147">
        <f t="shared" si="20"/>
        <v>3</v>
      </c>
      <c r="J77" s="58"/>
      <c r="K77" s="62"/>
      <c r="L77" s="58" t="s">
        <v>40</v>
      </c>
      <c r="M77" s="63">
        <f t="shared" si="21"/>
        <v>0</v>
      </c>
      <c r="N77" s="63">
        <f t="shared" si="22"/>
        <v>0</v>
      </c>
      <c r="O77" s="485"/>
      <c r="P77" s="118">
        <f t="shared" si="23"/>
        <v>0</v>
      </c>
      <c r="Q77" s="94">
        <f t="shared" si="24"/>
        <v>0</v>
      </c>
      <c r="R77" s="94">
        <f t="shared" si="25"/>
        <v>0</v>
      </c>
      <c r="S77" s="94">
        <f t="shared" si="26"/>
        <v>0</v>
      </c>
      <c r="T77" s="118">
        <f t="shared" si="27"/>
        <v>0</v>
      </c>
      <c r="U77" s="118">
        <f t="shared" si="28"/>
        <v>0</v>
      </c>
      <c r="V77" s="28"/>
      <c r="W77" s="79">
        <f t="shared" si="29"/>
        <v>0</v>
      </c>
      <c r="X77" s="28"/>
      <c r="Y77" s="28"/>
      <c r="Z77" s="28"/>
    </row>
    <row r="78" spans="1:26" ht="15.75" customHeight="1">
      <c r="A78" s="110" t="s">
        <v>1191</v>
      </c>
      <c r="B78" s="451" t="s">
        <v>1192</v>
      </c>
      <c r="C78" s="58"/>
      <c r="D78" s="58"/>
      <c r="E78" s="58" t="s">
        <v>1193</v>
      </c>
      <c r="F78" s="147">
        <v>2</v>
      </c>
      <c r="G78" s="213">
        <v>2</v>
      </c>
      <c r="H78" s="214">
        <v>2</v>
      </c>
      <c r="I78" s="147">
        <f t="shared" si="20"/>
        <v>6</v>
      </c>
      <c r="J78" s="58"/>
      <c r="K78" s="62"/>
      <c r="L78" s="58" t="s">
        <v>40</v>
      </c>
      <c r="M78" s="63">
        <f t="shared" si="21"/>
        <v>0</v>
      </c>
      <c r="N78" s="63">
        <f t="shared" si="22"/>
        <v>0</v>
      </c>
      <c r="O78" s="185"/>
      <c r="P78" s="118">
        <f t="shared" si="23"/>
        <v>0</v>
      </c>
      <c r="Q78" s="94">
        <f t="shared" si="24"/>
        <v>0</v>
      </c>
      <c r="R78" s="94">
        <f t="shared" si="25"/>
        <v>0</v>
      </c>
      <c r="S78" s="94">
        <f t="shared" si="26"/>
        <v>0</v>
      </c>
      <c r="T78" s="118">
        <f t="shared" si="27"/>
        <v>0</v>
      </c>
      <c r="U78" s="118">
        <f t="shared" si="28"/>
        <v>0</v>
      </c>
      <c r="V78" s="28"/>
      <c r="W78" s="79">
        <f t="shared" si="29"/>
        <v>0</v>
      </c>
      <c r="X78" s="28"/>
      <c r="Y78" s="28"/>
      <c r="Z78" s="28"/>
    </row>
    <row r="79" spans="1:26" ht="15.75" customHeight="1">
      <c r="A79" s="110" t="s">
        <v>1194</v>
      </c>
      <c r="B79" s="58" t="s">
        <v>1195</v>
      </c>
      <c r="C79" s="58"/>
      <c r="D79" s="59"/>
      <c r="E79" s="58" t="s">
        <v>1196</v>
      </c>
      <c r="F79" s="147">
        <v>10</v>
      </c>
      <c r="G79" s="213">
        <v>1</v>
      </c>
      <c r="H79" s="214">
        <v>1</v>
      </c>
      <c r="I79" s="147">
        <f t="shared" si="20"/>
        <v>12</v>
      </c>
      <c r="J79" s="58"/>
      <c r="K79" s="62"/>
      <c r="L79" s="58" t="s">
        <v>40</v>
      </c>
      <c r="M79" s="63">
        <f t="shared" si="21"/>
        <v>0</v>
      </c>
      <c r="N79" s="63">
        <f t="shared" si="22"/>
        <v>0</v>
      </c>
      <c r="O79" s="28"/>
      <c r="P79" s="118">
        <f t="shared" si="23"/>
        <v>0</v>
      </c>
      <c r="Q79" s="94">
        <f t="shared" si="24"/>
        <v>0</v>
      </c>
      <c r="R79" s="94">
        <f t="shared" si="25"/>
        <v>0</v>
      </c>
      <c r="S79" s="94">
        <f t="shared" si="26"/>
        <v>0</v>
      </c>
      <c r="T79" s="118">
        <f t="shared" si="27"/>
        <v>0</v>
      </c>
      <c r="U79" s="118">
        <f t="shared" si="28"/>
        <v>0</v>
      </c>
      <c r="V79" s="28"/>
      <c r="W79" s="79">
        <f t="shared" si="29"/>
        <v>0</v>
      </c>
      <c r="X79" s="28"/>
      <c r="Y79" s="28"/>
      <c r="Z79" s="28"/>
    </row>
    <row r="80" spans="1:26" ht="15.75" customHeight="1">
      <c r="A80" s="110" t="s">
        <v>1197</v>
      </c>
      <c r="B80" s="58" t="s">
        <v>1198</v>
      </c>
      <c r="C80" s="58"/>
      <c r="D80" s="59"/>
      <c r="E80" s="58" t="s">
        <v>1199</v>
      </c>
      <c r="F80" s="147">
        <v>10</v>
      </c>
      <c r="G80" s="213">
        <v>2</v>
      </c>
      <c r="H80" s="61">
        <v>5</v>
      </c>
      <c r="I80" s="147">
        <f t="shared" si="20"/>
        <v>17</v>
      </c>
      <c r="J80" s="58"/>
      <c r="K80" s="62"/>
      <c r="L80" s="58" t="s">
        <v>40</v>
      </c>
      <c r="M80" s="63">
        <f t="shared" si="21"/>
        <v>0</v>
      </c>
      <c r="N80" s="63">
        <f t="shared" si="22"/>
        <v>0</v>
      </c>
      <c r="O80" s="463"/>
      <c r="P80" s="118">
        <f t="shared" si="23"/>
        <v>0</v>
      </c>
      <c r="Q80" s="94">
        <f t="shared" si="24"/>
        <v>0</v>
      </c>
      <c r="R80" s="94">
        <f t="shared" si="25"/>
        <v>0</v>
      </c>
      <c r="S80" s="94">
        <f t="shared" si="26"/>
        <v>0</v>
      </c>
      <c r="T80" s="118">
        <f t="shared" si="27"/>
        <v>0</v>
      </c>
      <c r="U80" s="118">
        <f t="shared" si="28"/>
        <v>0</v>
      </c>
      <c r="V80" s="28"/>
      <c r="W80" s="79">
        <f t="shared" si="29"/>
        <v>0</v>
      </c>
      <c r="X80" s="28"/>
      <c r="Y80" s="28"/>
      <c r="Z80" s="28"/>
    </row>
    <row r="81" spans="1:26" ht="15.75" customHeight="1">
      <c r="A81" s="110" t="s">
        <v>1200</v>
      </c>
      <c r="B81" s="58" t="s">
        <v>1201</v>
      </c>
      <c r="C81" s="58"/>
      <c r="D81" s="59"/>
      <c r="E81" s="58" t="s">
        <v>1199</v>
      </c>
      <c r="F81" s="147">
        <v>15</v>
      </c>
      <c r="G81" s="213">
        <v>10</v>
      </c>
      <c r="H81" s="61">
        <v>5</v>
      </c>
      <c r="I81" s="147">
        <f t="shared" si="20"/>
        <v>30</v>
      </c>
      <c r="J81" s="58"/>
      <c r="K81" s="62"/>
      <c r="L81" s="58" t="s">
        <v>40</v>
      </c>
      <c r="M81" s="63">
        <f t="shared" si="21"/>
        <v>0</v>
      </c>
      <c r="N81" s="63">
        <f t="shared" si="22"/>
        <v>0</v>
      </c>
      <c r="O81" s="185"/>
      <c r="P81" s="118">
        <f t="shared" si="23"/>
        <v>0</v>
      </c>
      <c r="Q81" s="94">
        <f t="shared" si="24"/>
        <v>0</v>
      </c>
      <c r="R81" s="94">
        <f t="shared" si="25"/>
        <v>0</v>
      </c>
      <c r="S81" s="94">
        <f t="shared" si="26"/>
        <v>0</v>
      </c>
      <c r="T81" s="118">
        <f t="shared" si="27"/>
        <v>0</v>
      </c>
      <c r="U81" s="118">
        <f t="shared" si="28"/>
        <v>0</v>
      </c>
      <c r="V81" s="28"/>
      <c r="W81" s="79">
        <f t="shared" si="29"/>
        <v>0</v>
      </c>
      <c r="X81" s="28"/>
      <c r="Y81" s="28"/>
      <c r="Z81" s="28"/>
    </row>
    <row r="82" spans="1:26" ht="24" customHeight="1">
      <c r="A82" s="110" t="s">
        <v>1202</v>
      </c>
      <c r="B82" s="58" t="s">
        <v>1203</v>
      </c>
      <c r="C82" s="58"/>
      <c r="D82" s="59"/>
      <c r="E82" s="58" t="s">
        <v>1199</v>
      </c>
      <c r="F82" s="147">
        <v>15</v>
      </c>
      <c r="G82" s="213">
        <v>10</v>
      </c>
      <c r="H82" s="61">
        <v>10</v>
      </c>
      <c r="I82" s="147">
        <f t="shared" si="20"/>
        <v>35</v>
      </c>
      <c r="J82" s="58"/>
      <c r="K82" s="62"/>
      <c r="L82" s="58" t="s">
        <v>40</v>
      </c>
      <c r="M82" s="63">
        <f t="shared" si="21"/>
        <v>0</v>
      </c>
      <c r="N82" s="63">
        <f t="shared" si="22"/>
        <v>0</v>
      </c>
      <c r="O82" s="185"/>
      <c r="P82" s="118">
        <f t="shared" si="23"/>
        <v>0</v>
      </c>
      <c r="Q82" s="94">
        <f t="shared" si="24"/>
        <v>0</v>
      </c>
      <c r="R82" s="94">
        <f t="shared" si="25"/>
        <v>0</v>
      </c>
      <c r="S82" s="94">
        <f t="shared" si="26"/>
        <v>0</v>
      </c>
      <c r="T82" s="118">
        <f t="shared" si="27"/>
        <v>0</v>
      </c>
      <c r="U82" s="118">
        <f t="shared" si="28"/>
        <v>0</v>
      </c>
      <c r="V82" s="28"/>
      <c r="W82" s="79">
        <f t="shared" si="29"/>
        <v>0</v>
      </c>
      <c r="X82" s="28"/>
      <c r="Y82" s="28"/>
      <c r="Z82" s="28"/>
    </row>
    <row r="83" spans="1:26" ht="15.75" customHeight="1">
      <c r="A83" s="110" t="s">
        <v>1204</v>
      </c>
      <c r="B83" s="58" t="s">
        <v>1205</v>
      </c>
      <c r="C83" s="58"/>
      <c r="D83" s="59"/>
      <c r="E83" s="58" t="s">
        <v>1199</v>
      </c>
      <c r="F83" s="147">
        <v>5</v>
      </c>
      <c r="G83" s="213">
        <v>2</v>
      </c>
      <c r="H83" s="61">
        <v>2</v>
      </c>
      <c r="I83" s="147">
        <f t="shared" si="20"/>
        <v>9</v>
      </c>
      <c r="J83" s="58"/>
      <c r="K83" s="62"/>
      <c r="L83" s="58" t="s">
        <v>40</v>
      </c>
      <c r="M83" s="63">
        <f t="shared" si="21"/>
        <v>0</v>
      </c>
      <c r="N83" s="63">
        <f t="shared" si="22"/>
        <v>0</v>
      </c>
      <c r="O83" s="185"/>
      <c r="P83" s="118">
        <f t="shared" si="23"/>
        <v>0</v>
      </c>
      <c r="Q83" s="94">
        <f t="shared" si="24"/>
        <v>0</v>
      </c>
      <c r="R83" s="94">
        <f t="shared" si="25"/>
        <v>0</v>
      </c>
      <c r="S83" s="94">
        <f t="shared" si="26"/>
        <v>0</v>
      </c>
      <c r="T83" s="118">
        <f t="shared" si="27"/>
        <v>0</v>
      </c>
      <c r="U83" s="118">
        <f t="shared" si="28"/>
        <v>0</v>
      </c>
      <c r="V83" s="28"/>
      <c r="W83" s="79">
        <f t="shared" si="29"/>
        <v>0</v>
      </c>
      <c r="X83" s="28"/>
      <c r="Y83" s="28"/>
      <c r="Z83" s="28"/>
    </row>
    <row r="84" spans="1:26" ht="15.75" customHeight="1">
      <c r="A84" s="110" t="s">
        <v>1206</v>
      </c>
      <c r="B84" s="88" t="s">
        <v>1207</v>
      </c>
      <c r="C84" s="58"/>
      <c r="D84" s="59"/>
      <c r="E84" s="58" t="s">
        <v>1208</v>
      </c>
      <c r="F84" s="147">
        <v>2</v>
      </c>
      <c r="G84" s="213">
        <v>1</v>
      </c>
      <c r="H84" s="61">
        <v>1</v>
      </c>
      <c r="I84" s="147">
        <f t="shared" si="20"/>
        <v>4</v>
      </c>
      <c r="J84" s="58"/>
      <c r="K84" s="62"/>
      <c r="L84" s="58" t="s">
        <v>40</v>
      </c>
      <c r="M84" s="63">
        <f t="shared" si="21"/>
        <v>0</v>
      </c>
      <c r="N84" s="63">
        <f t="shared" si="22"/>
        <v>0</v>
      </c>
      <c r="O84" s="185"/>
      <c r="P84" s="118">
        <f t="shared" si="23"/>
        <v>0</v>
      </c>
      <c r="Q84" s="94">
        <f t="shared" si="24"/>
        <v>0</v>
      </c>
      <c r="R84" s="94">
        <f t="shared" si="25"/>
        <v>0</v>
      </c>
      <c r="S84" s="94">
        <f t="shared" si="26"/>
        <v>0</v>
      </c>
      <c r="T84" s="118">
        <f t="shared" si="27"/>
        <v>0</v>
      </c>
      <c r="U84" s="118">
        <f t="shared" si="28"/>
        <v>0</v>
      </c>
      <c r="V84" s="28"/>
      <c r="W84" s="79">
        <f t="shared" si="29"/>
        <v>0</v>
      </c>
      <c r="X84" s="28"/>
      <c r="Y84" s="28"/>
      <c r="Z84" s="28"/>
    </row>
    <row r="85" spans="1:26" ht="15.75" customHeight="1">
      <c r="A85" s="110" t="s">
        <v>1209</v>
      </c>
      <c r="B85" s="88" t="s">
        <v>1210</v>
      </c>
      <c r="C85" s="58"/>
      <c r="D85" s="59"/>
      <c r="E85" s="58" t="s">
        <v>1211</v>
      </c>
      <c r="F85" s="147">
        <v>1</v>
      </c>
      <c r="G85" s="213">
        <v>2</v>
      </c>
      <c r="H85" s="61">
        <v>1</v>
      </c>
      <c r="I85" s="147">
        <f t="shared" si="20"/>
        <v>4</v>
      </c>
      <c r="J85" s="58"/>
      <c r="K85" s="62"/>
      <c r="L85" s="58" t="s">
        <v>40</v>
      </c>
      <c r="M85" s="63">
        <f t="shared" si="21"/>
        <v>0</v>
      </c>
      <c r="N85" s="63">
        <f t="shared" si="22"/>
        <v>0</v>
      </c>
      <c r="O85" s="185"/>
      <c r="P85" s="118">
        <f t="shared" si="23"/>
        <v>0</v>
      </c>
      <c r="Q85" s="94">
        <f t="shared" si="24"/>
        <v>0</v>
      </c>
      <c r="R85" s="94">
        <f t="shared" si="25"/>
        <v>0</v>
      </c>
      <c r="S85" s="94">
        <f t="shared" si="26"/>
        <v>0</v>
      </c>
      <c r="T85" s="118">
        <f t="shared" si="27"/>
        <v>0</v>
      </c>
      <c r="U85" s="118">
        <f t="shared" si="28"/>
        <v>0</v>
      </c>
      <c r="V85" s="28"/>
      <c r="W85" s="79">
        <f t="shared" si="29"/>
        <v>0</v>
      </c>
      <c r="X85" s="28"/>
      <c r="Y85" s="28"/>
      <c r="Z85" s="28"/>
    </row>
    <row r="86" spans="1:26" ht="15.75" customHeight="1">
      <c r="A86" s="110" t="s">
        <v>1212</v>
      </c>
      <c r="B86" s="58" t="s">
        <v>1213</v>
      </c>
      <c r="C86" s="58"/>
      <c r="D86" s="59"/>
      <c r="E86" s="58" t="s">
        <v>1214</v>
      </c>
      <c r="F86" s="147">
        <v>1</v>
      </c>
      <c r="G86" s="213">
        <v>2</v>
      </c>
      <c r="H86" s="61">
        <v>1</v>
      </c>
      <c r="I86" s="147">
        <f t="shared" si="20"/>
        <v>4</v>
      </c>
      <c r="J86" s="58"/>
      <c r="K86" s="62"/>
      <c r="L86" s="58" t="s">
        <v>40</v>
      </c>
      <c r="M86" s="63">
        <f t="shared" si="21"/>
        <v>0</v>
      </c>
      <c r="N86" s="63">
        <f t="shared" si="22"/>
        <v>0</v>
      </c>
      <c r="O86" s="185"/>
      <c r="P86" s="118">
        <f t="shared" si="23"/>
        <v>0</v>
      </c>
      <c r="Q86" s="94">
        <f t="shared" si="24"/>
        <v>0</v>
      </c>
      <c r="R86" s="94">
        <f t="shared" si="25"/>
        <v>0</v>
      </c>
      <c r="S86" s="94">
        <f t="shared" si="26"/>
        <v>0</v>
      </c>
      <c r="T86" s="118">
        <f t="shared" si="27"/>
        <v>0</v>
      </c>
      <c r="U86" s="118">
        <f t="shared" si="28"/>
        <v>0</v>
      </c>
      <c r="V86" s="28"/>
      <c r="W86" s="79">
        <f t="shared" si="29"/>
        <v>0</v>
      </c>
      <c r="X86" s="28"/>
      <c r="Y86" s="28"/>
      <c r="Z86" s="28"/>
    </row>
    <row r="87" spans="1:26" ht="15.75" customHeight="1">
      <c r="A87" s="110" t="s">
        <v>1215</v>
      </c>
      <c r="B87" s="58" t="s">
        <v>1216</v>
      </c>
      <c r="C87" s="58"/>
      <c r="D87" s="59"/>
      <c r="E87" s="58" t="s">
        <v>1217</v>
      </c>
      <c r="F87" s="147">
        <v>1</v>
      </c>
      <c r="G87" s="213">
        <v>1</v>
      </c>
      <c r="H87" s="466">
        <v>2</v>
      </c>
      <c r="I87" s="147">
        <f t="shared" si="20"/>
        <v>4</v>
      </c>
      <c r="J87" s="58"/>
      <c r="K87" s="62"/>
      <c r="L87" s="58" t="s">
        <v>40</v>
      </c>
      <c r="M87" s="63">
        <f t="shared" si="21"/>
        <v>0</v>
      </c>
      <c r="N87" s="63">
        <f t="shared" si="22"/>
        <v>0</v>
      </c>
      <c r="O87" s="185"/>
      <c r="P87" s="118">
        <f t="shared" si="23"/>
        <v>0</v>
      </c>
      <c r="Q87" s="94">
        <f t="shared" si="24"/>
        <v>0</v>
      </c>
      <c r="R87" s="94">
        <f t="shared" si="25"/>
        <v>0</v>
      </c>
      <c r="S87" s="94">
        <f t="shared" si="26"/>
        <v>0</v>
      </c>
      <c r="T87" s="118">
        <f t="shared" si="27"/>
        <v>0</v>
      </c>
      <c r="U87" s="118">
        <f t="shared" si="28"/>
        <v>0</v>
      </c>
      <c r="V87" s="28"/>
      <c r="W87" s="79">
        <f t="shared" si="29"/>
        <v>0</v>
      </c>
      <c r="X87" s="28"/>
      <c r="Y87" s="28"/>
      <c r="Z87" s="28"/>
    </row>
    <row r="88" spans="1:26" ht="15.75" customHeight="1">
      <c r="A88" s="110" t="s">
        <v>1218</v>
      </c>
      <c r="B88" s="58" t="s">
        <v>1219</v>
      </c>
      <c r="C88" s="58"/>
      <c r="D88" s="59"/>
      <c r="E88" s="58" t="s">
        <v>1220</v>
      </c>
      <c r="F88" s="147">
        <v>30</v>
      </c>
      <c r="G88" s="213">
        <v>0</v>
      </c>
      <c r="H88" s="214">
        <v>0</v>
      </c>
      <c r="I88" s="147">
        <f t="shared" si="20"/>
        <v>30</v>
      </c>
      <c r="J88" s="58"/>
      <c r="K88" s="62"/>
      <c r="L88" s="58" t="s">
        <v>40</v>
      </c>
      <c r="M88" s="63">
        <f t="shared" si="21"/>
        <v>0</v>
      </c>
      <c r="N88" s="63">
        <f t="shared" si="22"/>
        <v>0</v>
      </c>
      <c r="O88" s="487"/>
      <c r="P88" s="118">
        <f t="shared" si="23"/>
        <v>0</v>
      </c>
      <c r="Q88" s="94">
        <f t="shared" si="24"/>
        <v>0</v>
      </c>
      <c r="R88" s="94">
        <f t="shared" si="25"/>
        <v>0</v>
      </c>
      <c r="S88" s="94">
        <f t="shared" si="26"/>
        <v>0</v>
      </c>
      <c r="T88" s="118">
        <f t="shared" si="27"/>
        <v>0</v>
      </c>
      <c r="U88" s="118">
        <f t="shared" si="28"/>
        <v>0</v>
      </c>
      <c r="V88" s="28"/>
      <c r="W88" s="79">
        <f t="shared" si="29"/>
        <v>0</v>
      </c>
      <c r="X88" s="28"/>
      <c r="Y88" s="28"/>
      <c r="Z88" s="28"/>
    </row>
    <row r="89" spans="1:26" ht="15.75" customHeight="1">
      <c r="A89" s="110" t="s">
        <v>1221</v>
      </c>
      <c r="B89" s="58" t="s">
        <v>1222</v>
      </c>
      <c r="C89" s="58"/>
      <c r="D89" s="59"/>
      <c r="E89" s="58" t="s">
        <v>1199</v>
      </c>
      <c r="F89" s="147">
        <v>15</v>
      </c>
      <c r="G89" s="213">
        <v>35</v>
      </c>
      <c r="H89" s="61">
        <v>30</v>
      </c>
      <c r="I89" s="147">
        <f t="shared" si="20"/>
        <v>80</v>
      </c>
      <c r="J89" s="58"/>
      <c r="K89" s="62"/>
      <c r="L89" s="58" t="s">
        <v>40</v>
      </c>
      <c r="M89" s="63">
        <f t="shared" si="21"/>
        <v>0</v>
      </c>
      <c r="N89" s="63">
        <f t="shared" si="22"/>
        <v>0</v>
      </c>
      <c r="O89" s="28"/>
      <c r="P89" s="118">
        <f t="shared" si="23"/>
        <v>0</v>
      </c>
      <c r="Q89" s="94">
        <f t="shared" si="24"/>
        <v>0</v>
      </c>
      <c r="R89" s="94">
        <f t="shared" si="25"/>
        <v>0</v>
      </c>
      <c r="S89" s="94">
        <f t="shared" si="26"/>
        <v>0</v>
      </c>
      <c r="T89" s="118">
        <f t="shared" si="27"/>
        <v>0</v>
      </c>
      <c r="U89" s="118">
        <f t="shared" si="28"/>
        <v>0</v>
      </c>
      <c r="V89" s="28"/>
      <c r="W89" s="79">
        <f t="shared" si="29"/>
        <v>0</v>
      </c>
      <c r="X89" s="28"/>
      <c r="Y89" s="28"/>
      <c r="Z89" s="28"/>
    </row>
    <row r="90" spans="1:26" ht="15.75" customHeight="1">
      <c r="A90" s="110" t="s">
        <v>1223</v>
      </c>
      <c r="B90" s="58" t="s">
        <v>1224</v>
      </c>
      <c r="C90" s="58"/>
      <c r="D90" s="59"/>
      <c r="E90" s="58" t="s">
        <v>1225</v>
      </c>
      <c r="F90" s="147">
        <v>75</v>
      </c>
      <c r="G90" s="213">
        <v>1</v>
      </c>
      <c r="H90" s="61">
        <v>1</v>
      </c>
      <c r="I90" s="147">
        <f t="shared" si="20"/>
        <v>77</v>
      </c>
      <c r="J90" s="58"/>
      <c r="K90" s="62"/>
      <c r="L90" s="58" t="s">
        <v>40</v>
      </c>
      <c r="M90" s="63">
        <f t="shared" si="21"/>
        <v>0</v>
      </c>
      <c r="N90" s="63">
        <f t="shared" si="22"/>
        <v>0</v>
      </c>
      <c r="O90" s="463"/>
      <c r="P90" s="118">
        <f t="shared" si="23"/>
        <v>0</v>
      </c>
      <c r="Q90" s="94">
        <f t="shared" si="24"/>
        <v>0</v>
      </c>
      <c r="R90" s="94">
        <f t="shared" si="25"/>
        <v>0</v>
      </c>
      <c r="S90" s="94">
        <f t="shared" si="26"/>
        <v>0</v>
      </c>
      <c r="T90" s="118">
        <f t="shared" si="27"/>
        <v>0</v>
      </c>
      <c r="U90" s="118">
        <f t="shared" si="28"/>
        <v>0</v>
      </c>
      <c r="V90" s="28"/>
      <c r="W90" s="79">
        <f t="shared" si="29"/>
        <v>0</v>
      </c>
      <c r="X90" s="28"/>
      <c r="Y90" s="28"/>
      <c r="Z90" s="28"/>
    </row>
    <row r="91" spans="1:26" ht="15.75" customHeight="1">
      <c r="A91" s="110" t="s">
        <v>1226</v>
      </c>
      <c r="B91" s="58" t="s">
        <v>1227</v>
      </c>
      <c r="C91" s="58"/>
      <c r="D91" s="59"/>
      <c r="E91" s="58" t="s">
        <v>1228</v>
      </c>
      <c r="F91" s="147">
        <v>1</v>
      </c>
      <c r="G91" s="213">
        <v>0</v>
      </c>
      <c r="H91" s="61">
        <v>1</v>
      </c>
      <c r="I91" s="147">
        <f t="shared" si="20"/>
        <v>2</v>
      </c>
      <c r="J91" s="58"/>
      <c r="K91" s="62"/>
      <c r="L91" s="58" t="s">
        <v>40</v>
      </c>
      <c r="M91" s="63">
        <f t="shared" si="21"/>
        <v>0</v>
      </c>
      <c r="N91" s="63">
        <f t="shared" si="22"/>
        <v>0</v>
      </c>
      <c r="O91" s="185"/>
      <c r="P91" s="118">
        <f t="shared" si="23"/>
        <v>0</v>
      </c>
      <c r="Q91" s="94">
        <f t="shared" si="24"/>
        <v>0</v>
      </c>
      <c r="R91" s="94">
        <f t="shared" si="25"/>
        <v>0</v>
      </c>
      <c r="S91" s="94">
        <f t="shared" si="26"/>
        <v>0</v>
      </c>
      <c r="T91" s="118">
        <f t="shared" si="27"/>
        <v>0</v>
      </c>
      <c r="U91" s="118">
        <f t="shared" si="28"/>
        <v>0</v>
      </c>
      <c r="V91" s="28"/>
      <c r="W91" s="79">
        <f t="shared" si="29"/>
        <v>0</v>
      </c>
      <c r="X91" s="28"/>
      <c r="Y91" s="28"/>
      <c r="Z91" s="28"/>
    </row>
    <row r="92" spans="1:26" ht="15.75" customHeight="1">
      <c r="A92" s="110" t="s">
        <v>1229</v>
      </c>
      <c r="B92" s="58" t="s">
        <v>1230</v>
      </c>
      <c r="C92" s="58"/>
      <c r="D92" s="59"/>
      <c r="E92" s="58" t="s">
        <v>1231</v>
      </c>
      <c r="F92" s="147">
        <v>3</v>
      </c>
      <c r="G92" s="213">
        <v>1</v>
      </c>
      <c r="H92" s="466">
        <v>10</v>
      </c>
      <c r="I92" s="147">
        <f t="shared" si="20"/>
        <v>14</v>
      </c>
      <c r="J92" s="58"/>
      <c r="K92" s="62"/>
      <c r="L92" s="58" t="s">
        <v>40</v>
      </c>
      <c r="M92" s="63">
        <f t="shared" si="21"/>
        <v>0</v>
      </c>
      <c r="N92" s="63">
        <f t="shared" si="22"/>
        <v>0</v>
      </c>
      <c r="O92" s="28"/>
      <c r="P92" s="118">
        <f t="shared" si="23"/>
        <v>0</v>
      </c>
      <c r="Q92" s="94">
        <f t="shared" si="24"/>
        <v>0</v>
      </c>
      <c r="R92" s="94">
        <f t="shared" si="25"/>
        <v>0</v>
      </c>
      <c r="S92" s="94">
        <f t="shared" si="26"/>
        <v>0</v>
      </c>
      <c r="T92" s="118">
        <f t="shared" si="27"/>
        <v>0</v>
      </c>
      <c r="U92" s="118">
        <f t="shared" si="28"/>
        <v>0</v>
      </c>
      <c r="V92" s="28"/>
      <c r="W92" s="79">
        <f t="shared" si="29"/>
        <v>0</v>
      </c>
      <c r="X92" s="28"/>
      <c r="Y92" s="28"/>
      <c r="Z92" s="28"/>
    </row>
    <row r="93" spans="1:26" ht="15.75" customHeight="1">
      <c r="A93" s="110" t="s">
        <v>1232</v>
      </c>
      <c r="B93" s="58" t="s">
        <v>1233</v>
      </c>
      <c r="C93" s="58"/>
      <c r="D93" s="59"/>
      <c r="E93" s="58" t="s">
        <v>1234</v>
      </c>
      <c r="F93" s="147">
        <v>5</v>
      </c>
      <c r="G93" s="213">
        <v>10</v>
      </c>
      <c r="H93" s="61">
        <v>2</v>
      </c>
      <c r="I93" s="147">
        <f t="shared" si="20"/>
        <v>17</v>
      </c>
      <c r="J93" s="58"/>
      <c r="K93" s="62"/>
      <c r="L93" s="58" t="s">
        <v>40</v>
      </c>
      <c r="M93" s="63">
        <f t="shared" si="21"/>
        <v>0</v>
      </c>
      <c r="N93" s="63">
        <f t="shared" si="22"/>
        <v>0</v>
      </c>
      <c r="O93" s="468"/>
      <c r="P93" s="118">
        <f t="shared" si="23"/>
        <v>0</v>
      </c>
      <c r="Q93" s="94">
        <f t="shared" si="24"/>
        <v>0</v>
      </c>
      <c r="R93" s="94">
        <f t="shared" si="25"/>
        <v>0</v>
      </c>
      <c r="S93" s="94">
        <f t="shared" si="26"/>
        <v>0</v>
      </c>
      <c r="T93" s="118">
        <f t="shared" si="27"/>
        <v>0</v>
      </c>
      <c r="U93" s="118">
        <f t="shared" si="28"/>
        <v>0</v>
      </c>
      <c r="V93" s="28"/>
      <c r="W93" s="79">
        <f t="shared" si="29"/>
        <v>0</v>
      </c>
      <c r="X93" s="28"/>
      <c r="Y93" s="28"/>
      <c r="Z93" s="28"/>
    </row>
    <row r="94" spans="1:26" ht="15.75" customHeight="1">
      <c r="A94" s="110" t="s">
        <v>1235</v>
      </c>
      <c r="B94" s="58" t="s">
        <v>1236</v>
      </c>
      <c r="C94" s="58"/>
      <c r="D94" s="59"/>
      <c r="E94" s="58" t="s">
        <v>1234</v>
      </c>
      <c r="F94" s="147">
        <v>5</v>
      </c>
      <c r="G94" s="213">
        <v>3</v>
      </c>
      <c r="H94" s="61">
        <v>2</v>
      </c>
      <c r="I94" s="147">
        <f t="shared" si="20"/>
        <v>10</v>
      </c>
      <c r="J94" s="58"/>
      <c r="K94" s="62"/>
      <c r="L94" s="58" t="s">
        <v>40</v>
      </c>
      <c r="M94" s="63">
        <f t="shared" si="21"/>
        <v>0</v>
      </c>
      <c r="N94" s="63">
        <f t="shared" si="22"/>
        <v>0</v>
      </c>
      <c r="O94" s="28"/>
      <c r="P94" s="118">
        <f t="shared" si="23"/>
        <v>0</v>
      </c>
      <c r="Q94" s="94">
        <f t="shared" si="24"/>
        <v>0</v>
      </c>
      <c r="R94" s="94">
        <f t="shared" si="25"/>
        <v>0</v>
      </c>
      <c r="S94" s="94">
        <f t="shared" si="26"/>
        <v>0</v>
      </c>
      <c r="T94" s="118">
        <f t="shared" si="27"/>
        <v>0</v>
      </c>
      <c r="U94" s="118">
        <f t="shared" si="28"/>
        <v>0</v>
      </c>
      <c r="V94" s="28"/>
      <c r="W94" s="79">
        <f t="shared" si="29"/>
        <v>0</v>
      </c>
      <c r="X94" s="28"/>
      <c r="Y94" s="28"/>
      <c r="Z94" s="28"/>
    </row>
    <row r="95" spans="1:26" ht="15.75" customHeight="1">
      <c r="A95" s="110" t="s">
        <v>1237</v>
      </c>
      <c r="B95" s="58" t="s">
        <v>1238</v>
      </c>
      <c r="C95" s="58"/>
      <c r="D95" s="59"/>
      <c r="E95" s="58" t="s">
        <v>1239</v>
      </c>
      <c r="F95" s="147">
        <v>3</v>
      </c>
      <c r="G95" s="213">
        <v>1</v>
      </c>
      <c r="H95" s="61">
        <v>2</v>
      </c>
      <c r="I95" s="147">
        <f t="shared" si="20"/>
        <v>6</v>
      </c>
      <c r="J95" s="58"/>
      <c r="K95" s="62"/>
      <c r="L95" s="58" t="s">
        <v>40</v>
      </c>
      <c r="M95" s="63">
        <f t="shared" si="21"/>
        <v>0</v>
      </c>
      <c r="N95" s="63">
        <f t="shared" si="22"/>
        <v>0</v>
      </c>
      <c r="O95" s="464"/>
      <c r="P95" s="118">
        <f t="shared" si="23"/>
        <v>0</v>
      </c>
      <c r="Q95" s="94">
        <f t="shared" si="24"/>
        <v>0</v>
      </c>
      <c r="R95" s="94">
        <f t="shared" si="25"/>
        <v>0</v>
      </c>
      <c r="S95" s="94">
        <f t="shared" si="26"/>
        <v>0</v>
      </c>
      <c r="T95" s="118">
        <f t="shared" si="27"/>
        <v>0</v>
      </c>
      <c r="U95" s="118">
        <f t="shared" si="28"/>
        <v>0</v>
      </c>
      <c r="V95" s="28"/>
      <c r="W95" s="79">
        <f t="shared" si="29"/>
        <v>0</v>
      </c>
      <c r="X95" s="28"/>
      <c r="Y95" s="28"/>
      <c r="Z95" s="28"/>
    </row>
    <row r="96" spans="1:26" ht="15.75" customHeight="1">
      <c r="A96" s="110" t="s">
        <v>1240</v>
      </c>
      <c r="B96" s="58" t="s">
        <v>1241</v>
      </c>
      <c r="C96" s="58"/>
      <c r="D96" s="59"/>
      <c r="E96" s="58" t="s">
        <v>1214</v>
      </c>
      <c r="F96" s="147">
        <v>1</v>
      </c>
      <c r="G96" s="213">
        <v>15</v>
      </c>
      <c r="H96" s="61">
        <v>1</v>
      </c>
      <c r="I96" s="147">
        <f t="shared" si="20"/>
        <v>17</v>
      </c>
      <c r="J96" s="58"/>
      <c r="K96" s="62"/>
      <c r="L96" s="58" t="s">
        <v>40</v>
      </c>
      <c r="M96" s="63">
        <f t="shared" si="21"/>
        <v>0</v>
      </c>
      <c r="N96" s="63">
        <f t="shared" si="22"/>
        <v>0</v>
      </c>
      <c r="O96" s="464"/>
      <c r="P96" s="118">
        <f t="shared" si="23"/>
        <v>0</v>
      </c>
      <c r="Q96" s="94">
        <f t="shared" si="24"/>
        <v>0</v>
      </c>
      <c r="R96" s="94">
        <f t="shared" si="25"/>
        <v>0</v>
      </c>
      <c r="S96" s="94">
        <f t="shared" si="26"/>
        <v>0</v>
      </c>
      <c r="T96" s="118">
        <f t="shared" si="27"/>
        <v>0</v>
      </c>
      <c r="U96" s="118">
        <f t="shared" si="28"/>
        <v>0</v>
      </c>
      <c r="V96" s="28"/>
      <c r="W96" s="79">
        <f t="shared" si="29"/>
        <v>0</v>
      </c>
      <c r="X96" s="28"/>
      <c r="Y96" s="28"/>
      <c r="Z96" s="28"/>
    </row>
    <row r="97" spans="1:26" ht="15.75" customHeight="1">
      <c r="A97" s="110" t="s">
        <v>1242</v>
      </c>
      <c r="B97" s="58" t="s">
        <v>1243</v>
      </c>
      <c r="C97" s="58"/>
      <c r="D97" s="59"/>
      <c r="E97" s="58" t="s">
        <v>1214</v>
      </c>
      <c r="F97" s="147">
        <v>15</v>
      </c>
      <c r="G97" s="213">
        <v>20</v>
      </c>
      <c r="H97" s="61">
        <v>1</v>
      </c>
      <c r="I97" s="147">
        <f t="shared" si="20"/>
        <v>36</v>
      </c>
      <c r="J97" s="58"/>
      <c r="K97" s="62"/>
      <c r="L97" s="58" t="s">
        <v>40</v>
      </c>
      <c r="M97" s="63">
        <f t="shared" si="21"/>
        <v>0</v>
      </c>
      <c r="N97" s="63">
        <f t="shared" si="22"/>
        <v>0</v>
      </c>
      <c r="O97" s="464"/>
      <c r="P97" s="118">
        <f t="shared" si="23"/>
        <v>0</v>
      </c>
      <c r="Q97" s="94">
        <f t="shared" si="24"/>
        <v>0</v>
      </c>
      <c r="R97" s="94">
        <f t="shared" si="25"/>
        <v>0</v>
      </c>
      <c r="S97" s="94">
        <f t="shared" si="26"/>
        <v>0</v>
      </c>
      <c r="T97" s="118">
        <f t="shared" si="27"/>
        <v>0</v>
      </c>
      <c r="U97" s="118">
        <f t="shared" si="28"/>
        <v>0</v>
      </c>
      <c r="V97" s="28"/>
      <c r="W97" s="79">
        <f t="shared" si="29"/>
        <v>0</v>
      </c>
      <c r="X97" s="28"/>
      <c r="Y97" s="28"/>
      <c r="Z97" s="28"/>
    </row>
    <row r="98" spans="1:26" ht="15.75" customHeight="1">
      <c r="A98" s="110" t="s">
        <v>1244</v>
      </c>
      <c r="B98" s="58" t="s">
        <v>1245</v>
      </c>
      <c r="C98" s="58"/>
      <c r="D98" s="59"/>
      <c r="E98" s="58" t="s">
        <v>1246</v>
      </c>
      <c r="F98" s="147">
        <v>1</v>
      </c>
      <c r="G98" s="213">
        <v>2</v>
      </c>
      <c r="H98" s="61">
        <v>20</v>
      </c>
      <c r="I98" s="147">
        <f t="shared" si="20"/>
        <v>23</v>
      </c>
      <c r="J98" s="58"/>
      <c r="K98" s="62"/>
      <c r="L98" s="58" t="s">
        <v>40</v>
      </c>
      <c r="M98" s="63">
        <f t="shared" si="21"/>
        <v>0</v>
      </c>
      <c r="N98" s="63">
        <f t="shared" si="22"/>
        <v>0</v>
      </c>
      <c r="O98" s="464"/>
      <c r="P98" s="118">
        <f t="shared" si="23"/>
        <v>0</v>
      </c>
      <c r="Q98" s="94">
        <f t="shared" si="24"/>
        <v>0</v>
      </c>
      <c r="R98" s="94">
        <f t="shared" si="25"/>
        <v>0</v>
      </c>
      <c r="S98" s="94">
        <f t="shared" si="26"/>
        <v>0</v>
      </c>
      <c r="T98" s="118">
        <f t="shared" si="27"/>
        <v>0</v>
      </c>
      <c r="U98" s="118">
        <f t="shared" si="28"/>
        <v>0</v>
      </c>
      <c r="V98" s="28"/>
      <c r="W98" s="79">
        <f t="shared" si="29"/>
        <v>0</v>
      </c>
      <c r="X98" s="28"/>
      <c r="Y98" s="28"/>
      <c r="Z98" s="28"/>
    </row>
    <row r="99" spans="1:26" ht="15.75" customHeight="1">
      <c r="A99" s="110" t="s">
        <v>1247</v>
      </c>
      <c r="B99" s="58" t="s">
        <v>1248</v>
      </c>
      <c r="C99" s="58"/>
      <c r="D99" s="59"/>
      <c r="E99" s="58" t="s">
        <v>1249</v>
      </c>
      <c r="F99" s="147">
        <v>40</v>
      </c>
      <c r="G99" s="213">
        <v>20</v>
      </c>
      <c r="H99" s="61">
        <v>25</v>
      </c>
      <c r="I99" s="147">
        <f t="shared" si="20"/>
        <v>85</v>
      </c>
      <c r="J99" s="58"/>
      <c r="K99" s="62"/>
      <c r="L99" s="58" t="s">
        <v>40</v>
      </c>
      <c r="M99" s="63">
        <f t="shared" si="21"/>
        <v>0</v>
      </c>
      <c r="N99" s="63">
        <f t="shared" si="22"/>
        <v>0</v>
      </c>
      <c r="O99" s="185"/>
      <c r="P99" s="118">
        <f t="shared" si="23"/>
        <v>0</v>
      </c>
      <c r="Q99" s="94">
        <f t="shared" si="24"/>
        <v>0</v>
      </c>
      <c r="R99" s="94">
        <f t="shared" si="25"/>
        <v>0</v>
      </c>
      <c r="S99" s="94">
        <f t="shared" si="26"/>
        <v>0</v>
      </c>
      <c r="T99" s="118">
        <f t="shared" si="27"/>
        <v>0</v>
      </c>
      <c r="U99" s="118">
        <f t="shared" si="28"/>
        <v>0</v>
      </c>
      <c r="V99" s="28"/>
      <c r="W99" s="79">
        <f t="shared" si="29"/>
        <v>0</v>
      </c>
      <c r="X99" s="28"/>
      <c r="Y99" s="28"/>
      <c r="Z99" s="28"/>
    </row>
    <row r="100" spans="1:26" ht="15.75" customHeight="1">
      <c r="A100" s="110" t="s">
        <v>1250</v>
      </c>
      <c r="B100" s="58" t="s">
        <v>1251</v>
      </c>
      <c r="C100" s="58"/>
      <c r="D100" s="59"/>
      <c r="E100" s="58" t="s">
        <v>1252</v>
      </c>
      <c r="F100" s="147">
        <v>2</v>
      </c>
      <c r="G100" s="213">
        <v>1</v>
      </c>
      <c r="H100" s="214">
        <v>1</v>
      </c>
      <c r="I100" s="147">
        <f t="shared" si="20"/>
        <v>4</v>
      </c>
      <c r="J100" s="58"/>
      <c r="K100" s="62"/>
      <c r="L100" s="58" t="s">
        <v>40</v>
      </c>
      <c r="M100" s="63">
        <f t="shared" si="21"/>
        <v>0</v>
      </c>
      <c r="N100" s="63">
        <f t="shared" si="22"/>
        <v>0</v>
      </c>
      <c r="O100" s="463"/>
      <c r="P100" s="118">
        <f t="shared" si="23"/>
        <v>0</v>
      </c>
      <c r="Q100" s="94">
        <f t="shared" si="24"/>
        <v>0</v>
      </c>
      <c r="R100" s="94">
        <f t="shared" si="25"/>
        <v>0</v>
      </c>
      <c r="S100" s="94">
        <f t="shared" si="26"/>
        <v>0</v>
      </c>
      <c r="T100" s="118">
        <f t="shared" si="27"/>
        <v>0</v>
      </c>
      <c r="U100" s="118">
        <f t="shared" si="28"/>
        <v>0</v>
      </c>
      <c r="V100" s="28"/>
      <c r="W100" s="79">
        <f t="shared" si="29"/>
        <v>0</v>
      </c>
      <c r="X100" s="28"/>
      <c r="Y100" s="28"/>
      <c r="Z100" s="28"/>
    </row>
    <row r="101" spans="1:26" ht="15.75" customHeight="1">
      <c r="A101" s="110" t="s">
        <v>1253</v>
      </c>
      <c r="B101" s="58" t="s">
        <v>1254</v>
      </c>
      <c r="C101" s="58"/>
      <c r="D101" s="59"/>
      <c r="E101" s="58" t="s">
        <v>1255</v>
      </c>
      <c r="F101" s="147">
        <v>1</v>
      </c>
      <c r="G101" s="213">
        <v>1</v>
      </c>
      <c r="H101" s="214">
        <v>1</v>
      </c>
      <c r="I101" s="147">
        <f t="shared" si="20"/>
        <v>3</v>
      </c>
      <c r="J101" s="58"/>
      <c r="K101" s="62"/>
      <c r="L101" s="58" t="s">
        <v>40</v>
      </c>
      <c r="M101" s="63">
        <f t="shared" si="21"/>
        <v>0</v>
      </c>
      <c r="N101" s="63">
        <f t="shared" si="22"/>
        <v>0</v>
      </c>
      <c r="O101" s="463"/>
      <c r="P101" s="118">
        <f t="shared" si="23"/>
        <v>0</v>
      </c>
      <c r="Q101" s="94">
        <f t="shared" si="24"/>
        <v>0</v>
      </c>
      <c r="R101" s="94">
        <f t="shared" si="25"/>
        <v>0</v>
      </c>
      <c r="S101" s="94">
        <f t="shared" si="26"/>
        <v>0</v>
      </c>
      <c r="T101" s="118">
        <f t="shared" si="27"/>
        <v>0</v>
      </c>
      <c r="U101" s="118">
        <f t="shared" si="28"/>
        <v>0</v>
      </c>
      <c r="V101" s="28"/>
      <c r="W101" s="79">
        <f t="shared" si="29"/>
        <v>0</v>
      </c>
      <c r="X101" s="28"/>
      <c r="Y101" s="28"/>
      <c r="Z101" s="28"/>
    </row>
    <row r="102" spans="1:26" ht="15.75" customHeight="1">
      <c r="A102" s="110" t="s">
        <v>1256</v>
      </c>
      <c r="B102" s="58" t="s">
        <v>1257</v>
      </c>
      <c r="C102" s="58"/>
      <c r="D102" s="59"/>
      <c r="E102" s="58" t="s">
        <v>1258</v>
      </c>
      <c r="F102" s="147">
        <v>10</v>
      </c>
      <c r="G102" s="213">
        <v>0</v>
      </c>
      <c r="H102" s="214">
        <v>1</v>
      </c>
      <c r="I102" s="147">
        <f t="shared" si="20"/>
        <v>11</v>
      </c>
      <c r="J102" s="58"/>
      <c r="K102" s="62"/>
      <c r="L102" s="58" t="s">
        <v>40</v>
      </c>
      <c r="M102" s="63">
        <f t="shared" si="21"/>
        <v>0</v>
      </c>
      <c r="N102" s="63">
        <f t="shared" si="22"/>
        <v>0</v>
      </c>
      <c r="O102" s="463"/>
      <c r="P102" s="118">
        <f t="shared" si="23"/>
        <v>0</v>
      </c>
      <c r="Q102" s="94">
        <f t="shared" si="24"/>
        <v>0</v>
      </c>
      <c r="R102" s="94">
        <f t="shared" si="25"/>
        <v>0</v>
      </c>
      <c r="S102" s="94">
        <f t="shared" si="26"/>
        <v>0</v>
      </c>
      <c r="T102" s="118">
        <f t="shared" si="27"/>
        <v>0</v>
      </c>
      <c r="U102" s="118">
        <f t="shared" si="28"/>
        <v>0</v>
      </c>
      <c r="V102" s="28"/>
      <c r="W102" s="79">
        <f t="shared" si="29"/>
        <v>0</v>
      </c>
      <c r="X102" s="28"/>
      <c r="Y102" s="28"/>
      <c r="Z102" s="28"/>
    </row>
    <row r="103" spans="1:26" ht="15.75" customHeight="1">
      <c r="A103" s="110" t="s">
        <v>1259</v>
      </c>
      <c r="B103" s="58" t="s">
        <v>1260</v>
      </c>
      <c r="C103" s="58"/>
      <c r="D103" s="59"/>
      <c r="E103" s="58" t="s">
        <v>804</v>
      </c>
      <c r="F103" s="147">
        <v>5</v>
      </c>
      <c r="G103" s="213">
        <v>1</v>
      </c>
      <c r="H103" s="61">
        <v>1</v>
      </c>
      <c r="I103" s="147">
        <f t="shared" ref="I103:I134" si="30">SUM(F103:H103)</f>
        <v>7</v>
      </c>
      <c r="J103" s="58"/>
      <c r="K103" s="62"/>
      <c r="L103" s="58" t="s">
        <v>40</v>
      </c>
      <c r="M103" s="63">
        <f t="shared" ref="M103:M134" si="31">K103*I103</f>
        <v>0</v>
      </c>
      <c r="N103" s="63">
        <f t="shared" ref="N103:N134" si="32">(M103*L103)+M103</f>
        <v>0</v>
      </c>
      <c r="O103" s="185"/>
      <c r="P103" s="118">
        <f t="shared" ref="P103:P134" si="33">ROUND((F103*K103),2)</f>
        <v>0</v>
      </c>
      <c r="Q103" s="94">
        <f t="shared" ref="Q103:Q134" si="34">ROUND((P103+P103*L103),2)</f>
        <v>0</v>
      </c>
      <c r="R103" s="94">
        <f t="shared" ref="R103:R134" si="35">ROUND((G103*K103),2)</f>
        <v>0</v>
      </c>
      <c r="S103" s="94">
        <f t="shared" ref="S103:S134" si="36">ROUND((R103+R103*L103),2)</f>
        <v>0</v>
      </c>
      <c r="T103" s="118">
        <f t="shared" ref="T103:T134" si="37">ROUND((H103*K103),2)</f>
        <v>0</v>
      </c>
      <c r="U103" s="118">
        <f t="shared" ref="U103:U134" si="38">ROUND((T103+T103*L103),2)</f>
        <v>0</v>
      </c>
      <c r="V103" s="28"/>
      <c r="W103" s="79">
        <f t="shared" ref="W103:W134" si="39">N103-(Q103+S103+U103)</f>
        <v>0</v>
      </c>
      <c r="X103" s="28"/>
      <c r="Y103" s="28"/>
      <c r="Z103" s="28"/>
    </row>
    <row r="104" spans="1:26" ht="15.75" customHeight="1">
      <c r="A104" s="110" t="s">
        <v>1261</v>
      </c>
      <c r="B104" s="58" t="s">
        <v>1262</v>
      </c>
      <c r="C104" s="58"/>
      <c r="D104" s="59"/>
      <c r="E104" s="58" t="s">
        <v>804</v>
      </c>
      <c r="F104" s="147">
        <v>2</v>
      </c>
      <c r="G104" s="213">
        <v>1</v>
      </c>
      <c r="H104" s="61">
        <v>1</v>
      </c>
      <c r="I104" s="147">
        <f t="shared" si="30"/>
        <v>4</v>
      </c>
      <c r="J104" s="58"/>
      <c r="K104" s="62"/>
      <c r="L104" s="58" t="s">
        <v>40</v>
      </c>
      <c r="M104" s="63">
        <f t="shared" si="31"/>
        <v>0</v>
      </c>
      <c r="N104" s="63">
        <f t="shared" si="32"/>
        <v>0</v>
      </c>
      <c r="O104" s="185"/>
      <c r="P104" s="118">
        <f t="shared" si="33"/>
        <v>0</v>
      </c>
      <c r="Q104" s="94">
        <f t="shared" si="34"/>
        <v>0</v>
      </c>
      <c r="R104" s="94">
        <f t="shared" si="35"/>
        <v>0</v>
      </c>
      <c r="S104" s="94">
        <f t="shared" si="36"/>
        <v>0</v>
      </c>
      <c r="T104" s="118">
        <f t="shared" si="37"/>
        <v>0</v>
      </c>
      <c r="U104" s="118">
        <f t="shared" si="38"/>
        <v>0</v>
      </c>
      <c r="V104" s="28"/>
      <c r="W104" s="79">
        <f t="shared" si="39"/>
        <v>0</v>
      </c>
      <c r="X104" s="28"/>
      <c r="Y104" s="28"/>
      <c r="Z104" s="28"/>
    </row>
    <row r="105" spans="1:26" ht="15.75" customHeight="1">
      <c r="A105" s="110" t="s">
        <v>1263</v>
      </c>
      <c r="B105" s="58" t="s">
        <v>1264</v>
      </c>
      <c r="C105" s="58"/>
      <c r="D105" s="59"/>
      <c r="E105" s="58" t="s">
        <v>1265</v>
      </c>
      <c r="F105" s="147">
        <v>5</v>
      </c>
      <c r="G105" s="213">
        <v>8</v>
      </c>
      <c r="H105" s="61">
        <v>10</v>
      </c>
      <c r="I105" s="147">
        <f t="shared" si="30"/>
        <v>23</v>
      </c>
      <c r="J105" s="58"/>
      <c r="K105" s="62"/>
      <c r="L105" s="58" t="s">
        <v>40</v>
      </c>
      <c r="M105" s="63">
        <f t="shared" si="31"/>
        <v>0</v>
      </c>
      <c r="N105" s="63">
        <f t="shared" si="32"/>
        <v>0</v>
      </c>
      <c r="O105" s="185"/>
      <c r="P105" s="118">
        <f t="shared" si="33"/>
        <v>0</v>
      </c>
      <c r="Q105" s="94">
        <f t="shared" si="34"/>
        <v>0</v>
      </c>
      <c r="R105" s="94">
        <f t="shared" si="35"/>
        <v>0</v>
      </c>
      <c r="S105" s="94">
        <f t="shared" si="36"/>
        <v>0</v>
      </c>
      <c r="T105" s="118">
        <f t="shared" si="37"/>
        <v>0</v>
      </c>
      <c r="U105" s="118">
        <f t="shared" si="38"/>
        <v>0</v>
      </c>
      <c r="V105" s="28"/>
      <c r="W105" s="79">
        <f t="shared" si="39"/>
        <v>0</v>
      </c>
      <c r="X105" s="28"/>
      <c r="Y105" s="28"/>
      <c r="Z105" s="28"/>
    </row>
    <row r="106" spans="1:26" ht="15.75" customHeight="1">
      <c r="A106" s="110" t="s">
        <v>1266</v>
      </c>
      <c r="B106" s="58" t="s">
        <v>1267</v>
      </c>
      <c r="C106" s="58"/>
      <c r="D106" s="59"/>
      <c r="E106" s="58" t="s">
        <v>1268</v>
      </c>
      <c r="F106" s="147">
        <v>10</v>
      </c>
      <c r="G106" s="213">
        <v>8</v>
      </c>
      <c r="H106" s="61">
        <v>0</v>
      </c>
      <c r="I106" s="147">
        <f t="shared" si="30"/>
        <v>18</v>
      </c>
      <c r="J106" s="58"/>
      <c r="K106" s="62"/>
      <c r="L106" s="58" t="s">
        <v>40</v>
      </c>
      <c r="M106" s="63">
        <f t="shared" si="31"/>
        <v>0</v>
      </c>
      <c r="N106" s="63">
        <f t="shared" si="32"/>
        <v>0</v>
      </c>
      <c r="O106" s="185"/>
      <c r="P106" s="118">
        <f t="shared" si="33"/>
        <v>0</v>
      </c>
      <c r="Q106" s="94">
        <f t="shared" si="34"/>
        <v>0</v>
      </c>
      <c r="R106" s="94">
        <f t="shared" si="35"/>
        <v>0</v>
      </c>
      <c r="S106" s="94">
        <f t="shared" si="36"/>
        <v>0</v>
      </c>
      <c r="T106" s="118">
        <f t="shared" si="37"/>
        <v>0</v>
      </c>
      <c r="U106" s="118">
        <f t="shared" si="38"/>
        <v>0</v>
      </c>
      <c r="V106" s="28"/>
      <c r="W106" s="79">
        <f t="shared" si="39"/>
        <v>0</v>
      </c>
      <c r="X106" s="28"/>
      <c r="Y106" s="28"/>
      <c r="Z106" s="28"/>
    </row>
    <row r="107" spans="1:26" ht="15.75" customHeight="1">
      <c r="A107" s="110" t="s">
        <v>1269</v>
      </c>
      <c r="B107" s="58" t="s">
        <v>1270</v>
      </c>
      <c r="C107" s="58"/>
      <c r="D107" s="59"/>
      <c r="E107" s="58" t="s">
        <v>1271</v>
      </c>
      <c r="F107" s="147">
        <v>30</v>
      </c>
      <c r="G107" s="213">
        <v>20</v>
      </c>
      <c r="H107" s="61">
        <v>0</v>
      </c>
      <c r="I107" s="147">
        <f t="shared" si="30"/>
        <v>50</v>
      </c>
      <c r="J107" s="58"/>
      <c r="K107" s="62"/>
      <c r="L107" s="58" t="s">
        <v>40</v>
      </c>
      <c r="M107" s="63">
        <f t="shared" si="31"/>
        <v>0</v>
      </c>
      <c r="N107" s="63">
        <f t="shared" si="32"/>
        <v>0</v>
      </c>
      <c r="O107" s="185"/>
      <c r="P107" s="118">
        <f t="shared" si="33"/>
        <v>0</v>
      </c>
      <c r="Q107" s="94">
        <f t="shared" si="34"/>
        <v>0</v>
      </c>
      <c r="R107" s="94">
        <f t="shared" si="35"/>
        <v>0</v>
      </c>
      <c r="S107" s="94">
        <f t="shared" si="36"/>
        <v>0</v>
      </c>
      <c r="T107" s="118">
        <f t="shared" si="37"/>
        <v>0</v>
      </c>
      <c r="U107" s="118">
        <f t="shared" si="38"/>
        <v>0</v>
      </c>
      <c r="V107" s="28"/>
      <c r="W107" s="79">
        <f t="shared" si="39"/>
        <v>0</v>
      </c>
      <c r="X107" s="28"/>
      <c r="Y107" s="28"/>
      <c r="Z107" s="28"/>
    </row>
    <row r="108" spans="1:26" ht="15.75" customHeight="1">
      <c r="A108" s="110" t="s">
        <v>1272</v>
      </c>
      <c r="B108" s="58" t="s">
        <v>1273</v>
      </c>
      <c r="C108" s="58"/>
      <c r="D108" s="59"/>
      <c r="E108" s="58" t="s">
        <v>1214</v>
      </c>
      <c r="F108" s="147">
        <v>1</v>
      </c>
      <c r="G108" s="213">
        <v>1</v>
      </c>
      <c r="H108" s="61">
        <v>0</v>
      </c>
      <c r="I108" s="147">
        <f t="shared" si="30"/>
        <v>2</v>
      </c>
      <c r="J108" s="58"/>
      <c r="K108" s="62"/>
      <c r="L108" s="58" t="s">
        <v>40</v>
      </c>
      <c r="M108" s="63">
        <f t="shared" si="31"/>
        <v>0</v>
      </c>
      <c r="N108" s="63">
        <f t="shared" si="32"/>
        <v>0</v>
      </c>
      <c r="O108" s="185"/>
      <c r="P108" s="118">
        <f t="shared" si="33"/>
        <v>0</v>
      </c>
      <c r="Q108" s="94">
        <f t="shared" si="34"/>
        <v>0</v>
      </c>
      <c r="R108" s="94">
        <f t="shared" si="35"/>
        <v>0</v>
      </c>
      <c r="S108" s="94">
        <f t="shared" si="36"/>
        <v>0</v>
      </c>
      <c r="T108" s="118">
        <f t="shared" si="37"/>
        <v>0</v>
      </c>
      <c r="U108" s="118">
        <f t="shared" si="38"/>
        <v>0</v>
      </c>
      <c r="V108" s="28"/>
      <c r="W108" s="79">
        <f t="shared" si="39"/>
        <v>0</v>
      </c>
      <c r="X108" s="28"/>
      <c r="Y108" s="28"/>
      <c r="Z108" s="28"/>
    </row>
    <row r="109" spans="1:26" ht="15.75" customHeight="1">
      <c r="A109" s="110" t="s">
        <v>1274</v>
      </c>
      <c r="B109" s="58" t="s">
        <v>1275</v>
      </c>
      <c r="C109" s="58"/>
      <c r="D109" s="59"/>
      <c r="E109" s="58" t="s">
        <v>1214</v>
      </c>
      <c r="F109" s="147">
        <v>5</v>
      </c>
      <c r="G109" s="213">
        <v>1</v>
      </c>
      <c r="H109" s="61">
        <v>1</v>
      </c>
      <c r="I109" s="147">
        <f t="shared" si="30"/>
        <v>7</v>
      </c>
      <c r="J109" s="58"/>
      <c r="K109" s="62"/>
      <c r="L109" s="58" t="s">
        <v>40</v>
      </c>
      <c r="M109" s="63">
        <f t="shared" si="31"/>
        <v>0</v>
      </c>
      <c r="N109" s="63">
        <f t="shared" si="32"/>
        <v>0</v>
      </c>
      <c r="O109" s="185"/>
      <c r="P109" s="118">
        <f t="shared" si="33"/>
        <v>0</v>
      </c>
      <c r="Q109" s="94">
        <f t="shared" si="34"/>
        <v>0</v>
      </c>
      <c r="R109" s="94">
        <f t="shared" si="35"/>
        <v>0</v>
      </c>
      <c r="S109" s="94">
        <f t="shared" si="36"/>
        <v>0</v>
      </c>
      <c r="T109" s="118">
        <f t="shared" si="37"/>
        <v>0</v>
      </c>
      <c r="U109" s="118">
        <f t="shared" si="38"/>
        <v>0</v>
      </c>
      <c r="V109" s="28"/>
      <c r="W109" s="79">
        <f t="shared" si="39"/>
        <v>0</v>
      </c>
      <c r="X109" s="28"/>
      <c r="Y109" s="28"/>
      <c r="Z109" s="28"/>
    </row>
    <row r="110" spans="1:26" ht="15.75" customHeight="1">
      <c r="A110" s="488" t="s">
        <v>1276</v>
      </c>
      <c r="B110" s="58" t="s">
        <v>1277</v>
      </c>
      <c r="C110" s="58"/>
      <c r="D110" s="59"/>
      <c r="E110" s="58" t="s">
        <v>1278</v>
      </c>
      <c r="F110" s="147">
        <v>2</v>
      </c>
      <c r="G110" s="213">
        <v>0</v>
      </c>
      <c r="H110" s="61">
        <v>20</v>
      </c>
      <c r="I110" s="147">
        <f t="shared" si="30"/>
        <v>22</v>
      </c>
      <c r="J110" s="58"/>
      <c r="K110" s="62"/>
      <c r="L110" s="58" t="s">
        <v>40</v>
      </c>
      <c r="M110" s="63">
        <f t="shared" si="31"/>
        <v>0</v>
      </c>
      <c r="N110" s="63">
        <f t="shared" si="32"/>
        <v>0</v>
      </c>
      <c r="O110" s="463"/>
      <c r="P110" s="118">
        <f t="shared" si="33"/>
        <v>0</v>
      </c>
      <c r="Q110" s="94">
        <f t="shared" si="34"/>
        <v>0</v>
      </c>
      <c r="R110" s="94">
        <f t="shared" si="35"/>
        <v>0</v>
      </c>
      <c r="S110" s="94">
        <f t="shared" si="36"/>
        <v>0</v>
      </c>
      <c r="T110" s="118">
        <f t="shared" si="37"/>
        <v>0</v>
      </c>
      <c r="U110" s="118">
        <f t="shared" si="38"/>
        <v>0</v>
      </c>
      <c r="V110" s="28"/>
      <c r="W110" s="79">
        <f t="shared" si="39"/>
        <v>0</v>
      </c>
      <c r="X110" s="28"/>
      <c r="Y110" s="28"/>
      <c r="Z110" s="28"/>
    </row>
    <row r="111" spans="1:26" ht="15.75" customHeight="1">
      <c r="A111" s="488" t="s">
        <v>1279</v>
      </c>
      <c r="B111" s="58" t="s">
        <v>1280</v>
      </c>
      <c r="C111" s="58"/>
      <c r="D111" s="59"/>
      <c r="E111" s="58" t="s">
        <v>1281</v>
      </c>
      <c r="F111" s="147">
        <v>3</v>
      </c>
      <c r="G111" s="213">
        <v>1</v>
      </c>
      <c r="H111" s="61">
        <v>5</v>
      </c>
      <c r="I111" s="147">
        <f t="shared" si="30"/>
        <v>9</v>
      </c>
      <c r="J111" s="58"/>
      <c r="K111" s="62"/>
      <c r="L111" s="58" t="s">
        <v>40</v>
      </c>
      <c r="M111" s="63">
        <f t="shared" si="31"/>
        <v>0</v>
      </c>
      <c r="N111" s="63">
        <f t="shared" si="32"/>
        <v>0</v>
      </c>
      <c r="O111" s="185"/>
      <c r="P111" s="118">
        <f t="shared" si="33"/>
        <v>0</v>
      </c>
      <c r="Q111" s="94">
        <f t="shared" si="34"/>
        <v>0</v>
      </c>
      <c r="R111" s="94">
        <f t="shared" si="35"/>
        <v>0</v>
      </c>
      <c r="S111" s="94">
        <f t="shared" si="36"/>
        <v>0</v>
      </c>
      <c r="T111" s="118">
        <f t="shared" si="37"/>
        <v>0</v>
      </c>
      <c r="U111" s="118">
        <f t="shared" si="38"/>
        <v>0</v>
      </c>
      <c r="V111" s="28"/>
      <c r="W111" s="79">
        <f t="shared" si="39"/>
        <v>0</v>
      </c>
      <c r="X111" s="28"/>
      <c r="Y111" s="28"/>
      <c r="Z111" s="28"/>
    </row>
    <row r="112" spans="1:26" ht="15.75" customHeight="1">
      <c r="A112" s="488" t="s">
        <v>1282</v>
      </c>
      <c r="B112" s="58" t="s">
        <v>1283</v>
      </c>
      <c r="C112" s="58"/>
      <c r="D112" s="59"/>
      <c r="E112" s="58" t="s">
        <v>1284</v>
      </c>
      <c r="F112" s="147">
        <v>30</v>
      </c>
      <c r="G112" s="213">
        <v>3</v>
      </c>
      <c r="H112" s="61">
        <v>10</v>
      </c>
      <c r="I112" s="147">
        <f t="shared" si="30"/>
        <v>43</v>
      </c>
      <c r="J112" s="58"/>
      <c r="K112" s="62"/>
      <c r="L112" s="58" t="s">
        <v>40</v>
      </c>
      <c r="M112" s="63">
        <f t="shared" si="31"/>
        <v>0</v>
      </c>
      <c r="N112" s="63">
        <f t="shared" si="32"/>
        <v>0</v>
      </c>
      <c r="O112" s="185"/>
      <c r="P112" s="118">
        <f t="shared" si="33"/>
        <v>0</v>
      </c>
      <c r="Q112" s="94">
        <f t="shared" si="34"/>
        <v>0</v>
      </c>
      <c r="R112" s="94">
        <f t="shared" si="35"/>
        <v>0</v>
      </c>
      <c r="S112" s="94">
        <f t="shared" si="36"/>
        <v>0</v>
      </c>
      <c r="T112" s="118">
        <f t="shared" si="37"/>
        <v>0</v>
      </c>
      <c r="U112" s="118">
        <f t="shared" si="38"/>
        <v>0</v>
      </c>
      <c r="V112" s="28"/>
      <c r="W112" s="79">
        <f t="shared" si="39"/>
        <v>0</v>
      </c>
      <c r="X112" s="28"/>
      <c r="Y112" s="28"/>
      <c r="Z112" s="28"/>
    </row>
    <row r="113" spans="1:26" ht="15.75" customHeight="1">
      <c r="A113" s="110" t="s">
        <v>1285</v>
      </c>
      <c r="B113" s="58" t="s">
        <v>1286</v>
      </c>
      <c r="C113" s="58"/>
      <c r="D113" s="59"/>
      <c r="E113" s="58" t="s">
        <v>1287</v>
      </c>
      <c r="F113" s="147">
        <v>5</v>
      </c>
      <c r="G113" s="213">
        <v>5</v>
      </c>
      <c r="H113" s="61">
        <v>2</v>
      </c>
      <c r="I113" s="147">
        <f t="shared" si="30"/>
        <v>12</v>
      </c>
      <c r="J113" s="58"/>
      <c r="K113" s="62"/>
      <c r="L113" s="58" t="s">
        <v>40</v>
      </c>
      <c r="M113" s="63">
        <f t="shared" si="31"/>
        <v>0</v>
      </c>
      <c r="N113" s="63">
        <f t="shared" si="32"/>
        <v>0</v>
      </c>
      <c r="O113" s="185"/>
      <c r="P113" s="118">
        <f t="shared" si="33"/>
        <v>0</v>
      </c>
      <c r="Q113" s="94">
        <f t="shared" si="34"/>
        <v>0</v>
      </c>
      <c r="R113" s="94">
        <f t="shared" si="35"/>
        <v>0</v>
      </c>
      <c r="S113" s="94">
        <f t="shared" si="36"/>
        <v>0</v>
      </c>
      <c r="T113" s="118">
        <f t="shared" si="37"/>
        <v>0</v>
      </c>
      <c r="U113" s="118">
        <f t="shared" si="38"/>
        <v>0</v>
      </c>
      <c r="V113" s="28"/>
      <c r="W113" s="79">
        <f t="shared" si="39"/>
        <v>0</v>
      </c>
      <c r="X113" s="28"/>
      <c r="Y113" s="28"/>
      <c r="Z113" s="28"/>
    </row>
    <row r="114" spans="1:26" ht="15.75" customHeight="1">
      <c r="A114" s="110" t="s">
        <v>1288</v>
      </c>
      <c r="B114" s="58" t="s">
        <v>1289</v>
      </c>
      <c r="C114" s="58"/>
      <c r="D114" s="59"/>
      <c r="E114" s="58" t="s">
        <v>1290</v>
      </c>
      <c r="F114" s="147">
        <v>2</v>
      </c>
      <c r="G114" s="213">
        <v>1</v>
      </c>
      <c r="H114" s="61">
        <v>0</v>
      </c>
      <c r="I114" s="147">
        <f t="shared" si="30"/>
        <v>3</v>
      </c>
      <c r="J114" s="58"/>
      <c r="K114" s="62"/>
      <c r="L114" s="58" t="s">
        <v>40</v>
      </c>
      <c r="M114" s="63">
        <f t="shared" si="31"/>
        <v>0</v>
      </c>
      <c r="N114" s="63">
        <f t="shared" si="32"/>
        <v>0</v>
      </c>
      <c r="O114" s="185"/>
      <c r="P114" s="118">
        <f t="shared" si="33"/>
        <v>0</v>
      </c>
      <c r="Q114" s="94">
        <f t="shared" si="34"/>
        <v>0</v>
      </c>
      <c r="R114" s="94">
        <f t="shared" si="35"/>
        <v>0</v>
      </c>
      <c r="S114" s="94">
        <f t="shared" si="36"/>
        <v>0</v>
      </c>
      <c r="T114" s="118">
        <f t="shared" si="37"/>
        <v>0</v>
      </c>
      <c r="U114" s="118">
        <f t="shared" si="38"/>
        <v>0</v>
      </c>
      <c r="V114" s="28"/>
      <c r="W114" s="79">
        <f t="shared" si="39"/>
        <v>0</v>
      </c>
      <c r="X114" s="28"/>
      <c r="Y114" s="28"/>
      <c r="Z114" s="28"/>
    </row>
    <row r="115" spans="1:26" ht="15.75" customHeight="1">
      <c r="A115" s="110" t="s">
        <v>1291</v>
      </c>
      <c r="B115" s="58" t="s">
        <v>1292</v>
      </c>
      <c r="C115" s="58"/>
      <c r="D115" s="59"/>
      <c r="E115" s="58" t="s">
        <v>1293</v>
      </c>
      <c r="F115" s="147">
        <v>1</v>
      </c>
      <c r="G115" s="213">
        <v>0</v>
      </c>
      <c r="H115" s="466">
        <v>1</v>
      </c>
      <c r="I115" s="147">
        <f t="shared" si="30"/>
        <v>2</v>
      </c>
      <c r="J115" s="58"/>
      <c r="K115" s="62"/>
      <c r="L115" s="58" t="s">
        <v>40</v>
      </c>
      <c r="M115" s="63">
        <f t="shared" si="31"/>
        <v>0</v>
      </c>
      <c r="N115" s="63">
        <f t="shared" si="32"/>
        <v>0</v>
      </c>
      <c r="O115" s="185"/>
      <c r="P115" s="118">
        <f t="shared" si="33"/>
        <v>0</v>
      </c>
      <c r="Q115" s="94">
        <f t="shared" si="34"/>
        <v>0</v>
      </c>
      <c r="R115" s="94">
        <f t="shared" si="35"/>
        <v>0</v>
      </c>
      <c r="S115" s="94">
        <f t="shared" si="36"/>
        <v>0</v>
      </c>
      <c r="T115" s="118">
        <f t="shared" si="37"/>
        <v>0</v>
      </c>
      <c r="U115" s="118">
        <f t="shared" si="38"/>
        <v>0</v>
      </c>
      <c r="V115" s="28"/>
      <c r="W115" s="79">
        <f t="shared" si="39"/>
        <v>0</v>
      </c>
      <c r="X115" s="28"/>
      <c r="Y115" s="28"/>
      <c r="Z115" s="28"/>
    </row>
    <row r="116" spans="1:26" ht="15.75" customHeight="1">
      <c r="A116" s="110" t="s">
        <v>1294</v>
      </c>
      <c r="B116" s="58" t="s">
        <v>1295</v>
      </c>
      <c r="C116" s="58"/>
      <c r="D116" s="59"/>
      <c r="E116" s="58" t="s">
        <v>1097</v>
      </c>
      <c r="F116" s="147">
        <v>5</v>
      </c>
      <c r="G116" s="213">
        <v>0</v>
      </c>
      <c r="H116" s="466">
        <v>0</v>
      </c>
      <c r="I116" s="147">
        <f t="shared" si="30"/>
        <v>5</v>
      </c>
      <c r="J116" s="58"/>
      <c r="K116" s="62"/>
      <c r="L116" s="58" t="s">
        <v>40</v>
      </c>
      <c r="M116" s="63">
        <f t="shared" si="31"/>
        <v>0</v>
      </c>
      <c r="N116" s="63">
        <f t="shared" si="32"/>
        <v>0</v>
      </c>
      <c r="O116" s="185"/>
      <c r="P116" s="118">
        <f t="shared" si="33"/>
        <v>0</v>
      </c>
      <c r="Q116" s="94">
        <f t="shared" si="34"/>
        <v>0</v>
      </c>
      <c r="R116" s="94">
        <f t="shared" si="35"/>
        <v>0</v>
      </c>
      <c r="S116" s="94">
        <f t="shared" si="36"/>
        <v>0</v>
      </c>
      <c r="T116" s="118">
        <f t="shared" si="37"/>
        <v>0</v>
      </c>
      <c r="U116" s="118">
        <f t="shared" si="38"/>
        <v>0</v>
      </c>
      <c r="V116" s="28"/>
      <c r="W116" s="79">
        <f t="shared" si="39"/>
        <v>0</v>
      </c>
      <c r="X116" s="28"/>
      <c r="Y116" s="28"/>
      <c r="Z116" s="28"/>
    </row>
    <row r="117" spans="1:26" ht="15.75" customHeight="1">
      <c r="A117" s="110" t="s">
        <v>1296</v>
      </c>
      <c r="B117" s="58" t="s">
        <v>1297</v>
      </c>
      <c r="C117" s="58"/>
      <c r="D117" s="59"/>
      <c r="E117" s="58" t="s">
        <v>1298</v>
      </c>
      <c r="F117" s="147">
        <v>10</v>
      </c>
      <c r="G117" s="213">
        <v>3</v>
      </c>
      <c r="H117" s="466">
        <v>1</v>
      </c>
      <c r="I117" s="147">
        <f t="shared" si="30"/>
        <v>14</v>
      </c>
      <c r="J117" s="58"/>
      <c r="K117" s="62"/>
      <c r="L117" s="58" t="s">
        <v>40</v>
      </c>
      <c r="M117" s="63">
        <f t="shared" si="31"/>
        <v>0</v>
      </c>
      <c r="N117" s="63">
        <f t="shared" si="32"/>
        <v>0</v>
      </c>
      <c r="O117" s="185"/>
      <c r="P117" s="118">
        <f t="shared" si="33"/>
        <v>0</v>
      </c>
      <c r="Q117" s="94">
        <f t="shared" si="34"/>
        <v>0</v>
      </c>
      <c r="R117" s="94">
        <f t="shared" si="35"/>
        <v>0</v>
      </c>
      <c r="S117" s="94">
        <f t="shared" si="36"/>
        <v>0</v>
      </c>
      <c r="T117" s="118">
        <f t="shared" si="37"/>
        <v>0</v>
      </c>
      <c r="U117" s="118">
        <f t="shared" si="38"/>
        <v>0</v>
      </c>
      <c r="V117" s="28"/>
      <c r="W117" s="79">
        <f t="shared" si="39"/>
        <v>0</v>
      </c>
      <c r="X117" s="28"/>
      <c r="Y117" s="28"/>
      <c r="Z117" s="28"/>
    </row>
    <row r="118" spans="1:26" ht="15.75" customHeight="1">
      <c r="A118" s="110" t="s">
        <v>1299</v>
      </c>
      <c r="B118" s="58" t="s">
        <v>1300</v>
      </c>
      <c r="C118" s="58"/>
      <c r="D118" s="59"/>
      <c r="E118" s="58" t="s">
        <v>1278</v>
      </c>
      <c r="F118" s="147">
        <v>100</v>
      </c>
      <c r="G118" s="213">
        <v>60</v>
      </c>
      <c r="H118" s="61">
        <v>300</v>
      </c>
      <c r="I118" s="147">
        <f t="shared" si="30"/>
        <v>460</v>
      </c>
      <c r="J118" s="58"/>
      <c r="K118" s="62"/>
      <c r="L118" s="58" t="s">
        <v>40</v>
      </c>
      <c r="M118" s="63">
        <f t="shared" si="31"/>
        <v>0</v>
      </c>
      <c r="N118" s="63">
        <f t="shared" si="32"/>
        <v>0</v>
      </c>
      <c r="O118" s="469"/>
      <c r="P118" s="118">
        <f t="shared" si="33"/>
        <v>0</v>
      </c>
      <c r="Q118" s="94">
        <f t="shared" si="34"/>
        <v>0</v>
      </c>
      <c r="R118" s="94">
        <f t="shared" si="35"/>
        <v>0</v>
      </c>
      <c r="S118" s="94">
        <f t="shared" si="36"/>
        <v>0</v>
      </c>
      <c r="T118" s="118">
        <f t="shared" si="37"/>
        <v>0</v>
      </c>
      <c r="U118" s="118">
        <f t="shared" si="38"/>
        <v>0</v>
      </c>
      <c r="V118" s="28"/>
      <c r="W118" s="79">
        <f t="shared" si="39"/>
        <v>0</v>
      </c>
      <c r="X118" s="28"/>
      <c r="Y118" s="28"/>
      <c r="Z118" s="28"/>
    </row>
    <row r="119" spans="1:26" ht="15.75" customHeight="1">
      <c r="A119" s="110" t="s">
        <v>1301</v>
      </c>
      <c r="B119" s="58" t="s">
        <v>1302</v>
      </c>
      <c r="C119" s="58"/>
      <c r="D119" s="59"/>
      <c r="E119" s="58" t="s">
        <v>1303</v>
      </c>
      <c r="F119" s="147">
        <v>10</v>
      </c>
      <c r="G119" s="213">
        <v>5</v>
      </c>
      <c r="H119" s="61">
        <v>40</v>
      </c>
      <c r="I119" s="147">
        <f t="shared" si="30"/>
        <v>55</v>
      </c>
      <c r="J119" s="58"/>
      <c r="K119" s="62"/>
      <c r="L119" s="58" t="s">
        <v>40</v>
      </c>
      <c r="M119" s="63">
        <f t="shared" si="31"/>
        <v>0</v>
      </c>
      <c r="N119" s="63">
        <f t="shared" si="32"/>
        <v>0</v>
      </c>
      <c r="O119" s="28"/>
      <c r="P119" s="118">
        <f t="shared" si="33"/>
        <v>0</v>
      </c>
      <c r="Q119" s="94">
        <f t="shared" si="34"/>
        <v>0</v>
      </c>
      <c r="R119" s="94">
        <f t="shared" si="35"/>
        <v>0</v>
      </c>
      <c r="S119" s="94">
        <f t="shared" si="36"/>
        <v>0</v>
      </c>
      <c r="T119" s="118">
        <f t="shared" si="37"/>
        <v>0</v>
      </c>
      <c r="U119" s="118">
        <f t="shared" si="38"/>
        <v>0</v>
      </c>
      <c r="V119" s="28"/>
      <c r="W119" s="79">
        <f t="shared" si="39"/>
        <v>0</v>
      </c>
      <c r="X119" s="28"/>
      <c r="Y119" s="28"/>
      <c r="Z119" s="28"/>
    </row>
    <row r="120" spans="1:26" ht="15.75" customHeight="1">
      <c r="A120" s="110" t="s">
        <v>1304</v>
      </c>
      <c r="B120" s="451" t="s">
        <v>1305</v>
      </c>
      <c r="C120" s="58"/>
      <c r="D120" s="58"/>
      <c r="E120" s="58" t="s">
        <v>1306</v>
      </c>
      <c r="F120" s="147">
        <v>5</v>
      </c>
      <c r="G120" s="213">
        <v>1</v>
      </c>
      <c r="H120" s="489">
        <v>60</v>
      </c>
      <c r="I120" s="147">
        <f t="shared" si="30"/>
        <v>66</v>
      </c>
      <c r="J120" s="490"/>
      <c r="K120" s="491"/>
      <c r="L120" s="58" t="s">
        <v>40</v>
      </c>
      <c r="M120" s="63">
        <f t="shared" si="31"/>
        <v>0</v>
      </c>
      <c r="N120" s="63">
        <f t="shared" si="32"/>
        <v>0</v>
      </c>
      <c r="O120" s="185"/>
      <c r="P120" s="118">
        <f t="shared" si="33"/>
        <v>0</v>
      </c>
      <c r="Q120" s="94">
        <f t="shared" si="34"/>
        <v>0</v>
      </c>
      <c r="R120" s="94">
        <f t="shared" si="35"/>
        <v>0</v>
      </c>
      <c r="S120" s="94">
        <f t="shared" si="36"/>
        <v>0</v>
      </c>
      <c r="T120" s="118">
        <f t="shared" si="37"/>
        <v>0</v>
      </c>
      <c r="U120" s="118">
        <f t="shared" si="38"/>
        <v>0</v>
      </c>
      <c r="V120" s="28"/>
      <c r="W120" s="79">
        <f t="shared" si="39"/>
        <v>0</v>
      </c>
      <c r="X120" s="28"/>
      <c r="Y120" s="28"/>
      <c r="Z120" s="28"/>
    </row>
    <row r="121" spans="1:26" ht="15.75" customHeight="1">
      <c r="A121" s="110" t="s">
        <v>1307</v>
      </c>
      <c r="B121" s="58" t="s">
        <v>1308</v>
      </c>
      <c r="C121" s="58"/>
      <c r="D121" s="59"/>
      <c r="E121" s="58" t="s">
        <v>1309</v>
      </c>
      <c r="F121" s="147">
        <v>10</v>
      </c>
      <c r="G121" s="213">
        <v>10</v>
      </c>
      <c r="H121" s="61">
        <v>50</v>
      </c>
      <c r="I121" s="147">
        <f t="shared" si="30"/>
        <v>70</v>
      </c>
      <c r="J121" s="58"/>
      <c r="K121" s="62"/>
      <c r="L121" s="58" t="s">
        <v>40</v>
      </c>
      <c r="M121" s="63">
        <f t="shared" si="31"/>
        <v>0</v>
      </c>
      <c r="N121" s="63">
        <f t="shared" si="32"/>
        <v>0</v>
      </c>
      <c r="O121" s="185"/>
      <c r="P121" s="118">
        <f t="shared" si="33"/>
        <v>0</v>
      </c>
      <c r="Q121" s="94">
        <f t="shared" si="34"/>
        <v>0</v>
      </c>
      <c r="R121" s="94">
        <f t="shared" si="35"/>
        <v>0</v>
      </c>
      <c r="S121" s="94">
        <f t="shared" si="36"/>
        <v>0</v>
      </c>
      <c r="T121" s="118">
        <f t="shared" si="37"/>
        <v>0</v>
      </c>
      <c r="U121" s="118">
        <f t="shared" si="38"/>
        <v>0</v>
      </c>
      <c r="V121" s="28"/>
      <c r="W121" s="79">
        <f t="shared" si="39"/>
        <v>0</v>
      </c>
      <c r="X121" s="28"/>
      <c r="Y121" s="28"/>
      <c r="Z121" s="28"/>
    </row>
    <row r="122" spans="1:26" ht="15.75" customHeight="1">
      <c r="A122" s="110" t="s">
        <v>1310</v>
      </c>
      <c r="B122" s="58" t="s">
        <v>1311</v>
      </c>
      <c r="C122" s="58"/>
      <c r="D122" s="59"/>
      <c r="E122" s="58" t="s">
        <v>1103</v>
      </c>
      <c r="F122" s="147">
        <v>20</v>
      </c>
      <c r="G122" s="213">
        <v>15</v>
      </c>
      <c r="H122" s="61">
        <v>30</v>
      </c>
      <c r="I122" s="147">
        <f t="shared" si="30"/>
        <v>65</v>
      </c>
      <c r="J122" s="58"/>
      <c r="K122" s="62"/>
      <c r="L122" s="58" t="s">
        <v>40</v>
      </c>
      <c r="M122" s="63">
        <f t="shared" si="31"/>
        <v>0</v>
      </c>
      <c r="N122" s="63">
        <f t="shared" si="32"/>
        <v>0</v>
      </c>
      <c r="O122" s="468"/>
      <c r="P122" s="118">
        <f t="shared" si="33"/>
        <v>0</v>
      </c>
      <c r="Q122" s="94">
        <f t="shared" si="34"/>
        <v>0</v>
      </c>
      <c r="R122" s="94">
        <f t="shared" si="35"/>
        <v>0</v>
      </c>
      <c r="S122" s="94">
        <f t="shared" si="36"/>
        <v>0</v>
      </c>
      <c r="T122" s="118">
        <f t="shared" si="37"/>
        <v>0</v>
      </c>
      <c r="U122" s="118">
        <f t="shared" si="38"/>
        <v>0</v>
      </c>
      <c r="V122" s="28"/>
      <c r="W122" s="79">
        <f t="shared" si="39"/>
        <v>0</v>
      </c>
      <c r="X122" s="28"/>
      <c r="Y122" s="28"/>
      <c r="Z122" s="28"/>
    </row>
    <row r="123" spans="1:26" ht="15.75" customHeight="1">
      <c r="A123" s="110" t="s">
        <v>1312</v>
      </c>
      <c r="B123" s="58" t="s">
        <v>1313</v>
      </c>
      <c r="C123" s="58"/>
      <c r="D123" s="59"/>
      <c r="E123" s="58" t="s">
        <v>1314</v>
      </c>
      <c r="F123" s="147">
        <v>10</v>
      </c>
      <c r="G123" s="213">
        <v>5</v>
      </c>
      <c r="H123" s="61">
        <v>10</v>
      </c>
      <c r="I123" s="147">
        <f t="shared" si="30"/>
        <v>25</v>
      </c>
      <c r="J123" s="58"/>
      <c r="K123" s="62"/>
      <c r="L123" s="58" t="s">
        <v>40</v>
      </c>
      <c r="M123" s="63">
        <f t="shared" si="31"/>
        <v>0</v>
      </c>
      <c r="N123" s="63">
        <f t="shared" si="32"/>
        <v>0</v>
      </c>
      <c r="O123" s="185"/>
      <c r="P123" s="118">
        <f t="shared" si="33"/>
        <v>0</v>
      </c>
      <c r="Q123" s="94">
        <f t="shared" si="34"/>
        <v>0</v>
      </c>
      <c r="R123" s="94">
        <f t="shared" si="35"/>
        <v>0</v>
      </c>
      <c r="S123" s="94">
        <f t="shared" si="36"/>
        <v>0</v>
      </c>
      <c r="T123" s="118">
        <f t="shared" si="37"/>
        <v>0</v>
      </c>
      <c r="U123" s="118">
        <f t="shared" si="38"/>
        <v>0</v>
      </c>
      <c r="V123" s="28"/>
      <c r="W123" s="79">
        <f t="shared" si="39"/>
        <v>0</v>
      </c>
      <c r="X123" s="28"/>
      <c r="Y123" s="28"/>
      <c r="Z123" s="28"/>
    </row>
    <row r="124" spans="1:26" ht="15.75" customHeight="1">
      <c r="A124" s="110" t="s">
        <v>1315</v>
      </c>
      <c r="B124" s="58" t="s">
        <v>1316</v>
      </c>
      <c r="C124" s="58"/>
      <c r="D124" s="59"/>
      <c r="E124" s="58" t="s">
        <v>1317</v>
      </c>
      <c r="F124" s="147">
        <v>1</v>
      </c>
      <c r="G124" s="213">
        <v>0</v>
      </c>
      <c r="H124" s="466">
        <v>4</v>
      </c>
      <c r="I124" s="147">
        <f t="shared" si="30"/>
        <v>5</v>
      </c>
      <c r="J124" s="58"/>
      <c r="K124" s="62"/>
      <c r="L124" s="58" t="s">
        <v>40</v>
      </c>
      <c r="M124" s="63">
        <f t="shared" si="31"/>
        <v>0</v>
      </c>
      <c r="N124" s="63">
        <f t="shared" si="32"/>
        <v>0</v>
      </c>
      <c r="O124" s="28"/>
      <c r="P124" s="118">
        <f t="shared" si="33"/>
        <v>0</v>
      </c>
      <c r="Q124" s="94">
        <f t="shared" si="34"/>
        <v>0</v>
      </c>
      <c r="R124" s="94">
        <f t="shared" si="35"/>
        <v>0</v>
      </c>
      <c r="S124" s="94">
        <f t="shared" si="36"/>
        <v>0</v>
      </c>
      <c r="T124" s="118">
        <f t="shared" si="37"/>
        <v>0</v>
      </c>
      <c r="U124" s="118">
        <f t="shared" si="38"/>
        <v>0</v>
      </c>
      <c r="V124" s="28"/>
      <c r="W124" s="79">
        <f t="shared" si="39"/>
        <v>0</v>
      </c>
      <c r="X124" s="28"/>
      <c r="Y124" s="28"/>
      <c r="Z124" s="28"/>
    </row>
    <row r="125" spans="1:26" ht="15.75" customHeight="1">
      <c r="A125" s="110" t="s">
        <v>1318</v>
      </c>
      <c r="B125" s="58" t="s">
        <v>1319</v>
      </c>
      <c r="C125" s="58"/>
      <c r="D125" s="59"/>
      <c r="E125" s="58" t="s">
        <v>911</v>
      </c>
      <c r="F125" s="147">
        <v>10</v>
      </c>
      <c r="G125" s="213">
        <v>20</v>
      </c>
      <c r="H125" s="61">
        <v>40</v>
      </c>
      <c r="I125" s="147">
        <f t="shared" si="30"/>
        <v>70</v>
      </c>
      <c r="J125" s="58"/>
      <c r="K125" s="62"/>
      <c r="L125" s="58" t="s">
        <v>40</v>
      </c>
      <c r="M125" s="63">
        <f t="shared" si="31"/>
        <v>0</v>
      </c>
      <c r="N125" s="63">
        <f t="shared" si="32"/>
        <v>0</v>
      </c>
      <c r="O125" s="463"/>
      <c r="P125" s="118">
        <f t="shared" si="33"/>
        <v>0</v>
      </c>
      <c r="Q125" s="94">
        <f t="shared" si="34"/>
        <v>0</v>
      </c>
      <c r="R125" s="94">
        <f t="shared" si="35"/>
        <v>0</v>
      </c>
      <c r="S125" s="94">
        <f t="shared" si="36"/>
        <v>0</v>
      </c>
      <c r="T125" s="118">
        <f t="shared" si="37"/>
        <v>0</v>
      </c>
      <c r="U125" s="118">
        <f t="shared" si="38"/>
        <v>0</v>
      </c>
      <c r="V125" s="28"/>
      <c r="W125" s="79">
        <f t="shared" si="39"/>
        <v>0</v>
      </c>
      <c r="X125" s="28"/>
      <c r="Y125" s="28"/>
      <c r="Z125" s="28"/>
    </row>
    <row r="126" spans="1:26" ht="15.75" customHeight="1">
      <c r="A126" s="110" t="s">
        <v>1320</v>
      </c>
      <c r="B126" s="58" t="s">
        <v>1321</v>
      </c>
      <c r="C126" s="58"/>
      <c r="D126" s="59"/>
      <c r="E126" s="58" t="s">
        <v>1322</v>
      </c>
      <c r="F126" s="147">
        <v>4</v>
      </c>
      <c r="G126" s="213">
        <v>2</v>
      </c>
      <c r="H126" s="61">
        <v>2</v>
      </c>
      <c r="I126" s="147">
        <f t="shared" si="30"/>
        <v>8</v>
      </c>
      <c r="J126" s="58"/>
      <c r="K126" s="62"/>
      <c r="L126" s="58" t="s">
        <v>40</v>
      </c>
      <c r="M126" s="63">
        <f t="shared" si="31"/>
        <v>0</v>
      </c>
      <c r="N126" s="63">
        <f t="shared" si="32"/>
        <v>0</v>
      </c>
      <c r="O126" s="185"/>
      <c r="P126" s="118">
        <f t="shared" si="33"/>
        <v>0</v>
      </c>
      <c r="Q126" s="94">
        <f t="shared" si="34"/>
        <v>0</v>
      </c>
      <c r="R126" s="94">
        <f t="shared" si="35"/>
        <v>0</v>
      </c>
      <c r="S126" s="94">
        <f t="shared" si="36"/>
        <v>0</v>
      </c>
      <c r="T126" s="118">
        <f t="shared" si="37"/>
        <v>0</v>
      </c>
      <c r="U126" s="118">
        <f t="shared" si="38"/>
        <v>0</v>
      </c>
      <c r="V126" s="28"/>
      <c r="W126" s="79">
        <f t="shared" si="39"/>
        <v>0</v>
      </c>
      <c r="X126" s="28"/>
      <c r="Y126" s="28"/>
      <c r="Z126" s="28"/>
    </row>
    <row r="127" spans="1:26" ht="15.75" customHeight="1">
      <c r="A127" s="110" t="s">
        <v>1323</v>
      </c>
      <c r="B127" s="58" t="s">
        <v>1324</v>
      </c>
      <c r="C127" s="58"/>
      <c r="D127" s="59"/>
      <c r="E127" s="58" t="s">
        <v>1325</v>
      </c>
      <c r="F127" s="147">
        <v>1</v>
      </c>
      <c r="G127" s="213">
        <v>1</v>
      </c>
      <c r="H127" s="61">
        <v>1</v>
      </c>
      <c r="I127" s="147">
        <f t="shared" si="30"/>
        <v>3</v>
      </c>
      <c r="J127" s="58"/>
      <c r="K127" s="62"/>
      <c r="L127" s="58" t="s">
        <v>40</v>
      </c>
      <c r="M127" s="63">
        <f t="shared" si="31"/>
        <v>0</v>
      </c>
      <c r="N127" s="63">
        <f t="shared" si="32"/>
        <v>0</v>
      </c>
      <c r="O127" s="185"/>
      <c r="P127" s="118">
        <f t="shared" si="33"/>
        <v>0</v>
      </c>
      <c r="Q127" s="94">
        <f t="shared" si="34"/>
        <v>0</v>
      </c>
      <c r="R127" s="94">
        <f t="shared" si="35"/>
        <v>0</v>
      </c>
      <c r="S127" s="94">
        <f t="shared" si="36"/>
        <v>0</v>
      </c>
      <c r="T127" s="118">
        <f t="shared" si="37"/>
        <v>0</v>
      </c>
      <c r="U127" s="118">
        <f t="shared" si="38"/>
        <v>0</v>
      </c>
      <c r="V127" s="28"/>
      <c r="W127" s="79">
        <f t="shared" si="39"/>
        <v>0</v>
      </c>
      <c r="X127" s="28"/>
      <c r="Y127" s="28"/>
      <c r="Z127" s="28"/>
    </row>
    <row r="128" spans="1:26" ht="15.75" customHeight="1">
      <c r="A128" s="110" t="s">
        <v>1326</v>
      </c>
      <c r="B128" s="58" t="s">
        <v>1327</v>
      </c>
      <c r="C128" s="58"/>
      <c r="D128" s="59"/>
      <c r="E128" s="58" t="s">
        <v>1328</v>
      </c>
      <c r="F128" s="147">
        <v>5</v>
      </c>
      <c r="G128" s="213">
        <v>5</v>
      </c>
      <c r="H128" s="61">
        <v>2</v>
      </c>
      <c r="I128" s="147">
        <f t="shared" si="30"/>
        <v>12</v>
      </c>
      <c r="J128" s="58"/>
      <c r="K128" s="62"/>
      <c r="L128" s="58" t="s">
        <v>40</v>
      </c>
      <c r="M128" s="63">
        <f t="shared" si="31"/>
        <v>0</v>
      </c>
      <c r="N128" s="63">
        <f t="shared" si="32"/>
        <v>0</v>
      </c>
      <c r="O128" s="185"/>
      <c r="P128" s="118">
        <f t="shared" si="33"/>
        <v>0</v>
      </c>
      <c r="Q128" s="94">
        <f t="shared" si="34"/>
        <v>0</v>
      </c>
      <c r="R128" s="94">
        <f t="shared" si="35"/>
        <v>0</v>
      </c>
      <c r="S128" s="94">
        <f t="shared" si="36"/>
        <v>0</v>
      </c>
      <c r="T128" s="118">
        <f t="shared" si="37"/>
        <v>0</v>
      </c>
      <c r="U128" s="118">
        <f t="shared" si="38"/>
        <v>0</v>
      </c>
      <c r="V128" s="28"/>
      <c r="W128" s="79">
        <f t="shared" si="39"/>
        <v>0</v>
      </c>
      <c r="X128" s="28"/>
      <c r="Y128" s="28"/>
      <c r="Z128" s="28"/>
    </row>
    <row r="129" spans="1:26" ht="15.75" customHeight="1">
      <c r="A129" s="110" t="s">
        <v>1329</v>
      </c>
      <c r="B129" s="88" t="s">
        <v>1330</v>
      </c>
      <c r="C129" s="58"/>
      <c r="D129" s="59"/>
      <c r="E129" s="58" t="s">
        <v>1331</v>
      </c>
      <c r="F129" s="147">
        <v>2</v>
      </c>
      <c r="G129" s="213">
        <v>1</v>
      </c>
      <c r="H129" s="61">
        <v>2</v>
      </c>
      <c r="I129" s="147">
        <f t="shared" si="30"/>
        <v>5</v>
      </c>
      <c r="J129" s="58"/>
      <c r="K129" s="62"/>
      <c r="L129" s="58" t="s">
        <v>40</v>
      </c>
      <c r="M129" s="63">
        <f t="shared" si="31"/>
        <v>0</v>
      </c>
      <c r="N129" s="63">
        <f t="shared" si="32"/>
        <v>0</v>
      </c>
      <c r="O129" s="185"/>
      <c r="P129" s="118">
        <f t="shared" si="33"/>
        <v>0</v>
      </c>
      <c r="Q129" s="94">
        <f t="shared" si="34"/>
        <v>0</v>
      </c>
      <c r="R129" s="94">
        <f t="shared" si="35"/>
        <v>0</v>
      </c>
      <c r="S129" s="94">
        <f t="shared" si="36"/>
        <v>0</v>
      </c>
      <c r="T129" s="118">
        <f t="shared" si="37"/>
        <v>0</v>
      </c>
      <c r="U129" s="118">
        <f t="shared" si="38"/>
        <v>0</v>
      </c>
      <c r="V129" s="28"/>
      <c r="W129" s="79">
        <f t="shared" si="39"/>
        <v>0</v>
      </c>
      <c r="X129" s="28"/>
      <c r="Y129" s="28"/>
      <c r="Z129" s="28"/>
    </row>
    <row r="130" spans="1:26" ht="15.75" customHeight="1">
      <c r="A130" s="110" t="s">
        <v>1332</v>
      </c>
      <c r="B130" s="58" t="s">
        <v>1333</v>
      </c>
      <c r="C130" s="58"/>
      <c r="D130" s="59"/>
      <c r="E130" s="58" t="s">
        <v>1334</v>
      </c>
      <c r="F130" s="147">
        <v>2</v>
      </c>
      <c r="G130" s="213">
        <v>0</v>
      </c>
      <c r="H130" s="61">
        <v>0</v>
      </c>
      <c r="I130" s="147">
        <f t="shared" si="30"/>
        <v>2</v>
      </c>
      <c r="J130" s="58"/>
      <c r="K130" s="62"/>
      <c r="L130" s="58" t="s">
        <v>40</v>
      </c>
      <c r="M130" s="63">
        <f t="shared" si="31"/>
        <v>0</v>
      </c>
      <c r="N130" s="63">
        <f t="shared" si="32"/>
        <v>0</v>
      </c>
      <c r="O130" s="185"/>
      <c r="P130" s="118">
        <f t="shared" si="33"/>
        <v>0</v>
      </c>
      <c r="Q130" s="94">
        <f t="shared" si="34"/>
        <v>0</v>
      </c>
      <c r="R130" s="94">
        <f t="shared" si="35"/>
        <v>0</v>
      </c>
      <c r="S130" s="94">
        <f t="shared" si="36"/>
        <v>0</v>
      </c>
      <c r="T130" s="118">
        <f t="shared" si="37"/>
        <v>0</v>
      </c>
      <c r="U130" s="118">
        <f t="shared" si="38"/>
        <v>0</v>
      </c>
      <c r="V130" s="28"/>
      <c r="W130" s="79">
        <f t="shared" si="39"/>
        <v>0</v>
      </c>
      <c r="X130" s="28"/>
      <c r="Y130" s="28"/>
      <c r="Z130" s="28"/>
    </row>
    <row r="131" spans="1:26" ht="15.75" customHeight="1">
      <c r="A131" s="110" t="s">
        <v>1335</v>
      </c>
      <c r="B131" s="58" t="s">
        <v>1333</v>
      </c>
      <c r="C131" s="58"/>
      <c r="D131" s="59"/>
      <c r="E131" s="58" t="s">
        <v>1336</v>
      </c>
      <c r="F131" s="147">
        <v>3</v>
      </c>
      <c r="G131" s="213">
        <v>1</v>
      </c>
      <c r="H131" s="61">
        <v>0</v>
      </c>
      <c r="I131" s="147">
        <f t="shared" si="30"/>
        <v>4</v>
      </c>
      <c r="J131" s="58"/>
      <c r="K131" s="62"/>
      <c r="L131" s="58" t="s">
        <v>40</v>
      </c>
      <c r="M131" s="63">
        <f t="shared" si="31"/>
        <v>0</v>
      </c>
      <c r="N131" s="63">
        <f t="shared" si="32"/>
        <v>0</v>
      </c>
      <c r="O131" s="185"/>
      <c r="P131" s="118">
        <f t="shared" si="33"/>
        <v>0</v>
      </c>
      <c r="Q131" s="94">
        <f t="shared" si="34"/>
        <v>0</v>
      </c>
      <c r="R131" s="94">
        <f t="shared" si="35"/>
        <v>0</v>
      </c>
      <c r="S131" s="94">
        <f t="shared" si="36"/>
        <v>0</v>
      </c>
      <c r="T131" s="118">
        <f t="shared" si="37"/>
        <v>0</v>
      </c>
      <c r="U131" s="118">
        <f t="shared" si="38"/>
        <v>0</v>
      </c>
      <c r="V131" s="28"/>
      <c r="W131" s="79">
        <f t="shared" si="39"/>
        <v>0</v>
      </c>
      <c r="X131" s="28"/>
      <c r="Y131" s="28"/>
      <c r="Z131" s="28"/>
    </row>
    <row r="132" spans="1:26" ht="15.75" customHeight="1">
      <c r="A132" s="110" t="s">
        <v>1337</v>
      </c>
      <c r="B132" s="58" t="s">
        <v>1338</v>
      </c>
      <c r="C132" s="58"/>
      <c r="D132" s="59"/>
      <c r="E132" s="58" t="s">
        <v>1339</v>
      </c>
      <c r="F132" s="147">
        <v>50</v>
      </c>
      <c r="G132" s="213">
        <v>100</v>
      </c>
      <c r="H132" s="61">
        <v>20</v>
      </c>
      <c r="I132" s="147">
        <f t="shared" si="30"/>
        <v>170</v>
      </c>
      <c r="J132" s="58"/>
      <c r="K132" s="62"/>
      <c r="L132" s="58" t="s">
        <v>40</v>
      </c>
      <c r="M132" s="63">
        <f t="shared" si="31"/>
        <v>0</v>
      </c>
      <c r="N132" s="63">
        <f t="shared" si="32"/>
        <v>0</v>
      </c>
      <c r="O132" s="468"/>
      <c r="P132" s="118">
        <f t="shared" si="33"/>
        <v>0</v>
      </c>
      <c r="Q132" s="94">
        <f t="shared" si="34"/>
        <v>0</v>
      </c>
      <c r="R132" s="94">
        <f t="shared" si="35"/>
        <v>0</v>
      </c>
      <c r="S132" s="94">
        <f t="shared" si="36"/>
        <v>0</v>
      </c>
      <c r="T132" s="118">
        <f t="shared" si="37"/>
        <v>0</v>
      </c>
      <c r="U132" s="118">
        <f t="shared" si="38"/>
        <v>0</v>
      </c>
      <c r="V132" s="28"/>
      <c r="W132" s="79">
        <f t="shared" si="39"/>
        <v>0</v>
      </c>
      <c r="X132" s="28"/>
      <c r="Y132" s="28"/>
      <c r="Z132" s="28"/>
    </row>
    <row r="133" spans="1:26" ht="15.75" customHeight="1">
      <c r="A133" s="110" t="s">
        <v>1340</v>
      </c>
      <c r="B133" s="58" t="s">
        <v>1341</v>
      </c>
      <c r="C133" s="58"/>
      <c r="D133" s="59"/>
      <c r="E133" s="58" t="s">
        <v>1342</v>
      </c>
      <c r="F133" s="147">
        <v>3</v>
      </c>
      <c r="G133" s="213">
        <v>1</v>
      </c>
      <c r="H133" s="466">
        <v>1</v>
      </c>
      <c r="I133" s="147">
        <f t="shared" si="30"/>
        <v>5</v>
      </c>
      <c r="J133" s="58"/>
      <c r="K133" s="62"/>
      <c r="L133" s="58" t="s">
        <v>40</v>
      </c>
      <c r="M133" s="63">
        <f t="shared" si="31"/>
        <v>0</v>
      </c>
      <c r="N133" s="63">
        <f t="shared" si="32"/>
        <v>0</v>
      </c>
      <c r="O133" s="468"/>
      <c r="P133" s="118">
        <f t="shared" si="33"/>
        <v>0</v>
      </c>
      <c r="Q133" s="94">
        <f t="shared" si="34"/>
        <v>0</v>
      </c>
      <c r="R133" s="94">
        <f t="shared" si="35"/>
        <v>0</v>
      </c>
      <c r="S133" s="94">
        <f t="shared" si="36"/>
        <v>0</v>
      </c>
      <c r="T133" s="118">
        <f t="shared" si="37"/>
        <v>0</v>
      </c>
      <c r="U133" s="118">
        <f t="shared" si="38"/>
        <v>0</v>
      </c>
      <c r="V133" s="28"/>
      <c r="W133" s="79">
        <f t="shared" si="39"/>
        <v>0</v>
      </c>
      <c r="X133" s="28"/>
      <c r="Y133" s="28"/>
      <c r="Z133" s="28"/>
    </row>
    <row r="134" spans="1:26" ht="15.75" customHeight="1">
      <c r="A134" s="110" t="s">
        <v>1343</v>
      </c>
      <c r="B134" s="58" t="s">
        <v>1341</v>
      </c>
      <c r="C134" s="58"/>
      <c r="D134" s="59"/>
      <c r="E134" s="58" t="s">
        <v>1344</v>
      </c>
      <c r="F134" s="147">
        <v>5</v>
      </c>
      <c r="G134" s="213">
        <v>3</v>
      </c>
      <c r="H134" s="466">
        <v>1</v>
      </c>
      <c r="I134" s="147">
        <f t="shared" si="30"/>
        <v>9</v>
      </c>
      <c r="J134" s="58"/>
      <c r="K134" s="62"/>
      <c r="L134" s="58" t="s">
        <v>40</v>
      </c>
      <c r="M134" s="63">
        <f t="shared" si="31"/>
        <v>0</v>
      </c>
      <c r="N134" s="63">
        <f t="shared" si="32"/>
        <v>0</v>
      </c>
      <c r="O134" s="485"/>
      <c r="P134" s="118">
        <f t="shared" si="33"/>
        <v>0</v>
      </c>
      <c r="Q134" s="94">
        <f t="shared" si="34"/>
        <v>0</v>
      </c>
      <c r="R134" s="94">
        <f t="shared" si="35"/>
        <v>0</v>
      </c>
      <c r="S134" s="94">
        <f t="shared" si="36"/>
        <v>0</v>
      </c>
      <c r="T134" s="118">
        <f t="shared" si="37"/>
        <v>0</v>
      </c>
      <c r="U134" s="118">
        <f t="shared" si="38"/>
        <v>0</v>
      </c>
      <c r="V134" s="28"/>
      <c r="W134" s="79">
        <f t="shared" si="39"/>
        <v>0</v>
      </c>
      <c r="X134" s="28"/>
      <c r="Y134" s="28"/>
      <c r="Z134" s="28"/>
    </row>
    <row r="135" spans="1:26" ht="15.75" customHeight="1">
      <c r="A135" s="110" t="s">
        <v>1345</v>
      </c>
      <c r="B135" s="58" t="s">
        <v>1346</v>
      </c>
      <c r="C135" s="58"/>
      <c r="D135" s="59"/>
      <c r="E135" s="58" t="s">
        <v>1249</v>
      </c>
      <c r="F135" s="147">
        <v>3</v>
      </c>
      <c r="G135" s="213">
        <v>25</v>
      </c>
      <c r="H135" s="61">
        <v>5</v>
      </c>
      <c r="I135" s="147">
        <f t="shared" ref="I135:I166" si="40">SUM(F135:H135)</f>
        <v>33</v>
      </c>
      <c r="J135" s="58"/>
      <c r="K135" s="62"/>
      <c r="L135" s="58" t="s">
        <v>40</v>
      </c>
      <c r="M135" s="63">
        <f t="shared" ref="M135:M167" si="41">K135*I135</f>
        <v>0</v>
      </c>
      <c r="N135" s="63">
        <f t="shared" ref="N135:N166" si="42">(M135*L135)+M135</f>
        <v>0</v>
      </c>
      <c r="O135" s="485"/>
      <c r="P135" s="118">
        <f t="shared" ref="P135:P167" si="43">ROUND((F135*K135),2)</f>
        <v>0</v>
      </c>
      <c r="Q135" s="94">
        <f t="shared" ref="Q135:Q166" si="44">ROUND((P135+P135*L135),2)</f>
        <v>0</v>
      </c>
      <c r="R135" s="94">
        <f t="shared" ref="R135:R167" si="45">ROUND((G135*K135),2)</f>
        <v>0</v>
      </c>
      <c r="S135" s="94">
        <f t="shared" ref="S135:S166" si="46">ROUND((R135+R135*L135),2)</f>
        <v>0</v>
      </c>
      <c r="T135" s="118">
        <f t="shared" ref="T135:T167" si="47">ROUND((H135*K135),2)</f>
        <v>0</v>
      </c>
      <c r="U135" s="118">
        <f t="shared" ref="U135:U166" si="48">ROUND((T135+T135*L135),2)</f>
        <v>0</v>
      </c>
      <c r="V135" s="28"/>
      <c r="W135" s="79">
        <f t="shared" ref="W135:W167" si="49">N135-(Q135+S135+U135)</f>
        <v>0</v>
      </c>
      <c r="X135" s="28"/>
      <c r="Y135" s="28"/>
      <c r="Z135" s="28"/>
    </row>
    <row r="136" spans="1:26" ht="15.75" customHeight="1">
      <c r="A136" s="110" t="s">
        <v>1347</v>
      </c>
      <c r="B136" s="58" t="s">
        <v>1348</v>
      </c>
      <c r="C136" s="58"/>
      <c r="D136" s="59"/>
      <c r="E136" s="58" t="s">
        <v>1249</v>
      </c>
      <c r="F136" s="147">
        <v>3</v>
      </c>
      <c r="G136" s="213">
        <v>16</v>
      </c>
      <c r="H136" s="61">
        <v>3</v>
      </c>
      <c r="I136" s="147">
        <f t="shared" si="40"/>
        <v>22</v>
      </c>
      <c r="J136" s="58"/>
      <c r="K136" s="62"/>
      <c r="L136" s="58" t="s">
        <v>40</v>
      </c>
      <c r="M136" s="63">
        <f t="shared" si="41"/>
        <v>0</v>
      </c>
      <c r="N136" s="63">
        <f t="shared" si="42"/>
        <v>0</v>
      </c>
      <c r="O136" s="28"/>
      <c r="P136" s="118">
        <f t="shared" si="43"/>
        <v>0</v>
      </c>
      <c r="Q136" s="94">
        <f t="shared" si="44"/>
        <v>0</v>
      </c>
      <c r="R136" s="94">
        <f t="shared" si="45"/>
        <v>0</v>
      </c>
      <c r="S136" s="94">
        <f t="shared" si="46"/>
        <v>0</v>
      </c>
      <c r="T136" s="118">
        <f t="shared" si="47"/>
        <v>0</v>
      </c>
      <c r="U136" s="118">
        <f t="shared" si="48"/>
        <v>0</v>
      </c>
      <c r="V136" s="28"/>
      <c r="W136" s="79">
        <f t="shared" si="49"/>
        <v>0</v>
      </c>
      <c r="X136" s="28"/>
      <c r="Y136" s="28"/>
      <c r="Z136" s="28"/>
    </row>
    <row r="137" spans="1:26" ht="15.75" customHeight="1">
      <c r="A137" s="110" t="s">
        <v>1349</v>
      </c>
      <c r="B137" s="58" t="s">
        <v>1350</v>
      </c>
      <c r="C137" s="58"/>
      <c r="D137" s="59"/>
      <c r="E137" s="58" t="s">
        <v>1249</v>
      </c>
      <c r="F137" s="147">
        <v>1</v>
      </c>
      <c r="G137" s="213">
        <v>1</v>
      </c>
      <c r="H137" s="61">
        <v>3</v>
      </c>
      <c r="I137" s="147">
        <f t="shared" si="40"/>
        <v>5</v>
      </c>
      <c r="J137" s="58"/>
      <c r="K137" s="62"/>
      <c r="L137" s="58" t="s">
        <v>40</v>
      </c>
      <c r="M137" s="63">
        <f t="shared" si="41"/>
        <v>0</v>
      </c>
      <c r="N137" s="63">
        <f t="shared" si="42"/>
        <v>0</v>
      </c>
      <c r="O137" s="28"/>
      <c r="P137" s="118">
        <f t="shared" si="43"/>
        <v>0</v>
      </c>
      <c r="Q137" s="94">
        <f t="shared" si="44"/>
        <v>0</v>
      </c>
      <c r="R137" s="94">
        <f t="shared" si="45"/>
        <v>0</v>
      </c>
      <c r="S137" s="94">
        <f t="shared" si="46"/>
        <v>0</v>
      </c>
      <c r="T137" s="118">
        <f t="shared" si="47"/>
        <v>0</v>
      </c>
      <c r="U137" s="118">
        <f t="shared" si="48"/>
        <v>0</v>
      </c>
      <c r="V137" s="28"/>
      <c r="W137" s="79">
        <f t="shared" si="49"/>
        <v>0</v>
      </c>
      <c r="X137" s="28"/>
      <c r="Y137" s="28"/>
      <c r="Z137" s="28"/>
    </row>
    <row r="138" spans="1:26" ht="15.75" customHeight="1">
      <c r="A138" s="110" t="s">
        <v>1351</v>
      </c>
      <c r="B138" s="58" t="s">
        <v>1352</v>
      </c>
      <c r="C138" s="58"/>
      <c r="D138" s="59"/>
      <c r="E138" s="58" t="s">
        <v>1353</v>
      </c>
      <c r="F138" s="147">
        <v>30</v>
      </c>
      <c r="G138" s="213">
        <v>0</v>
      </c>
      <c r="H138" s="214">
        <v>0</v>
      </c>
      <c r="I138" s="147">
        <f t="shared" si="40"/>
        <v>30</v>
      </c>
      <c r="J138" s="58"/>
      <c r="K138" s="62"/>
      <c r="L138" s="58" t="s">
        <v>40</v>
      </c>
      <c r="M138" s="63">
        <f t="shared" si="41"/>
        <v>0</v>
      </c>
      <c r="N138" s="63">
        <f t="shared" si="42"/>
        <v>0</v>
      </c>
      <c r="O138" s="185"/>
      <c r="P138" s="118">
        <f t="shared" si="43"/>
        <v>0</v>
      </c>
      <c r="Q138" s="94">
        <f t="shared" si="44"/>
        <v>0</v>
      </c>
      <c r="R138" s="94">
        <f t="shared" si="45"/>
        <v>0</v>
      </c>
      <c r="S138" s="94">
        <f t="shared" si="46"/>
        <v>0</v>
      </c>
      <c r="T138" s="118">
        <f t="shared" si="47"/>
        <v>0</v>
      </c>
      <c r="U138" s="118">
        <f t="shared" si="48"/>
        <v>0</v>
      </c>
      <c r="V138" s="28"/>
      <c r="W138" s="79">
        <f t="shared" si="49"/>
        <v>0</v>
      </c>
      <c r="X138" s="28"/>
      <c r="Y138" s="28"/>
      <c r="Z138" s="28"/>
    </row>
    <row r="139" spans="1:26" ht="15.75" customHeight="1">
      <c r="A139" s="110" t="s">
        <v>1354</v>
      </c>
      <c r="B139" s="58" t="s">
        <v>1355</v>
      </c>
      <c r="C139" s="58"/>
      <c r="D139" s="59"/>
      <c r="E139" s="58" t="s">
        <v>1356</v>
      </c>
      <c r="F139" s="147">
        <v>15</v>
      </c>
      <c r="G139" s="213">
        <v>2</v>
      </c>
      <c r="H139" s="61">
        <v>50</v>
      </c>
      <c r="I139" s="147">
        <f t="shared" si="40"/>
        <v>67</v>
      </c>
      <c r="J139" s="58"/>
      <c r="K139" s="62"/>
      <c r="L139" s="58" t="s">
        <v>40</v>
      </c>
      <c r="M139" s="63">
        <f t="shared" si="41"/>
        <v>0</v>
      </c>
      <c r="N139" s="63">
        <f t="shared" si="42"/>
        <v>0</v>
      </c>
      <c r="O139" s="185"/>
      <c r="P139" s="118">
        <f t="shared" si="43"/>
        <v>0</v>
      </c>
      <c r="Q139" s="94">
        <f t="shared" si="44"/>
        <v>0</v>
      </c>
      <c r="R139" s="94">
        <f t="shared" si="45"/>
        <v>0</v>
      </c>
      <c r="S139" s="94">
        <f t="shared" si="46"/>
        <v>0</v>
      </c>
      <c r="T139" s="118">
        <f t="shared" si="47"/>
        <v>0</v>
      </c>
      <c r="U139" s="118">
        <f t="shared" si="48"/>
        <v>0</v>
      </c>
      <c r="V139" s="28"/>
      <c r="W139" s="79">
        <f t="shared" si="49"/>
        <v>0</v>
      </c>
      <c r="X139" s="28"/>
      <c r="Y139" s="28"/>
      <c r="Z139" s="28"/>
    </row>
    <row r="140" spans="1:26" ht="15.75" customHeight="1">
      <c r="A140" s="110" t="s">
        <v>1357</v>
      </c>
      <c r="B140" s="58" t="s">
        <v>1358</v>
      </c>
      <c r="C140" s="58"/>
      <c r="D140" s="59"/>
      <c r="E140" s="58" t="s">
        <v>1359</v>
      </c>
      <c r="F140" s="147">
        <v>3</v>
      </c>
      <c r="G140" s="213">
        <v>2</v>
      </c>
      <c r="H140" s="61">
        <v>1</v>
      </c>
      <c r="I140" s="147">
        <f t="shared" si="40"/>
        <v>6</v>
      </c>
      <c r="J140" s="58"/>
      <c r="K140" s="62"/>
      <c r="L140" s="58" t="s">
        <v>40</v>
      </c>
      <c r="M140" s="63">
        <f t="shared" si="41"/>
        <v>0</v>
      </c>
      <c r="N140" s="63">
        <f t="shared" si="42"/>
        <v>0</v>
      </c>
      <c r="O140" s="463"/>
      <c r="P140" s="118">
        <f t="shared" si="43"/>
        <v>0</v>
      </c>
      <c r="Q140" s="94">
        <f t="shared" si="44"/>
        <v>0</v>
      </c>
      <c r="R140" s="94">
        <f t="shared" si="45"/>
        <v>0</v>
      </c>
      <c r="S140" s="94">
        <f t="shared" si="46"/>
        <v>0</v>
      </c>
      <c r="T140" s="118">
        <f t="shared" si="47"/>
        <v>0</v>
      </c>
      <c r="U140" s="118">
        <f t="shared" si="48"/>
        <v>0</v>
      </c>
      <c r="V140" s="28"/>
      <c r="W140" s="79">
        <f t="shared" si="49"/>
        <v>0</v>
      </c>
      <c r="X140" s="28"/>
      <c r="Y140" s="28"/>
      <c r="Z140" s="28"/>
    </row>
    <row r="141" spans="1:26" ht="15.75" customHeight="1">
      <c r="A141" s="110" t="s">
        <v>1360</v>
      </c>
      <c r="B141" s="58" t="s">
        <v>1361</v>
      </c>
      <c r="C141" s="58"/>
      <c r="D141" s="59"/>
      <c r="E141" s="58" t="s">
        <v>762</v>
      </c>
      <c r="F141" s="147">
        <v>5</v>
      </c>
      <c r="G141" s="213">
        <v>1</v>
      </c>
      <c r="H141" s="61">
        <v>1</v>
      </c>
      <c r="I141" s="147">
        <f t="shared" si="40"/>
        <v>7</v>
      </c>
      <c r="J141" s="58"/>
      <c r="K141" s="62"/>
      <c r="L141" s="58" t="s">
        <v>40</v>
      </c>
      <c r="M141" s="63">
        <f t="shared" si="41"/>
        <v>0</v>
      </c>
      <c r="N141" s="63">
        <f t="shared" si="42"/>
        <v>0</v>
      </c>
      <c r="O141" s="185"/>
      <c r="P141" s="118">
        <f t="shared" si="43"/>
        <v>0</v>
      </c>
      <c r="Q141" s="94">
        <f t="shared" si="44"/>
        <v>0</v>
      </c>
      <c r="R141" s="94">
        <f t="shared" si="45"/>
        <v>0</v>
      </c>
      <c r="S141" s="94">
        <f t="shared" si="46"/>
        <v>0</v>
      </c>
      <c r="T141" s="118">
        <f t="shared" si="47"/>
        <v>0</v>
      </c>
      <c r="U141" s="118">
        <f t="shared" si="48"/>
        <v>0</v>
      </c>
      <c r="V141" s="28"/>
      <c r="W141" s="79">
        <f t="shared" si="49"/>
        <v>0</v>
      </c>
      <c r="X141" s="28"/>
      <c r="Y141" s="28"/>
      <c r="Z141" s="28"/>
    </row>
    <row r="142" spans="1:26" ht="15.75" customHeight="1">
      <c r="A142" s="110" t="s">
        <v>1362</v>
      </c>
      <c r="B142" s="58" t="s">
        <v>1363</v>
      </c>
      <c r="C142" s="58"/>
      <c r="D142" s="59"/>
      <c r="E142" s="58" t="s">
        <v>1364</v>
      </c>
      <c r="F142" s="147">
        <v>15</v>
      </c>
      <c r="G142" s="213">
        <v>0</v>
      </c>
      <c r="H142" s="61">
        <v>20</v>
      </c>
      <c r="I142" s="147">
        <f t="shared" si="40"/>
        <v>35</v>
      </c>
      <c r="J142" s="467"/>
      <c r="K142" s="62"/>
      <c r="L142" s="58" t="s">
        <v>40</v>
      </c>
      <c r="M142" s="63">
        <f t="shared" si="41"/>
        <v>0</v>
      </c>
      <c r="N142" s="63">
        <f t="shared" si="42"/>
        <v>0</v>
      </c>
      <c r="O142" s="185"/>
      <c r="P142" s="118">
        <f t="shared" si="43"/>
        <v>0</v>
      </c>
      <c r="Q142" s="94">
        <f t="shared" si="44"/>
        <v>0</v>
      </c>
      <c r="R142" s="94">
        <f t="shared" si="45"/>
        <v>0</v>
      </c>
      <c r="S142" s="94">
        <f t="shared" si="46"/>
        <v>0</v>
      </c>
      <c r="T142" s="118">
        <f t="shared" si="47"/>
        <v>0</v>
      </c>
      <c r="U142" s="118">
        <f t="shared" si="48"/>
        <v>0</v>
      </c>
      <c r="V142" s="28"/>
      <c r="W142" s="79">
        <f t="shared" si="49"/>
        <v>0</v>
      </c>
      <c r="X142" s="28"/>
      <c r="Y142" s="28"/>
      <c r="Z142" s="28"/>
    </row>
    <row r="143" spans="1:26" ht="15.75" customHeight="1">
      <c r="A143" s="110" t="s">
        <v>1365</v>
      </c>
      <c r="B143" s="58" t="s">
        <v>1366</v>
      </c>
      <c r="C143" s="58"/>
      <c r="D143" s="59"/>
      <c r="E143" s="58" t="s">
        <v>1367</v>
      </c>
      <c r="F143" s="147">
        <v>10</v>
      </c>
      <c r="G143" s="213">
        <v>0</v>
      </c>
      <c r="H143" s="61">
        <v>0</v>
      </c>
      <c r="I143" s="147">
        <f t="shared" si="40"/>
        <v>10</v>
      </c>
      <c r="J143" s="58"/>
      <c r="K143" s="62"/>
      <c r="L143" s="58" t="s">
        <v>40</v>
      </c>
      <c r="M143" s="63">
        <f t="shared" si="41"/>
        <v>0</v>
      </c>
      <c r="N143" s="63">
        <f t="shared" si="42"/>
        <v>0</v>
      </c>
      <c r="O143" s="185"/>
      <c r="P143" s="118">
        <f t="shared" si="43"/>
        <v>0</v>
      </c>
      <c r="Q143" s="94">
        <f t="shared" si="44"/>
        <v>0</v>
      </c>
      <c r="R143" s="94">
        <f t="shared" si="45"/>
        <v>0</v>
      </c>
      <c r="S143" s="94">
        <f t="shared" si="46"/>
        <v>0</v>
      </c>
      <c r="T143" s="118">
        <f t="shared" si="47"/>
        <v>0</v>
      </c>
      <c r="U143" s="118">
        <f t="shared" si="48"/>
        <v>0</v>
      </c>
      <c r="V143" s="28"/>
      <c r="W143" s="79">
        <f t="shared" si="49"/>
        <v>0</v>
      </c>
      <c r="X143" s="28"/>
      <c r="Y143" s="28"/>
      <c r="Z143" s="28"/>
    </row>
    <row r="144" spans="1:26" ht="15.75" customHeight="1">
      <c r="A144" s="110" t="s">
        <v>1368</v>
      </c>
      <c r="B144" s="451" t="s">
        <v>1369</v>
      </c>
      <c r="C144" s="52"/>
      <c r="D144" s="452"/>
      <c r="E144" s="52" t="s">
        <v>1097</v>
      </c>
      <c r="F144" s="190">
        <v>5</v>
      </c>
      <c r="G144" s="453">
        <v>0</v>
      </c>
      <c r="H144" s="143">
        <v>0</v>
      </c>
      <c r="I144" s="58">
        <f t="shared" si="40"/>
        <v>5</v>
      </c>
      <c r="J144" s="137"/>
      <c r="K144" s="282"/>
      <c r="L144" s="58" t="s">
        <v>40</v>
      </c>
      <c r="M144" s="63">
        <f t="shared" si="41"/>
        <v>0</v>
      </c>
      <c r="N144" s="63">
        <f t="shared" si="42"/>
        <v>0</v>
      </c>
      <c r="O144" s="28"/>
      <c r="P144" s="118">
        <f t="shared" si="43"/>
        <v>0</v>
      </c>
      <c r="Q144" s="94">
        <f t="shared" si="44"/>
        <v>0</v>
      </c>
      <c r="R144" s="94">
        <f t="shared" si="45"/>
        <v>0</v>
      </c>
      <c r="S144" s="94">
        <f t="shared" si="46"/>
        <v>0</v>
      </c>
      <c r="T144" s="118">
        <f t="shared" si="47"/>
        <v>0</v>
      </c>
      <c r="U144" s="118">
        <f t="shared" si="48"/>
        <v>0</v>
      </c>
      <c r="V144" s="28"/>
      <c r="W144" s="79">
        <f t="shared" si="49"/>
        <v>0</v>
      </c>
      <c r="X144" s="28"/>
      <c r="Y144" s="28"/>
      <c r="Z144" s="28"/>
    </row>
    <row r="145" spans="1:26" ht="15.75" customHeight="1">
      <c r="A145" s="110" t="s">
        <v>1370</v>
      </c>
      <c r="B145" s="58" t="s">
        <v>1371</v>
      </c>
      <c r="C145" s="58"/>
      <c r="D145" s="59"/>
      <c r="E145" s="58" t="s">
        <v>1372</v>
      </c>
      <c r="F145" s="147">
        <v>2</v>
      </c>
      <c r="G145" s="213">
        <v>2</v>
      </c>
      <c r="H145" s="61">
        <v>1</v>
      </c>
      <c r="I145" s="147">
        <f t="shared" si="40"/>
        <v>5</v>
      </c>
      <c r="J145" s="58"/>
      <c r="K145" s="62"/>
      <c r="L145" s="58" t="s">
        <v>40</v>
      </c>
      <c r="M145" s="63">
        <f t="shared" si="41"/>
        <v>0</v>
      </c>
      <c r="N145" s="63">
        <f t="shared" si="42"/>
        <v>0</v>
      </c>
      <c r="O145" s="185"/>
      <c r="P145" s="118">
        <f t="shared" si="43"/>
        <v>0</v>
      </c>
      <c r="Q145" s="94">
        <f t="shared" si="44"/>
        <v>0</v>
      </c>
      <c r="R145" s="94">
        <f t="shared" si="45"/>
        <v>0</v>
      </c>
      <c r="S145" s="94">
        <f t="shared" si="46"/>
        <v>0</v>
      </c>
      <c r="T145" s="118">
        <f t="shared" si="47"/>
        <v>0</v>
      </c>
      <c r="U145" s="118">
        <f t="shared" si="48"/>
        <v>0</v>
      </c>
      <c r="V145" s="28"/>
      <c r="W145" s="79">
        <f t="shared" si="49"/>
        <v>0</v>
      </c>
      <c r="X145" s="28"/>
      <c r="Y145" s="28"/>
      <c r="Z145" s="28"/>
    </row>
    <row r="146" spans="1:26" ht="15.75" customHeight="1">
      <c r="A146" s="110" t="s">
        <v>1373</v>
      </c>
      <c r="B146" s="58" t="s">
        <v>1374</v>
      </c>
      <c r="C146" s="58"/>
      <c r="D146" s="59"/>
      <c r="E146" s="58" t="s">
        <v>1375</v>
      </c>
      <c r="F146" s="147">
        <v>2</v>
      </c>
      <c r="G146" s="213">
        <v>2</v>
      </c>
      <c r="H146" s="61">
        <v>1</v>
      </c>
      <c r="I146" s="147">
        <f t="shared" si="40"/>
        <v>5</v>
      </c>
      <c r="J146" s="58"/>
      <c r="K146" s="62"/>
      <c r="L146" s="58" t="s">
        <v>40</v>
      </c>
      <c r="M146" s="63">
        <f t="shared" si="41"/>
        <v>0</v>
      </c>
      <c r="N146" s="63">
        <f t="shared" si="42"/>
        <v>0</v>
      </c>
      <c r="O146" s="185"/>
      <c r="P146" s="118">
        <f t="shared" si="43"/>
        <v>0</v>
      </c>
      <c r="Q146" s="94">
        <f t="shared" si="44"/>
        <v>0</v>
      </c>
      <c r="R146" s="94">
        <f t="shared" si="45"/>
        <v>0</v>
      </c>
      <c r="S146" s="94">
        <f t="shared" si="46"/>
        <v>0</v>
      </c>
      <c r="T146" s="118">
        <f t="shared" si="47"/>
        <v>0</v>
      </c>
      <c r="U146" s="118">
        <f t="shared" si="48"/>
        <v>0</v>
      </c>
      <c r="V146" s="28"/>
      <c r="W146" s="79">
        <f t="shared" si="49"/>
        <v>0</v>
      </c>
      <c r="X146" s="28"/>
      <c r="Y146" s="28"/>
      <c r="Z146" s="28"/>
    </row>
    <row r="147" spans="1:26" ht="15.75" customHeight="1">
      <c r="A147" s="110" t="s">
        <v>1376</v>
      </c>
      <c r="B147" s="58" t="s">
        <v>1377</v>
      </c>
      <c r="C147" s="58"/>
      <c r="D147" s="59"/>
      <c r="E147" s="58" t="s">
        <v>1364</v>
      </c>
      <c r="F147" s="147">
        <v>30</v>
      </c>
      <c r="G147" s="213">
        <v>15</v>
      </c>
      <c r="H147" s="61">
        <v>20</v>
      </c>
      <c r="I147" s="147">
        <f t="shared" si="40"/>
        <v>65</v>
      </c>
      <c r="J147" s="58"/>
      <c r="K147" s="62"/>
      <c r="L147" s="58" t="s">
        <v>40</v>
      </c>
      <c r="M147" s="63">
        <f t="shared" si="41"/>
        <v>0</v>
      </c>
      <c r="N147" s="63">
        <f t="shared" si="42"/>
        <v>0</v>
      </c>
      <c r="O147" s="185"/>
      <c r="P147" s="118">
        <f t="shared" si="43"/>
        <v>0</v>
      </c>
      <c r="Q147" s="94">
        <f t="shared" si="44"/>
        <v>0</v>
      </c>
      <c r="R147" s="94">
        <f t="shared" si="45"/>
        <v>0</v>
      </c>
      <c r="S147" s="94">
        <f t="shared" si="46"/>
        <v>0</v>
      </c>
      <c r="T147" s="118">
        <f t="shared" si="47"/>
        <v>0</v>
      </c>
      <c r="U147" s="118">
        <f t="shared" si="48"/>
        <v>0</v>
      </c>
      <c r="V147" s="28"/>
      <c r="W147" s="79">
        <f t="shared" si="49"/>
        <v>0</v>
      </c>
      <c r="X147" s="28"/>
      <c r="Y147" s="28"/>
      <c r="Z147" s="28"/>
    </row>
    <row r="148" spans="1:26" ht="15.75" customHeight="1">
      <c r="A148" s="110" t="s">
        <v>1378</v>
      </c>
      <c r="B148" s="58" t="s">
        <v>1379</v>
      </c>
      <c r="C148" s="58"/>
      <c r="D148" s="59"/>
      <c r="E148" s="58" t="s">
        <v>1309</v>
      </c>
      <c r="F148" s="147">
        <v>10</v>
      </c>
      <c r="G148" s="213">
        <v>5</v>
      </c>
      <c r="H148" s="61">
        <v>30</v>
      </c>
      <c r="I148" s="147">
        <f t="shared" si="40"/>
        <v>45</v>
      </c>
      <c r="J148" s="58"/>
      <c r="K148" s="62"/>
      <c r="L148" s="58" t="s">
        <v>40</v>
      </c>
      <c r="M148" s="63">
        <f t="shared" si="41"/>
        <v>0</v>
      </c>
      <c r="N148" s="63">
        <f t="shared" si="42"/>
        <v>0</v>
      </c>
      <c r="O148" s="28"/>
      <c r="P148" s="118">
        <f t="shared" si="43"/>
        <v>0</v>
      </c>
      <c r="Q148" s="94">
        <f t="shared" si="44"/>
        <v>0</v>
      </c>
      <c r="R148" s="94">
        <f t="shared" si="45"/>
        <v>0</v>
      </c>
      <c r="S148" s="94">
        <f t="shared" si="46"/>
        <v>0</v>
      </c>
      <c r="T148" s="118">
        <f t="shared" si="47"/>
        <v>0</v>
      </c>
      <c r="U148" s="118">
        <f t="shared" si="48"/>
        <v>0</v>
      </c>
      <c r="V148" s="28"/>
      <c r="W148" s="79">
        <f t="shared" si="49"/>
        <v>0</v>
      </c>
      <c r="X148" s="28"/>
      <c r="Y148" s="28"/>
      <c r="Z148" s="28"/>
    </row>
    <row r="149" spans="1:26" ht="15.75" customHeight="1">
      <c r="A149" s="110" t="s">
        <v>1380</v>
      </c>
      <c r="B149" s="58" t="s">
        <v>1381</v>
      </c>
      <c r="C149" s="58"/>
      <c r="D149" s="59"/>
      <c r="E149" s="58" t="s">
        <v>1148</v>
      </c>
      <c r="F149" s="147">
        <v>10</v>
      </c>
      <c r="G149" s="213">
        <v>10</v>
      </c>
      <c r="H149" s="61">
        <v>10</v>
      </c>
      <c r="I149" s="147">
        <f t="shared" si="40"/>
        <v>30</v>
      </c>
      <c r="J149" s="58"/>
      <c r="K149" s="62"/>
      <c r="L149" s="58" t="s">
        <v>40</v>
      </c>
      <c r="M149" s="63">
        <f t="shared" si="41"/>
        <v>0</v>
      </c>
      <c r="N149" s="63">
        <f t="shared" si="42"/>
        <v>0</v>
      </c>
      <c r="O149" s="185"/>
      <c r="P149" s="118">
        <f t="shared" si="43"/>
        <v>0</v>
      </c>
      <c r="Q149" s="94">
        <f t="shared" si="44"/>
        <v>0</v>
      </c>
      <c r="R149" s="94">
        <f t="shared" si="45"/>
        <v>0</v>
      </c>
      <c r="S149" s="94">
        <f t="shared" si="46"/>
        <v>0</v>
      </c>
      <c r="T149" s="118">
        <f t="shared" si="47"/>
        <v>0</v>
      </c>
      <c r="U149" s="118">
        <f t="shared" si="48"/>
        <v>0</v>
      </c>
      <c r="V149" s="28"/>
      <c r="W149" s="79">
        <f t="shared" si="49"/>
        <v>0</v>
      </c>
      <c r="X149" s="28"/>
      <c r="Y149" s="28"/>
      <c r="Z149" s="28"/>
    </row>
    <row r="150" spans="1:26" ht="15.75" customHeight="1">
      <c r="A150" s="110" t="s">
        <v>1382</v>
      </c>
      <c r="B150" s="58" t="s">
        <v>1383</v>
      </c>
      <c r="C150" s="58"/>
      <c r="D150" s="59"/>
      <c r="E150" s="58" t="s">
        <v>1148</v>
      </c>
      <c r="F150" s="147">
        <v>3</v>
      </c>
      <c r="G150" s="213">
        <v>5</v>
      </c>
      <c r="H150" s="61">
        <v>1</v>
      </c>
      <c r="I150" s="147">
        <f t="shared" si="40"/>
        <v>9</v>
      </c>
      <c r="J150" s="58"/>
      <c r="K150" s="62"/>
      <c r="L150" s="58" t="s">
        <v>40</v>
      </c>
      <c r="M150" s="63">
        <f t="shared" si="41"/>
        <v>0</v>
      </c>
      <c r="N150" s="63">
        <f t="shared" si="42"/>
        <v>0</v>
      </c>
      <c r="O150" s="185"/>
      <c r="P150" s="118">
        <f t="shared" si="43"/>
        <v>0</v>
      </c>
      <c r="Q150" s="94">
        <f t="shared" si="44"/>
        <v>0</v>
      </c>
      <c r="R150" s="94">
        <f t="shared" si="45"/>
        <v>0</v>
      </c>
      <c r="S150" s="94">
        <f t="shared" si="46"/>
        <v>0</v>
      </c>
      <c r="T150" s="118">
        <f t="shared" si="47"/>
        <v>0</v>
      </c>
      <c r="U150" s="118">
        <f t="shared" si="48"/>
        <v>0</v>
      </c>
      <c r="V150" s="28"/>
      <c r="W150" s="79">
        <f t="shared" si="49"/>
        <v>0</v>
      </c>
      <c r="X150" s="28"/>
      <c r="Y150" s="28"/>
      <c r="Z150" s="28"/>
    </row>
    <row r="151" spans="1:26" ht="15.75" customHeight="1">
      <c r="A151" s="462" t="s">
        <v>1384</v>
      </c>
      <c r="B151" s="58" t="s">
        <v>1385</v>
      </c>
      <c r="C151" s="58"/>
      <c r="D151" s="59"/>
      <c r="E151" s="58" t="s">
        <v>1386</v>
      </c>
      <c r="F151" s="147">
        <v>2</v>
      </c>
      <c r="G151" s="213">
        <v>2</v>
      </c>
      <c r="H151" s="61">
        <v>2</v>
      </c>
      <c r="I151" s="147">
        <f t="shared" si="40"/>
        <v>6</v>
      </c>
      <c r="J151" s="58"/>
      <c r="K151" s="62"/>
      <c r="L151" s="58" t="s">
        <v>40</v>
      </c>
      <c r="M151" s="63">
        <f t="shared" si="41"/>
        <v>0</v>
      </c>
      <c r="N151" s="63">
        <f t="shared" si="42"/>
        <v>0</v>
      </c>
      <c r="O151" s="185"/>
      <c r="P151" s="118">
        <f t="shared" si="43"/>
        <v>0</v>
      </c>
      <c r="Q151" s="94">
        <f t="shared" si="44"/>
        <v>0</v>
      </c>
      <c r="R151" s="94">
        <f t="shared" si="45"/>
        <v>0</v>
      </c>
      <c r="S151" s="94">
        <f t="shared" si="46"/>
        <v>0</v>
      </c>
      <c r="T151" s="118">
        <f t="shared" si="47"/>
        <v>0</v>
      </c>
      <c r="U151" s="118">
        <f t="shared" si="48"/>
        <v>0</v>
      </c>
      <c r="V151" s="28"/>
      <c r="W151" s="79">
        <f t="shared" si="49"/>
        <v>0</v>
      </c>
      <c r="X151" s="28"/>
      <c r="Y151" s="28"/>
      <c r="Z151" s="28"/>
    </row>
    <row r="152" spans="1:26" ht="15.75" customHeight="1">
      <c r="A152" s="462" t="s">
        <v>1387</v>
      </c>
      <c r="B152" s="58" t="s">
        <v>1388</v>
      </c>
      <c r="C152" s="58"/>
      <c r="D152" s="59"/>
      <c r="E152" s="58" t="s">
        <v>1023</v>
      </c>
      <c r="F152" s="147">
        <v>5</v>
      </c>
      <c r="G152" s="213">
        <v>10</v>
      </c>
      <c r="H152" s="61">
        <v>2</v>
      </c>
      <c r="I152" s="147">
        <f t="shared" si="40"/>
        <v>17</v>
      </c>
      <c r="J152" s="58"/>
      <c r="K152" s="62"/>
      <c r="L152" s="58" t="s">
        <v>40</v>
      </c>
      <c r="M152" s="63">
        <f t="shared" si="41"/>
        <v>0</v>
      </c>
      <c r="N152" s="63">
        <f t="shared" si="42"/>
        <v>0</v>
      </c>
      <c r="O152" s="463"/>
      <c r="P152" s="118">
        <f t="shared" si="43"/>
        <v>0</v>
      </c>
      <c r="Q152" s="94">
        <f t="shared" si="44"/>
        <v>0</v>
      </c>
      <c r="R152" s="94">
        <f t="shared" si="45"/>
        <v>0</v>
      </c>
      <c r="S152" s="94">
        <f t="shared" si="46"/>
        <v>0</v>
      </c>
      <c r="T152" s="118">
        <f t="shared" si="47"/>
        <v>0</v>
      </c>
      <c r="U152" s="118">
        <f t="shared" si="48"/>
        <v>0</v>
      </c>
      <c r="V152" s="28"/>
      <c r="W152" s="79">
        <f t="shared" si="49"/>
        <v>0</v>
      </c>
      <c r="X152" s="28"/>
      <c r="Y152" s="28"/>
      <c r="Z152" s="28"/>
    </row>
    <row r="153" spans="1:26" ht="15.75" customHeight="1">
      <c r="A153" s="462" t="s">
        <v>1389</v>
      </c>
      <c r="B153" s="58" t="s">
        <v>1390</v>
      </c>
      <c r="C153" s="58"/>
      <c r="D153" s="59"/>
      <c r="E153" s="58" t="s">
        <v>1023</v>
      </c>
      <c r="F153" s="147">
        <v>20</v>
      </c>
      <c r="G153" s="213">
        <v>5</v>
      </c>
      <c r="H153" s="61">
        <v>10</v>
      </c>
      <c r="I153" s="147">
        <f t="shared" si="40"/>
        <v>35</v>
      </c>
      <c r="J153" s="58"/>
      <c r="K153" s="62"/>
      <c r="L153" s="58" t="s">
        <v>40</v>
      </c>
      <c r="M153" s="63">
        <f t="shared" si="41"/>
        <v>0</v>
      </c>
      <c r="N153" s="63">
        <f t="shared" si="42"/>
        <v>0</v>
      </c>
      <c r="O153" s="185"/>
      <c r="P153" s="118">
        <f t="shared" si="43"/>
        <v>0</v>
      </c>
      <c r="Q153" s="94">
        <f t="shared" si="44"/>
        <v>0</v>
      </c>
      <c r="R153" s="94">
        <f t="shared" si="45"/>
        <v>0</v>
      </c>
      <c r="S153" s="94">
        <f t="shared" si="46"/>
        <v>0</v>
      </c>
      <c r="T153" s="118">
        <f t="shared" si="47"/>
        <v>0</v>
      </c>
      <c r="U153" s="118">
        <f t="shared" si="48"/>
        <v>0</v>
      </c>
      <c r="V153" s="28"/>
      <c r="W153" s="79">
        <f t="shared" si="49"/>
        <v>0</v>
      </c>
      <c r="X153" s="28"/>
      <c r="Y153" s="28"/>
      <c r="Z153" s="28"/>
    </row>
    <row r="154" spans="1:26" ht="15.75" customHeight="1">
      <c r="A154" s="110" t="s">
        <v>1391</v>
      </c>
      <c r="B154" s="58" t="s">
        <v>1392</v>
      </c>
      <c r="C154" s="58"/>
      <c r="D154" s="59"/>
      <c r="E154" s="58" t="s">
        <v>1023</v>
      </c>
      <c r="F154" s="147">
        <v>5</v>
      </c>
      <c r="G154" s="213">
        <v>1</v>
      </c>
      <c r="H154" s="61">
        <v>1</v>
      </c>
      <c r="I154" s="147">
        <f t="shared" si="40"/>
        <v>7</v>
      </c>
      <c r="J154" s="58"/>
      <c r="K154" s="62"/>
      <c r="L154" s="58" t="s">
        <v>40</v>
      </c>
      <c r="M154" s="63">
        <f t="shared" si="41"/>
        <v>0</v>
      </c>
      <c r="N154" s="63">
        <f t="shared" si="42"/>
        <v>0</v>
      </c>
      <c r="O154" s="185"/>
      <c r="P154" s="118">
        <f t="shared" si="43"/>
        <v>0</v>
      </c>
      <c r="Q154" s="94">
        <f t="shared" si="44"/>
        <v>0</v>
      </c>
      <c r="R154" s="94">
        <f t="shared" si="45"/>
        <v>0</v>
      </c>
      <c r="S154" s="94">
        <f t="shared" si="46"/>
        <v>0</v>
      </c>
      <c r="T154" s="118">
        <f t="shared" si="47"/>
        <v>0</v>
      </c>
      <c r="U154" s="118">
        <f t="shared" si="48"/>
        <v>0</v>
      </c>
      <c r="V154" s="28"/>
      <c r="W154" s="79">
        <f t="shared" si="49"/>
        <v>0</v>
      </c>
      <c r="X154" s="28"/>
      <c r="Y154" s="28"/>
      <c r="Z154" s="28"/>
    </row>
    <row r="155" spans="1:26" ht="15.75" customHeight="1">
      <c r="A155" s="110" t="s">
        <v>1393</v>
      </c>
      <c r="B155" s="58" t="s">
        <v>1394</v>
      </c>
      <c r="C155" s="58"/>
      <c r="D155" s="59"/>
      <c r="E155" s="58" t="s">
        <v>1339</v>
      </c>
      <c r="F155" s="147">
        <v>10</v>
      </c>
      <c r="G155" s="213">
        <v>20</v>
      </c>
      <c r="H155" s="61">
        <v>20</v>
      </c>
      <c r="I155" s="147">
        <f t="shared" si="40"/>
        <v>50</v>
      </c>
      <c r="J155" s="58"/>
      <c r="K155" s="62"/>
      <c r="L155" s="58" t="s">
        <v>40</v>
      </c>
      <c r="M155" s="63">
        <f t="shared" si="41"/>
        <v>0</v>
      </c>
      <c r="N155" s="63">
        <f t="shared" si="42"/>
        <v>0</v>
      </c>
      <c r="O155" s="185"/>
      <c r="P155" s="118">
        <f t="shared" si="43"/>
        <v>0</v>
      </c>
      <c r="Q155" s="94">
        <f t="shared" si="44"/>
        <v>0</v>
      </c>
      <c r="R155" s="94">
        <f t="shared" si="45"/>
        <v>0</v>
      </c>
      <c r="S155" s="94">
        <f t="shared" si="46"/>
        <v>0</v>
      </c>
      <c r="T155" s="118">
        <f t="shared" si="47"/>
        <v>0</v>
      </c>
      <c r="U155" s="118">
        <f t="shared" si="48"/>
        <v>0</v>
      </c>
      <c r="V155" s="28"/>
      <c r="W155" s="79">
        <f t="shared" si="49"/>
        <v>0</v>
      </c>
      <c r="X155" s="28"/>
      <c r="Y155" s="28"/>
      <c r="Z155" s="28"/>
    </row>
    <row r="156" spans="1:26" ht="15.75" customHeight="1">
      <c r="A156" s="110" t="s">
        <v>1395</v>
      </c>
      <c r="B156" s="58" t="s">
        <v>1396</v>
      </c>
      <c r="C156" s="58"/>
      <c r="D156" s="59"/>
      <c r="E156" s="58" t="s">
        <v>1339</v>
      </c>
      <c r="F156" s="147">
        <v>2</v>
      </c>
      <c r="G156" s="213">
        <v>1</v>
      </c>
      <c r="H156" s="61">
        <v>1</v>
      </c>
      <c r="I156" s="147">
        <f t="shared" si="40"/>
        <v>4</v>
      </c>
      <c r="J156" s="467"/>
      <c r="K156" s="62"/>
      <c r="L156" s="58" t="s">
        <v>40</v>
      </c>
      <c r="M156" s="63">
        <f t="shared" si="41"/>
        <v>0</v>
      </c>
      <c r="N156" s="63">
        <f t="shared" si="42"/>
        <v>0</v>
      </c>
      <c r="O156" s="185"/>
      <c r="P156" s="118">
        <f t="shared" si="43"/>
        <v>0</v>
      </c>
      <c r="Q156" s="94">
        <f t="shared" si="44"/>
        <v>0</v>
      </c>
      <c r="R156" s="94">
        <f t="shared" si="45"/>
        <v>0</v>
      </c>
      <c r="S156" s="94">
        <f t="shared" si="46"/>
        <v>0</v>
      </c>
      <c r="T156" s="118">
        <f t="shared" si="47"/>
        <v>0</v>
      </c>
      <c r="U156" s="118">
        <f t="shared" si="48"/>
        <v>0</v>
      </c>
      <c r="V156" s="28"/>
      <c r="W156" s="79">
        <f t="shared" si="49"/>
        <v>0</v>
      </c>
      <c r="X156" s="28"/>
      <c r="Y156" s="28"/>
      <c r="Z156" s="28"/>
    </row>
    <row r="157" spans="1:26" ht="15.75" customHeight="1">
      <c r="A157" s="110" t="s">
        <v>1397</v>
      </c>
      <c r="B157" s="58" t="s">
        <v>1398</v>
      </c>
      <c r="C157" s="58"/>
      <c r="D157" s="59"/>
      <c r="E157" s="58" t="s">
        <v>762</v>
      </c>
      <c r="F157" s="147">
        <v>5</v>
      </c>
      <c r="G157" s="213">
        <v>1</v>
      </c>
      <c r="H157" s="61">
        <v>5</v>
      </c>
      <c r="I157" s="147">
        <f t="shared" si="40"/>
        <v>11</v>
      </c>
      <c r="J157" s="58"/>
      <c r="K157" s="62"/>
      <c r="L157" s="58" t="s">
        <v>40</v>
      </c>
      <c r="M157" s="63">
        <f t="shared" si="41"/>
        <v>0</v>
      </c>
      <c r="N157" s="63">
        <f t="shared" si="42"/>
        <v>0</v>
      </c>
      <c r="O157" s="468"/>
      <c r="P157" s="118">
        <f t="shared" si="43"/>
        <v>0</v>
      </c>
      <c r="Q157" s="94">
        <f t="shared" si="44"/>
        <v>0</v>
      </c>
      <c r="R157" s="94">
        <f t="shared" si="45"/>
        <v>0</v>
      </c>
      <c r="S157" s="94">
        <f t="shared" si="46"/>
        <v>0</v>
      </c>
      <c r="T157" s="118">
        <f t="shared" si="47"/>
        <v>0</v>
      </c>
      <c r="U157" s="118">
        <f t="shared" si="48"/>
        <v>0</v>
      </c>
      <c r="V157" s="28"/>
      <c r="W157" s="79">
        <f t="shared" si="49"/>
        <v>0</v>
      </c>
      <c r="X157" s="28"/>
      <c r="Y157" s="28"/>
      <c r="Z157" s="28"/>
    </row>
    <row r="158" spans="1:26" ht="15.75" customHeight="1">
      <c r="A158" s="110" t="s">
        <v>1399</v>
      </c>
      <c r="B158" s="451" t="s">
        <v>1400</v>
      </c>
      <c r="C158" s="52"/>
      <c r="D158" s="452"/>
      <c r="E158" s="52" t="s">
        <v>1401</v>
      </c>
      <c r="F158" s="190">
        <v>5</v>
      </c>
      <c r="G158" s="453">
        <v>1</v>
      </c>
      <c r="H158" s="143">
        <v>15</v>
      </c>
      <c r="I158" s="58">
        <f t="shared" si="40"/>
        <v>21</v>
      </c>
      <c r="J158" s="137"/>
      <c r="K158" s="282"/>
      <c r="L158" s="58" t="s">
        <v>40</v>
      </c>
      <c r="M158" s="63">
        <f t="shared" si="41"/>
        <v>0</v>
      </c>
      <c r="N158" s="63">
        <f t="shared" si="42"/>
        <v>0</v>
      </c>
      <c r="O158" s="28"/>
      <c r="P158" s="118">
        <f t="shared" si="43"/>
        <v>0</v>
      </c>
      <c r="Q158" s="94">
        <f t="shared" si="44"/>
        <v>0</v>
      </c>
      <c r="R158" s="94">
        <f t="shared" si="45"/>
        <v>0</v>
      </c>
      <c r="S158" s="94">
        <f t="shared" si="46"/>
        <v>0</v>
      </c>
      <c r="T158" s="118">
        <f t="shared" si="47"/>
        <v>0</v>
      </c>
      <c r="U158" s="118">
        <f t="shared" si="48"/>
        <v>0</v>
      </c>
      <c r="V158" s="28"/>
      <c r="W158" s="79">
        <f t="shared" si="49"/>
        <v>0</v>
      </c>
      <c r="X158" s="28"/>
      <c r="Y158" s="28"/>
      <c r="Z158" s="28"/>
    </row>
    <row r="159" spans="1:26" ht="15.75" customHeight="1">
      <c r="A159" s="110" t="s">
        <v>1402</v>
      </c>
      <c r="B159" s="451" t="s">
        <v>1403</v>
      </c>
      <c r="C159" s="58"/>
      <c r="D159" s="58"/>
      <c r="E159" s="58" t="s">
        <v>1404</v>
      </c>
      <c r="F159" s="147">
        <v>3</v>
      </c>
      <c r="G159" s="213">
        <v>3</v>
      </c>
      <c r="H159" s="214">
        <v>0</v>
      </c>
      <c r="I159" s="147">
        <f t="shared" si="40"/>
        <v>6</v>
      </c>
      <c r="J159" s="58"/>
      <c r="K159" s="62"/>
      <c r="L159" s="58" t="s">
        <v>40</v>
      </c>
      <c r="M159" s="63">
        <f t="shared" si="41"/>
        <v>0</v>
      </c>
      <c r="N159" s="63">
        <f t="shared" si="42"/>
        <v>0</v>
      </c>
      <c r="O159" s="28"/>
      <c r="P159" s="118">
        <f t="shared" si="43"/>
        <v>0</v>
      </c>
      <c r="Q159" s="94">
        <f t="shared" si="44"/>
        <v>0</v>
      </c>
      <c r="R159" s="94">
        <f t="shared" si="45"/>
        <v>0</v>
      </c>
      <c r="S159" s="94">
        <f t="shared" si="46"/>
        <v>0</v>
      </c>
      <c r="T159" s="118">
        <f t="shared" si="47"/>
        <v>0</v>
      </c>
      <c r="U159" s="118">
        <f t="shared" si="48"/>
        <v>0</v>
      </c>
      <c r="V159" s="28"/>
      <c r="W159" s="79">
        <f t="shared" si="49"/>
        <v>0</v>
      </c>
      <c r="X159" s="28"/>
      <c r="Y159" s="28"/>
      <c r="Z159" s="28"/>
    </row>
    <row r="160" spans="1:26" ht="36.75" customHeight="1">
      <c r="A160" s="110" t="s">
        <v>1405</v>
      </c>
      <c r="B160" s="58" t="s">
        <v>1406</v>
      </c>
      <c r="C160" s="58"/>
      <c r="D160" s="59"/>
      <c r="E160" s="58" t="s">
        <v>1407</v>
      </c>
      <c r="F160" s="147">
        <v>1</v>
      </c>
      <c r="G160" s="213">
        <v>0</v>
      </c>
      <c r="H160" s="61">
        <v>1</v>
      </c>
      <c r="I160" s="147">
        <f t="shared" si="40"/>
        <v>2</v>
      </c>
      <c r="J160" s="58"/>
      <c r="K160" s="62"/>
      <c r="L160" s="58" t="s">
        <v>40</v>
      </c>
      <c r="M160" s="63">
        <f t="shared" si="41"/>
        <v>0</v>
      </c>
      <c r="N160" s="63">
        <f t="shared" si="42"/>
        <v>0</v>
      </c>
      <c r="O160" s="185"/>
      <c r="P160" s="118">
        <f t="shared" si="43"/>
        <v>0</v>
      </c>
      <c r="Q160" s="94">
        <f t="shared" si="44"/>
        <v>0</v>
      </c>
      <c r="R160" s="94">
        <f t="shared" si="45"/>
        <v>0</v>
      </c>
      <c r="S160" s="94">
        <f t="shared" si="46"/>
        <v>0</v>
      </c>
      <c r="T160" s="118">
        <f t="shared" si="47"/>
        <v>0</v>
      </c>
      <c r="U160" s="118">
        <f t="shared" si="48"/>
        <v>0</v>
      </c>
      <c r="V160" s="28"/>
      <c r="W160" s="79">
        <f t="shared" si="49"/>
        <v>0</v>
      </c>
      <c r="X160" s="28"/>
      <c r="Y160" s="28"/>
      <c r="Z160" s="28"/>
    </row>
    <row r="161" spans="1:26" ht="15.75" customHeight="1">
      <c r="A161" s="110" t="s">
        <v>1408</v>
      </c>
      <c r="B161" s="58" t="s">
        <v>1409</v>
      </c>
      <c r="C161" s="58"/>
      <c r="D161" s="59"/>
      <c r="E161" s="58" t="s">
        <v>1410</v>
      </c>
      <c r="F161" s="147">
        <v>10</v>
      </c>
      <c r="G161" s="213">
        <v>7</v>
      </c>
      <c r="H161" s="61">
        <v>2</v>
      </c>
      <c r="I161" s="147">
        <f t="shared" si="40"/>
        <v>19</v>
      </c>
      <c r="J161" s="58"/>
      <c r="K161" s="62"/>
      <c r="L161" s="58" t="s">
        <v>40</v>
      </c>
      <c r="M161" s="63">
        <f t="shared" si="41"/>
        <v>0</v>
      </c>
      <c r="N161" s="63">
        <f t="shared" si="42"/>
        <v>0</v>
      </c>
      <c r="O161" s="185"/>
      <c r="P161" s="118">
        <f t="shared" si="43"/>
        <v>0</v>
      </c>
      <c r="Q161" s="94">
        <f t="shared" si="44"/>
        <v>0</v>
      </c>
      <c r="R161" s="94">
        <f t="shared" si="45"/>
        <v>0</v>
      </c>
      <c r="S161" s="94">
        <f t="shared" si="46"/>
        <v>0</v>
      </c>
      <c r="T161" s="118">
        <f t="shared" si="47"/>
        <v>0</v>
      </c>
      <c r="U161" s="118">
        <f t="shared" si="48"/>
        <v>0</v>
      </c>
      <c r="V161" s="28"/>
      <c r="W161" s="79">
        <f t="shared" si="49"/>
        <v>0</v>
      </c>
      <c r="X161" s="28"/>
      <c r="Y161" s="28"/>
      <c r="Z161" s="28"/>
    </row>
    <row r="162" spans="1:26" ht="15.75" customHeight="1">
      <c r="A162" s="110" t="s">
        <v>1411</v>
      </c>
      <c r="B162" s="58" t="s">
        <v>1412</v>
      </c>
      <c r="C162" s="58"/>
      <c r="D162" s="59"/>
      <c r="E162" s="58" t="s">
        <v>1413</v>
      </c>
      <c r="F162" s="147">
        <v>10</v>
      </c>
      <c r="G162" s="213">
        <v>1</v>
      </c>
      <c r="H162" s="61">
        <v>2</v>
      </c>
      <c r="I162" s="147">
        <f t="shared" si="40"/>
        <v>13</v>
      </c>
      <c r="J162" s="58"/>
      <c r="K162" s="62"/>
      <c r="L162" s="58" t="s">
        <v>40</v>
      </c>
      <c r="M162" s="63">
        <f t="shared" si="41"/>
        <v>0</v>
      </c>
      <c r="N162" s="63">
        <f t="shared" si="42"/>
        <v>0</v>
      </c>
      <c r="O162" s="185"/>
      <c r="P162" s="118">
        <f t="shared" si="43"/>
        <v>0</v>
      </c>
      <c r="Q162" s="94">
        <f t="shared" si="44"/>
        <v>0</v>
      </c>
      <c r="R162" s="94">
        <f t="shared" si="45"/>
        <v>0</v>
      </c>
      <c r="S162" s="94">
        <f t="shared" si="46"/>
        <v>0</v>
      </c>
      <c r="T162" s="118">
        <f t="shared" si="47"/>
        <v>0</v>
      </c>
      <c r="U162" s="118">
        <f t="shared" si="48"/>
        <v>0</v>
      </c>
      <c r="V162" s="28"/>
      <c r="W162" s="79">
        <f t="shared" si="49"/>
        <v>0</v>
      </c>
      <c r="X162" s="28"/>
      <c r="Y162" s="28"/>
      <c r="Z162" s="28"/>
    </row>
    <row r="163" spans="1:26" ht="34.5" customHeight="1">
      <c r="A163" s="110" t="s">
        <v>1414</v>
      </c>
      <c r="B163" s="58" t="s">
        <v>1415</v>
      </c>
      <c r="C163" s="58"/>
      <c r="D163" s="59"/>
      <c r="E163" s="58" t="s">
        <v>1416</v>
      </c>
      <c r="F163" s="147">
        <v>1</v>
      </c>
      <c r="G163" s="213">
        <v>1</v>
      </c>
      <c r="H163" s="61">
        <v>1</v>
      </c>
      <c r="I163" s="147">
        <f t="shared" si="40"/>
        <v>3</v>
      </c>
      <c r="J163" s="58"/>
      <c r="K163" s="62"/>
      <c r="L163" s="58" t="s">
        <v>40</v>
      </c>
      <c r="M163" s="63">
        <f t="shared" si="41"/>
        <v>0</v>
      </c>
      <c r="N163" s="63">
        <f t="shared" si="42"/>
        <v>0</v>
      </c>
      <c r="O163" s="185"/>
      <c r="P163" s="118">
        <f t="shared" si="43"/>
        <v>0</v>
      </c>
      <c r="Q163" s="94">
        <f t="shared" si="44"/>
        <v>0</v>
      </c>
      <c r="R163" s="94">
        <f t="shared" si="45"/>
        <v>0</v>
      </c>
      <c r="S163" s="94">
        <f t="shared" si="46"/>
        <v>0</v>
      </c>
      <c r="T163" s="118">
        <f t="shared" si="47"/>
        <v>0</v>
      </c>
      <c r="U163" s="118">
        <f t="shared" si="48"/>
        <v>0</v>
      </c>
      <c r="V163" s="28"/>
      <c r="W163" s="79">
        <f t="shared" si="49"/>
        <v>0</v>
      </c>
      <c r="X163" s="28"/>
      <c r="Y163" s="28"/>
      <c r="Z163" s="28"/>
    </row>
    <row r="164" spans="1:26" ht="15.75" customHeight="1">
      <c r="A164" s="110" t="s">
        <v>1417</v>
      </c>
      <c r="B164" s="58" t="s">
        <v>1415</v>
      </c>
      <c r="C164" s="58"/>
      <c r="D164" s="59"/>
      <c r="E164" s="58" t="s">
        <v>1418</v>
      </c>
      <c r="F164" s="147">
        <v>1</v>
      </c>
      <c r="G164" s="213">
        <v>1</v>
      </c>
      <c r="H164" s="61">
        <v>1</v>
      </c>
      <c r="I164" s="147">
        <f t="shared" si="40"/>
        <v>3</v>
      </c>
      <c r="J164" s="58"/>
      <c r="K164" s="62"/>
      <c r="L164" s="58" t="s">
        <v>40</v>
      </c>
      <c r="M164" s="63">
        <f t="shared" si="41"/>
        <v>0</v>
      </c>
      <c r="N164" s="63">
        <f t="shared" si="42"/>
        <v>0</v>
      </c>
      <c r="O164" s="185"/>
      <c r="P164" s="118">
        <f t="shared" si="43"/>
        <v>0</v>
      </c>
      <c r="Q164" s="94">
        <f t="shared" si="44"/>
        <v>0</v>
      </c>
      <c r="R164" s="94">
        <f t="shared" si="45"/>
        <v>0</v>
      </c>
      <c r="S164" s="94">
        <f t="shared" si="46"/>
        <v>0</v>
      </c>
      <c r="T164" s="118">
        <f t="shared" si="47"/>
        <v>0</v>
      </c>
      <c r="U164" s="118">
        <f t="shared" si="48"/>
        <v>0</v>
      </c>
      <c r="V164" s="28"/>
      <c r="W164" s="79">
        <f t="shared" si="49"/>
        <v>0</v>
      </c>
      <c r="X164" s="28"/>
      <c r="Y164" s="28"/>
      <c r="Z164" s="28"/>
    </row>
    <row r="165" spans="1:26" ht="15.75" customHeight="1">
      <c r="A165" s="110" t="s">
        <v>1419</v>
      </c>
      <c r="B165" s="58" t="s">
        <v>1415</v>
      </c>
      <c r="C165" s="58"/>
      <c r="D165" s="59"/>
      <c r="E165" s="58" t="s">
        <v>1420</v>
      </c>
      <c r="F165" s="147">
        <v>1</v>
      </c>
      <c r="G165" s="213">
        <v>1</v>
      </c>
      <c r="H165" s="61">
        <v>1</v>
      </c>
      <c r="I165" s="147">
        <f t="shared" si="40"/>
        <v>3</v>
      </c>
      <c r="J165" s="58"/>
      <c r="K165" s="62"/>
      <c r="L165" s="58" t="s">
        <v>40</v>
      </c>
      <c r="M165" s="63">
        <f t="shared" si="41"/>
        <v>0</v>
      </c>
      <c r="N165" s="63">
        <f t="shared" si="42"/>
        <v>0</v>
      </c>
      <c r="O165" s="185"/>
      <c r="P165" s="118">
        <f t="shared" si="43"/>
        <v>0</v>
      </c>
      <c r="Q165" s="94">
        <f t="shared" si="44"/>
        <v>0</v>
      </c>
      <c r="R165" s="94">
        <f t="shared" si="45"/>
        <v>0</v>
      </c>
      <c r="S165" s="94">
        <f t="shared" si="46"/>
        <v>0</v>
      </c>
      <c r="T165" s="118">
        <f t="shared" si="47"/>
        <v>0</v>
      </c>
      <c r="U165" s="118">
        <f t="shared" si="48"/>
        <v>0</v>
      </c>
      <c r="V165" s="28"/>
      <c r="W165" s="79">
        <f t="shared" si="49"/>
        <v>0</v>
      </c>
      <c r="X165" s="28"/>
      <c r="Y165" s="28"/>
      <c r="Z165" s="28"/>
    </row>
    <row r="166" spans="1:26" ht="40.5" customHeight="1">
      <c r="A166" s="110" t="s">
        <v>1421</v>
      </c>
      <c r="B166" s="88" t="s">
        <v>1422</v>
      </c>
      <c r="C166" s="58"/>
      <c r="D166" s="492"/>
      <c r="E166" s="257" t="s">
        <v>1423</v>
      </c>
      <c r="F166" s="493">
        <v>1</v>
      </c>
      <c r="G166" s="494">
        <v>2</v>
      </c>
      <c r="H166" s="495">
        <v>1</v>
      </c>
      <c r="I166" s="147">
        <f t="shared" si="40"/>
        <v>4</v>
      </c>
      <c r="J166" s="257"/>
      <c r="K166" s="496"/>
      <c r="L166" s="58" t="s">
        <v>40</v>
      </c>
      <c r="M166" s="63">
        <f t="shared" si="41"/>
        <v>0</v>
      </c>
      <c r="N166" s="63">
        <f t="shared" si="42"/>
        <v>0</v>
      </c>
      <c r="O166" s="185"/>
      <c r="P166" s="118">
        <f t="shared" si="43"/>
        <v>0</v>
      </c>
      <c r="Q166" s="94">
        <f t="shared" si="44"/>
        <v>0</v>
      </c>
      <c r="R166" s="94">
        <f t="shared" si="45"/>
        <v>0</v>
      </c>
      <c r="S166" s="94">
        <f t="shared" si="46"/>
        <v>0</v>
      </c>
      <c r="T166" s="118">
        <f t="shared" si="47"/>
        <v>0</v>
      </c>
      <c r="U166" s="118">
        <f t="shared" si="48"/>
        <v>0</v>
      </c>
      <c r="V166" s="28"/>
      <c r="W166" s="79">
        <f t="shared" si="49"/>
        <v>0</v>
      </c>
      <c r="X166" s="28"/>
      <c r="Y166" s="28"/>
      <c r="Z166" s="28"/>
    </row>
    <row r="167" spans="1:26" ht="62.25" customHeight="1">
      <c r="A167" s="110" t="s">
        <v>1424</v>
      </c>
      <c r="B167" s="88" t="s">
        <v>1425</v>
      </c>
      <c r="C167" s="58"/>
      <c r="D167" s="59"/>
      <c r="E167" s="58" t="s">
        <v>1426</v>
      </c>
      <c r="F167" s="147">
        <v>5</v>
      </c>
      <c r="G167" s="213">
        <v>1</v>
      </c>
      <c r="H167" s="61">
        <v>6</v>
      </c>
      <c r="I167" s="147">
        <f t="shared" ref="I167:I198" si="50">SUM(F167:H167)</f>
        <v>12</v>
      </c>
      <c r="J167" s="58"/>
      <c r="K167" s="62"/>
      <c r="L167" s="58" t="s">
        <v>40</v>
      </c>
      <c r="M167" s="63">
        <f t="shared" si="41"/>
        <v>0</v>
      </c>
      <c r="N167" s="63">
        <f t="shared" ref="N167:N198" si="51">(M167*L167)+M167</f>
        <v>0</v>
      </c>
      <c r="O167" s="497"/>
      <c r="P167" s="118">
        <f t="shared" si="43"/>
        <v>0</v>
      </c>
      <c r="Q167" s="94">
        <f t="shared" ref="Q167:Q198" si="52">ROUND((P167+P167*L167),2)</f>
        <v>0</v>
      </c>
      <c r="R167" s="94">
        <f t="shared" si="45"/>
        <v>0</v>
      </c>
      <c r="S167" s="94">
        <f t="shared" ref="S167:S198" si="53">ROUND((R167+R167*L167),2)</f>
        <v>0</v>
      </c>
      <c r="T167" s="118">
        <f t="shared" si="47"/>
        <v>0</v>
      </c>
      <c r="U167" s="118">
        <f t="shared" ref="U167:U198" si="54">ROUND((T167+T167*L167),2)</f>
        <v>0</v>
      </c>
      <c r="V167" s="28"/>
      <c r="W167" s="79">
        <f t="shared" si="49"/>
        <v>0</v>
      </c>
      <c r="X167" s="28"/>
      <c r="Y167" s="28"/>
      <c r="Z167" s="28"/>
    </row>
    <row r="168" spans="1:26" ht="15.75" customHeight="1">
      <c r="A168" s="28"/>
      <c r="B168" s="455"/>
      <c r="C168" s="455"/>
      <c r="D168" s="498"/>
      <c r="E168" s="498"/>
      <c r="F168" s="498"/>
      <c r="G168" s="499"/>
      <c r="H168" s="500"/>
      <c r="I168" s="498"/>
      <c r="J168" s="498"/>
      <c r="K168" s="498"/>
      <c r="L168" s="498"/>
      <c r="M168" s="367">
        <f>SUM(M7:M167)</f>
        <v>0</v>
      </c>
      <c r="N168" s="367">
        <f>SUM(N7:N167)</f>
        <v>0</v>
      </c>
      <c r="O168" s="185"/>
      <c r="P168" s="368">
        <f t="shared" ref="P168:U168" si="55">SUM(P7:P167)</f>
        <v>0</v>
      </c>
      <c r="Q168" s="368">
        <f t="shared" si="55"/>
        <v>0</v>
      </c>
      <c r="R168" s="368">
        <f t="shared" si="55"/>
        <v>0</v>
      </c>
      <c r="S168" s="368">
        <f t="shared" si="55"/>
        <v>0</v>
      </c>
      <c r="T168" s="368">
        <f t="shared" si="55"/>
        <v>0</v>
      </c>
      <c r="U168" s="368">
        <f t="shared" si="55"/>
        <v>0</v>
      </c>
      <c r="V168" s="28"/>
      <c r="W168" s="79"/>
      <c r="X168" s="28"/>
      <c r="Y168" s="28"/>
      <c r="Z168" s="28"/>
    </row>
    <row r="169" spans="1:26" ht="15.75" customHeight="1">
      <c r="A169" s="28"/>
      <c r="B169" s="100"/>
      <c r="C169" s="100"/>
      <c r="D169" s="202"/>
      <c r="E169" s="185"/>
      <c r="F169" s="202"/>
      <c r="G169" s="202"/>
      <c r="H169" s="202"/>
      <c r="I169" s="202"/>
      <c r="J169" s="202"/>
      <c r="K169" s="356"/>
      <c r="L169" s="202"/>
      <c r="M169" s="357"/>
      <c r="N169" s="357"/>
      <c r="O169" s="185"/>
      <c r="P169" s="185"/>
      <c r="Q169" s="185"/>
      <c r="R169" s="185"/>
      <c r="S169" s="185"/>
      <c r="T169" s="185"/>
      <c r="U169" s="185"/>
      <c r="V169" s="28"/>
      <c r="W169" s="28"/>
      <c r="X169" s="28"/>
      <c r="Y169" s="28"/>
      <c r="Z169" s="28"/>
    </row>
    <row r="170" spans="1:26" ht="15.75" customHeight="1">
      <c r="A170" s="28"/>
      <c r="B170" s="100"/>
      <c r="C170" s="100"/>
      <c r="D170" s="202"/>
      <c r="E170" s="185"/>
      <c r="F170" s="202"/>
      <c r="G170" s="202"/>
      <c r="H170" s="202"/>
      <c r="I170" s="202"/>
      <c r="J170" s="202"/>
      <c r="K170" s="356"/>
      <c r="L170" s="202"/>
      <c r="M170" s="357"/>
      <c r="N170" s="357"/>
      <c r="O170" s="185"/>
      <c r="P170" s="204"/>
      <c r="Q170" s="204"/>
      <c r="R170" s="185"/>
      <c r="S170" s="501"/>
      <c r="T170" s="185"/>
      <c r="U170" s="185"/>
      <c r="V170" s="28"/>
      <c r="W170" s="28"/>
      <c r="X170" s="28"/>
      <c r="Y170" s="28"/>
      <c r="Z170" s="28"/>
    </row>
    <row r="171" spans="1:26" ht="15.75" customHeight="1">
      <c r="A171" s="28"/>
      <c r="B171" s="18" t="s">
        <v>1427</v>
      </c>
      <c r="C171" s="18"/>
      <c r="D171" s="18"/>
      <c r="E171" s="18"/>
      <c r="F171" s="18"/>
      <c r="G171" s="18"/>
      <c r="H171" s="18"/>
      <c r="I171" s="18"/>
      <c r="J171" s="18"/>
      <c r="K171" s="18"/>
      <c r="L171" s="18"/>
      <c r="M171" s="18"/>
      <c r="N171" s="18"/>
      <c r="O171" s="185"/>
      <c r="P171" s="204"/>
      <c r="Q171" s="204"/>
      <c r="R171" s="185"/>
      <c r="S171" s="185"/>
      <c r="T171" s="185"/>
      <c r="U171" s="185"/>
      <c r="V171" s="28"/>
      <c r="W171" s="28"/>
      <c r="X171" s="28"/>
      <c r="Y171" s="28"/>
      <c r="Z171" s="28"/>
    </row>
    <row r="172" spans="1:26" ht="15.75" customHeight="1">
      <c r="A172" s="28"/>
      <c r="B172" s="444"/>
      <c r="C172" s="100"/>
      <c r="D172" s="202"/>
      <c r="E172" s="185"/>
      <c r="F172" s="202"/>
      <c r="G172" s="202"/>
      <c r="H172" s="202"/>
      <c r="I172" s="202"/>
      <c r="J172" s="202"/>
      <c r="K172" s="356"/>
      <c r="L172" s="202"/>
      <c r="M172" s="357"/>
      <c r="N172" s="357"/>
      <c r="O172" s="185"/>
      <c r="P172" s="185"/>
      <c r="Q172" s="185"/>
      <c r="R172" s="185"/>
      <c r="S172" s="185"/>
      <c r="T172" s="185"/>
      <c r="U172" s="185"/>
      <c r="V172" s="28"/>
      <c r="W172" s="28"/>
      <c r="X172" s="28"/>
      <c r="Y172" s="28"/>
      <c r="Z172" s="28"/>
    </row>
    <row r="173" spans="1:26" ht="15.75" customHeight="1">
      <c r="A173" s="28"/>
      <c r="B173" s="34" t="s">
        <v>122</v>
      </c>
      <c r="C173" s="28"/>
      <c r="D173" s="28"/>
      <c r="E173" s="28"/>
      <c r="F173" s="28"/>
      <c r="G173" s="28"/>
      <c r="H173" s="28"/>
      <c r="I173" s="28"/>
      <c r="J173" s="28"/>
      <c r="K173" s="28"/>
      <c r="L173" s="28"/>
      <c r="M173" s="68"/>
      <c r="N173" s="68"/>
      <c r="O173" s="28"/>
      <c r="P173" s="28"/>
      <c r="Q173" s="28"/>
      <c r="R173" s="28"/>
      <c r="S173" s="28"/>
      <c r="T173" s="28"/>
      <c r="U173" s="28"/>
      <c r="V173" s="28"/>
      <c r="W173" s="28"/>
      <c r="X173" s="28"/>
      <c r="Y173" s="28"/>
      <c r="Z173" s="28"/>
    </row>
    <row r="174" spans="1:26" ht="15.75" customHeight="1">
      <c r="A174" s="28"/>
      <c r="B174" s="34" t="s">
        <v>123</v>
      </c>
      <c r="C174" s="28"/>
      <c r="D174" s="28"/>
      <c r="E174" s="28"/>
      <c r="F174" s="28"/>
      <c r="G174" s="28"/>
      <c r="H174" s="28"/>
      <c r="I174" s="28"/>
      <c r="J174" s="28"/>
      <c r="K174" s="28"/>
      <c r="L174" s="28"/>
      <c r="M174" s="68"/>
      <c r="N174" s="68"/>
      <c r="O174" s="28"/>
      <c r="P174" s="28"/>
      <c r="Q174" s="28"/>
      <c r="R174" s="28"/>
      <c r="S174" s="28"/>
      <c r="T174" s="28"/>
      <c r="U174" s="28"/>
      <c r="V174" s="28"/>
      <c r="W174" s="28"/>
      <c r="X174" s="28"/>
      <c r="Y174" s="28"/>
      <c r="Z174" s="28"/>
    </row>
    <row r="175" spans="1:26" ht="15.75" customHeight="1"/>
    <row r="176" spans="1:2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sheetData>
  <autoFilter ref="A6:Z168" xr:uid="{00000000-0009-0000-0000-000013000000}"/>
  <mergeCells count="4">
    <mergeCell ref="P6:Q6"/>
    <mergeCell ref="R6:S6"/>
    <mergeCell ref="T6:U6"/>
    <mergeCell ref="B171:N171"/>
  </mergeCells>
  <conditionalFormatting sqref="K7:K18 M7:N167 K20:K163 K166">
    <cfRule type="expression" dxfId="38" priority="2">
      <formula>#REF!=#REF!</formula>
    </cfRule>
  </conditionalFormatting>
  <conditionalFormatting sqref="K19 M19:N19">
    <cfRule type="expression" dxfId="37" priority="3">
      <formula>#REF!=#REF!</formula>
    </cfRule>
  </conditionalFormatting>
  <conditionalFormatting sqref="P7:U167 O137:O163">
    <cfRule type="expression" dxfId="36" priority="4">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FF"/>
    <pageSetUpPr fitToPage="1"/>
  </sheetPr>
  <dimension ref="A1:Z1000"/>
  <sheetViews>
    <sheetView zoomScaleNormal="100" workbookViewId="0">
      <selection activeCell="K7" sqref="K7"/>
    </sheetView>
  </sheetViews>
  <sheetFormatPr defaultRowHeight="14.4"/>
  <cols>
    <col min="1" max="1" width="7.109375" customWidth="1"/>
    <col min="2" max="2" width="16" customWidth="1"/>
    <col min="3" max="3" width="17.6640625" customWidth="1"/>
    <col min="4" max="4" width="14.109375" customWidth="1"/>
    <col min="5" max="10" width="8.6640625" customWidth="1"/>
    <col min="11" max="11" width="12.109375" customWidth="1"/>
    <col min="12" max="12" width="8.6640625" customWidth="1"/>
    <col min="13" max="13" width="15.109375" customWidth="1"/>
    <col min="14" max="14" width="14.6640625" customWidth="1"/>
    <col min="15" max="16" width="8.6640625" customWidth="1"/>
    <col min="17" max="17" width="9.109375" customWidth="1"/>
    <col min="18" max="20" width="8.6640625" customWidth="1"/>
    <col min="21" max="21" width="9.88671875" customWidth="1"/>
    <col min="22" max="23" width="8.6640625" customWidth="1"/>
    <col min="24" max="24" width="17.109375" customWidth="1"/>
    <col min="25" max="26" width="8.6640625" customWidth="1"/>
    <col min="27" max="1025" width="14.44140625" customWidth="1"/>
  </cols>
  <sheetData>
    <row r="1" spans="1:26">
      <c r="A1" s="32" t="s">
        <v>13</v>
      </c>
      <c r="B1" s="33"/>
      <c r="C1" s="33"/>
      <c r="D1" s="34"/>
      <c r="E1" s="34"/>
      <c r="F1" s="36"/>
      <c r="G1" s="36"/>
      <c r="H1" s="34" t="s">
        <v>14</v>
      </c>
      <c r="I1" s="158"/>
      <c r="J1" s="36"/>
      <c r="K1" s="35"/>
      <c r="L1" s="242"/>
      <c r="M1" s="242"/>
      <c r="N1" s="34"/>
      <c r="O1" s="34"/>
      <c r="P1" s="34"/>
      <c r="Q1" s="34"/>
      <c r="R1" s="34"/>
      <c r="S1" s="34"/>
      <c r="T1" s="34"/>
      <c r="U1" s="34"/>
      <c r="V1" s="28"/>
      <c r="W1" s="28"/>
      <c r="X1" s="28"/>
      <c r="Y1" s="28"/>
      <c r="Z1" s="28"/>
    </row>
    <row r="2" spans="1:26">
      <c r="A2" s="34" t="s">
        <v>15</v>
      </c>
      <c r="B2" s="33"/>
      <c r="C2" s="502"/>
      <c r="D2" s="503"/>
      <c r="E2" s="503"/>
      <c r="F2" s="503"/>
      <c r="G2" s="503"/>
      <c r="H2" s="403"/>
      <c r="I2" s="504"/>
      <c r="J2" s="503"/>
      <c r="K2" s="503"/>
      <c r="L2" s="503"/>
      <c r="M2" s="503"/>
      <c r="N2" s="503"/>
      <c r="O2" s="503"/>
      <c r="P2" s="503"/>
      <c r="Q2" s="503"/>
      <c r="R2" s="503"/>
      <c r="S2" s="503"/>
      <c r="T2" s="503"/>
      <c r="U2" s="503"/>
      <c r="V2" s="28"/>
      <c r="W2" s="28"/>
      <c r="X2" s="28"/>
      <c r="Y2" s="28"/>
      <c r="Z2" s="28"/>
    </row>
    <row r="3" spans="1:26">
      <c r="A3" s="34"/>
      <c r="B3" s="33"/>
      <c r="C3" s="33"/>
      <c r="D3" s="34"/>
      <c r="E3" s="34"/>
      <c r="F3" s="36"/>
      <c r="G3" s="36"/>
      <c r="H3" s="482"/>
      <c r="I3" s="158"/>
      <c r="J3" s="36"/>
      <c r="K3" s="35"/>
      <c r="L3" s="242"/>
      <c r="M3" s="242"/>
      <c r="N3" s="34"/>
      <c r="O3" s="34"/>
      <c r="P3" s="34"/>
      <c r="Q3" s="34"/>
      <c r="R3" s="34"/>
      <c r="S3" s="34"/>
      <c r="T3" s="34"/>
      <c r="U3" s="34"/>
      <c r="V3" s="28"/>
      <c r="W3" s="28"/>
      <c r="X3" s="28"/>
      <c r="Y3" s="28"/>
      <c r="Z3" s="28"/>
    </row>
    <row r="4" spans="1:26">
      <c r="A4" s="166" t="s">
        <v>1428</v>
      </c>
      <c r="B4" s="33"/>
      <c r="C4" s="33"/>
      <c r="D4" s="34"/>
      <c r="E4" s="34"/>
      <c r="F4" s="34" t="s">
        <v>17</v>
      </c>
      <c r="G4" s="36"/>
      <c r="H4" s="482"/>
      <c r="I4" s="158"/>
      <c r="J4" s="36"/>
      <c r="K4" s="35"/>
      <c r="L4" s="242"/>
      <c r="M4" s="242"/>
      <c r="N4" s="34"/>
      <c r="O4" s="34"/>
      <c r="P4" s="34"/>
      <c r="Q4" s="34"/>
      <c r="R4" s="34"/>
      <c r="S4" s="34"/>
      <c r="T4" s="34"/>
      <c r="U4" s="34"/>
      <c r="V4" s="28"/>
      <c r="W4" s="28"/>
      <c r="X4" s="28"/>
      <c r="Y4" s="28"/>
      <c r="Z4" s="28"/>
    </row>
    <row r="5" spans="1:26" ht="30.6">
      <c r="A5" s="28"/>
      <c r="B5" s="104"/>
      <c r="C5" s="100"/>
      <c r="D5" s="202"/>
      <c r="E5" s="225"/>
      <c r="F5" s="105" t="s">
        <v>18</v>
      </c>
      <c r="G5" s="106" t="s">
        <v>19</v>
      </c>
      <c r="H5" s="107" t="s">
        <v>20</v>
      </c>
      <c r="I5" s="105" t="s">
        <v>21</v>
      </c>
      <c r="J5" s="100"/>
      <c r="K5" s="100"/>
      <c r="L5" s="108"/>
      <c r="M5" s="33"/>
      <c r="N5" s="33"/>
      <c r="O5" s="34"/>
      <c r="P5" s="34"/>
      <c r="Q5" s="34"/>
      <c r="R5" s="34"/>
      <c r="S5" s="34"/>
      <c r="T5" s="34"/>
      <c r="U5" s="34"/>
      <c r="V5" s="28"/>
      <c r="W5" s="28"/>
      <c r="X5" s="28"/>
      <c r="Y5" s="28"/>
      <c r="Z5" s="28"/>
    </row>
    <row r="6" spans="1:26" ht="40.799999999999997">
      <c r="A6" s="110" t="s">
        <v>22</v>
      </c>
      <c r="B6" s="110" t="s">
        <v>23</v>
      </c>
      <c r="C6" s="111" t="s">
        <v>24</v>
      </c>
      <c r="D6" s="505" t="s">
        <v>25</v>
      </c>
      <c r="E6" s="110" t="s">
        <v>26</v>
      </c>
      <c r="F6" s="52" t="s">
        <v>27</v>
      </c>
      <c r="G6" s="53" t="s">
        <v>27</v>
      </c>
      <c r="H6" s="54" t="s">
        <v>27</v>
      </c>
      <c r="I6" s="105" t="s">
        <v>165</v>
      </c>
      <c r="J6" s="105" t="s">
        <v>29</v>
      </c>
      <c r="K6" s="280" t="s">
        <v>30</v>
      </c>
      <c r="L6" s="110" t="s">
        <v>31</v>
      </c>
      <c r="M6" s="171" t="s">
        <v>32</v>
      </c>
      <c r="N6" s="52" t="s">
        <v>33</v>
      </c>
      <c r="O6" s="34"/>
      <c r="P6" s="12" t="s">
        <v>34</v>
      </c>
      <c r="Q6" s="12"/>
      <c r="R6" s="2" t="s">
        <v>35</v>
      </c>
      <c r="S6" s="2"/>
      <c r="T6" s="12" t="s">
        <v>36</v>
      </c>
      <c r="U6" s="12"/>
      <c r="V6" s="28"/>
      <c r="W6" s="28"/>
      <c r="X6" s="28"/>
      <c r="Y6" s="28"/>
      <c r="Z6" s="28"/>
    </row>
    <row r="7" spans="1:26" ht="20.399999999999999">
      <c r="A7" s="110" t="s">
        <v>1429</v>
      </c>
      <c r="B7" s="110" t="s">
        <v>1430</v>
      </c>
      <c r="C7" s="58"/>
      <c r="D7" s="59"/>
      <c r="E7" s="110" t="s">
        <v>1431</v>
      </c>
      <c r="F7" s="110">
        <v>2</v>
      </c>
      <c r="G7" s="174">
        <v>1</v>
      </c>
      <c r="H7" s="175">
        <v>2</v>
      </c>
      <c r="I7" s="58">
        <f t="shared" ref="I7:I38" si="0">SUM(F7:H7)</f>
        <v>5</v>
      </c>
      <c r="J7" s="58"/>
      <c r="K7" s="62"/>
      <c r="L7" s="58" t="s">
        <v>40</v>
      </c>
      <c r="M7" s="62">
        <f t="shared" ref="M7:M38" si="1">K7*I7</f>
        <v>0</v>
      </c>
      <c r="N7" s="62">
        <f t="shared" ref="N7:N38" si="2">(M7*L7)+M7</f>
        <v>0</v>
      </c>
      <c r="O7" s="34"/>
      <c r="P7" s="118">
        <f t="shared" ref="P7:P38" si="3">ROUND((F7*K7),2)</f>
        <v>0</v>
      </c>
      <c r="Q7" s="94">
        <f t="shared" ref="Q7:Q38" si="4">ROUND((P7+P7*L7),2)</f>
        <v>0</v>
      </c>
      <c r="R7" s="94">
        <f t="shared" ref="R7:R38" si="5">ROUND((G7*K7),2)</f>
        <v>0</v>
      </c>
      <c r="S7" s="94">
        <f t="shared" ref="S7:S38" si="6">ROUND((R7+R7*L7),2)</f>
        <v>0</v>
      </c>
      <c r="T7" s="118">
        <f t="shared" ref="T7:T38" si="7">ROUND((H7*K7),2)</f>
        <v>0</v>
      </c>
      <c r="U7" s="118">
        <f t="shared" ref="U7:U38" si="8">ROUND((T7+T7*L7),2)</f>
        <v>0</v>
      </c>
      <c r="V7" s="28"/>
      <c r="W7" s="28"/>
      <c r="X7" s="79"/>
      <c r="Y7" s="28"/>
      <c r="Z7" s="28"/>
    </row>
    <row r="8" spans="1:26" ht="20.399999999999999">
      <c r="A8" s="110" t="s">
        <v>1432</v>
      </c>
      <c r="B8" s="110" t="s">
        <v>1433</v>
      </c>
      <c r="C8" s="58"/>
      <c r="D8" s="59"/>
      <c r="E8" s="110" t="s">
        <v>1434</v>
      </c>
      <c r="F8" s="110">
        <v>5</v>
      </c>
      <c r="G8" s="174">
        <v>1</v>
      </c>
      <c r="H8" s="175">
        <v>2</v>
      </c>
      <c r="I8" s="58">
        <f t="shared" si="0"/>
        <v>8</v>
      </c>
      <c r="J8" s="58"/>
      <c r="K8" s="62"/>
      <c r="L8" s="58" t="s">
        <v>40</v>
      </c>
      <c r="M8" s="62">
        <f t="shared" si="1"/>
        <v>0</v>
      </c>
      <c r="N8" s="62">
        <f t="shared" si="2"/>
        <v>0</v>
      </c>
      <c r="O8" s="34"/>
      <c r="P8" s="118">
        <f t="shared" si="3"/>
        <v>0</v>
      </c>
      <c r="Q8" s="94">
        <f t="shared" si="4"/>
        <v>0</v>
      </c>
      <c r="R8" s="94">
        <f t="shared" si="5"/>
        <v>0</v>
      </c>
      <c r="S8" s="94">
        <f t="shared" si="6"/>
        <v>0</v>
      </c>
      <c r="T8" s="118">
        <f t="shared" si="7"/>
        <v>0</v>
      </c>
      <c r="U8" s="118">
        <f t="shared" si="8"/>
        <v>0</v>
      </c>
      <c r="V8" s="28"/>
      <c r="W8" s="28"/>
      <c r="X8" s="79"/>
      <c r="Y8" s="28"/>
      <c r="Z8" s="28"/>
    </row>
    <row r="9" spans="1:26" ht="20.399999999999999">
      <c r="A9" s="110" t="s">
        <v>1435</v>
      </c>
      <c r="B9" s="110" t="s">
        <v>1436</v>
      </c>
      <c r="C9" s="58"/>
      <c r="D9" s="59"/>
      <c r="E9" s="110" t="s">
        <v>1434</v>
      </c>
      <c r="F9" s="110">
        <v>6</v>
      </c>
      <c r="G9" s="174">
        <v>3</v>
      </c>
      <c r="H9" s="175">
        <v>10</v>
      </c>
      <c r="I9" s="58">
        <f t="shared" si="0"/>
        <v>19</v>
      </c>
      <c r="J9" s="58"/>
      <c r="K9" s="62"/>
      <c r="L9" s="58" t="s">
        <v>40</v>
      </c>
      <c r="M9" s="62">
        <f t="shared" si="1"/>
        <v>0</v>
      </c>
      <c r="N9" s="62">
        <f t="shared" si="2"/>
        <v>0</v>
      </c>
      <c r="O9" s="34"/>
      <c r="P9" s="118">
        <f t="shared" si="3"/>
        <v>0</v>
      </c>
      <c r="Q9" s="94">
        <f t="shared" si="4"/>
        <v>0</v>
      </c>
      <c r="R9" s="94">
        <f t="shared" si="5"/>
        <v>0</v>
      </c>
      <c r="S9" s="94">
        <f t="shared" si="6"/>
        <v>0</v>
      </c>
      <c r="T9" s="118">
        <f t="shared" si="7"/>
        <v>0</v>
      </c>
      <c r="U9" s="118">
        <f t="shared" si="8"/>
        <v>0</v>
      </c>
      <c r="V9" s="28"/>
      <c r="W9" s="28"/>
      <c r="X9" s="79"/>
      <c r="Y9" s="28"/>
      <c r="Z9" s="28"/>
    </row>
    <row r="10" spans="1:26" ht="30.6">
      <c r="A10" s="462" t="s">
        <v>1437</v>
      </c>
      <c r="B10" s="110" t="s">
        <v>1438</v>
      </c>
      <c r="C10" s="58"/>
      <c r="D10" s="59"/>
      <c r="E10" s="110" t="s">
        <v>1439</v>
      </c>
      <c r="F10" s="110">
        <v>3</v>
      </c>
      <c r="G10" s="174">
        <v>2</v>
      </c>
      <c r="H10" s="175">
        <v>0</v>
      </c>
      <c r="I10" s="58">
        <f t="shared" si="0"/>
        <v>5</v>
      </c>
      <c r="J10" s="58"/>
      <c r="K10" s="62"/>
      <c r="L10" s="58" t="s">
        <v>40</v>
      </c>
      <c r="M10" s="62">
        <f t="shared" si="1"/>
        <v>0</v>
      </c>
      <c r="N10" s="62">
        <f t="shared" si="2"/>
        <v>0</v>
      </c>
      <c r="O10" s="34"/>
      <c r="P10" s="118">
        <f t="shared" si="3"/>
        <v>0</v>
      </c>
      <c r="Q10" s="94">
        <f t="shared" si="4"/>
        <v>0</v>
      </c>
      <c r="R10" s="94">
        <f t="shared" si="5"/>
        <v>0</v>
      </c>
      <c r="S10" s="94">
        <f t="shared" si="6"/>
        <v>0</v>
      </c>
      <c r="T10" s="118">
        <f t="shared" si="7"/>
        <v>0</v>
      </c>
      <c r="U10" s="118">
        <f t="shared" si="8"/>
        <v>0</v>
      </c>
      <c r="V10" s="28"/>
      <c r="W10" s="28"/>
      <c r="X10" s="79"/>
      <c r="Y10" s="28"/>
      <c r="Z10" s="28"/>
    </row>
    <row r="11" spans="1:26" ht="30.6">
      <c r="A11" s="462" t="s">
        <v>1440</v>
      </c>
      <c r="B11" s="110" t="s">
        <v>1441</v>
      </c>
      <c r="C11" s="58"/>
      <c r="D11" s="59"/>
      <c r="E11" s="110" t="s">
        <v>1442</v>
      </c>
      <c r="F11" s="110">
        <v>3</v>
      </c>
      <c r="G11" s="174">
        <v>2</v>
      </c>
      <c r="H11" s="175">
        <v>4</v>
      </c>
      <c r="I11" s="58">
        <f t="shared" si="0"/>
        <v>9</v>
      </c>
      <c r="J11" s="58"/>
      <c r="K11" s="62"/>
      <c r="L11" s="58" t="s">
        <v>40</v>
      </c>
      <c r="M11" s="62">
        <f t="shared" si="1"/>
        <v>0</v>
      </c>
      <c r="N11" s="62">
        <f t="shared" si="2"/>
        <v>0</v>
      </c>
      <c r="O11" s="34"/>
      <c r="P11" s="118">
        <f t="shared" si="3"/>
        <v>0</v>
      </c>
      <c r="Q11" s="94">
        <f t="shared" si="4"/>
        <v>0</v>
      </c>
      <c r="R11" s="94">
        <f t="shared" si="5"/>
        <v>0</v>
      </c>
      <c r="S11" s="94">
        <f t="shared" si="6"/>
        <v>0</v>
      </c>
      <c r="T11" s="118">
        <f t="shared" si="7"/>
        <v>0</v>
      </c>
      <c r="U11" s="118">
        <f t="shared" si="8"/>
        <v>0</v>
      </c>
      <c r="V11" s="28"/>
      <c r="W11" s="28"/>
      <c r="X11" s="79"/>
      <c r="Y11" s="28"/>
      <c r="Z11" s="28"/>
    </row>
    <row r="12" spans="1:26" ht="30.6">
      <c r="A12" s="462" t="s">
        <v>1443</v>
      </c>
      <c r="B12" s="110" t="s">
        <v>1444</v>
      </c>
      <c r="C12" s="58"/>
      <c r="D12" s="59"/>
      <c r="E12" s="110" t="s">
        <v>1445</v>
      </c>
      <c r="F12" s="110">
        <v>50</v>
      </c>
      <c r="G12" s="174">
        <v>35</v>
      </c>
      <c r="H12" s="175">
        <v>20</v>
      </c>
      <c r="I12" s="58">
        <f t="shared" si="0"/>
        <v>105</v>
      </c>
      <c r="J12" s="58"/>
      <c r="K12" s="62"/>
      <c r="L12" s="58" t="s">
        <v>40</v>
      </c>
      <c r="M12" s="62">
        <f t="shared" si="1"/>
        <v>0</v>
      </c>
      <c r="N12" s="62">
        <f t="shared" si="2"/>
        <v>0</v>
      </c>
      <c r="O12" s="34"/>
      <c r="P12" s="118">
        <f t="shared" si="3"/>
        <v>0</v>
      </c>
      <c r="Q12" s="94">
        <f t="shared" si="4"/>
        <v>0</v>
      </c>
      <c r="R12" s="94">
        <f t="shared" si="5"/>
        <v>0</v>
      </c>
      <c r="S12" s="94">
        <f t="shared" si="6"/>
        <v>0</v>
      </c>
      <c r="T12" s="118">
        <f t="shared" si="7"/>
        <v>0</v>
      </c>
      <c r="U12" s="118">
        <f t="shared" si="8"/>
        <v>0</v>
      </c>
      <c r="V12" s="28"/>
      <c r="W12" s="28"/>
      <c r="X12" s="79"/>
      <c r="Y12" s="28"/>
      <c r="Z12" s="28"/>
    </row>
    <row r="13" spans="1:26" ht="30.6">
      <c r="A13" s="110" t="s">
        <v>1446</v>
      </c>
      <c r="B13" s="110" t="s">
        <v>1447</v>
      </c>
      <c r="C13" s="58"/>
      <c r="D13" s="59"/>
      <c r="E13" s="110" t="s">
        <v>1448</v>
      </c>
      <c r="F13" s="110">
        <v>3</v>
      </c>
      <c r="G13" s="174">
        <v>0</v>
      </c>
      <c r="H13" s="175">
        <v>2</v>
      </c>
      <c r="I13" s="58">
        <f t="shared" si="0"/>
        <v>5</v>
      </c>
      <c r="J13" s="58"/>
      <c r="K13" s="62"/>
      <c r="L13" s="58" t="s">
        <v>40</v>
      </c>
      <c r="M13" s="62">
        <f t="shared" si="1"/>
        <v>0</v>
      </c>
      <c r="N13" s="62">
        <f t="shared" si="2"/>
        <v>0</v>
      </c>
      <c r="O13" s="34"/>
      <c r="P13" s="118">
        <f t="shared" si="3"/>
        <v>0</v>
      </c>
      <c r="Q13" s="94">
        <f t="shared" si="4"/>
        <v>0</v>
      </c>
      <c r="R13" s="94">
        <f t="shared" si="5"/>
        <v>0</v>
      </c>
      <c r="S13" s="94">
        <f t="shared" si="6"/>
        <v>0</v>
      </c>
      <c r="T13" s="118">
        <f t="shared" si="7"/>
        <v>0</v>
      </c>
      <c r="U13" s="118">
        <f t="shared" si="8"/>
        <v>0</v>
      </c>
      <c r="V13" s="28"/>
      <c r="W13" s="28"/>
      <c r="X13" s="79"/>
      <c r="Y13" s="28"/>
      <c r="Z13" s="28"/>
    </row>
    <row r="14" spans="1:26" ht="20.399999999999999">
      <c r="A14" s="110" t="s">
        <v>1449</v>
      </c>
      <c r="B14" s="110" t="s">
        <v>1450</v>
      </c>
      <c r="C14" s="58"/>
      <c r="D14" s="59"/>
      <c r="E14" s="110" t="s">
        <v>1451</v>
      </c>
      <c r="F14" s="110">
        <v>10</v>
      </c>
      <c r="G14" s="174">
        <v>5</v>
      </c>
      <c r="H14" s="175">
        <v>2</v>
      </c>
      <c r="I14" s="58">
        <f t="shared" si="0"/>
        <v>17</v>
      </c>
      <c r="J14" s="58"/>
      <c r="K14" s="62"/>
      <c r="L14" s="58" t="s">
        <v>40</v>
      </c>
      <c r="M14" s="62">
        <f t="shared" si="1"/>
        <v>0</v>
      </c>
      <c r="N14" s="62">
        <f t="shared" si="2"/>
        <v>0</v>
      </c>
      <c r="O14" s="34"/>
      <c r="P14" s="118">
        <f t="shared" si="3"/>
        <v>0</v>
      </c>
      <c r="Q14" s="94">
        <f t="shared" si="4"/>
        <v>0</v>
      </c>
      <c r="R14" s="94">
        <f t="shared" si="5"/>
        <v>0</v>
      </c>
      <c r="S14" s="94">
        <f t="shared" si="6"/>
        <v>0</v>
      </c>
      <c r="T14" s="118">
        <f t="shared" si="7"/>
        <v>0</v>
      </c>
      <c r="U14" s="118">
        <f t="shared" si="8"/>
        <v>0</v>
      </c>
      <c r="V14" s="28"/>
      <c r="W14" s="28"/>
      <c r="X14" s="79"/>
      <c r="Y14" s="28"/>
      <c r="Z14" s="28"/>
    </row>
    <row r="15" spans="1:26" ht="30.6">
      <c r="A15" s="110" t="s">
        <v>1452</v>
      </c>
      <c r="B15" s="110" t="s">
        <v>1453</v>
      </c>
      <c r="C15" s="58"/>
      <c r="D15" s="59"/>
      <c r="E15" s="110" t="s">
        <v>1454</v>
      </c>
      <c r="F15" s="110">
        <v>1</v>
      </c>
      <c r="G15" s="174">
        <v>1</v>
      </c>
      <c r="H15" s="175">
        <v>3</v>
      </c>
      <c r="I15" s="58">
        <f t="shared" si="0"/>
        <v>5</v>
      </c>
      <c r="J15" s="58"/>
      <c r="K15" s="62"/>
      <c r="L15" s="58" t="s">
        <v>40</v>
      </c>
      <c r="M15" s="62">
        <f t="shared" si="1"/>
        <v>0</v>
      </c>
      <c r="N15" s="62">
        <f t="shared" si="2"/>
        <v>0</v>
      </c>
      <c r="O15" s="34"/>
      <c r="P15" s="118">
        <f t="shared" si="3"/>
        <v>0</v>
      </c>
      <c r="Q15" s="94">
        <f t="shared" si="4"/>
        <v>0</v>
      </c>
      <c r="R15" s="94">
        <f t="shared" si="5"/>
        <v>0</v>
      </c>
      <c r="S15" s="94">
        <f t="shared" si="6"/>
        <v>0</v>
      </c>
      <c r="T15" s="118">
        <f t="shared" si="7"/>
        <v>0</v>
      </c>
      <c r="U15" s="118">
        <f t="shared" si="8"/>
        <v>0</v>
      </c>
      <c r="V15" s="28"/>
      <c r="W15" s="28"/>
      <c r="X15" s="79"/>
      <c r="Y15" s="28"/>
      <c r="Z15" s="28"/>
    </row>
    <row r="16" spans="1:26" ht="20.399999999999999">
      <c r="A16" s="110" t="s">
        <v>1455</v>
      </c>
      <c r="B16" s="110" t="s">
        <v>1456</v>
      </c>
      <c r="C16" s="58"/>
      <c r="D16" s="59"/>
      <c r="E16" s="110" t="s">
        <v>804</v>
      </c>
      <c r="F16" s="110">
        <v>1</v>
      </c>
      <c r="G16" s="174">
        <v>15</v>
      </c>
      <c r="H16" s="175">
        <v>2</v>
      </c>
      <c r="I16" s="58">
        <f t="shared" si="0"/>
        <v>18</v>
      </c>
      <c r="J16" s="58"/>
      <c r="K16" s="62"/>
      <c r="L16" s="58" t="s">
        <v>40</v>
      </c>
      <c r="M16" s="62">
        <f t="shared" si="1"/>
        <v>0</v>
      </c>
      <c r="N16" s="62">
        <f t="shared" si="2"/>
        <v>0</v>
      </c>
      <c r="O16" s="34"/>
      <c r="P16" s="118">
        <f t="shared" si="3"/>
        <v>0</v>
      </c>
      <c r="Q16" s="94">
        <f t="shared" si="4"/>
        <v>0</v>
      </c>
      <c r="R16" s="94">
        <f t="shared" si="5"/>
        <v>0</v>
      </c>
      <c r="S16" s="94">
        <f t="shared" si="6"/>
        <v>0</v>
      </c>
      <c r="T16" s="118">
        <f t="shared" si="7"/>
        <v>0</v>
      </c>
      <c r="U16" s="118">
        <f t="shared" si="8"/>
        <v>0</v>
      </c>
      <c r="V16" s="28"/>
      <c r="W16" s="28"/>
      <c r="X16" s="79"/>
      <c r="Y16" s="28"/>
      <c r="Z16" s="28"/>
    </row>
    <row r="17" spans="1:26" ht="20.399999999999999">
      <c r="A17" s="110" t="s">
        <v>1457</v>
      </c>
      <c r="B17" s="110" t="s">
        <v>1458</v>
      </c>
      <c r="C17" s="58"/>
      <c r="D17" s="59"/>
      <c r="E17" s="110" t="s">
        <v>1434</v>
      </c>
      <c r="F17" s="110">
        <v>30</v>
      </c>
      <c r="G17" s="174">
        <v>20</v>
      </c>
      <c r="H17" s="175">
        <v>18</v>
      </c>
      <c r="I17" s="58">
        <f t="shared" si="0"/>
        <v>68</v>
      </c>
      <c r="J17" s="58"/>
      <c r="K17" s="62"/>
      <c r="L17" s="58" t="s">
        <v>40</v>
      </c>
      <c r="M17" s="62">
        <f t="shared" si="1"/>
        <v>0</v>
      </c>
      <c r="N17" s="62">
        <f t="shared" si="2"/>
        <v>0</v>
      </c>
      <c r="O17" s="34"/>
      <c r="P17" s="118">
        <f t="shared" si="3"/>
        <v>0</v>
      </c>
      <c r="Q17" s="94">
        <f t="shared" si="4"/>
        <v>0</v>
      </c>
      <c r="R17" s="94">
        <f t="shared" si="5"/>
        <v>0</v>
      </c>
      <c r="S17" s="94">
        <f t="shared" si="6"/>
        <v>0</v>
      </c>
      <c r="T17" s="118">
        <f t="shared" si="7"/>
        <v>0</v>
      </c>
      <c r="U17" s="118">
        <f t="shared" si="8"/>
        <v>0</v>
      </c>
      <c r="V17" s="28"/>
      <c r="W17" s="28"/>
      <c r="X17" s="79"/>
      <c r="Y17" s="28"/>
      <c r="Z17" s="28"/>
    </row>
    <row r="18" spans="1:26" ht="30.6">
      <c r="A18" s="110" t="s">
        <v>1459</v>
      </c>
      <c r="B18" s="110" t="s">
        <v>1460</v>
      </c>
      <c r="C18" s="58"/>
      <c r="D18" s="59"/>
      <c r="E18" s="110" t="s">
        <v>1461</v>
      </c>
      <c r="F18" s="110">
        <v>2</v>
      </c>
      <c r="G18" s="174">
        <v>100</v>
      </c>
      <c r="H18" s="175">
        <v>0</v>
      </c>
      <c r="I18" s="58">
        <f t="shared" si="0"/>
        <v>102</v>
      </c>
      <c r="J18" s="58"/>
      <c r="K18" s="62"/>
      <c r="L18" s="58" t="s">
        <v>40</v>
      </c>
      <c r="M18" s="62">
        <f t="shared" si="1"/>
        <v>0</v>
      </c>
      <c r="N18" s="62">
        <f t="shared" si="2"/>
        <v>0</v>
      </c>
      <c r="O18" s="34"/>
      <c r="P18" s="118">
        <f t="shared" si="3"/>
        <v>0</v>
      </c>
      <c r="Q18" s="94">
        <f t="shared" si="4"/>
        <v>0</v>
      </c>
      <c r="R18" s="94">
        <f t="shared" si="5"/>
        <v>0</v>
      </c>
      <c r="S18" s="94">
        <f t="shared" si="6"/>
        <v>0</v>
      </c>
      <c r="T18" s="118">
        <f t="shared" si="7"/>
        <v>0</v>
      </c>
      <c r="U18" s="118">
        <f t="shared" si="8"/>
        <v>0</v>
      </c>
      <c r="V18" s="28"/>
      <c r="W18" s="28"/>
      <c r="X18" s="79"/>
      <c r="Y18" s="28"/>
      <c r="Z18" s="28"/>
    </row>
    <row r="19" spans="1:26" ht="30.6">
      <c r="A19" s="110" t="s">
        <v>1462</v>
      </c>
      <c r="B19" s="110" t="s">
        <v>1463</v>
      </c>
      <c r="C19" s="58"/>
      <c r="D19" s="59"/>
      <c r="E19" s="110" t="s">
        <v>1461</v>
      </c>
      <c r="F19" s="110">
        <v>15</v>
      </c>
      <c r="G19" s="174">
        <v>0</v>
      </c>
      <c r="H19" s="175">
        <v>3</v>
      </c>
      <c r="I19" s="58">
        <f t="shared" si="0"/>
        <v>18</v>
      </c>
      <c r="J19" s="58"/>
      <c r="K19" s="62"/>
      <c r="L19" s="58" t="s">
        <v>40</v>
      </c>
      <c r="M19" s="62">
        <f t="shared" si="1"/>
        <v>0</v>
      </c>
      <c r="N19" s="62">
        <f t="shared" si="2"/>
        <v>0</v>
      </c>
      <c r="O19" s="34"/>
      <c r="P19" s="118">
        <f t="shared" si="3"/>
        <v>0</v>
      </c>
      <c r="Q19" s="94">
        <f t="shared" si="4"/>
        <v>0</v>
      </c>
      <c r="R19" s="94">
        <f t="shared" si="5"/>
        <v>0</v>
      </c>
      <c r="S19" s="94">
        <f t="shared" si="6"/>
        <v>0</v>
      </c>
      <c r="T19" s="118">
        <f t="shared" si="7"/>
        <v>0</v>
      </c>
      <c r="U19" s="118">
        <f t="shared" si="8"/>
        <v>0</v>
      </c>
      <c r="V19" s="28"/>
      <c r="W19" s="28"/>
      <c r="X19" s="79"/>
      <c r="Y19" s="28"/>
      <c r="Z19" s="28"/>
    </row>
    <row r="20" spans="1:26" ht="20.399999999999999">
      <c r="A20" s="110" t="s">
        <v>1464</v>
      </c>
      <c r="B20" s="110" t="s">
        <v>1465</v>
      </c>
      <c r="C20" s="58"/>
      <c r="D20" s="59"/>
      <c r="E20" s="110" t="s">
        <v>1466</v>
      </c>
      <c r="F20" s="110">
        <v>35</v>
      </c>
      <c r="G20" s="174">
        <v>0</v>
      </c>
      <c r="H20" s="175">
        <v>5</v>
      </c>
      <c r="I20" s="58">
        <f t="shared" si="0"/>
        <v>40</v>
      </c>
      <c r="J20" s="58"/>
      <c r="K20" s="62"/>
      <c r="L20" s="58" t="s">
        <v>40</v>
      </c>
      <c r="M20" s="62">
        <f t="shared" si="1"/>
        <v>0</v>
      </c>
      <c r="N20" s="62">
        <f t="shared" si="2"/>
        <v>0</v>
      </c>
      <c r="O20" s="34"/>
      <c r="P20" s="118">
        <f t="shared" si="3"/>
        <v>0</v>
      </c>
      <c r="Q20" s="94">
        <f t="shared" si="4"/>
        <v>0</v>
      </c>
      <c r="R20" s="94">
        <f t="shared" si="5"/>
        <v>0</v>
      </c>
      <c r="S20" s="94">
        <f t="shared" si="6"/>
        <v>0</v>
      </c>
      <c r="T20" s="118">
        <f t="shared" si="7"/>
        <v>0</v>
      </c>
      <c r="U20" s="118">
        <f t="shared" si="8"/>
        <v>0</v>
      </c>
      <c r="V20" s="28"/>
      <c r="W20" s="28"/>
      <c r="X20" s="79"/>
      <c r="Y20" s="28"/>
      <c r="Z20" s="28"/>
    </row>
    <row r="21" spans="1:26" ht="15.75" customHeight="1">
      <c r="A21" s="110" t="s">
        <v>1467</v>
      </c>
      <c r="B21" s="110" t="s">
        <v>1468</v>
      </c>
      <c r="C21" s="58"/>
      <c r="D21" s="59"/>
      <c r="E21" s="110" t="s">
        <v>1466</v>
      </c>
      <c r="F21" s="110">
        <v>20</v>
      </c>
      <c r="G21" s="174">
        <v>0</v>
      </c>
      <c r="H21" s="175">
        <v>1</v>
      </c>
      <c r="I21" s="58">
        <f t="shared" si="0"/>
        <v>21</v>
      </c>
      <c r="J21" s="58"/>
      <c r="K21" s="62"/>
      <c r="L21" s="58" t="s">
        <v>40</v>
      </c>
      <c r="M21" s="62">
        <f t="shared" si="1"/>
        <v>0</v>
      </c>
      <c r="N21" s="62">
        <f t="shared" si="2"/>
        <v>0</v>
      </c>
      <c r="O21" s="34"/>
      <c r="P21" s="118">
        <f t="shared" si="3"/>
        <v>0</v>
      </c>
      <c r="Q21" s="94">
        <f t="shared" si="4"/>
        <v>0</v>
      </c>
      <c r="R21" s="94">
        <f t="shared" si="5"/>
        <v>0</v>
      </c>
      <c r="S21" s="94">
        <f t="shared" si="6"/>
        <v>0</v>
      </c>
      <c r="T21" s="118">
        <f t="shared" si="7"/>
        <v>0</v>
      </c>
      <c r="U21" s="118">
        <f t="shared" si="8"/>
        <v>0</v>
      </c>
      <c r="V21" s="28"/>
      <c r="W21" s="28"/>
      <c r="X21" s="79"/>
      <c r="Y21" s="28"/>
      <c r="Z21" s="28"/>
    </row>
    <row r="22" spans="1:26" ht="15.75" customHeight="1">
      <c r="A22" s="110" t="s">
        <v>1469</v>
      </c>
      <c r="B22" s="110" t="s">
        <v>1470</v>
      </c>
      <c r="C22" s="58"/>
      <c r="D22" s="59"/>
      <c r="E22" s="110" t="s">
        <v>1471</v>
      </c>
      <c r="F22" s="110">
        <v>1</v>
      </c>
      <c r="G22" s="174">
        <v>3</v>
      </c>
      <c r="H22" s="175">
        <v>1</v>
      </c>
      <c r="I22" s="58">
        <f t="shared" si="0"/>
        <v>5</v>
      </c>
      <c r="J22" s="58"/>
      <c r="K22" s="62"/>
      <c r="L22" s="58" t="s">
        <v>40</v>
      </c>
      <c r="M22" s="62">
        <f t="shared" si="1"/>
        <v>0</v>
      </c>
      <c r="N22" s="62">
        <f t="shared" si="2"/>
        <v>0</v>
      </c>
      <c r="O22" s="34"/>
      <c r="P22" s="118">
        <f t="shared" si="3"/>
        <v>0</v>
      </c>
      <c r="Q22" s="94">
        <f t="shared" si="4"/>
        <v>0</v>
      </c>
      <c r="R22" s="94">
        <f t="shared" si="5"/>
        <v>0</v>
      </c>
      <c r="S22" s="94">
        <f t="shared" si="6"/>
        <v>0</v>
      </c>
      <c r="T22" s="118">
        <f t="shared" si="7"/>
        <v>0</v>
      </c>
      <c r="U22" s="118">
        <f t="shared" si="8"/>
        <v>0</v>
      </c>
      <c r="V22" s="28"/>
      <c r="W22" s="28"/>
      <c r="X22" s="79"/>
      <c r="Y22" s="28"/>
      <c r="Z22" s="28"/>
    </row>
    <row r="23" spans="1:26" ht="15.75" customHeight="1">
      <c r="A23" s="110" t="s">
        <v>1472</v>
      </c>
      <c r="B23" s="110" t="s">
        <v>1473</v>
      </c>
      <c r="C23" s="58"/>
      <c r="D23" s="59"/>
      <c r="E23" s="110" t="s">
        <v>1064</v>
      </c>
      <c r="F23" s="110">
        <v>2</v>
      </c>
      <c r="G23" s="174">
        <v>1</v>
      </c>
      <c r="H23" s="175">
        <v>2</v>
      </c>
      <c r="I23" s="58">
        <f t="shared" si="0"/>
        <v>5</v>
      </c>
      <c r="J23" s="58"/>
      <c r="K23" s="62"/>
      <c r="L23" s="58" t="s">
        <v>40</v>
      </c>
      <c r="M23" s="62">
        <f t="shared" si="1"/>
        <v>0</v>
      </c>
      <c r="N23" s="62">
        <f t="shared" si="2"/>
        <v>0</v>
      </c>
      <c r="O23" s="34"/>
      <c r="P23" s="118">
        <f t="shared" si="3"/>
        <v>0</v>
      </c>
      <c r="Q23" s="94">
        <f t="shared" si="4"/>
        <v>0</v>
      </c>
      <c r="R23" s="94">
        <f t="shared" si="5"/>
        <v>0</v>
      </c>
      <c r="S23" s="94">
        <f t="shared" si="6"/>
        <v>0</v>
      </c>
      <c r="T23" s="118">
        <f t="shared" si="7"/>
        <v>0</v>
      </c>
      <c r="U23" s="118">
        <f t="shared" si="8"/>
        <v>0</v>
      </c>
      <c r="V23" s="28"/>
      <c r="W23" s="28"/>
      <c r="X23" s="79"/>
      <c r="Y23" s="28"/>
      <c r="Z23" s="28"/>
    </row>
    <row r="24" spans="1:26" ht="15.75" customHeight="1">
      <c r="A24" s="110" t="s">
        <v>1474</v>
      </c>
      <c r="B24" s="110" t="s">
        <v>1475</v>
      </c>
      <c r="C24" s="58"/>
      <c r="D24" s="59"/>
      <c r="E24" s="110" t="s">
        <v>1064</v>
      </c>
      <c r="F24" s="110">
        <v>2</v>
      </c>
      <c r="G24" s="174">
        <v>1</v>
      </c>
      <c r="H24" s="175">
        <v>2</v>
      </c>
      <c r="I24" s="58">
        <f t="shared" si="0"/>
        <v>5</v>
      </c>
      <c r="J24" s="58"/>
      <c r="K24" s="62"/>
      <c r="L24" s="58" t="s">
        <v>40</v>
      </c>
      <c r="M24" s="62">
        <f t="shared" si="1"/>
        <v>0</v>
      </c>
      <c r="N24" s="62">
        <f t="shared" si="2"/>
        <v>0</v>
      </c>
      <c r="O24" s="34"/>
      <c r="P24" s="118">
        <f t="shared" si="3"/>
        <v>0</v>
      </c>
      <c r="Q24" s="94">
        <f t="shared" si="4"/>
        <v>0</v>
      </c>
      <c r="R24" s="94">
        <f t="shared" si="5"/>
        <v>0</v>
      </c>
      <c r="S24" s="94">
        <f t="shared" si="6"/>
        <v>0</v>
      </c>
      <c r="T24" s="118">
        <f t="shared" si="7"/>
        <v>0</v>
      </c>
      <c r="U24" s="118">
        <f t="shared" si="8"/>
        <v>0</v>
      </c>
      <c r="V24" s="28"/>
      <c r="W24" s="28"/>
      <c r="X24" s="79"/>
      <c r="Y24" s="28"/>
      <c r="Z24" s="28"/>
    </row>
    <row r="25" spans="1:26" ht="15.75" customHeight="1">
      <c r="A25" s="110" t="s">
        <v>1476</v>
      </c>
      <c r="B25" s="110" t="s">
        <v>1477</v>
      </c>
      <c r="C25" s="58"/>
      <c r="D25" s="59"/>
      <c r="E25" s="110" t="s">
        <v>1434</v>
      </c>
      <c r="F25" s="110">
        <v>10</v>
      </c>
      <c r="G25" s="174">
        <v>1</v>
      </c>
      <c r="H25" s="175">
        <v>1</v>
      </c>
      <c r="I25" s="58">
        <f t="shared" si="0"/>
        <v>12</v>
      </c>
      <c r="J25" s="58"/>
      <c r="K25" s="62"/>
      <c r="L25" s="58" t="s">
        <v>40</v>
      </c>
      <c r="M25" s="62">
        <f t="shared" si="1"/>
        <v>0</v>
      </c>
      <c r="N25" s="62">
        <f t="shared" si="2"/>
        <v>0</v>
      </c>
      <c r="O25" s="34"/>
      <c r="P25" s="118">
        <f t="shared" si="3"/>
        <v>0</v>
      </c>
      <c r="Q25" s="94">
        <f t="shared" si="4"/>
        <v>0</v>
      </c>
      <c r="R25" s="94">
        <f t="shared" si="5"/>
        <v>0</v>
      </c>
      <c r="S25" s="94">
        <f t="shared" si="6"/>
        <v>0</v>
      </c>
      <c r="T25" s="118">
        <f t="shared" si="7"/>
        <v>0</v>
      </c>
      <c r="U25" s="118">
        <f t="shared" si="8"/>
        <v>0</v>
      </c>
      <c r="V25" s="28"/>
      <c r="W25" s="28"/>
      <c r="X25" s="79"/>
      <c r="Y25" s="28"/>
      <c r="Z25" s="28"/>
    </row>
    <row r="26" spans="1:26" ht="15.75" customHeight="1">
      <c r="A26" s="110" t="s">
        <v>1478</v>
      </c>
      <c r="B26" s="110" t="s">
        <v>1479</v>
      </c>
      <c r="C26" s="58"/>
      <c r="D26" s="59"/>
      <c r="E26" s="110" t="s">
        <v>1480</v>
      </c>
      <c r="F26" s="110">
        <v>20</v>
      </c>
      <c r="G26" s="174">
        <v>5</v>
      </c>
      <c r="H26" s="175">
        <v>2</v>
      </c>
      <c r="I26" s="58">
        <f t="shared" si="0"/>
        <v>27</v>
      </c>
      <c r="J26" s="58"/>
      <c r="K26" s="62"/>
      <c r="L26" s="58" t="s">
        <v>40</v>
      </c>
      <c r="M26" s="62">
        <f t="shared" si="1"/>
        <v>0</v>
      </c>
      <c r="N26" s="62">
        <f t="shared" si="2"/>
        <v>0</v>
      </c>
      <c r="O26" s="34"/>
      <c r="P26" s="118">
        <f t="shared" si="3"/>
        <v>0</v>
      </c>
      <c r="Q26" s="94">
        <f t="shared" si="4"/>
        <v>0</v>
      </c>
      <c r="R26" s="94">
        <f t="shared" si="5"/>
        <v>0</v>
      </c>
      <c r="S26" s="94">
        <f t="shared" si="6"/>
        <v>0</v>
      </c>
      <c r="T26" s="118">
        <f t="shared" si="7"/>
        <v>0</v>
      </c>
      <c r="U26" s="118">
        <f t="shared" si="8"/>
        <v>0</v>
      </c>
      <c r="V26" s="28"/>
      <c r="W26" s="28"/>
      <c r="X26" s="79"/>
      <c r="Y26" s="28"/>
      <c r="Z26" s="28"/>
    </row>
    <row r="27" spans="1:26" ht="15.75" customHeight="1">
      <c r="A27" s="462" t="s">
        <v>1481</v>
      </c>
      <c r="B27" s="110" t="s">
        <v>1482</v>
      </c>
      <c r="C27" s="58"/>
      <c r="D27" s="59"/>
      <c r="E27" s="110" t="s">
        <v>1483</v>
      </c>
      <c r="F27" s="110">
        <v>15</v>
      </c>
      <c r="G27" s="174">
        <v>1</v>
      </c>
      <c r="H27" s="175">
        <v>10</v>
      </c>
      <c r="I27" s="58">
        <f t="shared" si="0"/>
        <v>26</v>
      </c>
      <c r="J27" s="58"/>
      <c r="K27" s="62"/>
      <c r="L27" s="58" t="s">
        <v>40</v>
      </c>
      <c r="M27" s="62">
        <f t="shared" si="1"/>
        <v>0</v>
      </c>
      <c r="N27" s="62">
        <f t="shared" si="2"/>
        <v>0</v>
      </c>
      <c r="O27" s="34"/>
      <c r="P27" s="118">
        <f t="shared" si="3"/>
        <v>0</v>
      </c>
      <c r="Q27" s="94">
        <f t="shared" si="4"/>
        <v>0</v>
      </c>
      <c r="R27" s="94">
        <f t="shared" si="5"/>
        <v>0</v>
      </c>
      <c r="S27" s="94">
        <f t="shared" si="6"/>
        <v>0</v>
      </c>
      <c r="T27" s="118">
        <f t="shared" si="7"/>
        <v>0</v>
      </c>
      <c r="U27" s="118">
        <f t="shared" si="8"/>
        <v>0</v>
      </c>
      <c r="V27" s="28"/>
      <c r="W27" s="28"/>
      <c r="X27" s="79"/>
      <c r="Y27" s="28"/>
      <c r="Z27" s="28"/>
    </row>
    <row r="28" spans="1:26" ht="15.75" customHeight="1">
      <c r="A28" s="462" t="s">
        <v>1484</v>
      </c>
      <c r="B28" s="110" t="s">
        <v>1485</v>
      </c>
      <c r="C28" s="58"/>
      <c r="D28" s="59"/>
      <c r="E28" s="110" t="s">
        <v>1486</v>
      </c>
      <c r="F28" s="110">
        <v>1</v>
      </c>
      <c r="G28" s="174">
        <v>1</v>
      </c>
      <c r="H28" s="175">
        <v>2</v>
      </c>
      <c r="I28" s="58">
        <f t="shared" si="0"/>
        <v>4</v>
      </c>
      <c r="J28" s="58"/>
      <c r="K28" s="62"/>
      <c r="L28" s="58" t="s">
        <v>40</v>
      </c>
      <c r="M28" s="62">
        <f t="shared" si="1"/>
        <v>0</v>
      </c>
      <c r="N28" s="62">
        <f t="shared" si="2"/>
        <v>0</v>
      </c>
      <c r="O28" s="34"/>
      <c r="P28" s="118">
        <f t="shared" si="3"/>
        <v>0</v>
      </c>
      <c r="Q28" s="94">
        <f t="shared" si="4"/>
        <v>0</v>
      </c>
      <c r="R28" s="94">
        <f t="shared" si="5"/>
        <v>0</v>
      </c>
      <c r="S28" s="94">
        <f t="shared" si="6"/>
        <v>0</v>
      </c>
      <c r="T28" s="118">
        <f t="shared" si="7"/>
        <v>0</v>
      </c>
      <c r="U28" s="118">
        <f t="shared" si="8"/>
        <v>0</v>
      </c>
      <c r="V28" s="28"/>
      <c r="W28" s="28"/>
      <c r="X28" s="79"/>
      <c r="Y28" s="28"/>
      <c r="Z28" s="28"/>
    </row>
    <row r="29" spans="1:26" ht="15.75" customHeight="1">
      <c r="A29" s="462" t="s">
        <v>1487</v>
      </c>
      <c r="B29" s="110" t="s">
        <v>1488</v>
      </c>
      <c r="C29" s="58"/>
      <c r="D29" s="59"/>
      <c r="E29" s="110" t="s">
        <v>1489</v>
      </c>
      <c r="F29" s="110">
        <v>5</v>
      </c>
      <c r="G29" s="174">
        <v>1</v>
      </c>
      <c r="H29" s="175">
        <v>4</v>
      </c>
      <c r="I29" s="58">
        <f t="shared" si="0"/>
        <v>10</v>
      </c>
      <c r="J29" s="58"/>
      <c r="K29" s="62"/>
      <c r="L29" s="58" t="s">
        <v>40</v>
      </c>
      <c r="M29" s="62">
        <f t="shared" si="1"/>
        <v>0</v>
      </c>
      <c r="N29" s="62">
        <f t="shared" si="2"/>
        <v>0</v>
      </c>
      <c r="O29" s="34"/>
      <c r="P29" s="118">
        <f t="shared" si="3"/>
        <v>0</v>
      </c>
      <c r="Q29" s="94">
        <f t="shared" si="4"/>
        <v>0</v>
      </c>
      <c r="R29" s="94">
        <f t="shared" si="5"/>
        <v>0</v>
      </c>
      <c r="S29" s="94">
        <f t="shared" si="6"/>
        <v>0</v>
      </c>
      <c r="T29" s="118">
        <f t="shared" si="7"/>
        <v>0</v>
      </c>
      <c r="U29" s="118">
        <f t="shared" si="8"/>
        <v>0</v>
      </c>
      <c r="V29" s="28"/>
      <c r="W29" s="28"/>
      <c r="X29" s="79"/>
      <c r="Y29" s="28"/>
      <c r="Z29" s="28"/>
    </row>
    <row r="30" spans="1:26" ht="15.75" customHeight="1">
      <c r="A30" s="110" t="s">
        <v>1490</v>
      </c>
      <c r="B30" s="110" t="s">
        <v>1491</v>
      </c>
      <c r="C30" s="58"/>
      <c r="D30" s="59"/>
      <c r="E30" s="110" t="s">
        <v>1434</v>
      </c>
      <c r="F30" s="110">
        <v>10</v>
      </c>
      <c r="G30" s="174">
        <v>10</v>
      </c>
      <c r="H30" s="175">
        <v>5</v>
      </c>
      <c r="I30" s="58">
        <f t="shared" si="0"/>
        <v>25</v>
      </c>
      <c r="J30" s="58"/>
      <c r="K30" s="62"/>
      <c r="L30" s="58" t="s">
        <v>40</v>
      </c>
      <c r="M30" s="62">
        <f t="shared" si="1"/>
        <v>0</v>
      </c>
      <c r="N30" s="62">
        <f t="shared" si="2"/>
        <v>0</v>
      </c>
      <c r="O30" s="34"/>
      <c r="P30" s="118">
        <f t="shared" si="3"/>
        <v>0</v>
      </c>
      <c r="Q30" s="94">
        <f t="shared" si="4"/>
        <v>0</v>
      </c>
      <c r="R30" s="94">
        <f t="shared" si="5"/>
        <v>0</v>
      </c>
      <c r="S30" s="94">
        <f t="shared" si="6"/>
        <v>0</v>
      </c>
      <c r="T30" s="118">
        <f t="shared" si="7"/>
        <v>0</v>
      </c>
      <c r="U30" s="118">
        <f t="shared" si="8"/>
        <v>0</v>
      </c>
      <c r="V30" s="28"/>
      <c r="W30" s="28"/>
      <c r="X30" s="79"/>
      <c r="Y30" s="28"/>
      <c r="Z30" s="28"/>
    </row>
    <row r="31" spans="1:26" ht="15.75" customHeight="1">
      <c r="A31" s="110" t="s">
        <v>1492</v>
      </c>
      <c r="B31" s="110" t="s">
        <v>1493</v>
      </c>
      <c r="C31" s="58"/>
      <c r="D31" s="59"/>
      <c r="E31" s="110" t="s">
        <v>1494</v>
      </c>
      <c r="F31" s="110">
        <v>10</v>
      </c>
      <c r="G31" s="174">
        <v>5</v>
      </c>
      <c r="H31" s="175">
        <v>3</v>
      </c>
      <c r="I31" s="58">
        <f t="shared" si="0"/>
        <v>18</v>
      </c>
      <c r="J31" s="58"/>
      <c r="K31" s="62"/>
      <c r="L31" s="58" t="s">
        <v>40</v>
      </c>
      <c r="M31" s="62">
        <f t="shared" si="1"/>
        <v>0</v>
      </c>
      <c r="N31" s="62">
        <f t="shared" si="2"/>
        <v>0</v>
      </c>
      <c r="O31" s="34"/>
      <c r="P31" s="118">
        <f t="shared" si="3"/>
        <v>0</v>
      </c>
      <c r="Q31" s="94">
        <f t="shared" si="4"/>
        <v>0</v>
      </c>
      <c r="R31" s="94">
        <f t="shared" si="5"/>
        <v>0</v>
      </c>
      <c r="S31" s="94">
        <f t="shared" si="6"/>
        <v>0</v>
      </c>
      <c r="T31" s="118">
        <f t="shared" si="7"/>
        <v>0</v>
      </c>
      <c r="U31" s="118">
        <f t="shared" si="8"/>
        <v>0</v>
      </c>
      <c r="V31" s="28"/>
      <c r="W31" s="28"/>
      <c r="X31" s="79"/>
      <c r="Y31" s="28"/>
      <c r="Z31" s="28"/>
    </row>
    <row r="32" spans="1:26" ht="15.75" customHeight="1">
      <c r="A32" s="110" t="s">
        <v>1495</v>
      </c>
      <c r="B32" s="110" t="s">
        <v>1496</v>
      </c>
      <c r="C32" s="58"/>
      <c r="D32" s="59"/>
      <c r="E32" s="110" t="s">
        <v>1386</v>
      </c>
      <c r="F32" s="110">
        <v>7</v>
      </c>
      <c r="G32" s="174">
        <v>40</v>
      </c>
      <c r="H32" s="175">
        <v>1</v>
      </c>
      <c r="I32" s="58">
        <f t="shared" si="0"/>
        <v>48</v>
      </c>
      <c r="J32" s="58"/>
      <c r="K32" s="62"/>
      <c r="L32" s="58" t="s">
        <v>40</v>
      </c>
      <c r="M32" s="62">
        <f t="shared" si="1"/>
        <v>0</v>
      </c>
      <c r="N32" s="62">
        <f t="shared" si="2"/>
        <v>0</v>
      </c>
      <c r="O32" s="34"/>
      <c r="P32" s="118">
        <f t="shared" si="3"/>
        <v>0</v>
      </c>
      <c r="Q32" s="94">
        <f t="shared" si="4"/>
        <v>0</v>
      </c>
      <c r="R32" s="94">
        <f t="shared" si="5"/>
        <v>0</v>
      </c>
      <c r="S32" s="94">
        <f t="shared" si="6"/>
        <v>0</v>
      </c>
      <c r="T32" s="118">
        <f t="shared" si="7"/>
        <v>0</v>
      </c>
      <c r="U32" s="118">
        <f t="shared" si="8"/>
        <v>0</v>
      </c>
      <c r="V32" s="28"/>
      <c r="W32" s="28"/>
      <c r="X32" s="79"/>
      <c r="Y32" s="28"/>
      <c r="Z32" s="28"/>
    </row>
    <row r="33" spans="1:26" ht="15.75" customHeight="1">
      <c r="A33" s="110" t="s">
        <v>1497</v>
      </c>
      <c r="B33" s="110" t="s">
        <v>1498</v>
      </c>
      <c r="C33" s="58"/>
      <c r="D33" s="59"/>
      <c r="E33" s="110" t="s">
        <v>1499</v>
      </c>
      <c r="F33" s="110">
        <v>45</v>
      </c>
      <c r="G33" s="174">
        <v>1</v>
      </c>
      <c r="H33" s="175">
        <v>90</v>
      </c>
      <c r="I33" s="58">
        <f t="shared" si="0"/>
        <v>136</v>
      </c>
      <c r="J33" s="58"/>
      <c r="K33" s="62"/>
      <c r="L33" s="58" t="s">
        <v>40</v>
      </c>
      <c r="M33" s="62">
        <f t="shared" si="1"/>
        <v>0</v>
      </c>
      <c r="N33" s="62">
        <f t="shared" si="2"/>
        <v>0</v>
      </c>
      <c r="O33" s="34"/>
      <c r="P33" s="118">
        <f t="shared" si="3"/>
        <v>0</v>
      </c>
      <c r="Q33" s="94">
        <f t="shared" si="4"/>
        <v>0</v>
      </c>
      <c r="R33" s="94">
        <f t="shared" si="5"/>
        <v>0</v>
      </c>
      <c r="S33" s="94">
        <f t="shared" si="6"/>
        <v>0</v>
      </c>
      <c r="T33" s="118">
        <f t="shared" si="7"/>
        <v>0</v>
      </c>
      <c r="U33" s="118">
        <f t="shared" si="8"/>
        <v>0</v>
      </c>
      <c r="V33" s="28"/>
      <c r="W33" s="28"/>
      <c r="X33" s="79"/>
      <c r="Y33" s="28"/>
      <c r="Z33" s="28"/>
    </row>
    <row r="34" spans="1:26" ht="15.75" customHeight="1">
      <c r="A34" s="110" t="s">
        <v>1500</v>
      </c>
      <c r="B34" s="110" t="s">
        <v>1501</v>
      </c>
      <c r="C34" s="58"/>
      <c r="D34" s="59"/>
      <c r="E34" s="110" t="s">
        <v>1502</v>
      </c>
      <c r="F34" s="110">
        <v>5</v>
      </c>
      <c r="G34" s="174">
        <v>6</v>
      </c>
      <c r="H34" s="175">
        <v>5</v>
      </c>
      <c r="I34" s="58">
        <f t="shared" si="0"/>
        <v>16</v>
      </c>
      <c r="J34" s="58"/>
      <c r="K34" s="62"/>
      <c r="L34" s="58" t="s">
        <v>40</v>
      </c>
      <c r="M34" s="62">
        <f t="shared" si="1"/>
        <v>0</v>
      </c>
      <c r="N34" s="62">
        <f t="shared" si="2"/>
        <v>0</v>
      </c>
      <c r="O34" s="34"/>
      <c r="P34" s="118">
        <f t="shared" si="3"/>
        <v>0</v>
      </c>
      <c r="Q34" s="94">
        <f t="shared" si="4"/>
        <v>0</v>
      </c>
      <c r="R34" s="94">
        <f t="shared" si="5"/>
        <v>0</v>
      </c>
      <c r="S34" s="94">
        <f t="shared" si="6"/>
        <v>0</v>
      </c>
      <c r="T34" s="118">
        <f t="shared" si="7"/>
        <v>0</v>
      </c>
      <c r="U34" s="118">
        <f t="shared" si="8"/>
        <v>0</v>
      </c>
      <c r="V34" s="28"/>
      <c r="W34" s="28"/>
      <c r="X34" s="79"/>
      <c r="Y34" s="28"/>
      <c r="Z34" s="28"/>
    </row>
    <row r="35" spans="1:26" ht="15.75" customHeight="1">
      <c r="A35" s="110" t="s">
        <v>1503</v>
      </c>
      <c r="B35" s="110" t="s">
        <v>1504</v>
      </c>
      <c r="C35" s="58"/>
      <c r="D35" s="59"/>
      <c r="E35" s="110" t="s">
        <v>1505</v>
      </c>
      <c r="F35" s="110">
        <v>10</v>
      </c>
      <c r="G35" s="174">
        <v>5</v>
      </c>
      <c r="H35" s="175">
        <v>1</v>
      </c>
      <c r="I35" s="58">
        <f t="shared" si="0"/>
        <v>16</v>
      </c>
      <c r="J35" s="58"/>
      <c r="K35" s="62"/>
      <c r="L35" s="58" t="s">
        <v>40</v>
      </c>
      <c r="M35" s="62">
        <f t="shared" si="1"/>
        <v>0</v>
      </c>
      <c r="N35" s="62">
        <f t="shared" si="2"/>
        <v>0</v>
      </c>
      <c r="O35" s="34"/>
      <c r="P35" s="118">
        <f t="shared" si="3"/>
        <v>0</v>
      </c>
      <c r="Q35" s="94">
        <f t="shared" si="4"/>
        <v>0</v>
      </c>
      <c r="R35" s="94">
        <f t="shared" si="5"/>
        <v>0</v>
      </c>
      <c r="S35" s="94">
        <f t="shared" si="6"/>
        <v>0</v>
      </c>
      <c r="T35" s="118">
        <f t="shared" si="7"/>
        <v>0</v>
      </c>
      <c r="U35" s="118">
        <f t="shared" si="8"/>
        <v>0</v>
      </c>
      <c r="V35" s="28"/>
      <c r="W35" s="28"/>
      <c r="X35" s="79"/>
      <c r="Y35" s="28"/>
      <c r="Z35" s="28"/>
    </row>
    <row r="36" spans="1:26" ht="34.5" customHeight="1">
      <c r="A36" s="110" t="s">
        <v>1506</v>
      </c>
      <c r="B36" s="110" t="s">
        <v>1507</v>
      </c>
      <c r="C36" s="58"/>
      <c r="D36" s="59"/>
      <c r="E36" s="110" t="s">
        <v>1508</v>
      </c>
      <c r="F36" s="110">
        <v>15</v>
      </c>
      <c r="G36" s="174">
        <v>5</v>
      </c>
      <c r="H36" s="175">
        <v>10</v>
      </c>
      <c r="I36" s="58">
        <f t="shared" si="0"/>
        <v>30</v>
      </c>
      <c r="J36" s="58"/>
      <c r="K36" s="62"/>
      <c r="L36" s="58" t="s">
        <v>40</v>
      </c>
      <c r="M36" s="62">
        <f t="shared" si="1"/>
        <v>0</v>
      </c>
      <c r="N36" s="62">
        <f t="shared" si="2"/>
        <v>0</v>
      </c>
      <c r="O36" s="34"/>
      <c r="P36" s="118">
        <f t="shared" si="3"/>
        <v>0</v>
      </c>
      <c r="Q36" s="94">
        <f t="shared" si="4"/>
        <v>0</v>
      </c>
      <c r="R36" s="94">
        <f t="shared" si="5"/>
        <v>0</v>
      </c>
      <c r="S36" s="94">
        <f t="shared" si="6"/>
        <v>0</v>
      </c>
      <c r="T36" s="118">
        <f t="shared" si="7"/>
        <v>0</v>
      </c>
      <c r="U36" s="118">
        <f t="shared" si="8"/>
        <v>0</v>
      </c>
      <c r="V36" s="28"/>
      <c r="W36" s="28"/>
      <c r="X36" s="79"/>
      <c r="Y36" s="28"/>
      <c r="Z36" s="28"/>
    </row>
    <row r="37" spans="1:26" ht="15.75" customHeight="1">
      <c r="A37" s="110" t="s">
        <v>1509</v>
      </c>
      <c r="B37" s="110" t="s">
        <v>1510</v>
      </c>
      <c r="C37" s="58"/>
      <c r="D37" s="59"/>
      <c r="E37" s="110" t="s">
        <v>1511</v>
      </c>
      <c r="F37" s="110">
        <v>2</v>
      </c>
      <c r="G37" s="174">
        <v>0</v>
      </c>
      <c r="H37" s="175">
        <v>0</v>
      </c>
      <c r="I37" s="58">
        <f t="shared" si="0"/>
        <v>2</v>
      </c>
      <c r="J37" s="58"/>
      <c r="K37" s="62"/>
      <c r="L37" s="58" t="s">
        <v>40</v>
      </c>
      <c r="M37" s="62">
        <f t="shared" si="1"/>
        <v>0</v>
      </c>
      <c r="N37" s="62">
        <f t="shared" si="2"/>
        <v>0</v>
      </c>
      <c r="O37" s="34"/>
      <c r="P37" s="118">
        <f t="shared" si="3"/>
        <v>0</v>
      </c>
      <c r="Q37" s="94">
        <f t="shared" si="4"/>
        <v>0</v>
      </c>
      <c r="R37" s="94">
        <f t="shared" si="5"/>
        <v>0</v>
      </c>
      <c r="S37" s="94">
        <f t="shared" si="6"/>
        <v>0</v>
      </c>
      <c r="T37" s="118">
        <f t="shared" si="7"/>
        <v>0</v>
      </c>
      <c r="U37" s="118">
        <f t="shared" si="8"/>
        <v>0</v>
      </c>
      <c r="V37" s="28"/>
      <c r="W37" s="28"/>
      <c r="X37" s="79"/>
      <c r="Y37" s="28"/>
      <c r="Z37" s="28"/>
    </row>
    <row r="38" spans="1:26" ht="15.75" customHeight="1">
      <c r="A38" s="110" t="s">
        <v>1512</v>
      </c>
      <c r="B38" s="110" t="s">
        <v>1513</v>
      </c>
      <c r="C38" s="58"/>
      <c r="D38" s="59"/>
      <c r="E38" s="110" t="s">
        <v>1514</v>
      </c>
      <c r="F38" s="506">
        <v>1</v>
      </c>
      <c r="G38" s="174">
        <v>10</v>
      </c>
      <c r="H38" s="175">
        <v>1</v>
      </c>
      <c r="I38" s="58">
        <f t="shared" si="0"/>
        <v>12</v>
      </c>
      <c r="J38" s="58"/>
      <c r="K38" s="62"/>
      <c r="L38" s="58" t="s">
        <v>40</v>
      </c>
      <c r="M38" s="62">
        <f t="shared" si="1"/>
        <v>0</v>
      </c>
      <c r="N38" s="62">
        <f t="shared" si="2"/>
        <v>0</v>
      </c>
      <c r="O38" s="34"/>
      <c r="P38" s="118">
        <f t="shared" si="3"/>
        <v>0</v>
      </c>
      <c r="Q38" s="94">
        <f t="shared" si="4"/>
        <v>0</v>
      </c>
      <c r="R38" s="94">
        <f t="shared" si="5"/>
        <v>0</v>
      </c>
      <c r="S38" s="94">
        <f t="shared" si="6"/>
        <v>0</v>
      </c>
      <c r="T38" s="118">
        <f t="shared" si="7"/>
        <v>0</v>
      </c>
      <c r="U38" s="118">
        <f t="shared" si="8"/>
        <v>0</v>
      </c>
      <c r="V38" s="28"/>
      <c r="W38" s="28"/>
      <c r="X38" s="79"/>
      <c r="Y38" s="28"/>
      <c r="Z38" s="28"/>
    </row>
    <row r="39" spans="1:26" ht="15.75" customHeight="1">
      <c r="A39" s="110" t="s">
        <v>1515</v>
      </c>
      <c r="B39" s="110" t="s">
        <v>1516</v>
      </c>
      <c r="C39" s="58"/>
      <c r="D39" s="59"/>
      <c r="E39" s="110" t="s">
        <v>1517</v>
      </c>
      <c r="F39" s="110">
        <v>20</v>
      </c>
      <c r="G39" s="174">
        <v>10</v>
      </c>
      <c r="H39" s="175">
        <v>1</v>
      </c>
      <c r="I39" s="58">
        <f t="shared" ref="I39:I70" si="9">SUM(F39:H39)</f>
        <v>31</v>
      </c>
      <c r="J39" s="58"/>
      <c r="K39" s="62"/>
      <c r="L39" s="58" t="s">
        <v>40</v>
      </c>
      <c r="M39" s="62">
        <f t="shared" ref="M39:M70" si="10">K39*I39</f>
        <v>0</v>
      </c>
      <c r="N39" s="62">
        <f t="shared" ref="N39:N70" si="11">(M39*L39)+M39</f>
        <v>0</v>
      </c>
      <c r="O39" s="34"/>
      <c r="P39" s="118">
        <f t="shared" ref="P39:P70" si="12">ROUND((F39*K39),2)</f>
        <v>0</v>
      </c>
      <c r="Q39" s="94">
        <f t="shared" ref="Q39:Q70" si="13">ROUND((P39+P39*L39),2)</f>
        <v>0</v>
      </c>
      <c r="R39" s="94">
        <f t="shared" ref="R39:R70" si="14">ROUND((G39*K39),2)</f>
        <v>0</v>
      </c>
      <c r="S39" s="94">
        <f t="shared" ref="S39:S70" si="15">ROUND((R39+R39*L39),2)</f>
        <v>0</v>
      </c>
      <c r="T39" s="118">
        <f t="shared" ref="T39:T70" si="16">ROUND((H39*K39),2)</f>
        <v>0</v>
      </c>
      <c r="U39" s="118">
        <f t="shared" ref="U39:U70" si="17">ROUND((T39+T39*L39),2)</f>
        <v>0</v>
      </c>
      <c r="V39" s="28"/>
      <c r="W39" s="28"/>
      <c r="X39" s="79"/>
      <c r="Y39" s="28"/>
      <c r="Z39" s="28"/>
    </row>
    <row r="40" spans="1:26" ht="15.75" customHeight="1">
      <c r="A40" s="462" t="s">
        <v>1518</v>
      </c>
      <c r="B40" s="110" t="s">
        <v>1519</v>
      </c>
      <c r="C40" s="58"/>
      <c r="D40" s="59"/>
      <c r="E40" s="110" t="s">
        <v>1520</v>
      </c>
      <c r="F40" s="110">
        <v>2</v>
      </c>
      <c r="G40" s="174">
        <v>2</v>
      </c>
      <c r="H40" s="175">
        <v>2</v>
      </c>
      <c r="I40" s="58">
        <f t="shared" si="9"/>
        <v>6</v>
      </c>
      <c r="J40" s="58"/>
      <c r="K40" s="62"/>
      <c r="L40" s="58" t="s">
        <v>40</v>
      </c>
      <c r="M40" s="62">
        <f t="shared" si="10"/>
        <v>0</v>
      </c>
      <c r="N40" s="62">
        <f t="shared" si="11"/>
        <v>0</v>
      </c>
      <c r="O40" s="34"/>
      <c r="P40" s="118">
        <f t="shared" si="12"/>
        <v>0</v>
      </c>
      <c r="Q40" s="94">
        <f t="shared" si="13"/>
        <v>0</v>
      </c>
      <c r="R40" s="94">
        <f t="shared" si="14"/>
        <v>0</v>
      </c>
      <c r="S40" s="94">
        <f t="shared" si="15"/>
        <v>0</v>
      </c>
      <c r="T40" s="118">
        <f t="shared" si="16"/>
        <v>0</v>
      </c>
      <c r="U40" s="118">
        <f t="shared" si="17"/>
        <v>0</v>
      </c>
      <c r="V40" s="28"/>
      <c r="W40" s="28"/>
      <c r="X40" s="79"/>
      <c r="Y40" s="28"/>
      <c r="Z40" s="28"/>
    </row>
    <row r="41" spans="1:26" ht="15.75" customHeight="1">
      <c r="A41" s="462" t="s">
        <v>1521</v>
      </c>
      <c r="B41" s="110" t="s">
        <v>1522</v>
      </c>
      <c r="C41" s="58"/>
      <c r="D41" s="59"/>
      <c r="E41" s="110" t="s">
        <v>1523</v>
      </c>
      <c r="F41" s="110">
        <v>2</v>
      </c>
      <c r="G41" s="174">
        <v>1</v>
      </c>
      <c r="H41" s="175">
        <v>3</v>
      </c>
      <c r="I41" s="58">
        <f t="shared" si="9"/>
        <v>6</v>
      </c>
      <c r="J41" s="58"/>
      <c r="K41" s="62"/>
      <c r="L41" s="58" t="s">
        <v>40</v>
      </c>
      <c r="M41" s="62">
        <f t="shared" si="10"/>
        <v>0</v>
      </c>
      <c r="N41" s="62">
        <f t="shared" si="11"/>
        <v>0</v>
      </c>
      <c r="O41" s="34"/>
      <c r="P41" s="118">
        <f t="shared" si="12"/>
        <v>0</v>
      </c>
      <c r="Q41" s="94">
        <f t="shared" si="13"/>
        <v>0</v>
      </c>
      <c r="R41" s="94">
        <f t="shared" si="14"/>
        <v>0</v>
      </c>
      <c r="S41" s="94">
        <f t="shared" si="15"/>
        <v>0</v>
      </c>
      <c r="T41" s="118">
        <f t="shared" si="16"/>
        <v>0</v>
      </c>
      <c r="U41" s="118">
        <f t="shared" si="17"/>
        <v>0</v>
      </c>
      <c r="V41" s="28"/>
      <c r="W41" s="28"/>
      <c r="X41" s="79"/>
      <c r="Y41" s="28"/>
      <c r="Z41" s="28"/>
    </row>
    <row r="42" spans="1:26" ht="15.75" customHeight="1">
      <c r="A42" s="110" t="s">
        <v>1524</v>
      </c>
      <c r="B42" s="110" t="s">
        <v>1525</v>
      </c>
      <c r="C42" s="58"/>
      <c r="D42" s="59"/>
      <c r="E42" s="110" t="s">
        <v>1526</v>
      </c>
      <c r="F42" s="110">
        <v>10</v>
      </c>
      <c r="G42" s="174">
        <v>2</v>
      </c>
      <c r="H42" s="175">
        <v>10</v>
      </c>
      <c r="I42" s="58">
        <f t="shared" si="9"/>
        <v>22</v>
      </c>
      <c r="J42" s="58"/>
      <c r="K42" s="62"/>
      <c r="L42" s="58" t="s">
        <v>40</v>
      </c>
      <c r="M42" s="62">
        <f t="shared" si="10"/>
        <v>0</v>
      </c>
      <c r="N42" s="62">
        <f t="shared" si="11"/>
        <v>0</v>
      </c>
      <c r="O42" s="34"/>
      <c r="P42" s="118">
        <f t="shared" si="12"/>
        <v>0</v>
      </c>
      <c r="Q42" s="94">
        <f t="shared" si="13"/>
        <v>0</v>
      </c>
      <c r="R42" s="94">
        <f t="shared" si="14"/>
        <v>0</v>
      </c>
      <c r="S42" s="94">
        <f t="shared" si="15"/>
        <v>0</v>
      </c>
      <c r="T42" s="118">
        <f t="shared" si="16"/>
        <v>0</v>
      </c>
      <c r="U42" s="118">
        <f t="shared" si="17"/>
        <v>0</v>
      </c>
      <c r="V42" s="28"/>
      <c r="W42" s="28"/>
      <c r="X42" s="79"/>
      <c r="Y42" s="28"/>
      <c r="Z42" s="28"/>
    </row>
    <row r="43" spans="1:26" ht="15.75" customHeight="1">
      <c r="A43" s="110" t="s">
        <v>1527</v>
      </c>
      <c r="B43" s="110" t="s">
        <v>1528</v>
      </c>
      <c r="C43" s="58"/>
      <c r="D43" s="59"/>
      <c r="E43" s="110" t="s">
        <v>1529</v>
      </c>
      <c r="F43" s="110">
        <v>15</v>
      </c>
      <c r="G43" s="174">
        <v>2</v>
      </c>
      <c r="H43" s="175">
        <v>3</v>
      </c>
      <c r="I43" s="58">
        <f t="shared" si="9"/>
        <v>20</v>
      </c>
      <c r="J43" s="58"/>
      <c r="K43" s="62"/>
      <c r="L43" s="58" t="s">
        <v>40</v>
      </c>
      <c r="M43" s="62">
        <f t="shared" si="10"/>
        <v>0</v>
      </c>
      <c r="N43" s="62">
        <f t="shared" si="11"/>
        <v>0</v>
      </c>
      <c r="O43" s="34"/>
      <c r="P43" s="118">
        <f t="shared" si="12"/>
        <v>0</v>
      </c>
      <c r="Q43" s="94">
        <f t="shared" si="13"/>
        <v>0</v>
      </c>
      <c r="R43" s="94">
        <f t="shared" si="14"/>
        <v>0</v>
      </c>
      <c r="S43" s="94">
        <f t="shared" si="15"/>
        <v>0</v>
      </c>
      <c r="T43" s="118">
        <f t="shared" si="16"/>
        <v>0</v>
      </c>
      <c r="U43" s="118">
        <f t="shared" si="17"/>
        <v>0</v>
      </c>
      <c r="V43" s="28"/>
      <c r="W43" s="28"/>
      <c r="X43" s="79"/>
      <c r="Y43" s="28"/>
      <c r="Z43" s="28"/>
    </row>
    <row r="44" spans="1:26" ht="15.75" customHeight="1">
      <c r="A44" s="110" t="s">
        <v>1530</v>
      </c>
      <c r="B44" s="110" t="s">
        <v>1531</v>
      </c>
      <c r="C44" s="58"/>
      <c r="D44" s="59"/>
      <c r="E44" s="110" t="s">
        <v>1532</v>
      </c>
      <c r="F44" s="210">
        <v>5</v>
      </c>
      <c r="G44" s="174">
        <v>1</v>
      </c>
      <c r="H44" s="175">
        <v>3</v>
      </c>
      <c r="I44" s="147">
        <f t="shared" si="9"/>
        <v>9</v>
      </c>
      <c r="J44" s="58"/>
      <c r="K44" s="62"/>
      <c r="L44" s="58" t="s">
        <v>40</v>
      </c>
      <c r="M44" s="62">
        <f t="shared" si="10"/>
        <v>0</v>
      </c>
      <c r="N44" s="62">
        <f t="shared" si="11"/>
        <v>0</v>
      </c>
      <c r="O44" s="34"/>
      <c r="P44" s="118">
        <f t="shared" si="12"/>
        <v>0</v>
      </c>
      <c r="Q44" s="94">
        <f t="shared" si="13"/>
        <v>0</v>
      </c>
      <c r="R44" s="94">
        <f t="shared" si="14"/>
        <v>0</v>
      </c>
      <c r="S44" s="94">
        <f t="shared" si="15"/>
        <v>0</v>
      </c>
      <c r="T44" s="118">
        <f t="shared" si="16"/>
        <v>0</v>
      </c>
      <c r="U44" s="118">
        <f t="shared" si="17"/>
        <v>0</v>
      </c>
      <c r="V44" s="28"/>
      <c r="W44" s="28"/>
      <c r="X44" s="79"/>
      <c r="Y44" s="28"/>
      <c r="Z44" s="28"/>
    </row>
    <row r="45" spans="1:26" ht="15.75" customHeight="1">
      <c r="A45" s="110" t="s">
        <v>1533</v>
      </c>
      <c r="B45" s="110" t="s">
        <v>1534</v>
      </c>
      <c r="C45" s="58"/>
      <c r="D45" s="59"/>
      <c r="E45" s="110" t="s">
        <v>1535</v>
      </c>
      <c r="F45" s="110">
        <v>35</v>
      </c>
      <c r="G45" s="174">
        <v>20</v>
      </c>
      <c r="H45" s="175">
        <v>100</v>
      </c>
      <c r="I45" s="58">
        <f t="shared" si="9"/>
        <v>155</v>
      </c>
      <c r="J45" s="58"/>
      <c r="K45" s="62"/>
      <c r="L45" s="58" t="s">
        <v>40</v>
      </c>
      <c r="M45" s="62">
        <f t="shared" si="10"/>
        <v>0</v>
      </c>
      <c r="N45" s="62">
        <f t="shared" si="11"/>
        <v>0</v>
      </c>
      <c r="O45" s="34"/>
      <c r="P45" s="118">
        <f t="shared" si="12"/>
        <v>0</v>
      </c>
      <c r="Q45" s="94">
        <f t="shared" si="13"/>
        <v>0</v>
      </c>
      <c r="R45" s="94">
        <f t="shared" si="14"/>
        <v>0</v>
      </c>
      <c r="S45" s="94">
        <f t="shared" si="15"/>
        <v>0</v>
      </c>
      <c r="T45" s="118">
        <f t="shared" si="16"/>
        <v>0</v>
      </c>
      <c r="U45" s="118">
        <f t="shared" si="17"/>
        <v>0</v>
      </c>
      <c r="V45" s="28"/>
      <c r="W45" s="28"/>
      <c r="X45" s="79"/>
      <c r="Y45" s="28"/>
      <c r="Z45" s="28"/>
    </row>
    <row r="46" spans="1:26" ht="15.75" customHeight="1">
      <c r="A46" s="110" t="s">
        <v>1536</v>
      </c>
      <c r="B46" s="110" t="s">
        <v>1537</v>
      </c>
      <c r="C46" s="58"/>
      <c r="D46" s="59"/>
      <c r="E46" s="110" t="s">
        <v>1517</v>
      </c>
      <c r="F46" s="110">
        <v>45</v>
      </c>
      <c r="G46" s="174">
        <v>20</v>
      </c>
      <c r="H46" s="175">
        <v>5</v>
      </c>
      <c r="I46" s="58">
        <f t="shared" si="9"/>
        <v>70</v>
      </c>
      <c r="J46" s="58"/>
      <c r="K46" s="62"/>
      <c r="L46" s="58" t="s">
        <v>40</v>
      </c>
      <c r="M46" s="62">
        <f t="shared" si="10"/>
        <v>0</v>
      </c>
      <c r="N46" s="62">
        <f t="shared" si="11"/>
        <v>0</v>
      </c>
      <c r="O46" s="34"/>
      <c r="P46" s="118">
        <f t="shared" si="12"/>
        <v>0</v>
      </c>
      <c r="Q46" s="94">
        <f t="shared" si="13"/>
        <v>0</v>
      </c>
      <c r="R46" s="94">
        <f t="shared" si="14"/>
        <v>0</v>
      </c>
      <c r="S46" s="94">
        <f t="shared" si="15"/>
        <v>0</v>
      </c>
      <c r="T46" s="118">
        <f t="shared" si="16"/>
        <v>0</v>
      </c>
      <c r="U46" s="118">
        <f t="shared" si="17"/>
        <v>0</v>
      </c>
      <c r="V46" s="28"/>
      <c r="W46" s="28"/>
      <c r="X46" s="79"/>
      <c r="Y46" s="28"/>
      <c r="Z46" s="28"/>
    </row>
    <row r="47" spans="1:26" ht="15.75" customHeight="1">
      <c r="A47" s="110" t="s">
        <v>1538</v>
      </c>
      <c r="B47" s="110" t="s">
        <v>1539</v>
      </c>
      <c r="C47" s="58"/>
      <c r="D47" s="59"/>
      <c r="E47" s="110" t="s">
        <v>1540</v>
      </c>
      <c r="F47" s="110">
        <v>2</v>
      </c>
      <c r="G47" s="174">
        <v>1</v>
      </c>
      <c r="H47" s="175">
        <v>2</v>
      </c>
      <c r="I47" s="58">
        <f t="shared" si="9"/>
        <v>5</v>
      </c>
      <c r="J47" s="58"/>
      <c r="K47" s="62"/>
      <c r="L47" s="58" t="s">
        <v>40</v>
      </c>
      <c r="M47" s="62">
        <f t="shared" si="10"/>
        <v>0</v>
      </c>
      <c r="N47" s="62">
        <f t="shared" si="11"/>
        <v>0</v>
      </c>
      <c r="O47" s="34"/>
      <c r="P47" s="118">
        <f t="shared" si="12"/>
        <v>0</v>
      </c>
      <c r="Q47" s="94">
        <f t="shared" si="13"/>
        <v>0</v>
      </c>
      <c r="R47" s="94">
        <f t="shared" si="14"/>
        <v>0</v>
      </c>
      <c r="S47" s="94">
        <f t="shared" si="15"/>
        <v>0</v>
      </c>
      <c r="T47" s="118">
        <f t="shared" si="16"/>
        <v>0</v>
      </c>
      <c r="U47" s="118">
        <f t="shared" si="17"/>
        <v>0</v>
      </c>
      <c r="V47" s="28"/>
      <c r="W47" s="28"/>
      <c r="X47" s="79"/>
      <c r="Y47" s="28"/>
      <c r="Z47" s="28"/>
    </row>
    <row r="48" spans="1:26" ht="15.75" customHeight="1">
      <c r="A48" s="110" t="s">
        <v>1541</v>
      </c>
      <c r="B48" s="110" t="s">
        <v>1542</v>
      </c>
      <c r="C48" s="58"/>
      <c r="D48" s="59"/>
      <c r="E48" s="110" t="s">
        <v>1540</v>
      </c>
      <c r="F48" s="110">
        <v>2</v>
      </c>
      <c r="G48" s="174">
        <v>1</v>
      </c>
      <c r="H48" s="175">
        <v>2</v>
      </c>
      <c r="I48" s="58">
        <f t="shared" si="9"/>
        <v>5</v>
      </c>
      <c r="J48" s="58"/>
      <c r="K48" s="62"/>
      <c r="L48" s="58" t="s">
        <v>40</v>
      </c>
      <c r="M48" s="62">
        <f t="shared" si="10"/>
        <v>0</v>
      </c>
      <c r="N48" s="62">
        <f t="shared" si="11"/>
        <v>0</v>
      </c>
      <c r="O48" s="34"/>
      <c r="P48" s="118">
        <f t="shared" si="12"/>
        <v>0</v>
      </c>
      <c r="Q48" s="94">
        <f t="shared" si="13"/>
        <v>0</v>
      </c>
      <c r="R48" s="94">
        <f t="shared" si="14"/>
        <v>0</v>
      </c>
      <c r="S48" s="94">
        <f t="shared" si="15"/>
        <v>0</v>
      </c>
      <c r="T48" s="118">
        <f t="shared" si="16"/>
        <v>0</v>
      </c>
      <c r="U48" s="118">
        <f t="shared" si="17"/>
        <v>0</v>
      </c>
      <c r="V48" s="28"/>
      <c r="W48" s="28"/>
      <c r="X48" s="79"/>
      <c r="Y48" s="28"/>
      <c r="Z48" s="28"/>
    </row>
    <row r="49" spans="1:26" ht="15.75" customHeight="1">
      <c r="A49" s="110" t="s">
        <v>1543</v>
      </c>
      <c r="B49" s="110" t="s">
        <v>1544</v>
      </c>
      <c r="C49" s="58"/>
      <c r="D49" s="59"/>
      <c r="E49" s="110" t="s">
        <v>1461</v>
      </c>
      <c r="F49" s="110">
        <v>2</v>
      </c>
      <c r="G49" s="174">
        <v>0</v>
      </c>
      <c r="H49" s="175">
        <v>0</v>
      </c>
      <c r="I49" s="58">
        <f t="shared" si="9"/>
        <v>2</v>
      </c>
      <c r="J49" s="58"/>
      <c r="K49" s="62"/>
      <c r="L49" s="58" t="s">
        <v>40</v>
      </c>
      <c r="M49" s="62">
        <f t="shared" si="10"/>
        <v>0</v>
      </c>
      <c r="N49" s="62">
        <f t="shared" si="11"/>
        <v>0</v>
      </c>
      <c r="O49" s="34"/>
      <c r="P49" s="118">
        <f t="shared" si="12"/>
        <v>0</v>
      </c>
      <c r="Q49" s="94">
        <f t="shared" si="13"/>
        <v>0</v>
      </c>
      <c r="R49" s="94">
        <f t="shared" si="14"/>
        <v>0</v>
      </c>
      <c r="S49" s="94">
        <f t="shared" si="15"/>
        <v>0</v>
      </c>
      <c r="T49" s="118">
        <f t="shared" si="16"/>
        <v>0</v>
      </c>
      <c r="U49" s="118">
        <f t="shared" si="17"/>
        <v>0</v>
      </c>
      <c r="V49" s="28"/>
      <c r="W49" s="28"/>
      <c r="X49" s="79"/>
      <c r="Y49" s="28"/>
      <c r="Z49" s="28"/>
    </row>
    <row r="50" spans="1:26" ht="15.75" customHeight="1">
      <c r="A50" s="110" t="s">
        <v>1545</v>
      </c>
      <c r="B50" s="110" t="s">
        <v>1546</v>
      </c>
      <c r="C50" s="58"/>
      <c r="D50" s="59"/>
      <c r="E50" s="110" t="s">
        <v>1547</v>
      </c>
      <c r="F50" s="110">
        <v>10</v>
      </c>
      <c r="G50" s="174">
        <v>2</v>
      </c>
      <c r="H50" s="175">
        <v>2</v>
      </c>
      <c r="I50" s="58">
        <f t="shared" si="9"/>
        <v>14</v>
      </c>
      <c r="J50" s="58"/>
      <c r="K50" s="62"/>
      <c r="L50" s="58" t="s">
        <v>40</v>
      </c>
      <c r="M50" s="62">
        <f t="shared" si="10"/>
        <v>0</v>
      </c>
      <c r="N50" s="62">
        <f t="shared" si="11"/>
        <v>0</v>
      </c>
      <c r="O50" s="34"/>
      <c r="P50" s="118">
        <f t="shared" si="12"/>
        <v>0</v>
      </c>
      <c r="Q50" s="94">
        <f t="shared" si="13"/>
        <v>0</v>
      </c>
      <c r="R50" s="94">
        <f t="shared" si="14"/>
        <v>0</v>
      </c>
      <c r="S50" s="94">
        <f t="shared" si="15"/>
        <v>0</v>
      </c>
      <c r="T50" s="118">
        <f t="shared" si="16"/>
        <v>0</v>
      </c>
      <c r="U50" s="118">
        <f t="shared" si="17"/>
        <v>0</v>
      </c>
      <c r="V50" s="28"/>
      <c r="W50" s="28"/>
      <c r="X50" s="79"/>
      <c r="Y50" s="28"/>
      <c r="Z50" s="28"/>
    </row>
    <row r="51" spans="1:26" ht="15.75" customHeight="1">
      <c r="A51" s="110" t="s">
        <v>1548</v>
      </c>
      <c r="B51" s="110" t="s">
        <v>1549</v>
      </c>
      <c r="C51" s="58"/>
      <c r="D51" s="59"/>
      <c r="E51" s="110" t="s">
        <v>1550</v>
      </c>
      <c r="F51" s="110">
        <v>15</v>
      </c>
      <c r="G51" s="174">
        <v>10</v>
      </c>
      <c r="H51" s="175">
        <v>2</v>
      </c>
      <c r="I51" s="58">
        <f t="shared" si="9"/>
        <v>27</v>
      </c>
      <c r="J51" s="58"/>
      <c r="K51" s="62"/>
      <c r="L51" s="58" t="s">
        <v>40</v>
      </c>
      <c r="M51" s="62">
        <f t="shared" si="10"/>
        <v>0</v>
      </c>
      <c r="N51" s="62">
        <f t="shared" si="11"/>
        <v>0</v>
      </c>
      <c r="O51" s="34"/>
      <c r="P51" s="118">
        <f t="shared" si="12"/>
        <v>0</v>
      </c>
      <c r="Q51" s="94">
        <f t="shared" si="13"/>
        <v>0</v>
      </c>
      <c r="R51" s="94">
        <f t="shared" si="14"/>
        <v>0</v>
      </c>
      <c r="S51" s="94">
        <f t="shared" si="15"/>
        <v>0</v>
      </c>
      <c r="T51" s="118">
        <f t="shared" si="16"/>
        <v>0</v>
      </c>
      <c r="U51" s="118">
        <f t="shared" si="17"/>
        <v>0</v>
      </c>
      <c r="V51" s="28"/>
      <c r="W51" s="28"/>
      <c r="X51" s="79"/>
      <c r="Y51" s="28"/>
      <c r="Z51" s="28"/>
    </row>
    <row r="52" spans="1:26" ht="15.75" customHeight="1">
      <c r="A52" s="110" t="s">
        <v>1551</v>
      </c>
      <c r="B52" s="110" t="s">
        <v>1552</v>
      </c>
      <c r="C52" s="58"/>
      <c r="D52" s="59"/>
      <c r="E52" s="110" t="s">
        <v>1553</v>
      </c>
      <c r="F52" s="110">
        <v>2</v>
      </c>
      <c r="G52" s="174">
        <v>0</v>
      </c>
      <c r="H52" s="175">
        <v>5</v>
      </c>
      <c r="I52" s="58">
        <f t="shared" si="9"/>
        <v>7</v>
      </c>
      <c r="J52" s="58"/>
      <c r="K52" s="62"/>
      <c r="L52" s="58" t="s">
        <v>40</v>
      </c>
      <c r="M52" s="62">
        <f t="shared" si="10"/>
        <v>0</v>
      </c>
      <c r="N52" s="62">
        <f t="shared" si="11"/>
        <v>0</v>
      </c>
      <c r="O52" s="28"/>
      <c r="P52" s="118">
        <f t="shared" si="12"/>
        <v>0</v>
      </c>
      <c r="Q52" s="94">
        <f t="shared" si="13"/>
        <v>0</v>
      </c>
      <c r="R52" s="94">
        <f t="shared" si="14"/>
        <v>0</v>
      </c>
      <c r="S52" s="94">
        <f t="shared" si="15"/>
        <v>0</v>
      </c>
      <c r="T52" s="118">
        <f t="shared" si="16"/>
        <v>0</v>
      </c>
      <c r="U52" s="118">
        <f t="shared" si="17"/>
        <v>0</v>
      </c>
      <c r="V52" s="28"/>
      <c r="W52" s="28"/>
      <c r="X52" s="79"/>
      <c r="Y52" s="28"/>
      <c r="Z52" s="28"/>
    </row>
    <row r="53" spans="1:26" ht="15.75" customHeight="1">
      <c r="A53" s="110" t="s">
        <v>1554</v>
      </c>
      <c r="B53" s="110" t="s">
        <v>1555</v>
      </c>
      <c r="C53" s="58"/>
      <c r="D53" s="59"/>
      <c r="E53" s="110" t="s">
        <v>1556</v>
      </c>
      <c r="F53" s="110">
        <v>65</v>
      </c>
      <c r="G53" s="174">
        <v>25</v>
      </c>
      <c r="H53" s="175">
        <v>60</v>
      </c>
      <c r="I53" s="58">
        <f t="shared" si="9"/>
        <v>150</v>
      </c>
      <c r="J53" s="58"/>
      <c r="K53" s="62"/>
      <c r="L53" s="58" t="s">
        <v>40</v>
      </c>
      <c r="M53" s="62">
        <f t="shared" si="10"/>
        <v>0</v>
      </c>
      <c r="N53" s="62">
        <f t="shared" si="11"/>
        <v>0</v>
      </c>
      <c r="O53" s="34"/>
      <c r="P53" s="118">
        <f t="shared" si="12"/>
        <v>0</v>
      </c>
      <c r="Q53" s="94">
        <f t="shared" si="13"/>
        <v>0</v>
      </c>
      <c r="R53" s="94">
        <f t="shared" si="14"/>
        <v>0</v>
      </c>
      <c r="S53" s="94">
        <f t="shared" si="15"/>
        <v>0</v>
      </c>
      <c r="T53" s="118">
        <f t="shared" si="16"/>
        <v>0</v>
      </c>
      <c r="U53" s="118">
        <f t="shared" si="17"/>
        <v>0</v>
      </c>
      <c r="V53" s="28"/>
      <c r="W53" s="28"/>
      <c r="X53" s="79"/>
      <c r="Y53" s="28"/>
      <c r="Z53" s="28"/>
    </row>
    <row r="54" spans="1:26" ht="15.75" customHeight="1">
      <c r="A54" s="110" t="s">
        <v>1557</v>
      </c>
      <c r="B54" s="110" t="s">
        <v>1558</v>
      </c>
      <c r="C54" s="58"/>
      <c r="D54" s="59"/>
      <c r="E54" s="110" t="s">
        <v>1559</v>
      </c>
      <c r="F54" s="110">
        <v>100</v>
      </c>
      <c r="G54" s="174">
        <v>45</v>
      </c>
      <c r="H54" s="175">
        <v>30</v>
      </c>
      <c r="I54" s="58">
        <f t="shared" si="9"/>
        <v>175</v>
      </c>
      <c r="J54" s="58"/>
      <c r="K54" s="62"/>
      <c r="L54" s="58" t="s">
        <v>40</v>
      </c>
      <c r="M54" s="62">
        <f t="shared" si="10"/>
        <v>0</v>
      </c>
      <c r="N54" s="62">
        <f t="shared" si="11"/>
        <v>0</v>
      </c>
      <c r="O54" s="34"/>
      <c r="P54" s="118">
        <f t="shared" si="12"/>
        <v>0</v>
      </c>
      <c r="Q54" s="94">
        <f t="shared" si="13"/>
        <v>0</v>
      </c>
      <c r="R54" s="94">
        <f t="shared" si="14"/>
        <v>0</v>
      </c>
      <c r="S54" s="94">
        <f t="shared" si="15"/>
        <v>0</v>
      </c>
      <c r="T54" s="118">
        <f t="shared" si="16"/>
        <v>0</v>
      </c>
      <c r="U54" s="118">
        <f t="shared" si="17"/>
        <v>0</v>
      </c>
      <c r="V54" s="28"/>
      <c r="W54" s="28"/>
      <c r="X54" s="79"/>
      <c r="Y54" s="28"/>
      <c r="Z54" s="28"/>
    </row>
    <row r="55" spans="1:26" ht="15.75" customHeight="1">
      <c r="A55" s="110" t="s">
        <v>1560</v>
      </c>
      <c r="B55" s="110" t="s">
        <v>1561</v>
      </c>
      <c r="C55" s="58"/>
      <c r="D55" s="59"/>
      <c r="E55" s="110" t="s">
        <v>1562</v>
      </c>
      <c r="F55" s="110">
        <v>3</v>
      </c>
      <c r="G55" s="174">
        <v>1</v>
      </c>
      <c r="H55" s="175">
        <v>2</v>
      </c>
      <c r="I55" s="58">
        <f t="shared" si="9"/>
        <v>6</v>
      </c>
      <c r="J55" s="58"/>
      <c r="K55" s="62"/>
      <c r="L55" s="58" t="s">
        <v>40</v>
      </c>
      <c r="M55" s="62">
        <f t="shared" si="10"/>
        <v>0</v>
      </c>
      <c r="N55" s="62">
        <f t="shared" si="11"/>
        <v>0</v>
      </c>
      <c r="O55" s="34"/>
      <c r="P55" s="118">
        <f t="shared" si="12"/>
        <v>0</v>
      </c>
      <c r="Q55" s="94">
        <f t="shared" si="13"/>
        <v>0</v>
      </c>
      <c r="R55" s="94">
        <f t="shared" si="14"/>
        <v>0</v>
      </c>
      <c r="S55" s="94">
        <f t="shared" si="15"/>
        <v>0</v>
      </c>
      <c r="T55" s="118">
        <f t="shared" si="16"/>
        <v>0</v>
      </c>
      <c r="U55" s="118">
        <f t="shared" si="17"/>
        <v>0</v>
      </c>
      <c r="V55" s="28"/>
      <c r="W55" s="28"/>
      <c r="X55" s="79"/>
      <c r="Y55" s="28"/>
      <c r="Z55" s="28"/>
    </row>
    <row r="56" spans="1:26" ht="15.75" customHeight="1">
      <c r="A56" s="110" t="s">
        <v>1563</v>
      </c>
      <c r="B56" s="110" t="s">
        <v>1564</v>
      </c>
      <c r="C56" s="58"/>
      <c r="D56" s="59"/>
      <c r="E56" s="110" t="s">
        <v>1565</v>
      </c>
      <c r="F56" s="110">
        <v>8</v>
      </c>
      <c r="G56" s="174">
        <v>1</v>
      </c>
      <c r="H56" s="175">
        <v>2</v>
      </c>
      <c r="I56" s="58">
        <f t="shared" si="9"/>
        <v>11</v>
      </c>
      <c r="J56" s="58"/>
      <c r="K56" s="62"/>
      <c r="L56" s="58" t="s">
        <v>40</v>
      </c>
      <c r="M56" s="62">
        <f t="shared" si="10"/>
        <v>0</v>
      </c>
      <c r="N56" s="62">
        <f t="shared" si="11"/>
        <v>0</v>
      </c>
      <c r="O56" s="34"/>
      <c r="P56" s="118">
        <f t="shared" si="12"/>
        <v>0</v>
      </c>
      <c r="Q56" s="94">
        <f t="shared" si="13"/>
        <v>0</v>
      </c>
      <c r="R56" s="94">
        <f t="shared" si="14"/>
        <v>0</v>
      </c>
      <c r="S56" s="94">
        <f t="shared" si="15"/>
        <v>0</v>
      </c>
      <c r="T56" s="118">
        <f t="shared" si="16"/>
        <v>0</v>
      </c>
      <c r="U56" s="118">
        <f t="shared" si="17"/>
        <v>0</v>
      </c>
      <c r="V56" s="28"/>
      <c r="W56" s="28"/>
      <c r="X56" s="79"/>
      <c r="Y56" s="28"/>
      <c r="Z56" s="28"/>
    </row>
    <row r="57" spans="1:26" ht="15.75" customHeight="1">
      <c r="A57" s="110" t="s">
        <v>1566</v>
      </c>
      <c r="B57" s="110" t="s">
        <v>1567</v>
      </c>
      <c r="C57" s="58"/>
      <c r="D57" s="59"/>
      <c r="E57" s="110" t="s">
        <v>1568</v>
      </c>
      <c r="F57" s="110">
        <v>1</v>
      </c>
      <c r="G57" s="174">
        <v>1</v>
      </c>
      <c r="H57" s="175">
        <v>2</v>
      </c>
      <c r="I57" s="58">
        <f t="shared" si="9"/>
        <v>4</v>
      </c>
      <c r="J57" s="58"/>
      <c r="K57" s="62"/>
      <c r="L57" s="58" t="s">
        <v>40</v>
      </c>
      <c r="M57" s="62">
        <f t="shared" si="10"/>
        <v>0</v>
      </c>
      <c r="N57" s="62">
        <f t="shared" si="11"/>
        <v>0</v>
      </c>
      <c r="O57" s="34"/>
      <c r="P57" s="118">
        <f t="shared" si="12"/>
        <v>0</v>
      </c>
      <c r="Q57" s="94">
        <f t="shared" si="13"/>
        <v>0</v>
      </c>
      <c r="R57" s="94">
        <f t="shared" si="14"/>
        <v>0</v>
      </c>
      <c r="S57" s="94">
        <f t="shared" si="15"/>
        <v>0</v>
      </c>
      <c r="T57" s="118">
        <f t="shared" si="16"/>
        <v>0</v>
      </c>
      <c r="U57" s="118">
        <f t="shared" si="17"/>
        <v>0</v>
      </c>
      <c r="V57" s="28"/>
      <c r="W57" s="28"/>
      <c r="X57" s="79"/>
      <c r="Y57" s="28"/>
      <c r="Z57" s="28"/>
    </row>
    <row r="58" spans="1:26" ht="15.75" customHeight="1">
      <c r="A58" s="110" t="s">
        <v>1569</v>
      </c>
      <c r="B58" s="110" t="s">
        <v>1570</v>
      </c>
      <c r="C58" s="58"/>
      <c r="D58" s="59"/>
      <c r="E58" s="110" t="s">
        <v>1568</v>
      </c>
      <c r="F58" s="110">
        <v>10</v>
      </c>
      <c r="G58" s="174">
        <v>3</v>
      </c>
      <c r="H58" s="175">
        <v>2</v>
      </c>
      <c r="I58" s="58">
        <f t="shared" si="9"/>
        <v>15</v>
      </c>
      <c r="J58" s="58"/>
      <c r="K58" s="62"/>
      <c r="L58" s="58" t="s">
        <v>40</v>
      </c>
      <c r="M58" s="62">
        <f t="shared" si="10"/>
        <v>0</v>
      </c>
      <c r="N58" s="62">
        <f t="shared" si="11"/>
        <v>0</v>
      </c>
      <c r="O58" s="34"/>
      <c r="P58" s="118">
        <f t="shared" si="12"/>
        <v>0</v>
      </c>
      <c r="Q58" s="94">
        <f t="shared" si="13"/>
        <v>0</v>
      </c>
      <c r="R58" s="94">
        <f t="shared" si="14"/>
        <v>0</v>
      </c>
      <c r="S58" s="94">
        <f t="shared" si="15"/>
        <v>0</v>
      </c>
      <c r="T58" s="118">
        <f t="shared" si="16"/>
        <v>0</v>
      </c>
      <c r="U58" s="118">
        <f t="shared" si="17"/>
        <v>0</v>
      </c>
      <c r="V58" s="28"/>
      <c r="W58" s="28"/>
      <c r="X58" s="79"/>
      <c r="Y58" s="28"/>
      <c r="Z58" s="28"/>
    </row>
    <row r="59" spans="1:26" ht="15.75" customHeight="1">
      <c r="A59" s="110" t="s">
        <v>1571</v>
      </c>
      <c r="B59" s="110" t="s">
        <v>1572</v>
      </c>
      <c r="C59" s="58"/>
      <c r="D59" s="59"/>
      <c r="E59" s="110" t="s">
        <v>1568</v>
      </c>
      <c r="F59" s="110">
        <v>2</v>
      </c>
      <c r="G59" s="174">
        <v>1</v>
      </c>
      <c r="H59" s="175">
        <v>2</v>
      </c>
      <c r="I59" s="58">
        <f t="shared" si="9"/>
        <v>5</v>
      </c>
      <c r="J59" s="58"/>
      <c r="K59" s="62"/>
      <c r="L59" s="58" t="s">
        <v>40</v>
      </c>
      <c r="M59" s="62">
        <f t="shared" si="10"/>
        <v>0</v>
      </c>
      <c r="N59" s="62">
        <f t="shared" si="11"/>
        <v>0</v>
      </c>
      <c r="O59" s="34"/>
      <c r="P59" s="118">
        <f t="shared" si="12"/>
        <v>0</v>
      </c>
      <c r="Q59" s="94">
        <f t="shared" si="13"/>
        <v>0</v>
      </c>
      <c r="R59" s="94">
        <f t="shared" si="14"/>
        <v>0</v>
      </c>
      <c r="S59" s="94">
        <f t="shared" si="15"/>
        <v>0</v>
      </c>
      <c r="T59" s="118">
        <f t="shared" si="16"/>
        <v>0</v>
      </c>
      <c r="U59" s="118">
        <f t="shared" si="17"/>
        <v>0</v>
      </c>
      <c r="V59" s="28"/>
      <c r="W59" s="28"/>
      <c r="X59" s="79"/>
      <c r="Y59" s="28"/>
      <c r="Z59" s="28"/>
    </row>
    <row r="60" spans="1:26" ht="15.75" customHeight="1">
      <c r="A60" s="110" t="s">
        <v>1573</v>
      </c>
      <c r="B60" s="110" t="s">
        <v>1574</v>
      </c>
      <c r="C60" s="58"/>
      <c r="D60" s="59"/>
      <c r="E60" s="110" t="s">
        <v>1575</v>
      </c>
      <c r="F60" s="110">
        <v>2</v>
      </c>
      <c r="G60" s="174">
        <v>2</v>
      </c>
      <c r="H60" s="175">
        <v>3</v>
      </c>
      <c r="I60" s="58">
        <f t="shared" si="9"/>
        <v>7</v>
      </c>
      <c r="J60" s="58"/>
      <c r="K60" s="62"/>
      <c r="L60" s="58" t="s">
        <v>40</v>
      </c>
      <c r="M60" s="62">
        <f t="shared" si="10"/>
        <v>0</v>
      </c>
      <c r="N60" s="62">
        <f t="shared" si="11"/>
        <v>0</v>
      </c>
      <c r="O60" s="34"/>
      <c r="P60" s="118">
        <f t="shared" si="12"/>
        <v>0</v>
      </c>
      <c r="Q60" s="94">
        <f t="shared" si="13"/>
        <v>0</v>
      </c>
      <c r="R60" s="94">
        <f t="shared" si="14"/>
        <v>0</v>
      </c>
      <c r="S60" s="94">
        <f t="shared" si="15"/>
        <v>0</v>
      </c>
      <c r="T60" s="118">
        <f t="shared" si="16"/>
        <v>0</v>
      </c>
      <c r="U60" s="118">
        <f t="shared" si="17"/>
        <v>0</v>
      </c>
      <c r="V60" s="28"/>
      <c r="W60" s="28"/>
      <c r="X60" s="79"/>
      <c r="Y60" s="28"/>
      <c r="Z60" s="28"/>
    </row>
    <row r="61" spans="1:26" ht="15.75" customHeight="1">
      <c r="A61" s="110" t="s">
        <v>1576</v>
      </c>
      <c r="B61" s="110" t="s">
        <v>1577</v>
      </c>
      <c r="C61" s="58"/>
      <c r="D61" s="59"/>
      <c r="E61" s="110" t="s">
        <v>1386</v>
      </c>
      <c r="F61" s="110">
        <v>3</v>
      </c>
      <c r="G61" s="174">
        <v>2</v>
      </c>
      <c r="H61" s="175">
        <v>3</v>
      </c>
      <c r="I61" s="58">
        <f t="shared" si="9"/>
        <v>8</v>
      </c>
      <c r="J61" s="58"/>
      <c r="K61" s="62"/>
      <c r="L61" s="58" t="s">
        <v>40</v>
      </c>
      <c r="M61" s="62">
        <f t="shared" si="10"/>
        <v>0</v>
      </c>
      <c r="N61" s="62">
        <f t="shared" si="11"/>
        <v>0</v>
      </c>
      <c r="O61" s="34"/>
      <c r="P61" s="118">
        <f t="shared" si="12"/>
        <v>0</v>
      </c>
      <c r="Q61" s="94">
        <f t="shared" si="13"/>
        <v>0</v>
      </c>
      <c r="R61" s="94">
        <f t="shared" si="14"/>
        <v>0</v>
      </c>
      <c r="S61" s="94">
        <f t="shared" si="15"/>
        <v>0</v>
      </c>
      <c r="T61" s="118">
        <f t="shared" si="16"/>
        <v>0</v>
      </c>
      <c r="U61" s="118">
        <f t="shared" si="17"/>
        <v>0</v>
      </c>
      <c r="V61" s="28"/>
      <c r="W61" s="28"/>
      <c r="X61" s="79"/>
      <c r="Y61" s="28"/>
      <c r="Z61" s="28"/>
    </row>
    <row r="62" spans="1:26" ht="15.75" customHeight="1">
      <c r="A62" s="110" t="s">
        <v>1578</v>
      </c>
      <c r="B62" s="110" t="s">
        <v>1579</v>
      </c>
      <c r="C62" s="58"/>
      <c r="D62" s="59"/>
      <c r="E62" s="110" t="s">
        <v>1580</v>
      </c>
      <c r="F62" s="110">
        <v>6</v>
      </c>
      <c r="G62" s="174">
        <v>0</v>
      </c>
      <c r="H62" s="175">
        <v>10</v>
      </c>
      <c r="I62" s="58">
        <f t="shared" si="9"/>
        <v>16</v>
      </c>
      <c r="J62" s="58"/>
      <c r="K62" s="62"/>
      <c r="L62" s="58" t="s">
        <v>40</v>
      </c>
      <c r="M62" s="62">
        <f t="shared" si="10"/>
        <v>0</v>
      </c>
      <c r="N62" s="62">
        <f t="shared" si="11"/>
        <v>0</v>
      </c>
      <c r="O62" s="34"/>
      <c r="P62" s="118">
        <f t="shared" si="12"/>
        <v>0</v>
      </c>
      <c r="Q62" s="94">
        <f t="shared" si="13"/>
        <v>0</v>
      </c>
      <c r="R62" s="94">
        <f t="shared" si="14"/>
        <v>0</v>
      </c>
      <c r="S62" s="94">
        <f t="shared" si="15"/>
        <v>0</v>
      </c>
      <c r="T62" s="118">
        <f t="shared" si="16"/>
        <v>0</v>
      </c>
      <c r="U62" s="118">
        <f t="shared" si="17"/>
        <v>0</v>
      </c>
      <c r="V62" s="28"/>
      <c r="W62" s="28"/>
      <c r="X62" s="79"/>
      <c r="Y62" s="28"/>
      <c r="Z62" s="28"/>
    </row>
    <row r="63" spans="1:26" ht="15.75" customHeight="1">
      <c r="A63" s="110" t="s">
        <v>1581</v>
      </c>
      <c r="B63" s="110" t="s">
        <v>1582</v>
      </c>
      <c r="C63" s="58"/>
      <c r="D63" s="59"/>
      <c r="E63" s="110" t="s">
        <v>1461</v>
      </c>
      <c r="F63" s="110">
        <v>60</v>
      </c>
      <c r="G63" s="174">
        <v>10</v>
      </c>
      <c r="H63" s="175">
        <v>1</v>
      </c>
      <c r="I63" s="58">
        <f t="shared" si="9"/>
        <v>71</v>
      </c>
      <c r="J63" s="58"/>
      <c r="K63" s="62"/>
      <c r="L63" s="58" t="s">
        <v>40</v>
      </c>
      <c r="M63" s="62">
        <f t="shared" si="10"/>
        <v>0</v>
      </c>
      <c r="N63" s="62">
        <f t="shared" si="11"/>
        <v>0</v>
      </c>
      <c r="O63" s="34"/>
      <c r="P63" s="118">
        <f t="shared" si="12"/>
        <v>0</v>
      </c>
      <c r="Q63" s="94">
        <f t="shared" si="13"/>
        <v>0</v>
      </c>
      <c r="R63" s="94">
        <f t="shared" si="14"/>
        <v>0</v>
      </c>
      <c r="S63" s="94">
        <f t="shared" si="15"/>
        <v>0</v>
      </c>
      <c r="T63" s="118">
        <f t="shared" si="16"/>
        <v>0</v>
      </c>
      <c r="U63" s="118">
        <f t="shared" si="17"/>
        <v>0</v>
      </c>
      <c r="V63" s="28"/>
      <c r="W63" s="28"/>
      <c r="X63" s="79"/>
      <c r="Y63" s="28"/>
      <c r="Z63" s="28"/>
    </row>
    <row r="64" spans="1:26" ht="15.75" customHeight="1">
      <c r="A64" s="110" t="s">
        <v>1583</v>
      </c>
      <c r="B64" s="110" t="s">
        <v>1584</v>
      </c>
      <c r="C64" s="58"/>
      <c r="D64" s="59"/>
      <c r="E64" s="110" t="s">
        <v>1585</v>
      </c>
      <c r="F64" s="110">
        <v>5</v>
      </c>
      <c r="G64" s="174">
        <v>7</v>
      </c>
      <c r="H64" s="175">
        <v>3</v>
      </c>
      <c r="I64" s="58">
        <f t="shared" si="9"/>
        <v>15</v>
      </c>
      <c r="J64" s="58"/>
      <c r="K64" s="62"/>
      <c r="L64" s="58" t="s">
        <v>40</v>
      </c>
      <c r="M64" s="62">
        <f t="shared" si="10"/>
        <v>0</v>
      </c>
      <c r="N64" s="62">
        <f t="shared" si="11"/>
        <v>0</v>
      </c>
      <c r="O64" s="34"/>
      <c r="P64" s="118">
        <f t="shared" si="12"/>
        <v>0</v>
      </c>
      <c r="Q64" s="94">
        <f t="shared" si="13"/>
        <v>0</v>
      </c>
      <c r="R64" s="94">
        <f t="shared" si="14"/>
        <v>0</v>
      </c>
      <c r="S64" s="94">
        <f t="shared" si="15"/>
        <v>0</v>
      </c>
      <c r="T64" s="118">
        <f t="shared" si="16"/>
        <v>0</v>
      </c>
      <c r="U64" s="118">
        <f t="shared" si="17"/>
        <v>0</v>
      </c>
      <c r="V64" s="28"/>
      <c r="W64" s="28"/>
      <c r="X64" s="79"/>
      <c r="Y64" s="28"/>
      <c r="Z64" s="28"/>
    </row>
    <row r="65" spans="1:26" ht="15.75" customHeight="1">
      <c r="A65" s="110" t="s">
        <v>1586</v>
      </c>
      <c r="B65" s="110" t="s">
        <v>1587</v>
      </c>
      <c r="C65" s="58"/>
      <c r="D65" s="59"/>
      <c r="E65" s="110" t="s">
        <v>1588</v>
      </c>
      <c r="F65" s="110">
        <v>3</v>
      </c>
      <c r="G65" s="174">
        <v>5</v>
      </c>
      <c r="H65" s="175">
        <v>2</v>
      </c>
      <c r="I65" s="58">
        <f t="shared" si="9"/>
        <v>10</v>
      </c>
      <c r="J65" s="58"/>
      <c r="K65" s="62"/>
      <c r="L65" s="58" t="s">
        <v>40</v>
      </c>
      <c r="M65" s="62">
        <f t="shared" si="10"/>
        <v>0</v>
      </c>
      <c r="N65" s="62">
        <f t="shared" si="11"/>
        <v>0</v>
      </c>
      <c r="O65" s="34"/>
      <c r="P65" s="118">
        <f t="shared" si="12"/>
        <v>0</v>
      </c>
      <c r="Q65" s="94">
        <f t="shared" si="13"/>
        <v>0</v>
      </c>
      <c r="R65" s="94">
        <f t="shared" si="14"/>
        <v>0</v>
      </c>
      <c r="S65" s="94">
        <f t="shared" si="15"/>
        <v>0</v>
      </c>
      <c r="T65" s="118">
        <f t="shared" si="16"/>
        <v>0</v>
      </c>
      <c r="U65" s="118">
        <f t="shared" si="17"/>
        <v>0</v>
      </c>
      <c r="V65" s="28"/>
      <c r="W65" s="28"/>
      <c r="X65" s="79"/>
      <c r="Y65" s="28"/>
      <c r="Z65" s="28"/>
    </row>
    <row r="66" spans="1:26" ht="15.75" customHeight="1">
      <c r="A66" s="110" t="s">
        <v>1589</v>
      </c>
      <c r="B66" s="110" t="s">
        <v>1590</v>
      </c>
      <c r="C66" s="58"/>
      <c r="D66" s="59"/>
      <c r="E66" s="110" t="s">
        <v>1434</v>
      </c>
      <c r="F66" s="110">
        <v>5</v>
      </c>
      <c r="G66" s="174">
        <v>5</v>
      </c>
      <c r="H66" s="175">
        <v>2</v>
      </c>
      <c r="I66" s="58">
        <f t="shared" si="9"/>
        <v>12</v>
      </c>
      <c r="J66" s="58"/>
      <c r="K66" s="62"/>
      <c r="L66" s="58" t="s">
        <v>40</v>
      </c>
      <c r="M66" s="62">
        <f t="shared" si="10"/>
        <v>0</v>
      </c>
      <c r="N66" s="62">
        <f t="shared" si="11"/>
        <v>0</v>
      </c>
      <c r="O66" s="34"/>
      <c r="P66" s="118">
        <f t="shared" si="12"/>
        <v>0</v>
      </c>
      <c r="Q66" s="94">
        <f t="shared" si="13"/>
        <v>0</v>
      </c>
      <c r="R66" s="94">
        <f t="shared" si="14"/>
        <v>0</v>
      </c>
      <c r="S66" s="94">
        <f t="shared" si="15"/>
        <v>0</v>
      </c>
      <c r="T66" s="118">
        <f t="shared" si="16"/>
        <v>0</v>
      </c>
      <c r="U66" s="118">
        <f t="shared" si="17"/>
        <v>0</v>
      </c>
      <c r="V66" s="28"/>
      <c r="W66" s="28"/>
      <c r="X66" s="79"/>
      <c r="Y66" s="28"/>
      <c r="Z66" s="28"/>
    </row>
    <row r="67" spans="1:26" ht="15.75" customHeight="1">
      <c r="A67" s="110" t="s">
        <v>1591</v>
      </c>
      <c r="B67" s="110" t="s">
        <v>1592</v>
      </c>
      <c r="C67" s="58"/>
      <c r="D67" s="59"/>
      <c r="E67" s="110" t="s">
        <v>1434</v>
      </c>
      <c r="F67" s="110">
        <v>5</v>
      </c>
      <c r="G67" s="174">
        <v>40</v>
      </c>
      <c r="H67" s="175">
        <v>20</v>
      </c>
      <c r="I67" s="58">
        <f t="shared" si="9"/>
        <v>65</v>
      </c>
      <c r="J67" s="58"/>
      <c r="K67" s="62"/>
      <c r="L67" s="58" t="s">
        <v>40</v>
      </c>
      <c r="M67" s="62">
        <f t="shared" si="10"/>
        <v>0</v>
      </c>
      <c r="N67" s="62">
        <f t="shared" si="11"/>
        <v>0</v>
      </c>
      <c r="O67" s="34"/>
      <c r="P67" s="118">
        <f t="shared" si="12"/>
        <v>0</v>
      </c>
      <c r="Q67" s="94">
        <f t="shared" si="13"/>
        <v>0</v>
      </c>
      <c r="R67" s="94">
        <f t="shared" si="14"/>
        <v>0</v>
      </c>
      <c r="S67" s="94">
        <f t="shared" si="15"/>
        <v>0</v>
      </c>
      <c r="T67" s="118">
        <f t="shared" si="16"/>
        <v>0</v>
      </c>
      <c r="U67" s="118">
        <f t="shared" si="17"/>
        <v>0</v>
      </c>
      <c r="V67" s="28"/>
      <c r="W67" s="28"/>
      <c r="X67" s="79"/>
      <c r="Y67" s="28"/>
      <c r="Z67" s="28"/>
    </row>
    <row r="68" spans="1:26" ht="15.75" customHeight="1">
      <c r="A68" s="110" t="s">
        <v>1593</v>
      </c>
      <c r="B68" s="110" t="s">
        <v>1594</v>
      </c>
      <c r="C68" s="58"/>
      <c r="D68" s="59"/>
      <c r="E68" s="110" t="s">
        <v>1517</v>
      </c>
      <c r="F68" s="110">
        <v>40</v>
      </c>
      <c r="G68" s="174">
        <v>55</v>
      </c>
      <c r="H68" s="175">
        <v>20</v>
      </c>
      <c r="I68" s="58">
        <f t="shared" si="9"/>
        <v>115</v>
      </c>
      <c r="J68" s="58"/>
      <c r="K68" s="62"/>
      <c r="L68" s="58" t="s">
        <v>40</v>
      </c>
      <c r="M68" s="62">
        <f t="shared" si="10"/>
        <v>0</v>
      </c>
      <c r="N68" s="62">
        <f t="shared" si="11"/>
        <v>0</v>
      </c>
      <c r="O68" s="34"/>
      <c r="P68" s="118">
        <f t="shared" si="12"/>
        <v>0</v>
      </c>
      <c r="Q68" s="94">
        <f t="shared" si="13"/>
        <v>0</v>
      </c>
      <c r="R68" s="94">
        <f t="shared" si="14"/>
        <v>0</v>
      </c>
      <c r="S68" s="94">
        <f t="shared" si="15"/>
        <v>0</v>
      </c>
      <c r="T68" s="118">
        <f t="shared" si="16"/>
        <v>0</v>
      </c>
      <c r="U68" s="118">
        <f t="shared" si="17"/>
        <v>0</v>
      </c>
      <c r="V68" s="28"/>
      <c r="W68" s="28"/>
      <c r="X68" s="79"/>
      <c r="Y68" s="28"/>
      <c r="Z68" s="28"/>
    </row>
    <row r="69" spans="1:26" ht="15.75" customHeight="1">
      <c r="A69" s="110" t="s">
        <v>1595</v>
      </c>
      <c r="B69" s="110" t="s">
        <v>1596</v>
      </c>
      <c r="C69" s="58"/>
      <c r="D69" s="59"/>
      <c r="E69" s="110" t="s">
        <v>1517</v>
      </c>
      <c r="F69" s="110">
        <v>50</v>
      </c>
      <c r="G69" s="174">
        <v>2</v>
      </c>
      <c r="H69" s="175">
        <v>130</v>
      </c>
      <c r="I69" s="58">
        <f t="shared" si="9"/>
        <v>182</v>
      </c>
      <c r="J69" s="58"/>
      <c r="K69" s="62"/>
      <c r="L69" s="58" t="s">
        <v>40</v>
      </c>
      <c r="M69" s="62">
        <f t="shared" si="10"/>
        <v>0</v>
      </c>
      <c r="N69" s="62">
        <f t="shared" si="11"/>
        <v>0</v>
      </c>
      <c r="O69" s="34"/>
      <c r="P69" s="118">
        <f t="shared" si="12"/>
        <v>0</v>
      </c>
      <c r="Q69" s="94">
        <f t="shared" si="13"/>
        <v>0</v>
      </c>
      <c r="R69" s="94">
        <f t="shared" si="14"/>
        <v>0</v>
      </c>
      <c r="S69" s="94">
        <f t="shared" si="15"/>
        <v>0</v>
      </c>
      <c r="T69" s="118">
        <f t="shared" si="16"/>
        <v>0</v>
      </c>
      <c r="U69" s="118">
        <f t="shared" si="17"/>
        <v>0</v>
      </c>
      <c r="V69" s="28"/>
      <c r="W69" s="28"/>
      <c r="X69" s="79"/>
      <c r="Y69" s="28"/>
      <c r="Z69" s="28"/>
    </row>
    <row r="70" spans="1:26" ht="15.75" customHeight="1">
      <c r="A70" s="110" t="s">
        <v>1597</v>
      </c>
      <c r="B70" s="110" t="s">
        <v>1598</v>
      </c>
      <c r="C70" s="58"/>
      <c r="D70" s="59"/>
      <c r="E70" s="110" t="s">
        <v>1599</v>
      </c>
      <c r="F70" s="210">
        <v>5</v>
      </c>
      <c r="G70" s="211">
        <v>2</v>
      </c>
      <c r="H70" s="212">
        <v>5</v>
      </c>
      <c r="I70" s="147">
        <f t="shared" si="9"/>
        <v>12</v>
      </c>
      <c r="J70" s="58"/>
      <c r="K70" s="62"/>
      <c r="L70" s="58" t="s">
        <v>40</v>
      </c>
      <c r="M70" s="62">
        <f t="shared" si="10"/>
        <v>0</v>
      </c>
      <c r="N70" s="62">
        <f t="shared" si="11"/>
        <v>0</v>
      </c>
      <c r="O70" s="34"/>
      <c r="P70" s="118">
        <f t="shared" si="12"/>
        <v>0</v>
      </c>
      <c r="Q70" s="94">
        <f t="shared" si="13"/>
        <v>0</v>
      </c>
      <c r="R70" s="94">
        <f t="shared" si="14"/>
        <v>0</v>
      </c>
      <c r="S70" s="94">
        <f t="shared" si="15"/>
        <v>0</v>
      </c>
      <c r="T70" s="118">
        <f t="shared" si="16"/>
        <v>0</v>
      </c>
      <c r="U70" s="118">
        <f t="shared" si="17"/>
        <v>0</v>
      </c>
      <c r="V70" s="28"/>
      <c r="W70" s="28"/>
      <c r="X70" s="79"/>
      <c r="Y70" s="28"/>
      <c r="Z70" s="28"/>
    </row>
    <row r="71" spans="1:26" ht="15.75" customHeight="1">
      <c r="A71" s="110" t="s">
        <v>1600</v>
      </c>
      <c r="B71" s="110" t="s">
        <v>1601</v>
      </c>
      <c r="C71" s="58"/>
      <c r="D71" s="59"/>
      <c r="E71" s="110" t="s">
        <v>1602</v>
      </c>
      <c r="F71" s="210">
        <v>2</v>
      </c>
      <c r="G71" s="211">
        <v>1</v>
      </c>
      <c r="H71" s="212">
        <v>1</v>
      </c>
      <c r="I71" s="147">
        <f t="shared" ref="I71:I102" si="18">SUM(F71:H71)</f>
        <v>4</v>
      </c>
      <c r="J71" s="58"/>
      <c r="K71" s="62"/>
      <c r="L71" s="58" t="s">
        <v>40</v>
      </c>
      <c r="M71" s="62">
        <f t="shared" ref="M71:M102" si="19">K71*I71</f>
        <v>0</v>
      </c>
      <c r="N71" s="62">
        <f t="shared" ref="N71:N102" si="20">(M71*L71)+M71</f>
        <v>0</v>
      </c>
      <c r="O71" s="34"/>
      <c r="P71" s="118">
        <f t="shared" ref="P71:P102" si="21">ROUND((F71*K71),2)</f>
        <v>0</v>
      </c>
      <c r="Q71" s="94">
        <f t="shared" ref="Q71:Q102" si="22">ROUND((P71+P71*L71),2)</f>
        <v>0</v>
      </c>
      <c r="R71" s="94">
        <f t="shared" ref="R71:R102" si="23">ROUND((G71*K71),2)</f>
        <v>0</v>
      </c>
      <c r="S71" s="94">
        <f t="shared" ref="S71:S102" si="24">ROUND((R71+R71*L71),2)</f>
        <v>0</v>
      </c>
      <c r="T71" s="118">
        <f t="shared" ref="T71:T102" si="25">ROUND((H71*K71),2)</f>
        <v>0</v>
      </c>
      <c r="U71" s="118">
        <f t="shared" ref="U71:U102" si="26">ROUND((T71+T71*L71),2)</f>
        <v>0</v>
      </c>
      <c r="V71" s="28"/>
      <c r="W71" s="28"/>
      <c r="X71" s="79"/>
      <c r="Y71" s="28"/>
      <c r="Z71" s="28"/>
    </row>
    <row r="72" spans="1:26" ht="15.75" customHeight="1">
      <c r="A72" s="110" t="s">
        <v>1603</v>
      </c>
      <c r="B72" s="110" t="s">
        <v>1604</v>
      </c>
      <c r="C72" s="58"/>
      <c r="D72" s="59"/>
      <c r="E72" s="110" t="s">
        <v>1605</v>
      </c>
      <c r="F72" s="210">
        <v>130</v>
      </c>
      <c r="G72" s="211">
        <v>25</v>
      </c>
      <c r="H72" s="212">
        <v>60</v>
      </c>
      <c r="I72" s="147">
        <f t="shared" si="18"/>
        <v>215</v>
      </c>
      <c r="J72" s="58"/>
      <c r="K72" s="62"/>
      <c r="L72" s="58" t="s">
        <v>40</v>
      </c>
      <c r="M72" s="62">
        <f t="shared" si="19"/>
        <v>0</v>
      </c>
      <c r="N72" s="62">
        <f t="shared" si="20"/>
        <v>0</v>
      </c>
      <c r="O72" s="34"/>
      <c r="P72" s="118">
        <f t="shared" si="21"/>
        <v>0</v>
      </c>
      <c r="Q72" s="94">
        <f t="shared" si="22"/>
        <v>0</v>
      </c>
      <c r="R72" s="94">
        <f t="shared" si="23"/>
        <v>0</v>
      </c>
      <c r="S72" s="94">
        <f t="shared" si="24"/>
        <v>0</v>
      </c>
      <c r="T72" s="118">
        <f t="shared" si="25"/>
        <v>0</v>
      </c>
      <c r="U72" s="118">
        <f t="shared" si="26"/>
        <v>0</v>
      </c>
      <c r="V72" s="28"/>
      <c r="W72" s="28"/>
      <c r="X72" s="79"/>
      <c r="Y72" s="28"/>
      <c r="Z72" s="28"/>
    </row>
    <row r="73" spans="1:26" ht="15.75" customHeight="1">
      <c r="A73" s="110" t="s">
        <v>1606</v>
      </c>
      <c r="B73" s="110" t="s">
        <v>1607</v>
      </c>
      <c r="C73" s="58"/>
      <c r="D73" s="59"/>
      <c r="E73" s="110" t="s">
        <v>1608</v>
      </c>
      <c r="F73" s="110">
        <v>25</v>
      </c>
      <c r="G73" s="174">
        <v>50</v>
      </c>
      <c r="H73" s="175">
        <v>15</v>
      </c>
      <c r="I73" s="58">
        <f t="shared" si="18"/>
        <v>90</v>
      </c>
      <c r="J73" s="58"/>
      <c r="K73" s="62"/>
      <c r="L73" s="58" t="s">
        <v>40</v>
      </c>
      <c r="M73" s="62">
        <f t="shared" si="19"/>
        <v>0</v>
      </c>
      <c r="N73" s="62">
        <f t="shared" si="20"/>
        <v>0</v>
      </c>
      <c r="O73" s="34"/>
      <c r="P73" s="118">
        <f t="shared" si="21"/>
        <v>0</v>
      </c>
      <c r="Q73" s="94">
        <f t="shared" si="22"/>
        <v>0</v>
      </c>
      <c r="R73" s="94">
        <f t="shared" si="23"/>
        <v>0</v>
      </c>
      <c r="S73" s="94">
        <f t="shared" si="24"/>
        <v>0</v>
      </c>
      <c r="T73" s="118">
        <f t="shared" si="25"/>
        <v>0</v>
      </c>
      <c r="U73" s="118">
        <f t="shared" si="26"/>
        <v>0</v>
      </c>
      <c r="V73" s="28"/>
      <c r="W73" s="28"/>
      <c r="X73" s="79"/>
      <c r="Y73" s="28"/>
      <c r="Z73" s="28"/>
    </row>
    <row r="74" spans="1:26" ht="15.75" customHeight="1">
      <c r="A74" s="110" t="s">
        <v>1609</v>
      </c>
      <c r="B74" s="110" t="s">
        <v>1607</v>
      </c>
      <c r="C74" s="58"/>
      <c r="D74" s="59"/>
      <c r="E74" s="110" t="s">
        <v>1610</v>
      </c>
      <c r="F74" s="110">
        <v>35</v>
      </c>
      <c r="G74" s="174">
        <v>1</v>
      </c>
      <c r="H74" s="175">
        <v>100</v>
      </c>
      <c r="I74" s="58">
        <f t="shared" si="18"/>
        <v>136</v>
      </c>
      <c r="J74" s="58"/>
      <c r="K74" s="62"/>
      <c r="L74" s="58" t="s">
        <v>40</v>
      </c>
      <c r="M74" s="62">
        <f t="shared" si="19"/>
        <v>0</v>
      </c>
      <c r="N74" s="62">
        <f t="shared" si="20"/>
        <v>0</v>
      </c>
      <c r="O74" s="34"/>
      <c r="P74" s="118">
        <f t="shared" si="21"/>
        <v>0</v>
      </c>
      <c r="Q74" s="94">
        <f t="shared" si="22"/>
        <v>0</v>
      </c>
      <c r="R74" s="94">
        <f t="shared" si="23"/>
        <v>0</v>
      </c>
      <c r="S74" s="94">
        <f t="shared" si="24"/>
        <v>0</v>
      </c>
      <c r="T74" s="118">
        <f t="shared" si="25"/>
        <v>0</v>
      </c>
      <c r="U74" s="118">
        <f t="shared" si="26"/>
        <v>0</v>
      </c>
      <c r="V74" s="28"/>
      <c r="W74" s="28"/>
      <c r="X74" s="79"/>
      <c r="Y74" s="28"/>
      <c r="Z74" s="28"/>
    </row>
    <row r="75" spans="1:26" ht="15.75" customHeight="1">
      <c r="A75" s="110" t="s">
        <v>1611</v>
      </c>
      <c r="B75" s="110" t="s">
        <v>1612</v>
      </c>
      <c r="C75" s="58"/>
      <c r="D75" s="59"/>
      <c r="E75" s="110" t="s">
        <v>1613</v>
      </c>
      <c r="F75" s="110">
        <v>35</v>
      </c>
      <c r="G75" s="174">
        <v>35</v>
      </c>
      <c r="H75" s="175">
        <v>20</v>
      </c>
      <c r="I75" s="58">
        <f t="shared" si="18"/>
        <v>90</v>
      </c>
      <c r="J75" s="58"/>
      <c r="K75" s="62"/>
      <c r="L75" s="58" t="s">
        <v>40</v>
      </c>
      <c r="M75" s="62">
        <f t="shared" si="19"/>
        <v>0</v>
      </c>
      <c r="N75" s="62">
        <f t="shared" si="20"/>
        <v>0</v>
      </c>
      <c r="O75" s="34"/>
      <c r="P75" s="118">
        <f t="shared" si="21"/>
        <v>0</v>
      </c>
      <c r="Q75" s="94">
        <f t="shared" si="22"/>
        <v>0</v>
      </c>
      <c r="R75" s="94">
        <f t="shared" si="23"/>
        <v>0</v>
      </c>
      <c r="S75" s="94">
        <f t="shared" si="24"/>
        <v>0</v>
      </c>
      <c r="T75" s="118">
        <f t="shared" si="25"/>
        <v>0</v>
      </c>
      <c r="U75" s="118">
        <f t="shared" si="26"/>
        <v>0</v>
      </c>
      <c r="V75" s="28"/>
      <c r="W75" s="28"/>
      <c r="X75" s="79"/>
      <c r="Y75" s="28"/>
      <c r="Z75" s="28"/>
    </row>
    <row r="76" spans="1:26" ht="15.75" customHeight="1">
      <c r="A76" s="110" t="s">
        <v>1614</v>
      </c>
      <c r="B76" s="110" t="s">
        <v>1615</v>
      </c>
      <c r="C76" s="58"/>
      <c r="D76" s="59"/>
      <c r="E76" s="110" t="s">
        <v>1616</v>
      </c>
      <c r="F76" s="110">
        <v>15</v>
      </c>
      <c r="G76" s="174">
        <v>15</v>
      </c>
      <c r="H76" s="175">
        <v>20</v>
      </c>
      <c r="I76" s="58">
        <f t="shared" si="18"/>
        <v>50</v>
      </c>
      <c r="J76" s="58"/>
      <c r="K76" s="62"/>
      <c r="L76" s="58" t="s">
        <v>40</v>
      </c>
      <c r="M76" s="62">
        <f t="shared" si="19"/>
        <v>0</v>
      </c>
      <c r="N76" s="62">
        <f t="shared" si="20"/>
        <v>0</v>
      </c>
      <c r="O76" s="34"/>
      <c r="P76" s="118">
        <f t="shared" si="21"/>
        <v>0</v>
      </c>
      <c r="Q76" s="94">
        <f t="shared" si="22"/>
        <v>0</v>
      </c>
      <c r="R76" s="94">
        <f t="shared" si="23"/>
        <v>0</v>
      </c>
      <c r="S76" s="94">
        <f t="shared" si="24"/>
        <v>0</v>
      </c>
      <c r="T76" s="118">
        <f t="shared" si="25"/>
        <v>0</v>
      </c>
      <c r="U76" s="118">
        <f t="shared" si="26"/>
        <v>0</v>
      </c>
      <c r="V76" s="28"/>
      <c r="W76" s="28"/>
      <c r="X76" s="79"/>
      <c r="Y76" s="28"/>
      <c r="Z76" s="28"/>
    </row>
    <row r="77" spans="1:26" ht="15.75" customHeight="1">
      <c r="A77" s="110" t="s">
        <v>1617</v>
      </c>
      <c r="B77" s="110" t="s">
        <v>1618</v>
      </c>
      <c r="C77" s="58"/>
      <c r="D77" s="59"/>
      <c r="E77" s="110" t="s">
        <v>1619</v>
      </c>
      <c r="F77" s="110">
        <v>100</v>
      </c>
      <c r="G77" s="174">
        <v>7</v>
      </c>
      <c r="H77" s="175">
        <v>70</v>
      </c>
      <c r="I77" s="58">
        <f t="shared" si="18"/>
        <v>177</v>
      </c>
      <c r="J77" s="58"/>
      <c r="K77" s="62"/>
      <c r="L77" s="58" t="s">
        <v>40</v>
      </c>
      <c r="M77" s="62">
        <f t="shared" si="19"/>
        <v>0</v>
      </c>
      <c r="N77" s="62">
        <f t="shared" si="20"/>
        <v>0</v>
      </c>
      <c r="O77" s="34"/>
      <c r="P77" s="118">
        <f t="shared" si="21"/>
        <v>0</v>
      </c>
      <c r="Q77" s="94">
        <f t="shared" si="22"/>
        <v>0</v>
      </c>
      <c r="R77" s="94">
        <f t="shared" si="23"/>
        <v>0</v>
      </c>
      <c r="S77" s="94">
        <f t="shared" si="24"/>
        <v>0</v>
      </c>
      <c r="T77" s="118">
        <f t="shared" si="25"/>
        <v>0</v>
      </c>
      <c r="U77" s="118">
        <f t="shared" si="26"/>
        <v>0</v>
      </c>
      <c r="V77" s="28"/>
      <c r="W77" s="28"/>
      <c r="X77" s="79"/>
      <c r="Y77" s="28"/>
      <c r="Z77" s="28"/>
    </row>
    <row r="78" spans="1:26" ht="15.75" customHeight="1">
      <c r="A78" s="110" t="s">
        <v>1620</v>
      </c>
      <c r="B78" s="110" t="s">
        <v>1621</v>
      </c>
      <c r="C78" s="58"/>
      <c r="D78" s="59"/>
      <c r="E78" s="110" t="s">
        <v>1622</v>
      </c>
      <c r="F78" s="110">
        <v>35</v>
      </c>
      <c r="G78" s="174">
        <v>35</v>
      </c>
      <c r="H78" s="175">
        <v>15</v>
      </c>
      <c r="I78" s="58">
        <f t="shared" si="18"/>
        <v>85</v>
      </c>
      <c r="J78" s="58"/>
      <c r="K78" s="62"/>
      <c r="L78" s="58" t="s">
        <v>40</v>
      </c>
      <c r="M78" s="62">
        <f t="shared" si="19"/>
        <v>0</v>
      </c>
      <c r="N78" s="62">
        <f t="shared" si="20"/>
        <v>0</v>
      </c>
      <c r="O78" s="34"/>
      <c r="P78" s="118">
        <f t="shared" si="21"/>
        <v>0</v>
      </c>
      <c r="Q78" s="94">
        <f t="shared" si="22"/>
        <v>0</v>
      </c>
      <c r="R78" s="94">
        <f t="shared" si="23"/>
        <v>0</v>
      </c>
      <c r="S78" s="94">
        <f t="shared" si="24"/>
        <v>0</v>
      </c>
      <c r="T78" s="118">
        <f t="shared" si="25"/>
        <v>0</v>
      </c>
      <c r="U78" s="118">
        <f t="shared" si="26"/>
        <v>0</v>
      </c>
      <c r="V78" s="28"/>
      <c r="W78" s="28"/>
      <c r="X78" s="79"/>
      <c r="Y78" s="28"/>
      <c r="Z78" s="28"/>
    </row>
    <row r="79" spans="1:26" ht="15.75" customHeight="1">
      <c r="A79" s="110" t="s">
        <v>1623</v>
      </c>
      <c r="B79" s="110" t="s">
        <v>1624</v>
      </c>
      <c r="C79" s="58"/>
      <c r="D79" s="59"/>
      <c r="E79" s="110" t="s">
        <v>1625</v>
      </c>
      <c r="F79" s="110">
        <v>85</v>
      </c>
      <c r="G79" s="174">
        <v>45</v>
      </c>
      <c r="H79" s="175">
        <v>40</v>
      </c>
      <c r="I79" s="58">
        <f t="shared" si="18"/>
        <v>170</v>
      </c>
      <c r="J79" s="58"/>
      <c r="K79" s="62"/>
      <c r="L79" s="58" t="s">
        <v>40</v>
      </c>
      <c r="M79" s="62">
        <f t="shared" si="19"/>
        <v>0</v>
      </c>
      <c r="N79" s="62">
        <f t="shared" si="20"/>
        <v>0</v>
      </c>
      <c r="O79" s="34"/>
      <c r="P79" s="118">
        <f t="shared" si="21"/>
        <v>0</v>
      </c>
      <c r="Q79" s="94">
        <f t="shared" si="22"/>
        <v>0</v>
      </c>
      <c r="R79" s="94">
        <f t="shared" si="23"/>
        <v>0</v>
      </c>
      <c r="S79" s="94">
        <f t="shared" si="24"/>
        <v>0</v>
      </c>
      <c r="T79" s="118">
        <f t="shared" si="25"/>
        <v>0</v>
      </c>
      <c r="U79" s="118">
        <f t="shared" si="26"/>
        <v>0</v>
      </c>
      <c r="V79" s="28"/>
      <c r="W79" s="28"/>
      <c r="X79" s="79"/>
      <c r="Y79" s="28"/>
      <c r="Z79" s="28"/>
    </row>
    <row r="80" spans="1:26" ht="15.75" customHeight="1">
      <c r="A80" s="110" t="s">
        <v>1626</v>
      </c>
      <c r="B80" s="110" t="s">
        <v>1627</v>
      </c>
      <c r="C80" s="58"/>
      <c r="D80" s="59"/>
      <c r="E80" s="110" t="s">
        <v>1628</v>
      </c>
      <c r="F80" s="110">
        <v>15</v>
      </c>
      <c r="G80" s="174">
        <v>8</v>
      </c>
      <c r="H80" s="175">
        <v>20</v>
      </c>
      <c r="I80" s="58">
        <f t="shared" si="18"/>
        <v>43</v>
      </c>
      <c r="J80" s="58"/>
      <c r="K80" s="62"/>
      <c r="L80" s="58" t="s">
        <v>40</v>
      </c>
      <c r="M80" s="62">
        <f t="shared" si="19"/>
        <v>0</v>
      </c>
      <c r="N80" s="62">
        <f t="shared" si="20"/>
        <v>0</v>
      </c>
      <c r="O80" s="34"/>
      <c r="P80" s="118">
        <f t="shared" si="21"/>
        <v>0</v>
      </c>
      <c r="Q80" s="94">
        <f t="shared" si="22"/>
        <v>0</v>
      </c>
      <c r="R80" s="94">
        <f t="shared" si="23"/>
        <v>0</v>
      </c>
      <c r="S80" s="94">
        <f t="shared" si="24"/>
        <v>0</v>
      </c>
      <c r="T80" s="118">
        <f t="shared" si="25"/>
        <v>0</v>
      </c>
      <c r="U80" s="118">
        <f t="shared" si="26"/>
        <v>0</v>
      </c>
      <c r="V80" s="28"/>
      <c r="W80" s="28"/>
      <c r="X80" s="79"/>
      <c r="Y80" s="28"/>
      <c r="Z80" s="28"/>
    </row>
    <row r="81" spans="1:26" ht="15.75" customHeight="1">
      <c r="A81" s="110" t="s">
        <v>1629</v>
      </c>
      <c r="B81" s="110" t="s">
        <v>1630</v>
      </c>
      <c r="C81" s="58"/>
      <c r="D81" s="59"/>
      <c r="E81" s="110" t="s">
        <v>1631</v>
      </c>
      <c r="F81" s="110">
        <v>10</v>
      </c>
      <c r="G81" s="174">
        <v>8</v>
      </c>
      <c r="H81" s="175">
        <v>10</v>
      </c>
      <c r="I81" s="58">
        <f t="shared" si="18"/>
        <v>28</v>
      </c>
      <c r="J81" s="58"/>
      <c r="K81" s="62"/>
      <c r="L81" s="58" t="s">
        <v>40</v>
      </c>
      <c r="M81" s="62">
        <f t="shared" si="19"/>
        <v>0</v>
      </c>
      <c r="N81" s="62">
        <f t="shared" si="20"/>
        <v>0</v>
      </c>
      <c r="O81" s="34"/>
      <c r="P81" s="118">
        <f t="shared" si="21"/>
        <v>0</v>
      </c>
      <c r="Q81" s="94">
        <f t="shared" si="22"/>
        <v>0</v>
      </c>
      <c r="R81" s="94">
        <f t="shared" si="23"/>
        <v>0</v>
      </c>
      <c r="S81" s="94">
        <f t="shared" si="24"/>
        <v>0</v>
      </c>
      <c r="T81" s="118">
        <f t="shared" si="25"/>
        <v>0</v>
      </c>
      <c r="U81" s="118">
        <f t="shared" si="26"/>
        <v>0</v>
      </c>
      <c r="V81" s="28"/>
      <c r="W81" s="28"/>
      <c r="X81" s="79"/>
      <c r="Y81" s="28"/>
      <c r="Z81" s="28"/>
    </row>
    <row r="82" spans="1:26" ht="15.75" customHeight="1">
      <c r="A82" s="110" t="s">
        <v>1632</v>
      </c>
      <c r="B82" s="110" t="s">
        <v>1633</v>
      </c>
      <c r="C82" s="58"/>
      <c r="D82" s="59"/>
      <c r="E82" s="110" t="s">
        <v>1631</v>
      </c>
      <c r="F82" s="110">
        <v>10</v>
      </c>
      <c r="G82" s="174">
        <v>3</v>
      </c>
      <c r="H82" s="175">
        <v>5</v>
      </c>
      <c r="I82" s="58">
        <f t="shared" si="18"/>
        <v>18</v>
      </c>
      <c r="J82" s="58"/>
      <c r="K82" s="62"/>
      <c r="L82" s="58" t="s">
        <v>40</v>
      </c>
      <c r="M82" s="62">
        <f t="shared" si="19"/>
        <v>0</v>
      </c>
      <c r="N82" s="62">
        <f t="shared" si="20"/>
        <v>0</v>
      </c>
      <c r="O82" s="34"/>
      <c r="P82" s="118">
        <f t="shared" si="21"/>
        <v>0</v>
      </c>
      <c r="Q82" s="94">
        <f t="shared" si="22"/>
        <v>0</v>
      </c>
      <c r="R82" s="94">
        <f t="shared" si="23"/>
        <v>0</v>
      </c>
      <c r="S82" s="94">
        <f t="shared" si="24"/>
        <v>0</v>
      </c>
      <c r="T82" s="118">
        <f t="shared" si="25"/>
        <v>0</v>
      </c>
      <c r="U82" s="118">
        <f t="shared" si="26"/>
        <v>0</v>
      </c>
      <c r="V82" s="28"/>
      <c r="W82" s="28"/>
      <c r="X82" s="79"/>
      <c r="Y82" s="28"/>
      <c r="Z82" s="28"/>
    </row>
    <row r="83" spans="1:26" ht="15.75" customHeight="1">
      <c r="A83" s="110" t="s">
        <v>1634</v>
      </c>
      <c r="B83" s="110" t="s">
        <v>1635</v>
      </c>
      <c r="C83" s="58"/>
      <c r="D83" s="59"/>
      <c r="E83" s="110" t="s">
        <v>1636</v>
      </c>
      <c r="F83" s="110">
        <v>10</v>
      </c>
      <c r="G83" s="174">
        <v>2</v>
      </c>
      <c r="H83" s="175">
        <v>10</v>
      </c>
      <c r="I83" s="58">
        <f t="shared" si="18"/>
        <v>22</v>
      </c>
      <c r="J83" s="58"/>
      <c r="K83" s="62"/>
      <c r="L83" s="58" t="s">
        <v>40</v>
      </c>
      <c r="M83" s="62">
        <f t="shared" si="19"/>
        <v>0</v>
      </c>
      <c r="N83" s="62">
        <f t="shared" si="20"/>
        <v>0</v>
      </c>
      <c r="O83" s="34"/>
      <c r="P83" s="118">
        <f t="shared" si="21"/>
        <v>0</v>
      </c>
      <c r="Q83" s="94">
        <f t="shared" si="22"/>
        <v>0</v>
      </c>
      <c r="R83" s="94">
        <f t="shared" si="23"/>
        <v>0</v>
      </c>
      <c r="S83" s="94">
        <f t="shared" si="24"/>
        <v>0</v>
      </c>
      <c r="T83" s="118">
        <f t="shared" si="25"/>
        <v>0</v>
      </c>
      <c r="U83" s="118">
        <f t="shared" si="26"/>
        <v>0</v>
      </c>
      <c r="V83" s="28"/>
      <c r="W83" s="28"/>
      <c r="X83" s="79"/>
      <c r="Y83" s="28"/>
      <c r="Z83" s="28"/>
    </row>
    <row r="84" spans="1:26" ht="15.75" customHeight="1">
      <c r="A84" s="110" t="s">
        <v>1637</v>
      </c>
      <c r="B84" s="110" t="s">
        <v>1638</v>
      </c>
      <c r="C84" s="58"/>
      <c r="D84" s="59"/>
      <c r="E84" s="110" t="s">
        <v>1639</v>
      </c>
      <c r="F84" s="110">
        <v>220</v>
      </c>
      <c r="G84" s="174">
        <v>135</v>
      </c>
      <c r="H84" s="175">
        <v>150</v>
      </c>
      <c r="I84" s="58">
        <f t="shared" si="18"/>
        <v>505</v>
      </c>
      <c r="J84" s="58"/>
      <c r="K84" s="62"/>
      <c r="L84" s="58" t="s">
        <v>40</v>
      </c>
      <c r="M84" s="62">
        <f t="shared" si="19"/>
        <v>0</v>
      </c>
      <c r="N84" s="62">
        <f t="shared" si="20"/>
        <v>0</v>
      </c>
      <c r="O84" s="34"/>
      <c r="P84" s="118">
        <f t="shared" si="21"/>
        <v>0</v>
      </c>
      <c r="Q84" s="94">
        <f t="shared" si="22"/>
        <v>0</v>
      </c>
      <c r="R84" s="94">
        <f t="shared" si="23"/>
        <v>0</v>
      </c>
      <c r="S84" s="94">
        <f t="shared" si="24"/>
        <v>0</v>
      </c>
      <c r="T84" s="118">
        <f t="shared" si="25"/>
        <v>0</v>
      </c>
      <c r="U84" s="118">
        <f t="shared" si="26"/>
        <v>0</v>
      </c>
      <c r="V84" s="28"/>
      <c r="W84" s="28"/>
      <c r="X84" s="79"/>
      <c r="Y84" s="28"/>
      <c r="Z84" s="28"/>
    </row>
    <row r="85" spans="1:26" ht="15.75" customHeight="1">
      <c r="A85" s="110" t="s">
        <v>1640</v>
      </c>
      <c r="B85" s="110" t="s">
        <v>1641</v>
      </c>
      <c r="C85" s="58"/>
      <c r="D85" s="59"/>
      <c r="E85" s="110" t="s">
        <v>1642</v>
      </c>
      <c r="F85" s="110">
        <v>15</v>
      </c>
      <c r="G85" s="174">
        <v>10</v>
      </c>
      <c r="H85" s="175">
        <v>80</v>
      </c>
      <c r="I85" s="58">
        <f t="shared" si="18"/>
        <v>105</v>
      </c>
      <c r="J85" s="58"/>
      <c r="K85" s="62"/>
      <c r="L85" s="58" t="s">
        <v>40</v>
      </c>
      <c r="M85" s="62">
        <f t="shared" si="19"/>
        <v>0</v>
      </c>
      <c r="N85" s="62">
        <f t="shared" si="20"/>
        <v>0</v>
      </c>
      <c r="O85" s="34"/>
      <c r="P85" s="118">
        <f t="shared" si="21"/>
        <v>0</v>
      </c>
      <c r="Q85" s="94">
        <f t="shared" si="22"/>
        <v>0</v>
      </c>
      <c r="R85" s="94">
        <f t="shared" si="23"/>
        <v>0</v>
      </c>
      <c r="S85" s="94">
        <f t="shared" si="24"/>
        <v>0</v>
      </c>
      <c r="T85" s="118">
        <f t="shared" si="25"/>
        <v>0</v>
      </c>
      <c r="U85" s="118">
        <f t="shared" si="26"/>
        <v>0</v>
      </c>
      <c r="V85" s="28"/>
      <c r="W85" s="28"/>
      <c r="X85" s="79"/>
      <c r="Y85" s="28"/>
      <c r="Z85" s="28"/>
    </row>
    <row r="86" spans="1:26" ht="15.75" customHeight="1">
      <c r="A86" s="110" t="s">
        <v>1643</v>
      </c>
      <c r="B86" s="110" t="s">
        <v>1644</v>
      </c>
      <c r="C86" s="58"/>
      <c r="D86" s="59"/>
      <c r="E86" s="110" t="s">
        <v>1645</v>
      </c>
      <c r="F86" s="110">
        <v>10</v>
      </c>
      <c r="G86" s="174">
        <v>5</v>
      </c>
      <c r="H86" s="175">
        <v>10</v>
      </c>
      <c r="I86" s="58">
        <f t="shared" si="18"/>
        <v>25</v>
      </c>
      <c r="J86" s="58"/>
      <c r="K86" s="62"/>
      <c r="L86" s="58" t="s">
        <v>40</v>
      </c>
      <c r="M86" s="62">
        <f t="shared" si="19"/>
        <v>0</v>
      </c>
      <c r="N86" s="62">
        <f t="shared" si="20"/>
        <v>0</v>
      </c>
      <c r="O86" s="34"/>
      <c r="P86" s="118">
        <f t="shared" si="21"/>
        <v>0</v>
      </c>
      <c r="Q86" s="94">
        <f t="shared" si="22"/>
        <v>0</v>
      </c>
      <c r="R86" s="94">
        <f t="shared" si="23"/>
        <v>0</v>
      </c>
      <c r="S86" s="94">
        <f t="shared" si="24"/>
        <v>0</v>
      </c>
      <c r="T86" s="118">
        <f t="shared" si="25"/>
        <v>0</v>
      </c>
      <c r="U86" s="118">
        <f t="shared" si="26"/>
        <v>0</v>
      </c>
      <c r="V86" s="28"/>
      <c r="W86" s="28"/>
      <c r="X86" s="79"/>
      <c r="Y86" s="28"/>
      <c r="Z86" s="28"/>
    </row>
    <row r="87" spans="1:26" ht="15.75" customHeight="1">
      <c r="A87" s="110" t="s">
        <v>1646</v>
      </c>
      <c r="B87" s="110" t="s">
        <v>1647</v>
      </c>
      <c r="C87" s="58"/>
      <c r="D87" s="59"/>
      <c r="E87" s="110" t="s">
        <v>1648</v>
      </c>
      <c r="F87" s="110">
        <v>10</v>
      </c>
      <c r="G87" s="174">
        <v>1</v>
      </c>
      <c r="H87" s="175">
        <v>2</v>
      </c>
      <c r="I87" s="58">
        <f t="shared" si="18"/>
        <v>13</v>
      </c>
      <c r="J87" s="58"/>
      <c r="K87" s="62"/>
      <c r="L87" s="58" t="s">
        <v>40</v>
      </c>
      <c r="M87" s="62">
        <f t="shared" si="19"/>
        <v>0</v>
      </c>
      <c r="N87" s="62">
        <f t="shared" si="20"/>
        <v>0</v>
      </c>
      <c r="O87" s="34"/>
      <c r="P87" s="118">
        <f t="shared" si="21"/>
        <v>0</v>
      </c>
      <c r="Q87" s="94">
        <f t="shared" si="22"/>
        <v>0</v>
      </c>
      <c r="R87" s="94">
        <f t="shared" si="23"/>
        <v>0</v>
      </c>
      <c r="S87" s="94">
        <f t="shared" si="24"/>
        <v>0</v>
      </c>
      <c r="T87" s="118">
        <f t="shared" si="25"/>
        <v>0</v>
      </c>
      <c r="U87" s="118">
        <f t="shared" si="26"/>
        <v>0</v>
      </c>
      <c r="V87" s="28"/>
      <c r="W87" s="28"/>
      <c r="X87" s="79"/>
      <c r="Y87" s="28"/>
      <c r="Z87" s="28"/>
    </row>
    <row r="88" spans="1:26" ht="15.75" customHeight="1">
      <c r="A88" s="110" t="s">
        <v>1649</v>
      </c>
      <c r="B88" s="110" t="s">
        <v>1650</v>
      </c>
      <c r="C88" s="58"/>
      <c r="D88" s="59"/>
      <c r="E88" s="110" t="s">
        <v>1651</v>
      </c>
      <c r="F88" s="110">
        <v>25</v>
      </c>
      <c r="G88" s="174">
        <v>30</v>
      </c>
      <c r="H88" s="175">
        <v>15</v>
      </c>
      <c r="I88" s="58">
        <f t="shared" si="18"/>
        <v>70</v>
      </c>
      <c r="J88" s="58"/>
      <c r="K88" s="62"/>
      <c r="L88" s="58" t="s">
        <v>40</v>
      </c>
      <c r="M88" s="62">
        <f t="shared" si="19"/>
        <v>0</v>
      </c>
      <c r="N88" s="62">
        <f t="shared" si="20"/>
        <v>0</v>
      </c>
      <c r="O88" s="34"/>
      <c r="P88" s="118">
        <f t="shared" si="21"/>
        <v>0</v>
      </c>
      <c r="Q88" s="94">
        <f t="shared" si="22"/>
        <v>0</v>
      </c>
      <c r="R88" s="94">
        <f t="shared" si="23"/>
        <v>0</v>
      </c>
      <c r="S88" s="94">
        <f t="shared" si="24"/>
        <v>0</v>
      </c>
      <c r="T88" s="118">
        <f t="shared" si="25"/>
        <v>0</v>
      </c>
      <c r="U88" s="118">
        <f t="shared" si="26"/>
        <v>0</v>
      </c>
      <c r="V88" s="28"/>
      <c r="W88" s="28"/>
      <c r="X88" s="79"/>
      <c r="Y88" s="28"/>
      <c r="Z88" s="28"/>
    </row>
    <row r="89" spans="1:26" ht="15.75" customHeight="1">
      <c r="A89" s="110" t="s">
        <v>1652</v>
      </c>
      <c r="B89" s="110" t="s">
        <v>1653</v>
      </c>
      <c r="C89" s="58"/>
      <c r="D89" s="59"/>
      <c r="E89" s="110" t="s">
        <v>1654</v>
      </c>
      <c r="F89" s="110">
        <v>1</v>
      </c>
      <c r="G89" s="174">
        <v>1</v>
      </c>
      <c r="H89" s="175">
        <v>2</v>
      </c>
      <c r="I89" s="58">
        <f t="shared" si="18"/>
        <v>4</v>
      </c>
      <c r="J89" s="58"/>
      <c r="K89" s="62"/>
      <c r="L89" s="58" t="s">
        <v>40</v>
      </c>
      <c r="M89" s="62">
        <f t="shared" si="19"/>
        <v>0</v>
      </c>
      <c r="N89" s="62">
        <f t="shared" si="20"/>
        <v>0</v>
      </c>
      <c r="O89" s="34"/>
      <c r="P89" s="118">
        <f t="shared" si="21"/>
        <v>0</v>
      </c>
      <c r="Q89" s="94">
        <f t="shared" si="22"/>
        <v>0</v>
      </c>
      <c r="R89" s="94">
        <f t="shared" si="23"/>
        <v>0</v>
      </c>
      <c r="S89" s="94">
        <f t="shared" si="24"/>
        <v>0</v>
      </c>
      <c r="T89" s="118">
        <f t="shared" si="25"/>
        <v>0</v>
      </c>
      <c r="U89" s="118">
        <f t="shared" si="26"/>
        <v>0</v>
      </c>
      <c r="V89" s="28"/>
      <c r="W89" s="28"/>
      <c r="X89" s="79"/>
      <c r="Y89" s="28"/>
      <c r="Z89" s="28"/>
    </row>
    <row r="90" spans="1:26" ht="24" customHeight="1">
      <c r="A90" s="110" t="s">
        <v>1655</v>
      </c>
      <c r="B90" s="110" t="s">
        <v>1656</v>
      </c>
      <c r="C90" s="58"/>
      <c r="D90" s="59"/>
      <c r="E90" s="110" t="s">
        <v>1466</v>
      </c>
      <c r="F90" s="110">
        <v>3</v>
      </c>
      <c r="G90" s="174">
        <v>0</v>
      </c>
      <c r="H90" s="175">
        <v>0</v>
      </c>
      <c r="I90" s="58">
        <f t="shared" si="18"/>
        <v>3</v>
      </c>
      <c r="J90" s="58"/>
      <c r="K90" s="62"/>
      <c r="L90" s="58" t="s">
        <v>40</v>
      </c>
      <c r="M90" s="62">
        <f t="shared" si="19"/>
        <v>0</v>
      </c>
      <c r="N90" s="62">
        <f t="shared" si="20"/>
        <v>0</v>
      </c>
      <c r="O90" s="34"/>
      <c r="P90" s="118">
        <f t="shared" si="21"/>
        <v>0</v>
      </c>
      <c r="Q90" s="94">
        <f t="shared" si="22"/>
        <v>0</v>
      </c>
      <c r="R90" s="94">
        <f t="shared" si="23"/>
        <v>0</v>
      </c>
      <c r="S90" s="94">
        <f t="shared" si="24"/>
        <v>0</v>
      </c>
      <c r="T90" s="118">
        <f t="shared" si="25"/>
        <v>0</v>
      </c>
      <c r="U90" s="118">
        <f t="shared" si="26"/>
        <v>0</v>
      </c>
      <c r="V90" s="28"/>
      <c r="W90" s="28"/>
      <c r="X90" s="79"/>
      <c r="Y90" s="28"/>
      <c r="Z90" s="28"/>
    </row>
    <row r="91" spans="1:26" ht="15.75" customHeight="1">
      <c r="A91" s="110" t="s">
        <v>1657</v>
      </c>
      <c r="B91" s="110" t="s">
        <v>1658</v>
      </c>
      <c r="C91" s="58"/>
      <c r="D91" s="59"/>
      <c r="E91" s="110" t="s">
        <v>1659</v>
      </c>
      <c r="F91" s="110">
        <v>150</v>
      </c>
      <c r="G91" s="174">
        <v>0</v>
      </c>
      <c r="H91" s="175">
        <v>300</v>
      </c>
      <c r="I91" s="58">
        <f t="shared" si="18"/>
        <v>450</v>
      </c>
      <c r="J91" s="58"/>
      <c r="K91" s="62"/>
      <c r="L91" s="58" t="s">
        <v>40</v>
      </c>
      <c r="M91" s="62">
        <f t="shared" si="19"/>
        <v>0</v>
      </c>
      <c r="N91" s="62">
        <f t="shared" si="20"/>
        <v>0</v>
      </c>
      <c r="O91" s="34"/>
      <c r="P91" s="118">
        <f t="shared" si="21"/>
        <v>0</v>
      </c>
      <c r="Q91" s="94">
        <f t="shared" si="22"/>
        <v>0</v>
      </c>
      <c r="R91" s="94">
        <f t="shared" si="23"/>
        <v>0</v>
      </c>
      <c r="S91" s="94">
        <f t="shared" si="24"/>
        <v>0</v>
      </c>
      <c r="T91" s="118">
        <f t="shared" si="25"/>
        <v>0</v>
      </c>
      <c r="U91" s="118">
        <f t="shared" si="26"/>
        <v>0</v>
      </c>
      <c r="V91" s="28"/>
      <c r="W91" s="28"/>
      <c r="X91" s="79"/>
      <c r="Y91" s="28"/>
      <c r="Z91" s="28"/>
    </row>
    <row r="92" spans="1:26" ht="15.75" customHeight="1">
      <c r="A92" s="110" t="s">
        <v>1660</v>
      </c>
      <c r="B92" s="110" t="s">
        <v>1661</v>
      </c>
      <c r="C92" s="58"/>
      <c r="D92" s="59"/>
      <c r="E92" s="110" t="s">
        <v>1662</v>
      </c>
      <c r="F92" s="110">
        <v>100</v>
      </c>
      <c r="G92" s="174">
        <v>1900</v>
      </c>
      <c r="H92" s="175">
        <v>30</v>
      </c>
      <c r="I92" s="58">
        <f t="shared" si="18"/>
        <v>2030</v>
      </c>
      <c r="J92" s="58"/>
      <c r="K92" s="62"/>
      <c r="L92" s="58" t="s">
        <v>40</v>
      </c>
      <c r="M92" s="62">
        <f t="shared" si="19"/>
        <v>0</v>
      </c>
      <c r="N92" s="62">
        <f t="shared" si="20"/>
        <v>0</v>
      </c>
      <c r="O92" s="185"/>
      <c r="P92" s="118">
        <f t="shared" si="21"/>
        <v>0</v>
      </c>
      <c r="Q92" s="94">
        <f t="shared" si="22"/>
        <v>0</v>
      </c>
      <c r="R92" s="94">
        <f t="shared" si="23"/>
        <v>0</v>
      </c>
      <c r="S92" s="94">
        <f t="shared" si="24"/>
        <v>0</v>
      </c>
      <c r="T92" s="118">
        <f t="shared" si="25"/>
        <v>0</v>
      </c>
      <c r="U92" s="118">
        <f t="shared" si="26"/>
        <v>0</v>
      </c>
      <c r="V92" s="28"/>
      <c r="W92" s="28"/>
      <c r="X92" s="79"/>
      <c r="Y92" s="28"/>
      <c r="Z92" s="28"/>
    </row>
    <row r="93" spans="1:26" ht="15.75" customHeight="1">
      <c r="A93" s="110" t="s">
        <v>1663</v>
      </c>
      <c r="B93" s="110" t="s">
        <v>1664</v>
      </c>
      <c r="C93" s="58"/>
      <c r="D93" s="59"/>
      <c r="E93" s="110" t="s">
        <v>1665</v>
      </c>
      <c r="F93" s="210">
        <v>3</v>
      </c>
      <c r="G93" s="211">
        <v>1</v>
      </c>
      <c r="H93" s="212">
        <v>10</v>
      </c>
      <c r="I93" s="147">
        <f t="shared" si="18"/>
        <v>14</v>
      </c>
      <c r="J93" s="58"/>
      <c r="K93" s="62"/>
      <c r="L93" s="58" t="s">
        <v>40</v>
      </c>
      <c r="M93" s="62">
        <f t="shared" si="19"/>
        <v>0</v>
      </c>
      <c r="N93" s="62">
        <f t="shared" si="20"/>
        <v>0</v>
      </c>
      <c r="O93" s="34"/>
      <c r="P93" s="118">
        <f t="shared" si="21"/>
        <v>0</v>
      </c>
      <c r="Q93" s="94">
        <f t="shared" si="22"/>
        <v>0</v>
      </c>
      <c r="R93" s="94">
        <f t="shared" si="23"/>
        <v>0</v>
      </c>
      <c r="S93" s="94">
        <f t="shared" si="24"/>
        <v>0</v>
      </c>
      <c r="T93" s="118">
        <f t="shared" si="25"/>
        <v>0</v>
      </c>
      <c r="U93" s="118">
        <f t="shared" si="26"/>
        <v>0</v>
      </c>
      <c r="V93" s="28"/>
      <c r="W93" s="28"/>
      <c r="X93" s="79"/>
      <c r="Y93" s="28"/>
      <c r="Z93" s="28"/>
    </row>
    <row r="94" spans="1:26" ht="15.75" customHeight="1">
      <c r="A94" s="110" t="s">
        <v>1666</v>
      </c>
      <c r="B94" s="110" t="s">
        <v>1667</v>
      </c>
      <c r="C94" s="58"/>
      <c r="D94" s="59"/>
      <c r="E94" s="110" t="s">
        <v>1668</v>
      </c>
      <c r="F94" s="110">
        <v>50</v>
      </c>
      <c r="G94" s="174">
        <v>80</v>
      </c>
      <c r="H94" s="175">
        <v>5</v>
      </c>
      <c r="I94" s="58">
        <f t="shared" si="18"/>
        <v>135</v>
      </c>
      <c r="J94" s="58"/>
      <c r="K94" s="62"/>
      <c r="L94" s="58" t="s">
        <v>40</v>
      </c>
      <c r="M94" s="62">
        <f t="shared" si="19"/>
        <v>0</v>
      </c>
      <c r="N94" s="62">
        <f t="shared" si="20"/>
        <v>0</v>
      </c>
      <c r="O94" s="34"/>
      <c r="P94" s="118">
        <f t="shared" si="21"/>
        <v>0</v>
      </c>
      <c r="Q94" s="94">
        <f t="shared" si="22"/>
        <v>0</v>
      </c>
      <c r="R94" s="94">
        <f t="shared" si="23"/>
        <v>0</v>
      </c>
      <c r="S94" s="94">
        <f t="shared" si="24"/>
        <v>0</v>
      </c>
      <c r="T94" s="118">
        <f t="shared" si="25"/>
        <v>0</v>
      </c>
      <c r="U94" s="118">
        <f t="shared" si="26"/>
        <v>0</v>
      </c>
      <c r="V94" s="28"/>
      <c r="W94" s="28"/>
      <c r="X94" s="79"/>
      <c r="Y94" s="28"/>
      <c r="Z94" s="28"/>
    </row>
    <row r="95" spans="1:26" ht="15.75" customHeight="1">
      <c r="A95" s="110" t="s">
        <v>1669</v>
      </c>
      <c r="B95" s="110" t="s">
        <v>1670</v>
      </c>
      <c r="C95" s="58"/>
      <c r="D95" s="59"/>
      <c r="E95" s="110" t="s">
        <v>1668</v>
      </c>
      <c r="F95" s="110">
        <v>30</v>
      </c>
      <c r="G95" s="174">
        <v>160</v>
      </c>
      <c r="H95" s="175">
        <v>5</v>
      </c>
      <c r="I95" s="58">
        <f t="shared" si="18"/>
        <v>195</v>
      </c>
      <c r="J95" s="58"/>
      <c r="K95" s="62"/>
      <c r="L95" s="58" t="s">
        <v>40</v>
      </c>
      <c r="M95" s="62">
        <f t="shared" si="19"/>
        <v>0</v>
      </c>
      <c r="N95" s="62">
        <f t="shared" si="20"/>
        <v>0</v>
      </c>
      <c r="O95" s="34"/>
      <c r="P95" s="118">
        <f t="shared" si="21"/>
        <v>0</v>
      </c>
      <c r="Q95" s="94">
        <f t="shared" si="22"/>
        <v>0</v>
      </c>
      <c r="R95" s="94">
        <f t="shared" si="23"/>
        <v>0</v>
      </c>
      <c r="S95" s="94">
        <f t="shared" si="24"/>
        <v>0</v>
      </c>
      <c r="T95" s="118">
        <f t="shared" si="25"/>
        <v>0</v>
      </c>
      <c r="U95" s="118">
        <f t="shared" si="26"/>
        <v>0</v>
      </c>
      <c r="V95" s="28"/>
      <c r="W95" s="28"/>
      <c r="X95" s="79"/>
      <c r="Y95" s="28"/>
      <c r="Z95" s="28"/>
    </row>
    <row r="96" spans="1:26" ht="15.75" customHeight="1">
      <c r="A96" s="110" t="s">
        <v>1671</v>
      </c>
      <c r="B96" s="110" t="s">
        <v>1672</v>
      </c>
      <c r="C96" s="58"/>
      <c r="D96" s="59"/>
      <c r="E96" s="110" t="s">
        <v>1673</v>
      </c>
      <c r="F96" s="110">
        <v>5</v>
      </c>
      <c r="G96" s="174">
        <v>1</v>
      </c>
      <c r="H96" s="175">
        <v>3</v>
      </c>
      <c r="I96" s="58">
        <f t="shared" si="18"/>
        <v>9</v>
      </c>
      <c r="J96" s="58"/>
      <c r="K96" s="62"/>
      <c r="L96" s="58" t="s">
        <v>40</v>
      </c>
      <c r="M96" s="62">
        <f t="shared" si="19"/>
        <v>0</v>
      </c>
      <c r="N96" s="62">
        <f t="shared" si="20"/>
        <v>0</v>
      </c>
      <c r="O96" s="34"/>
      <c r="P96" s="118">
        <f t="shared" si="21"/>
        <v>0</v>
      </c>
      <c r="Q96" s="94">
        <f t="shared" si="22"/>
        <v>0</v>
      </c>
      <c r="R96" s="94">
        <f t="shared" si="23"/>
        <v>0</v>
      </c>
      <c r="S96" s="94">
        <f t="shared" si="24"/>
        <v>0</v>
      </c>
      <c r="T96" s="118">
        <f t="shared" si="25"/>
        <v>0</v>
      </c>
      <c r="U96" s="118">
        <f t="shared" si="26"/>
        <v>0</v>
      </c>
      <c r="V96" s="28"/>
      <c r="W96" s="28"/>
      <c r="X96" s="79"/>
      <c r="Y96" s="28"/>
      <c r="Z96" s="28"/>
    </row>
    <row r="97" spans="1:26" ht="15.75" customHeight="1">
      <c r="A97" s="110" t="s">
        <v>1674</v>
      </c>
      <c r="B97" s="110" t="s">
        <v>1675</v>
      </c>
      <c r="C97" s="58"/>
      <c r="D97" s="59"/>
      <c r="E97" s="110" t="s">
        <v>1676</v>
      </c>
      <c r="F97" s="110">
        <v>40</v>
      </c>
      <c r="G97" s="174">
        <v>2</v>
      </c>
      <c r="H97" s="175">
        <v>5</v>
      </c>
      <c r="I97" s="58">
        <f t="shared" si="18"/>
        <v>47</v>
      </c>
      <c r="J97" s="58"/>
      <c r="K97" s="62"/>
      <c r="L97" s="58" t="s">
        <v>40</v>
      </c>
      <c r="M97" s="62">
        <f t="shared" si="19"/>
        <v>0</v>
      </c>
      <c r="N97" s="62">
        <f t="shared" si="20"/>
        <v>0</v>
      </c>
      <c r="O97" s="34"/>
      <c r="P97" s="118">
        <f t="shared" si="21"/>
        <v>0</v>
      </c>
      <c r="Q97" s="94">
        <f t="shared" si="22"/>
        <v>0</v>
      </c>
      <c r="R97" s="94">
        <f t="shared" si="23"/>
        <v>0</v>
      </c>
      <c r="S97" s="94">
        <f t="shared" si="24"/>
        <v>0</v>
      </c>
      <c r="T97" s="118">
        <f t="shared" si="25"/>
        <v>0</v>
      </c>
      <c r="U97" s="118">
        <f t="shared" si="26"/>
        <v>0</v>
      </c>
      <c r="V97" s="28"/>
      <c r="W97" s="28"/>
      <c r="X97" s="79"/>
      <c r="Y97" s="28"/>
      <c r="Z97" s="28"/>
    </row>
    <row r="98" spans="1:26" ht="15.75" customHeight="1">
      <c r="A98" s="110" t="s">
        <v>1677</v>
      </c>
      <c r="B98" s="110" t="s">
        <v>1678</v>
      </c>
      <c r="C98" s="58"/>
      <c r="D98" s="59"/>
      <c r="E98" s="110" t="s">
        <v>1679</v>
      </c>
      <c r="F98" s="110">
        <v>5</v>
      </c>
      <c r="G98" s="174">
        <v>1</v>
      </c>
      <c r="H98" s="175">
        <v>5</v>
      </c>
      <c r="I98" s="58">
        <f t="shared" si="18"/>
        <v>11</v>
      </c>
      <c r="J98" s="58"/>
      <c r="K98" s="62"/>
      <c r="L98" s="58" t="s">
        <v>40</v>
      </c>
      <c r="M98" s="62">
        <f t="shared" si="19"/>
        <v>0</v>
      </c>
      <c r="N98" s="62">
        <f t="shared" si="20"/>
        <v>0</v>
      </c>
      <c r="O98" s="34"/>
      <c r="P98" s="118">
        <f t="shared" si="21"/>
        <v>0</v>
      </c>
      <c r="Q98" s="94">
        <f t="shared" si="22"/>
        <v>0</v>
      </c>
      <c r="R98" s="94">
        <f t="shared" si="23"/>
        <v>0</v>
      </c>
      <c r="S98" s="94">
        <f t="shared" si="24"/>
        <v>0</v>
      </c>
      <c r="T98" s="118">
        <f t="shared" si="25"/>
        <v>0</v>
      </c>
      <c r="U98" s="118">
        <f t="shared" si="26"/>
        <v>0</v>
      </c>
      <c r="V98" s="28"/>
      <c r="W98" s="28"/>
      <c r="X98" s="79"/>
      <c r="Y98" s="28"/>
      <c r="Z98" s="28"/>
    </row>
    <row r="99" spans="1:26" ht="15.75" customHeight="1">
      <c r="A99" s="110" t="s">
        <v>1680</v>
      </c>
      <c r="B99" s="110" t="s">
        <v>1681</v>
      </c>
      <c r="C99" s="58"/>
      <c r="D99" s="59"/>
      <c r="E99" s="110" t="s">
        <v>1682</v>
      </c>
      <c r="F99" s="110">
        <v>10</v>
      </c>
      <c r="G99" s="174">
        <v>1</v>
      </c>
      <c r="H99" s="175">
        <v>10</v>
      </c>
      <c r="I99" s="58">
        <f t="shared" si="18"/>
        <v>21</v>
      </c>
      <c r="J99" s="58"/>
      <c r="K99" s="62"/>
      <c r="L99" s="58" t="s">
        <v>40</v>
      </c>
      <c r="M99" s="62">
        <f t="shared" si="19"/>
        <v>0</v>
      </c>
      <c r="N99" s="62">
        <f t="shared" si="20"/>
        <v>0</v>
      </c>
      <c r="O99" s="34"/>
      <c r="P99" s="118">
        <f t="shared" si="21"/>
        <v>0</v>
      </c>
      <c r="Q99" s="94">
        <f t="shared" si="22"/>
        <v>0</v>
      </c>
      <c r="R99" s="94">
        <f t="shared" si="23"/>
        <v>0</v>
      </c>
      <c r="S99" s="94">
        <f t="shared" si="24"/>
        <v>0</v>
      </c>
      <c r="T99" s="118">
        <f t="shared" si="25"/>
        <v>0</v>
      </c>
      <c r="U99" s="118">
        <f t="shared" si="26"/>
        <v>0</v>
      </c>
      <c r="V99" s="28"/>
      <c r="W99" s="28"/>
      <c r="X99" s="79"/>
      <c r="Y99" s="28"/>
      <c r="Z99" s="28"/>
    </row>
    <row r="100" spans="1:26" ht="15.75" customHeight="1">
      <c r="A100" s="110" t="s">
        <v>1683</v>
      </c>
      <c r="B100" s="110" t="s">
        <v>1684</v>
      </c>
      <c r="C100" s="58"/>
      <c r="D100" s="59"/>
      <c r="E100" s="110" t="s">
        <v>1685</v>
      </c>
      <c r="F100" s="110">
        <v>5</v>
      </c>
      <c r="G100" s="174">
        <v>1</v>
      </c>
      <c r="H100" s="175">
        <v>2</v>
      </c>
      <c r="I100" s="58">
        <f t="shared" si="18"/>
        <v>8</v>
      </c>
      <c r="J100" s="58"/>
      <c r="K100" s="62"/>
      <c r="L100" s="58" t="s">
        <v>40</v>
      </c>
      <c r="M100" s="62">
        <f t="shared" si="19"/>
        <v>0</v>
      </c>
      <c r="N100" s="62">
        <f t="shared" si="20"/>
        <v>0</v>
      </c>
      <c r="O100" s="34"/>
      <c r="P100" s="118">
        <f t="shared" si="21"/>
        <v>0</v>
      </c>
      <c r="Q100" s="94">
        <f t="shared" si="22"/>
        <v>0</v>
      </c>
      <c r="R100" s="94">
        <f t="shared" si="23"/>
        <v>0</v>
      </c>
      <c r="S100" s="94">
        <f t="shared" si="24"/>
        <v>0</v>
      </c>
      <c r="T100" s="118">
        <f t="shared" si="25"/>
        <v>0</v>
      </c>
      <c r="U100" s="118">
        <f t="shared" si="26"/>
        <v>0</v>
      </c>
      <c r="V100" s="28"/>
      <c r="W100" s="28"/>
      <c r="X100" s="79"/>
      <c r="Y100" s="28"/>
      <c r="Z100" s="28"/>
    </row>
    <row r="101" spans="1:26" ht="15.75" customHeight="1">
      <c r="A101" s="110" t="s">
        <v>1686</v>
      </c>
      <c r="B101" s="110" t="s">
        <v>1687</v>
      </c>
      <c r="C101" s="58"/>
      <c r="D101" s="59"/>
      <c r="E101" s="110" t="s">
        <v>1688</v>
      </c>
      <c r="F101" s="110">
        <v>2</v>
      </c>
      <c r="G101" s="174">
        <v>0</v>
      </c>
      <c r="H101" s="175">
        <v>5</v>
      </c>
      <c r="I101" s="58">
        <f t="shared" si="18"/>
        <v>7</v>
      </c>
      <c r="J101" s="58"/>
      <c r="K101" s="62"/>
      <c r="L101" s="58" t="s">
        <v>40</v>
      </c>
      <c r="M101" s="62">
        <f t="shared" si="19"/>
        <v>0</v>
      </c>
      <c r="N101" s="62">
        <f t="shared" si="20"/>
        <v>0</v>
      </c>
      <c r="O101" s="34"/>
      <c r="P101" s="118">
        <f t="shared" si="21"/>
        <v>0</v>
      </c>
      <c r="Q101" s="94">
        <f t="shared" si="22"/>
        <v>0</v>
      </c>
      <c r="R101" s="94">
        <f t="shared" si="23"/>
        <v>0</v>
      </c>
      <c r="S101" s="94">
        <f t="shared" si="24"/>
        <v>0</v>
      </c>
      <c r="T101" s="118">
        <f t="shared" si="25"/>
        <v>0</v>
      </c>
      <c r="U101" s="118">
        <f t="shared" si="26"/>
        <v>0</v>
      </c>
      <c r="V101" s="28"/>
      <c r="W101" s="28"/>
      <c r="X101" s="79"/>
      <c r="Y101" s="28"/>
      <c r="Z101" s="28"/>
    </row>
    <row r="102" spans="1:26" ht="15.75" customHeight="1">
      <c r="A102" s="110" t="s">
        <v>1689</v>
      </c>
      <c r="B102" s="110" t="s">
        <v>1690</v>
      </c>
      <c r="C102" s="58"/>
      <c r="D102" s="59"/>
      <c r="E102" s="110" t="s">
        <v>1691</v>
      </c>
      <c r="F102" s="110">
        <v>3</v>
      </c>
      <c r="G102" s="174">
        <v>3</v>
      </c>
      <c r="H102" s="175">
        <v>2</v>
      </c>
      <c r="I102" s="58">
        <f t="shared" si="18"/>
        <v>8</v>
      </c>
      <c r="J102" s="58"/>
      <c r="K102" s="62"/>
      <c r="L102" s="58" t="s">
        <v>40</v>
      </c>
      <c r="M102" s="62">
        <f t="shared" si="19"/>
        <v>0</v>
      </c>
      <c r="N102" s="62">
        <f t="shared" si="20"/>
        <v>0</v>
      </c>
      <c r="O102" s="34"/>
      <c r="P102" s="118">
        <f t="shared" si="21"/>
        <v>0</v>
      </c>
      <c r="Q102" s="94">
        <f t="shared" si="22"/>
        <v>0</v>
      </c>
      <c r="R102" s="94">
        <f t="shared" si="23"/>
        <v>0</v>
      </c>
      <c r="S102" s="94">
        <f t="shared" si="24"/>
        <v>0</v>
      </c>
      <c r="T102" s="118">
        <f t="shared" si="25"/>
        <v>0</v>
      </c>
      <c r="U102" s="118">
        <f t="shared" si="26"/>
        <v>0</v>
      </c>
      <c r="V102" s="28"/>
      <c r="W102" s="28"/>
      <c r="X102" s="79"/>
      <c r="Y102" s="28"/>
      <c r="Z102" s="28"/>
    </row>
    <row r="103" spans="1:26" ht="15.75" customHeight="1">
      <c r="A103" s="110" t="s">
        <v>1692</v>
      </c>
      <c r="B103" s="110" t="s">
        <v>1693</v>
      </c>
      <c r="C103" s="58"/>
      <c r="D103" s="59"/>
      <c r="E103" s="110" t="s">
        <v>1694</v>
      </c>
      <c r="F103" s="110">
        <v>3</v>
      </c>
      <c r="G103" s="174">
        <v>20</v>
      </c>
      <c r="H103" s="175">
        <v>2</v>
      </c>
      <c r="I103" s="58">
        <f t="shared" ref="I103:I134" si="27">SUM(F103:H103)</f>
        <v>25</v>
      </c>
      <c r="J103" s="58"/>
      <c r="K103" s="62"/>
      <c r="L103" s="58" t="s">
        <v>40</v>
      </c>
      <c r="M103" s="62">
        <f t="shared" ref="M103:M129" si="28">K103*I103</f>
        <v>0</v>
      </c>
      <c r="N103" s="62">
        <f t="shared" ref="N103:N134" si="29">(M103*L103)+M103</f>
        <v>0</v>
      </c>
      <c r="O103" s="34"/>
      <c r="P103" s="118">
        <f t="shared" ref="P103:P129" si="30">ROUND((F103*K103),2)</f>
        <v>0</v>
      </c>
      <c r="Q103" s="94">
        <f t="shared" ref="Q103:Q134" si="31">ROUND((P103+P103*L103),2)</f>
        <v>0</v>
      </c>
      <c r="R103" s="94">
        <f t="shared" ref="R103:R129" si="32">ROUND((G103*K103),2)</f>
        <v>0</v>
      </c>
      <c r="S103" s="94">
        <f t="shared" ref="S103:S134" si="33">ROUND((R103+R103*L103),2)</f>
        <v>0</v>
      </c>
      <c r="T103" s="118">
        <f t="shared" ref="T103:T129" si="34">ROUND((H103*K103),2)</f>
        <v>0</v>
      </c>
      <c r="U103" s="118">
        <f t="shared" ref="U103:U134" si="35">ROUND((T103+T103*L103),2)</f>
        <v>0</v>
      </c>
      <c r="V103" s="28"/>
      <c r="W103" s="28"/>
      <c r="X103" s="79"/>
      <c r="Y103" s="28"/>
      <c r="Z103" s="28"/>
    </row>
    <row r="104" spans="1:26" ht="15.75" customHeight="1">
      <c r="A104" s="110" t="s">
        <v>1695</v>
      </c>
      <c r="B104" s="110" t="s">
        <v>1696</v>
      </c>
      <c r="C104" s="58"/>
      <c r="D104" s="59"/>
      <c r="E104" s="110" t="s">
        <v>1697</v>
      </c>
      <c r="F104" s="110">
        <v>3</v>
      </c>
      <c r="G104" s="174">
        <v>1</v>
      </c>
      <c r="H104" s="175">
        <v>2</v>
      </c>
      <c r="I104" s="58">
        <f t="shared" si="27"/>
        <v>6</v>
      </c>
      <c r="J104" s="58"/>
      <c r="K104" s="62"/>
      <c r="L104" s="58" t="s">
        <v>40</v>
      </c>
      <c r="M104" s="62">
        <f t="shared" si="28"/>
        <v>0</v>
      </c>
      <c r="N104" s="62">
        <f t="shared" si="29"/>
        <v>0</v>
      </c>
      <c r="O104" s="34"/>
      <c r="P104" s="118">
        <f t="shared" si="30"/>
        <v>0</v>
      </c>
      <c r="Q104" s="94">
        <f t="shared" si="31"/>
        <v>0</v>
      </c>
      <c r="R104" s="94">
        <f t="shared" si="32"/>
        <v>0</v>
      </c>
      <c r="S104" s="94">
        <f t="shared" si="33"/>
        <v>0</v>
      </c>
      <c r="T104" s="118">
        <f t="shared" si="34"/>
        <v>0</v>
      </c>
      <c r="U104" s="118">
        <f t="shared" si="35"/>
        <v>0</v>
      </c>
      <c r="V104" s="28"/>
      <c r="W104" s="28"/>
      <c r="X104" s="79"/>
      <c r="Y104" s="28"/>
      <c r="Z104" s="28"/>
    </row>
    <row r="105" spans="1:26" ht="15.75" customHeight="1">
      <c r="A105" s="110" t="s">
        <v>1698</v>
      </c>
      <c r="B105" s="110" t="s">
        <v>1699</v>
      </c>
      <c r="C105" s="58"/>
      <c r="D105" s="59"/>
      <c r="E105" s="110" t="s">
        <v>1700</v>
      </c>
      <c r="F105" s="110">
        <v>40</v>
      </c>
      <c r="G105" s="174">
        <v>8</v>
      </c>
      <c r="H105" s="175">
        <v>20</v>
      </c>
      <c r="I105" s="58">
        <f t="shared" si="27"/>
        <v>68</v>
      </c>
      <c r="J105" s="58"/>
      <c r="K105" s="62"/>
      <c r="L105" s="58" t="s">
        <v>40</v>
      </c>
      <c r="M105" s="62">
        <f t="shared" si="28"/>
        <v>0</v>
      </c>
      <c r="N105" s="62">
        <f t="shared" si="29"/>
        <v>0</v>
      </c>
      <c r="O105" s="34"/>
      <c r="P105" s="118">
        <f t="shared" si="30"/>
        <v>0</v>
      </c>
      <c r="Q105" s="94">
        <f t="shared" si="31"/>
        <v>0</v>
      </c>
      <c r="R105" s="94">
        <f t="shared" si="32"/>
        <v>0</v>
      </c>
      <c r="S105" s="94">
        <f t="shared" si="33"/>
        <v>0</v>
      </c>
      <c r="T105" s="118">
        <f t="shared" si="34"/>
        <v>0</v>
      </c>
      <c r="U105" s="118">
        <f t="shared" si="35"/>
        <v>0</v>
      </c>
      <c r="V105" s="28"/>
      <c r="W105" s="28"/>
      <c r="X105" s="79"/>
      <c r="Y105" s="28"/>
      <c r="Z105" s="28"/>
    </row>
    <row r="106" spans="1:26" ht="15.75" customHeight="1">
      <c r="A106" s="110" t="s">
        <v>1701</v>
      </c>
      <c r="B106" s="110" t="s">
        <v>1702</v>
      </c>
      <c r="C106" s="58"/>
      <c r="D106" s="59"/>
      <c r="E106" s="110" t="s">
        <v>1703</v>
      </c>
      <c r="F106" s="110">
        <v>45</v>
      </c>
      <c r="G106" s="174">
        <v>60</v>
      </c>
      <c r="H106" s="175">
        <v>50</v>
      </c>
      <c r="I106" s="58">
        <f t="shared" si="27"/>
        <v>155</v>
      </c>
      <c r="J106" s="58"/>
      <c r="K106" s="62"/>
      <c r="L106" s="58" t="s">
        <v>40</v>
      </c>
      <c r="M106" s="62">
        <f t="shared" si="28"/>
        <v>0</v>
      </c>
      <c r="N106" s="62">
        <f t="shared" si="29"/>
        <v>0</v>
      </c>
      <c r="O106" s="34"/>
      <c r="P106" s="118">
        <f t="shared" si="30"/>
        <v>0</v>
      </c>
      <c r="Q106" s="94">
        <f t="shared" si="31"/>
        <v>0</v>
      </c>
      <c r="R106" s="94">
        <f t="shared" si="32"/>
        <v>0</v>
      </c>
      <c r="S106" s="94">
        <f t="shared" si="33"/>
        <v>0</v>
      </c>
      <c r="T106" s="118">
        <f t="shared" si="34"/>
        <v>0</v>
      </c>
      <c r="U106" s="118">
        <f t="shared" si="35"/>
        <v>0</v>
      </c>
      <c r="V106" s="28"/>
      <c r="W106" s="28"/>
      <c r="X106" s="79"/>
      <c r="Y106" s="28"/>
      <c r="Z106" s="28"/>
    </row>
    <row r="107" spans="1:26" ht="15.75" customHeight="1">
      <c r="A107" s="110" t="s">
        <v>1704</v>
      </c>
      <c r="B107" s="110" t="s">
        <v>1705</v>
      </c>
      <c r="C107" s="58"/>
      <c r="D107" s="59"/>
      <c r="E107" s="110" t="s">
        <v>1706</v>
      </c>
      <c r="F107" s="110">
        <v>30</v>
      </c>
      <c r="G107" s="174">
        <v>30</v>
      </c>
      <c r="H107" s="175">
        <v>20</v>
      </c>
      <c r="I107" s="58">
        <f t="shared" si="27"/>
        <v>80</v>
      </c>
      <c r="J107" s="58"/>
      <c r="K107" s="62"/>
      <c r="L107" s="58" t="s">
        <v>40</v>
      </c>
      <c r="M107" s="62">
        <f t="shared" si="28"/>
        <v>0</v>
      </c>
      <c r="N107" s="62">
        <f t="shared" si="29"/>
        <v>0</v>
      </c>
      <c r="O107" s="34"/>
      <c r="P107" s="118">
        <f t="shared" si="30"/>
        <v>0</v>
      </c>
      <c r="Q107" s="94">
        <f t="shared" si="31"/>
        <v>0</v>
      </c>
      <c r="R107" s="94">
        <f t="shared" si="32"/>
        <v>0</v>
      </c>
      <c r="S107" s="94">
        <f t="shared" si="33"/>
        <v>0</v>
      </c>
      <c r="T107" s="118">
        <f t="shared" si="34"/>
        <v>0</v>
      </c>
      <c r="U107" s="118">
        <f t="shared" si="35"/>
        <v>0</v>
      </c>
      <c r="V107" s="28"/>
      <c r="W107" s="28"/>
      <c r="X107" s="79"/>
      <c r="Y107" s="28"/>
      <c r="Z107" s="28"/>
    </row>
    <row r="108" spans="1:26" ht="15.75" customHeight="1">
      <c r="A108" s="110" t="s">
        <v>1707</v>
      </c>
      <c r="B108" s="110" t="s">
        <v>1708</v>
      </c>
      <c r="C108" s="58"/>
      <c r="D108" s="59"/>
      <c r="E108" s="110" t="s">
        <v>1709</v>
      </c>
      <c r="F108" s="110">
        <v>40</v>
      </c>
      <c r="G108" s="174">
        <v>50</v>
      </c>
      <c r="H108" s="175">
        <v>20</v>
      </c>
      <c r="I108" s="58">
        <f t="shared" si="27"/>
        <v>110</v>
      </c>
      <c r="J108" s="58"/>
      <c r="K108" s="62"/>
      <c r="L108" s="58" t="s">
        <v>40</v>
      </c>
      <c r="M108" s="62">
        <f t="shared" si="28"/>
        <v>0</v>
      </c>
      <c r="N108" s="62">
        <f t="shared" si="29"/>
        <v>0</v>
      </c>
      <c r="O108" s="34"/>
      <c r="P108" s="118">
        <f t="shared" si="30"/>
        <v>0</v>
      </c>
      <c r="Q108" s="94">
        <f t="shared" si="31"/>
        <v>0</v>
      </c>
      <c r="R108" s="94">
        <f t="shared" si="32"/>
        <v>0</v>
      </c>
      <c r="S108" s="94">
        <f t="shared" si="33"/>
        <v>0</v>
      </c>
      <c r="T108" s="118">
        <f t="shared" si="34"/>
        <v>0</v>
      </c>
      <c r="U108" s="118">
        <f t="shared" si="35"/>
        <v>0</v>
      </c>
      <c r="V108" s="28"/>
      <c r="W108" s="28"/>
      <c r="X108" s="79"/>
      <c r="Y108" s="28"/>
      <c r="Z108" s="28"/>
    </row>
    <row r="109" spans="1:26" ht="35.25" customHeight="1">
      <c r="A109" s="110" t="s">
        <v>1710</v>
      </c>
      <c r="B109" s="110" t="s">
        <v>1711</v>
      </c>
      <c r="C109" s="58"/>
      <c r="D109" s="59"/>
      <c r="E109" s="110" t="s">
        <v>1712</v>
      </c>
      <c r="F109" s="110">
        <v>10</v>
      </c>
      <c r="G109" s="174">
        <v>1</v>
      </c>
      <c r="H109" s="175">
        <v>2</v>
      </c>
      <c r="I109" s="58">
        <f t="shared" si="27"/>
        <v>13</v>
      </c>
      <c r="J109" s="58"/>
      <c r="K109" s="62"/>
      <c r="L109" s="58" t="s">
        <v>40</v>
      </c>
      <c r="M109" s="62">
        <f t="shared" si="28"/>
        <v>0</v>
      </c>
      <c r="N109" s="62">
        <f t="shared" si="29"/>
        <v>0</v>
      </c>
      <c r="O109" s="34"/>
      <c r="P109" s="118">
        <f t="shared" si="30"/>
        <v>0</v>
      </c>
      <c r="Q109" s="94">
        <f t="shared" si="31"/>
        <v>0</v>
      </c>
      <c r="R109" s="94">
        <f t="shared" si="32"/>
        <v>0</v>
      </c>
      <c r="S109" s="94">
        <f t="shared" si="33"/>
        <v>0</v>
      </c>
      <c r="T109" s="118">
        <f t="shared" si="34"/>
        <v>0</v>
      </c>
      <c r="U109" s="118">
        <f t="shared" si="35"/>
        <v>0</v>
      </c>
      <c r="V109" s="28"/>
      <c r="W109" s="28"/>
      <c r="X109" s="79"/>
      <c r="Y109" s="28"/>
      <c r="Z109" s="28"/>
    </row>
    <row r="110" spans="1:26" ht="15.75" customHeight="1">
      <c r="A110" s="110" t="s">
        <v>1713</v>
      </c>
      <c r="B110" s="110" t="s">
        <v>1714</v>
      </c>
      <c r="C110" s="58"/>
      <c r="D110" s="59"/>
      <c r="E110" s="110" t="s">
        <v>1715</v>
      </c>
      <c r="F110" s="110">
        <v>5</v>
      </c>
      <c r="G110" s="174">
        <v>2</v>
      </c>
      <c r="H110" s="175">
        <v>15</v>
      </c>
      <c r="I110" s="58">
        <f t="shared" si="27"/>
        <v>22</v>
      </c>
      <c r="J110" s="58"/>
      <c r="K110" s="62"/>
      <c r="L110" s="58" t="s">
        <v>40</v>
      </c>
      <c r="M110" s="62">
        <f t="shared" si="28"/>
        <v>0</v>
      </c>
      <c r="N110" s="62">
        <f t="shared" si="29"/>
        <v>0</v>
      </c>
      <c r="O110" s="34"/>
      <c r="P110" s="118">
        <f t="shared" si="30"/>
        <v>0</v>
      </c>
      <c r="Q110" s="94">
        <f t="shared" si="31"/>
        <v>0</v>
      </c>
      <c r="R110" s="94">
        <f t="shared" si="32"/>
        <v>0</v>
      </c>
      <c r="S110" s="94">
        <f t="shared" si="33"/>
        <v>0</v>
      </c>
      <c r="T110" s="118">
        <f t="shared" si="34"/>
        <v>0</v>
      </c>
      <c r="U110" s="118">
        <f t="shared" si="35"/>
        <v>0</v>
      </c>
      <c r="V110" s="28"/>
      <c r="W110" s="28"/>
      <c r="X110" s="79"/>
      <c r="Y110" s="28"/>
      <c r="Z110" s="28"/>
    </row>
    <row r="111" spans="1:26" ht="15.75" customHeight="1">
      <c r="A111" s="110" t="s">
        <v>1716</v>
      </c>
      <c r="B111" s="110" t="s">
        <v>1717</v>
      </c>
      <c r="C111" s="58"/>
      <c r="D111" s="59"/>
      <c r="E111" s="110" t="s">
        <v>1718</v>
      </c>
      <c r="F111" s="110">
        <v>8</v>
      </c>
      <c r="G111" s="174">
        <v>1</v>
      </c>
      <c r="H111" s="175">
        <v>2</v>
      </c>
      <c r="I111" s="58">
        <f t="shared" si="27"/>
        <v>11</v>
      </c>
      <c r="J111" s="58"/>
      <c r="K111" s="62"/>
      <c r="L111" s="58" t="s">
        <v>40</v>
      </c>
      <c r="M111" s="62">
        <f t="shared" si="28"/>
        <v>0</v>
      </c>
      <c r="N111" s="62">
        <f t="shared" si="29"/>
        <v>0</v>
      </c>
      <c r="O111" s="34"/>
      <c r="P111" s="118">
        <f t="shared" si="30"/>
        <v>0</v>
      </c>
      <c r="Q111" s="94">
        <f t="shared" si="31"/>
        <v>0</v>
      </c>
      <c r="R111" s="94">
        <f t="shared" si="32"/>
        <v>0</v>
      </c>
      <c r="S111" s="94">
        <f t="shared" si="33"/>
        <v>0</v>
      </c>
      <c r="T111" s="118">
        <f t="shared" si="34"/>
        <v>0</v>
      </c>
      <c r="U111" s="118">
        <f t="shared" si="35"/>
        <v>0</v>
      </c>
      <c r="V111" s="28"/>
      <c r="W111" s="28"/>
      <c r="X111" s="79"/>
      <c r="Y111" s="28"/>
      <c r="Z111" s="28"/>
    </row>
    <row r="112" spans="1:26" ht="15.75" customHeight="1">
      <c r="A112" s="110" t="s">
        <v>1719</v>
      </c>
      <c r="B112" s="110" t="s">
        <v>1720</v>
      </c>
      <c r="C112" s="58"/>
      <c r="D112" s="59"/>
      <c r="E112" s="110" t="s">
        <v>1721</v>
      </c>
      <c r="F112" s="110">
        <v>15</v>
      </c>
      <c r="G112" s="174">
        <v>12</v>
      </c>
      <c r="H112" s="175">
        <v>5</v>
      </c>
      <c r="I112" s="58">
        <f t="shared" si="27"/>
        <v>32</v>
      </c>
      <c r="J112" s="58"/>
      <c r="K112" s="62"/>
      <c r="L112" s="58" t="s">
        <v>40</v>
      </c>
      <c r="M112" s="62">
        <f t="shared" si="28"/>
        <v>0</v>
      </c>
      <c r="N112" s="62">
        <f t="shared" si="29"/>
        <v>0</v>
      </c>
      <c r="O112" s="34"/>
      <c r="P112" s="118">
        <f t="shared" si="30"/>
        <v>0</v>
      </c>
      <c r="Q112" s="94">
        <f t="shared" si="31"/>
        <v>0</v>
      </c>
      <c r="R112" s="94">
        <f t="shared" si="32"/>
        <v>0</v>
      </c>
      <c r="S112" s="94">
        <f t="shared" si="33"/>
        <v>0</v>
      </c>
      <c r="T112" s="118">
        <f t="shared" si="34"/>
        <v>0</v>
      </c>
      <c r="U112" s="118">
        <f t="shared" si="35"/>
        <v>0</v>
      </c>
      <c r="V112" s="28"/>
      <c r="W112" s="28"/>
      <c r="X112" s="79"/>
      <c r="Y112" s="28"/>
      <c r="Z112" s="28"/>
    </row>
    <row r="113" spans="1:26" ht="15.75" customHeight="1">
      <c r="A113" s="110" t="s">
        <v>1722</v>
      </c>
      <c r="B113" s="110" t="s">
        <v>1723</v>
      </c>
      <c r="C113" s="58"/>
      <c r="D113" s="59"/>
      <c r="E113" s="110" t="s">
        <v>1721</v>
      </c>
      <c r="F113" s="110">
        <v>5</v>
      </c>
      <c r="G113" s="174">
        <v>1</v>
      </c>
      <c r="H113" s="175">
        <v>10</v>
      </c>
      <c r="I113" s="58">
        <f t="shared" si="27"/>
        <v>16</v>
      </c>
      <c r="J113" s="58"/>
      <c r="K113" s="62"/>
      <c r="L113" s="58" t="s">
        <v>40</v>
      </c>
      <c r="M113" s="62">
        <f t="shared" si="28"/>
        <v>0</v>
      </c>
      <c r="N113" s="62">
        <f t="shared" si="29"/>
        <v>0</v>
      </c>
      <c r="O113" s="34"/>
      <c r="P113" s="118">
        <f t="shared" si="30"/>
        <v>0</v>
      </c>
      <c r="Q113" s="94">
        <f t="shared" si="31"/>
        <v>0</v>
      </c>
      <c r="R113" s="94">
        <f t="shared" si="32"/>
        <v>0</v>
      </c>
      <c r="S113" s="94">
        <f t="shared" si="33"/>
        <v>0</v>
      </c>
      <c r="T113" s="118">
        <f t="shared" si="34"/>
        <v>0</v>
      </c>
      <c r="U113" s="118">
        <f t="shared" si="35"/>
        <v>0</v>
      </c>
      <c r="V113" s="28"/>
      <c r="W113" s="28"/>
      <c r="X113" s="79"/>
      <c r="Y113" s="28"/>
      <c r="Z113" s="28"/>
    </row>
    <row r="114" spans="1:26" ht="15.75" customHeight="1">
      <c r="A114" s="110" t="s">
        <v>1724</v>
      </c>
      <c r="B114" s="110" t="s">
        <v>1725</v>
      </c>
      <c r="C114" s="58"/>
      <c r="D114" s="59"/>
      <c r="E114" s="110" t="s">
        <v>1721</v>
      </c>
      <c r="F114" s="110">
        <v>30</v>
      </c>
      <c r="G114" s="174">
        <v>25</v>
      </c>
      <c r="H114" s="175">
        <v>40</v>
      </c>
      <c r="I114" s="58">
        <f t="shared" si="27"/>
        <v>95</v>
      </c>
      <c r="J114" s="58"/>
      <c r="K114" s="62"/>
      <c r="L114" s="58" t="s">
        <v>40</v>
      </c>
      <c r="M114" s="62">
        <f t="shared" si="28"/>
        <v>0</v>
      </c>
      <c r="N114" s="62">
        <f t="shared" si="29"/>
        <v>0</v>
      </c>
      <c r="O114" s="34"/>
      <c r="P114" s="118">
        <f t="shared" si="30"/>
        <v>0</v>
      </c>
      <c r="Q114" s="94">
        <f t="shared" si="31"/>
        <v>0</v>
      </c>
      <c r="R114" s="94">
        <f t="shared" si="32"/>
        <v>0</v>
      </c>
      <c r="S114" s="94">
        <f t="shared" si="33"/>
        <v>0</v>
      </c>
      <c r="T114" s="118">
        <f t="shared" si="34"/>
        <v>0</v>
      </c>
      <c r="U114" s="118">
        <f t="shared" si="35"/>
        <v>0</v>
      </c>
      <c r="V114" s="28"/>
      <c r="W114" s="28"/>
      <c r="X114" s="79"/>
      <c r="Y114" s="28"/>
      <c r="Z114" s="28"/>
    </row>
    <row r="115" spans="1:26" ht="15.75" customHeight="1">
      <c r="A115" s="110" t="s">
        <v>1726</v>
      </c>
      <c r="B115" s="110" t="s">
        <v>1727</v>
      </c>
      <c r="C115" s="58"/>
      <c r="D115" s="59"/>
      <c r="E115" s="110" t="s">
        <v>1721</v>
      </c>
      <c r="F115" s="110">
        <v>30</v>
      </c>
      <c r="G115" s="174">
        <v>30</v>
      </c>
      <c r="H115" s="175">
        <v>30</v>
      </c>
      <c r="I115" s="58">
        <f t="shared" si="27"/>
        <v>90</v>
      </c>
      <c r="J115" s="58"/>
      <c r="K115" s="62"/>
      <c r="L115" s="58" t="s">
        <v>40</v>
      </c>
      <c r="M115" s="62">
        <f t="shared" si="28"/>
        <v>0</v>
      </c>
      <c r="N115" s="62">
        <f t="shared" si="29"/>
        <v>0</v>
      </c>
      <c r="O115" s="34"/>
      <c r="P115" s="118">
        <f t="shared" si="30"/>
        <v>0</v>
      </c>
      <c r="Q115" s="94">
        <f t="shared" si="31"/>
        <v>0</v>
      </c>
      <c r="R115" s="94">
        <f t="shared" si="32"/>
        <v>0</v>
      </c>
      <c r="S115" s="94">
        <f t="shared" si="33"/>
        <v>0</v>
      </c>
      <c r="T115" s="118">
        <f t="shared" si="34"/>
        <v>0</v>
      </c>
      <c r="U115" s="118">
        <f t="shared" si="35"/>
        <v>0</v>
      </c>
      <c r="V115" s="28"/>
      <c r="W115" s="28"/>
      <c r="X115" s="79"/>
      <c r="Y115" s="28"/>
      <c r="Z115" s="28"/>
    </row>
    <row r="116" spans="1:26" ht="15.75" customHeight="1">
      <c r="A116" s="110" t="s">
        <v>1728</v>
      </c>
      <c r="B116" s="110" t="s">
        <v>1729</v>
      </c>
      <c r="C116" s="58"/>
      <c r="D116" s="59"/>
      <c r="E116" s="110" t="s">
        <v>1730</v>
      </c>
      <c r="F116" s="110">
        <v>60</v>
      </c>
      <c r="G116" s="174">
        <v>8</v>
      </c>
      <c r="H116" s="175">
        <v>80</v>
      </c>
      <c r="I116" s="58">
        <f t="shared" si="27"/>
        <v>148</v>
      </c>
      <c r="J116" s="58"/>
      <c r="K116" s="62"/>
      <c r="L116" s="58" t="s">
        <v>40</v>
      </c>
      <c r="M116" s="62">
        <f t="shared" si="28"/>
        <v>0</v>
      </c>
      <c r="N116" s="62">
        <f t="shared" si="29"/>
        <v>0</v>
      </c>
      <c r="O116" s="34"/>
      <c r="P116" s="118">
        <f t="shared" si="30"/>
        <v>0</v>
      </c>
      <c r="Q116" s="94">
        <f t="shared" si="31"/>
        <v>0</v>
      </c>
      <c r="R116" s="94">
        <f t="shared" si="32"/>
        <v>0</v>
      </c>
      <c r="S116" s="94">
        <f t="shared" si="33"/>
        <v>0</v>
      </c>
      <c r="T116" s="118">
        <f t="shared" si="34"/>
        <v>0</v>
      </c>
      <c r="U116" s="118">
        <f t="shared" si="35"/>
        <v>0</v>
      </c>
      <c r="V116" s="28"/>
      <c r="W116" s="28"/>
      <c r="X116" s="79"/>
      <c r="Y116" s="28"/>
      <c r="Z116" s="28"/>
    </row>
    <row r="117" spans="1:26" ht="15.75" customHeight="1">
      <c r="A117" s="110" t="s">
        <v>1731</v>
      </c>
      <c r="B117" s="110" t="s">
        <v>1732</v>
      </c>
      <c r="C117" s="58"/>
      <c r="D117" s="59"/>
      <c r="E117" s="110" t="s">
        <v>1733</v>
      </c>
      <c r="F117" s="110">
        <v>60</v>
      </c>
      <c r="G117" s="174">
        <v>8</v>
      </c>
      <c r="H117" s="175">
        <v>30</v>
      </c>
      <c r="I117" s="58">
        <f t="shared" si="27"/>
        <v>98</v>
      </c>
      <c r="J117" s="58"/>
      <c r="K117" s="62"/>
      <c r="L117" s="58" t="s">
        <v>40</v>
      </c>
      <c r="M117" s="62">
        <f t="shared" si="28"/>
        <v>0</v>
      </c>
      <c r="N117" s="62">
        <f t="shared" si="29"/>
        <v>0</v>
      </c>
      <c r="O117" s="34"/>
      <c r="P117" s="118">
        <f t="shared" si="30"/>
        <v>0</v>
      </c>
      <c r="Q117" s="94">
        <f t="shared" si="31"/>
        <v>0</v>
      </c>
      <c r="R117" s="94">
        <f t="shared" si="32"/>
        <v>0</v>
      </c>
      <c r="S117" s="94">
        <f t="shared" si="33"/>
        <v>0</v>
      </c>
      <c r="T117" s="118">
        <f t="shared" si="34"/>
        <v>0</v>
      </c>
      <c r="U117" s="118">
        <f t="shared" si="35"/>
        <v>0</v>
      </c>
      <c r="V117" s="28"/>
      <c r="W117" s="28"/>
      <c r="X117" s="79"/>
      <c r="Y117" s="28"/>
      <c r="Z117" s="28"/>
    </row>
    <row r="118" spans="1:26" ht="15.75" customHeight="1">
      <c r="A118" s="110" t="s">
        <v>1734</v>
      </c>
      <c r="B118" s="110" t="s">
        <v>1735</v>
      </c>
      <c r="C118" s="58"/>
      <c r="D118" s="59"/>
      <c r="E118" s="110" t="s">
        <v>1736</v>
      </c>
      <c r="F118" s="110">
        <v>5</v>
      </c>
      <c r="G118" s="174">
        <v>20</v>
      </c>
      <c r="H118" s="175">
        <v>30</v>
      </c>
      <c r="I118" s="58">
        <f t="shared" si="27"/>
        <v>55</v>
      </c>
      <c r="J118" s="58"/>
      <c r="K118" s="62"/>
      <c r="L118" s="58" t="s">
        <v>40</v>
      </c>
      <c r="M118" s="62">
        <f t="shared" si="28"/>
        <v>0</v>
      </c>
      <c r="N118" s="62">
        <f t="shared" si="29"/>
        <v>0</v>
      </c>
      <c r="O118" s="34"/>
      <c r="P118" s="118">
        <f t="shared" si="30"/>
        <v>0</v>
      </c>
      <c r="Q118" s="94">
        <f t="shared" si="31"/>
        <v>0</v>
      </c>
      <c r="R118" s="94">
        <f t="shared" si="32"/>
        <v>0</v>
      </c>
      <c r="S118" s="94">
        <f t="shared" si="33"/>
        <v>0</v>
      </c>
      <c r="T118" s="118">
        <f t="shared" si="34"/>
        <v>0</v>
      </c>
      <c r="U118" s="118">
        <f t="shared" si="35"/>
        <v>0</v>
      </c>
      <c r="V118" s="28"/>
      <c r="W118" s="28"/>
      <c r="X118" s="79"/>
      <c r="Y118" s="28"/>
      <c r="Z118" s="28"/>
    </row>
    <row r="119" spans="1:26" ht="15.75" customHeight="1">
      <c r="A119" s="110" t="s">
        <v>1737</v>
      </c>
      <c r="B119" s="110" t="s">
        <v>1738</v>
      </c>
      <c r="C119" s="58"/>
      <c r="D119" s="59"/>
      <c r="E119" s="110" t="s">
        <v>1739</v>
      </c>
      <c r="F119" s="110">
        <v>60</v>
      </c>
      <c r="G119" s="174">
        <v>30</v>
      </c>
      <c r="H119" s="175">
        <v>30</v>
      </c>
      <c r="I119" s="58">
        <f t="shared" si="27"/>
        <v>120</v>
      </c>
      <c r="J119" s="58"/>
      <c r="K119" s="62"/>
      <c r="L119" s="58" t="s">
        <v>40</v>
      </c>
      <c r="M119" s="62">
        <f t="shared" si="28"/>
        <v>0</v>
      </c>
      <c r="N119" s="62">
        <f t="shared" si="29"/>
        <v>0</v>
      </c>
      <c r="O119" s="34"/>
      <c r="P119" s="118">
        <f t="shared" si="30"/>
        <v>0</v>
      </c>
      <c r="Q119" s="94">
        <f t="shared" si="31"/>
        <v>0</v>
      </c>
      <c r="R119" s="94">
        <f t="shared" si="32"/>
        <v>0</v>
      </c>
      <c r="S119" s="94">
        <f t="shared" si="33"/>
        <v>0</v>
      </c>
      <c r="T119" s="118">
        <f t="shared" si="34"/>
        <v>0</v>
      </c>
      <c r="U119" s="118">
        <f t="shared" si="35"/>
        <v>0</v>
      </c>
      <c r="V119" s="28"/>
      <c r="W119" s="28"/>
      <c r="X119" s="79"/>
      <c r="Y119" s="28"/>
      <c r="Z119" s="28"/>
    </row>
    <row r="120" spans="1:26" ht="15.75" customHeight="1">
      <c r="A120" s="110" t="s">
        <v>1740</v>
      </c>
      <c r="B120" s="110" t="s">
        <v>1741</v>
      </c>
      <c r="C120" s="58"/>
      <c r="D120" s="59"/>
      <c r="E120" s="110" t="s">
        <v>1742</v>
      </c>
      <c r="F120" s="110">
        <v>45</v>
      </c>
      <c r="G120" s="174">
        <v>12</v>
      </c>
      <c r="H120" s="175">
        <v>15</v>
      </c>
      <c r="I120" s="58">
        <f t="shared" si="27"/>
        <v>72</v>
      </c>
      <c r="J120" s="58"/>
      <c r="K120" s="62"/>
      <c r="L120" s="58" t="s">
        <v>40</v>
      </c>
      <c r="M120" s="62">
        <f t="shared" si="28"/>
        <v>0</v>
      </c>
      <c r="N120" s="62">
        <f t="shared" si="29"/>
        <v>0</v>
      </c>
      <c r="O120" s="34"/>
      <c r="P120" s="118">
        <f t="shared" si="30"/>
        <v>0</v>
      </c>
      <c r="Q120" s="94">
        <f t="shared" si="31"/>
        <v>0</v>
      </c>
      <c r="R120" s="94">
        <f t="shared" si="32"/>
        <v>0</v>
      </c>
      <c r="S120" s="94">
        <f t="shared" si="33"/>
        <v>0</v>
      </c>
      <c r="T120" s="118">
        <f t="shared" si="34"/>
        <v>0</v>
      </c>
      <c r="U120" s="118">
        <f t="shared" si="35"/>
        <v>0</v>
      </c>
      <c r="V120" s="28"/>
      <c r="W120" s="28"/>
      <c r="X120" s="79"/>
      <c r="Y120" s="28"/>
      <c r="Z120" s="28"/>
    </row>
    <row r="121" spans="1:26" ht="15.75" customHeight="1">
      <c r="A121" s="110" t="s">
        <v>1743</v>
      </c>
      <c r="B121" s="110" t="s">
        <v>1744</v>
      </c>
      <c r="C121" s="58"/>
      <c r="D121" s="59"/>
      <c r="E121" s="110" t="s">
        <v>1745</v>
      </c>
      <c r="F121" s="110">
        <v>10</v>
      </c>
      <c r="G121" s="174">
        <v>0</v>
      </c>
      <c r="H121" s="175">
        <v>2</v>
      </c>
      <c r="I121" s="58">
        <f t="shared" si="27"/>
        <v>12</v>
      </c>
      <c r="J121" s="58"/>
      <c r="K121" s="62"/>
      <c r="L121" s="58" t="s">
        <v>40</v>
      </c>
      <c r="M121" s="62">
        <f t="shared" si="28"/>
        <v>0</v>
      </c>
      <c r="N121" s="62">
        <f t="shared" si="29"/>
        <v>0</v>
      </c>
      <c r="O121" s="34"/>
      <c r="P121" s="118">
        <f t="shared" si="30"/>
        <v>0</v>
      </c>
      <c r="Q121" s="94">
        <f t="shared" si="31"/>
        <v>0</v>
      </c>
      <c r="R121" s="94">
        <f t="shared" si="32"/>
        <v>0</v>
      </c>
      <c r="S121" s="94">
        <f t="shared" si="33"/>
        <v>0</v>
      </c>
      <c r="T121" s="118">
        <f t="shared" si="34"/>
        <v>0</v>
      </c>
      <c r="U121" s="118">
        <f t="shared" si="35"/>
        <v>0</v>
      </c>
      <c r="V121" s="28"/>
      <c r="W121" s="28"/>
      <c r="X121" s="79"/>
      <c r="Y121" s="28"/>
      <c r="Z121" s="28"/>
    </row>
    <row r="122" spans="1:26" ht="15.75" customHeight="1">
      <c r="A122" s="110" t="s">
        <v>1746</v>
      </c>
      <c r="B122" s="110" t="s">
        <v>1747</v>
      </c>
      <c r="C122" s="58"/>
      <c r="D122" s="59"/>
      <c r="E122" s="110" t="s">
        <v>1748</v>
      </c>
      <c r="F122" s="110">
        <v>10</v>
      </c>
      <c r="G122" s="174">
        <v>18</v>
      </c>
      <c r="H122" s="175">
        <v>2</v>
      </c>
      <c r="I122" s="58">
        <f t="shared" si="27"/>
        <v>30</v>
      </c>
      <c r="J122" s="58"/>
      <c r="K122" s="62"/>
      <c r="L122" s="58" t="s">
        <v>40</v>
      </c>
      <c r="M122" s="62">
        <f t="shared" si="28"/>
        <v>0</v>
      </c>
      <c r="N122" s="62">
        <f t="shared" si="29"/>
        <v>0</v>
      </c>
      <c r="O122" s="34"/>
      <c r="P122" s="118">
        <f t="shared" si="30"/>
        <v>0</v>
      </c>
      <c r="Q122" s="94">
        <f t="shared" si="31"/>
        <v>0</v>
      </c>
      <c r="R122" s="94">
        <f t="shared" si="32"/>
        <v>0</v>
      </c>
      <c r="S122" s="94">
        <f t="shared" si="33"/>
        <v>0</v>
      </c>
      <c r="T122" s="118">
        <f t="shared" si="34"/>
        <v>0</v>
      </c>
      <c r="U122" s="118">
        <f t="shared" si="35"/>
        <v>0</v>
      </c>
      <c r="V122" s="28"/>
      <c r="W122" s="28"/>
      <c r="X122" s="79"/>
      <c r="Y122" s="28"/>
      <c r="Z122" s="28"/>
    </row>
    <row r="123" spans="1:26" ht="15.75" customHeight="1">
      <c r="A123" s="110" t="s">
        <v>1749</v>
      </c>
      <c r="B123" s="110" t="s">
        <v>1750</v>
      </c>
      <c r="C123" s="58"/>
      <c r="D123" s="59"/>
      <c r="E123" s="110" t="s">
        <v>1751</v>
      </c>
      <c r="F123" s="210">
        <v>5</v>
      </c>
      <c r="G123" s="211">
        <v>1</v>
      </c>
      <c r="H123" s="212">
        <v>1</v>
      </c>
      <c r="I123" s="147">
        <f t="shared" si="27"/>
        <v>7</v>
      </c>
      <c r="J123" s="58"/>
      <c r="K123" s="62"/>
      <c r="L123" s="58" t="s">
        <v>40</v>
      </c>
      <c r="M123" s="62">
        <f t="shared" si="28"/>
        <v>0</v>
      </c>
      <c r="N123" s="62">
        <f t="shared" si="29"/>
        <v>0</v>
      </c>
      <c r="O123" s="34"/>
      <c r="P123" s="118">
        <f t="shared" si="30"/>
        <v>0</v>
      </c>
      <c r="Q123" s="94">
        <f t="shared" si="31"/>
        <v>0</v>
      </c>
      <c r="R123" s="94">
        <f t="shared" si="32"/>
        <v>0</v>
      </c>
      <c r="S123" s="94">
        <f t="shared" si="33"/>
        <v>0</v>
      </c>
      <c r="T123" s="118">
        <f t="shared" si="34"/>
        <v>0</v>
      </c>
      <c r="U123" s="118">
        <f t="shared" si="35"/>
        <v>0</v>
      </c>
      <c r="V123" s="28"/>
      <c r="W123" s="28"/>
      <c r="X123" s="79"/>
      <c r="Y123" s="28"/>
      <c r="Z123" s="28"/>
    </row>
    <row r="124" spans="1:26" ht="15.75" customHeight="1">
      <c r="A124" s="110" t="s">
        <v>1752</v>
      </c>
      <c r="B124" s="110" t="s">
        <v>1753</v>
      </c>
      <c r="C124" s="58"/>
      <c r="D124" s="59"/>
      <c r="E124" s="110" t="s">
        <v>1754</v>
      </c>
      <c r="F124" s="210">
        <v>20</v>
      </c>
      <c r="G124" s="211">
        <v>1</v>
      </c>
      <c r="H124" s="212">
        <v>2</v>
      </c>
      <c r="I124" s="147">
        <f t="shared" si="27"/>
        <v>23</v>
      </c>
      <c r="J124" s="58"/>
      <c r="K124" s="62"/>
      <c r="L124" s="58" t="s">
        <v>40</v>
      </c>
      <c r="M124" s="62">
        <f t="shared" si="28"/>
        <v>0</v>
      </c>
      <c r="N124" s="62">
        <f t="shared" si="29"/>
        <v>0</v>
      </c>
      <c r="O124" s="34"/>
      <c r="P124" s="118">
        <f t="shared" si="30"/>
        <v>0</v>
      </c>
      <c r="Q124" s="94">
        <f t="shared" si="31"/>
        <v>0</v>
      </c>
      <c r="R124" s="94">
        <f t="shared" si="32"/>
        <v>0</v>
      </c>
      <c r="S124" s="94">
        <f t="shared" si="33"/>
        <v>0</v>
      </c>
      <c r="T124" s="118">
        <f t="shared" si="34"/>
        <v>0</v>
      </c>
      <c r="U124" s="118">
        <f t="shared" si="35"/>
        <v>0</v>
      </c>
      <c r="V124" s="28"/>
      <c r="W124" s="28"/>
      <c r="X124" s="79"/>
      <c r="Y124" s="28"/>
      <c r="Z124" s="28"/>
    </row>
    <row r="125" spans="1:26" ht="15.75" customHeight="1">
      <c r="A125" s="110" t="s">
        <v>1755</v>
      </c>
      <c r="B125" s="110" t="s">
        <v>1756</v>
      </c>
      <c r="C125" s="58"/>
      <c r="D125" s="59"/>
      <c r="E125" s="110" t="s">
        <v>1757</v>
      </c>
      <c r="F125" s="110">
        <v>10</v>
      </c>
      <c r="G125" s="174">
        <v>1</v>
      </c>
      <c r="H125" s="175">
        <v>1</v>
      </c>
      <c r="I125" s="58">
        <f t="shared" si="27"/>
        <v>12</v>
      </c>
      <c r="J125" s="58"/>
      <c r="K125" s="62"/>
      <c r="L125" s="58" t="s">
        <v>40</v>
      </c>
      <c r="M125" s="62">
        <f t="shared" si="28"/>
        <v>0</v>
      </c>
      <c r="N125" s="62">
        <f t="shared" si="29"/>
        <v>0</v>
      </c>
      <c r="O125" s="34"/>
      <c r="P125" s="118">
        <f t="shared" si="30"/>
        <v>0</v>
      </c>
      <c r="Q125" s="94">
        <f t="shared" si="31"/>
        <v>0</v>
      </c>
      <c r="R125" s="94">
        <f t="shared" si="32"/>
        <v>0</v>
      </c>
      <c r="S125" s="94">
        <f t="shared" si="33"/>
        <v>0</v>
      </c>
      <c r="T125" s="118">
        <f t="shared" si="34"/>
        <v>0</v>
      </c>
      <c r="U125" s="118">
        <f t="shared" si="35"/>
        <v>0</v>
      </c>
      <c r="V125" s="28"/>
      <c r="W125" s="28"/>
      <c r="X125" s="79"/>
      <c r="Y125" s="28"/>
      <c r="Z125" s="28"/>
    </row>
    <row r="126" spans="1:26" ht="15.75" customHeight="1">
      <c r="A126" s="110" t="s">
        <v>1758</v>
      </c>
      <c r="B126" s="110" t="s">
        <v>1759</v>
      </c>
      <c r="C126" s="58"/>
      <c r="D126" s="59"/>
      <c r="E126" s="110" t="s">
        <v>1760</v>
      </c>
      <c r="F126" s="110">
        <v>3</v>
      </c>
      <c r="G126" s="174">
        <v>2</v>
      </c>
      <c r="H126" s="175">
        <v>3</v>
      </c>
      <c r="I126" s="58">
        <f t="shared" si="27"/>
        <v>8</v>
      </c>
      <c r="J126" s="58"/>
      <c r="K126" s="62"/>
      <c r="L126" s="58" t="s">
        <v>40</v>
      </c>
      <c r="M126" s="62">
        <f t="shared" si="28"/>
        <v>0</v>
      </c>
      <c r="N126" s="62">
        <f t="shared" si="29"/>
        <v>0</v>
      </c>
      <c r="O126" s="34"/>
      <c r="P126" s="118">
        <f t="shared" si="30"/>
        <v>0</v>
      </c>
      <c r="Q126" s="94">
        <f t="shared" si="31"/>
        <v>0</v>
      </c>
      <c r="R126" s="94">
        <f t="shared" si="32"/>
        <v>0</v>
      </c>
      <c r="S126" s="94">
        <f t="shared" si="33"/>
        <v>0</v>
      </c>
      <c r="T126" s="118">
        <f t="shared" si="34"/>
        <v>0</v>
      </c>
      <c r="U126" s="118">
        <f t="shared" si="35"/>
        <v>0</v>
      </c>
      <c r="V126" s="28"/>
      <c r="W126" s="28"/>
      <c r="X126" s="79"/>
      <c r="Y126" s="28"/>
      <c r="Z126" s="28"/>
    </row>
    <row r="127" spans="1:26" ht="15.75" customHeight="1">
      <c r="A127" s="110" t="s">
        <v>1761</v>
      </c>
      <c r="B127" s="110" t="s">
        <v>1762</v>
      </c>
      <c r="C127" s="58"/>
      <c r="D127" s="59"/>
      <c r="E127" s="110" t="s">
        <v>1763</v>
      </c>
      <c r="F127" s="110">
        <v>10</v>
      </c>
      <c r="G127" s="174">
        <v>2</v>
      </c>
      <c r="H127" s="175">
        <v>3</v>
      </c>
      <c r="I127" s="58">
        <f t="shared" si="27"/>
        <v>15</v>
      </c>
      <c r="J127" s="58"/>
      <c r="K127" s="62"/>
      <c r="L127" s="58" t="s">
        <v>40</v>
      </c>
      <c r="M127" s="62">
        <f t="shared" si="28"/>
        <v>0</v>
      </c>
      <c r="N127" s="62">
        <f t="shared" si="29"/>
        <v>0</v>
      </c>
      <c r="O127" s="34"/>
      <c r="P127" s="118">
        <f t="shared" si="30"/>
        <v>0</v>
      </c>
      <c r="Q127" s="94">
        <f t="shared" si="31"/>
        <v>0</v>
      </c>
      <c r="R127" s="94">
        <f t="shared" si="32"/>
        <v>0</v>
      </c>
      <c r="S127" s="94">
        <f t="shared" si="33"/>
        <v>0</v>
      </c>
      <c r="T127" s="118">
        <f t="shared" si="34"/>
        <v>0</v>
      </c>
      <c r="U127" s="118">
        <f t="shared" si="35"/>
        <v>0</v>
      </c>
      <c r="V127" s="28"/>
      <c r="W127" s="28"/>
      <c r="X127" s="79"/>
      <c r="Y127" s="28"/>
      <c r="Z127" s="28"/>
    </row>
    <row r="128" spans="1:26" ht="15.75" customHeight="1">
      <c r="A128" s="110" t="s">
        <v>1764</v>
      </c>
      <c r="B128" s="110" t="s">
        <v>1765</v>
      </c>
      <c r="C128" s="58"/>
      <c r="D128" s="59"/>
      <c r="E128" s="110" t="s">
        <v>1766</v>
      </c>
      <c r="F128" s="110">
        <v>1</v>
      </c>
      <c r="G128" s="174">
        <v>2</v>
      </c>
      <c r="H128" s="175">
        <v>3</v>
      </c>
      <c r="I128" s="58">
        <f t="shared" si="27"/>
        <v>6</v>
      </c>
      <c r="J128" s="58"/>
      <c r="K128" s="62"/>
      <c r="L128" s="58" t="s">
        <v>40</v>
      </c>
      <c r="M128" s="62">
        <f t="shared" si="28"/>
        <v>0</v>
      </c>
      <c r="N128" s="62">
        <f t="shared" si="29"/>
        <v>0</v>
      </c>
      <c r="O128" s="34"/>
      <c r="P128" s="118">
        <f t="shared" si="30"/>
        <v>0</v>
      </c>
      <c r="Q128" s="94">
        <f t="shared" si="31"/>
        <v>0</v>
      </c>
      <c r="R128" s="94">
        <f t="shared" si="32"/>
        <v>0</v>
      </c>
      <c r="S128" s="94">
        <f t="shared" si="33"/>
        <v>0</v>
      </c>
      <c r="T128" s="118">
        <f t="shared" si="34"/>
        <v>0</v>
      </c>
      <c r="U128" s="118">
        <f t="shared" si="35"/>
        <v>0</v>
      </c>
      <c r="V128" s="28"/>
      <c r="W128" s="28"/>
      <c r="X128" s="79"/>
      <c r="Y128" s="28"/>
      <c r="Z128" s="28"/>
    </row>
    <row r="129" spans="1:26" ht="15.75" customHeight="1">
      <c r="A129" s="110" t="s">
        <v>1767</v>
      </c>
      <c r="B129" s="110" t="s">
        <v>1768</v>
      </c>
      <c r="C129" s="58"/>
      <c r="D129" s="59"/>
      <c r="E129" s="110" t="s">
        <v>1769</v>
      </c>
      <c r="F129" s="110">
        <v>70</v>
      </c>
      <c r="G129" s="174">
        <v>0</v>
      </c>
      <c r="H129" s="175">
        <v>100</v>
      </c>
      <c r="I129" s="58">
        <f t="shared" si="27"/>
        <v>170</v>
      </c>
      <c r="J129" s="58"/>
      <c r="K129" s="62"/>
      <c r="L129" s="58" t="s">
        <v>40</v>
      </c>
      <c r="M129" s="62">
        <f t="shared" si="28"/>
        <v>0</v>
      </c>
      <c r="N129" s="62">
        <f t="shared" si="29"/>
        <v>0</v>
      </c>
      <c r="O129" s="34"/>
      <c r="P129" s="118">
        <f t="shared" si="30"/>
        <v>0</v>
      </c>
      <c r="Q129" s="94">
        <f t="shared" si="31"/>
        <v>0</v>
      </c>
      <c r="R129" s="94">
        <f t="shared" si="32"/>
        <v>0</v>
      </c>
      <c r="S129" s="94">
        <f t="shared" si="33"/>
        <v>0</v>
      </c>
      <c r="T129" s="118">
        <f t="shared" si="34"/>
        <v>0</v>
      </c>
      <c r="U129" s="118">
        <f t="shared" si="35"/>
        <v>0</v>
      </c>
      <c r="V129" s="28"/>
      <c r="W129" s="28"/>
      <c r="X129" s="79"/>
      <c r="Y129" s="28"/>
      <c r="Z129" s="28"/>
    </row>
    <row r="130" spans="1:26" ht="15.75" customHeight="1">
      <c r="A130" s="28"/>
      <c r="B130" s="395"/>
      <c r="C130" s="395"/>
      <c r="D130" s="395"/>
      <c r="E130" s="395"/>
      <c r="F130" s="395"/>
      <c r="G130" s="476"/>
      <c r="H130" s="477"/>
      <c r="I130" s="395"/>
      <c r="J130" s="395"/>
      <c r="K130" s="395"/>
      <c r="L130" s="395"/>
      <c r="M130" s="478">
        <f>SUM(M7:M129)</f>
        <v>0</v>
      </c>
      <c r="N130" s="479">
        <f>SUM(N7:N129)</f>
        <v>0</v>
      </c>
      <c r="O130" s="34"/>
      <c r="P130" s="65">
        <f t="shared" ref="P130:U130" si="36">SUM(P7:P129)</f>
        <v>0</v>
      </c>
      <c r="Q130" s="65">
        <f t="shared" si="36"/>
        <v>0</v>
      </c>
      <c r="R130" s="65">
        <f t="shared" si="36"/>
        <v>0</v>
      </c>
      <c r="S130" s="65">
        <f t="shared" si="36"/>
        <v>0</v>
      </c>
      <c r="T130" s="65">
        <f t="shared" si="36"/>
        <v>0</v>
      </c>
      <c r="U130" s="65">
        <f t="shared" si="36"/>
        <v>0</v>
      </c>
      <c r="V130" s="28"/>
      <c r="W130" s="28"/>
      <c r="X130" s="79"/>
      <c r="Y130" s="28"/>
      <c r="Z130" s="28"/>
    </row>
    <row r="131" spans="1:26" ht="15.75" customHeight="1">
      <c r="A131" s="28"/>
      <c r="B131" s="33"/>
      <c r="C131" s="33"/>
      <c r="D131" s="34"/>
      <c r="E131" s="34"/>
      <c r="F131" s="36"/>
      <c r="G131" s="36"/>
      <c r="H131" s="482"/>
      <c r="I131" s="158"/>
      <c r="J131" s="36"/>
      <c r="K131" s="35"/>
      <c r="L131" s="242"/>
      <c r="M131" s="242"/>
      <c r="N131" s="34"/>
      <c r="O131" s="34"/>
      <c r="P131" s="99"/>
      <c r="Q131" s="34"/>
      <c r="R131" s="99"/>
      <c r="S131" s="34"/>
      <c r="T131" s="34"/>
      <c r="U131" s="34"/>
      <c r="V131" s="28"/>
      <c r="W131" s="28"/>
      <c r="X131" s="28"/>
      <c r="Y131" s="28"/>
      <c r="Z131" s="28"/>
    </row>
    <row r="132" spans="1:26" ht="15.75" customHeight="1">
      <c r="A132" s="77"/>
      <c r="B132" s="507" t="s">
        <v>1770</v>
      </c>
      <c r="C132" s="508"/>
      <c r="D132" s="152"/>
      <c r="E132" s="152"/>
      <c r="F132" s="509"/>
      <c r="G132" s="509"/>
      <c r="H132" s="510"/>
      <c r="I132" s="511"/>
      <c r="J132" s="509"/>
      <c r="K132" s="512"/>
      <c r="L132" s="513"/>
      <c r="M132" s="513"/>
      <c r="N132" s="152"/>
      <c r="O132" s="152"/>
      <c r="P132" s="514"/>
      <c r="Q132" s="514"/>
      <c r="R132" s="152"/>
      <c r="S132" s="152"/>
      <c r="T132" s="152"/>
      <c r="U132" s="514"/>
      <c r="V132" s="77"/>
      <c r="W132" s="77"/>
      <c r="X132" s="77"/>
      <c r="Y132" s="77"/>
      <c r="Z132" s="77"/>
    </row>
    <row r="133" spans="1:26" ht="15.75" customHeight="1">
      <c r="A133" s="28"/>
      <c r="B133" s="481" t="s">
        <v>1771</v>
      </c>
      <c r="C133" s="33"/>
      <c r="D133" s="34"/>
      <c r="E133" s="34"/>
      <c r="F133" s="36"/>
      <c r="G133" s="36"/>
      <c r="H133" s="482"/>
      <c r="I133" s="158"/>
      <c r="J133" s="36"/>
      <c r="K133" s="35"/>
      <c r="L133" s="242"/>
      <c r="M133" s="242"/>
      <c r="N133" s="34"/>
      <c r="O133" s="34"/>
      <c r="P133" s="99"/>
      <c r="Q133" s="99"/>
      <c r="R133" s="34"/>
      <c r="S133" s="34"/>
      <c r="T133" s="34"/>
      <c r="U133" s="34"/>
      <c r="V133" s="28"/>
      <c r="W133" s="28"/>
      <c r="X133" s="28"/>
      <c r="Y133" s="28"/>
      <c r="Z133" s="28"/>
    </row>
    <row r="134" spans="1:26" ht="15.75" customHeight="1">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row>
    <row r="135" spans="1:26" ht="15.75" customHeight="1">
      <c r="A135" s="28"/>
      <c r="B135" s="34" t="s">
        <v>122</v>
      </c>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row>
    <row r="136" spans="1:26" ht="15.75" customHeight="1">
      <c r="A136" s="28"/>
      <c r="B136" s="34" t="s">
        <v>123</v>
      </c>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row>
    <row r="137" spans="1:26" ht="15.75" customHeight="1"/>
    <row r="138" spans="1:26" ht="15.75" customHeight="1"/>
    <row r="139" spans="1:26" ht="15.75" customHeight="1"/>
    <row r="140" spans="1:26" ht="15.75" customHeight="1"/>
    <row r="141" spans="1:26" ht="15.75" customHeight="1"/>
    <row r="142" spans="1:26" ht="15.75" customHeight="1"/>
    <row r="143" spans="1:26" ht="15.75" customHeight="1"/>
    <row r="144" spans="1:26"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6:U130" xr:uid="{00000000-0009-0000-0000-000014000000}"/>
  <mergeCells count="3">
    <mergeCell ref="P6:Q6"/>
    <mergeCell ref="R6:S6"/>
    <mergeCell ref="T6:U6"/>
  </mergeCells>
  <conditionalFormatting sqref="K7:K129 M7:N129">
    <cfRule type="expression" dxfId="35" priority="2">
      <formula>$K7=#REF!</formula>
    </cfRule>
  </conditionalFormatting>
  <conditionalFormatting sqref="P7:U129">
    <cfRule type="expression" dxfId="34" priority="3">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FF"/>
    <pageSetUpPr fitToPage="1"/>
  </sheetPr>
  <dimension ref="A1:Z1011"/>
  <sheetViews>
    <sheetView zoomScaleNormal="100" workbookViewId="0">
      <selection activeCell="K7" sqref="K7"/>
    </sheetView>
  </sheetViews>
  <sheetFormatPr defaultRowHeight="14.4"/>
  <cols>
    <col min="1" max="1" width="6.109375" customWidth="1"/>
    <col min="2" max="2" width="18.33203125" customWidth="1"/>
    <col min="3" max="3" width="12.44140625" customWidth="1"/>
    <col min="4" max="4" width="16.44140625" customWidth="1"/>
    <col min="5" max="14" width="8.6640625" customWidth="1"/>
    <col min="15" max="15" width="8.88671875" customWidth="1"/>
    <col min="16" max="23" width="8.6640625" customWidth="1"/>
    <col min="24" max="24" width="9.88671875" customWidth="1"/>
    <col min="25" max="26" width="8.6640625" customWidth="1"/>
    <col min="27" max="1025" width="14.44140625" customWidth="1"/>
  </cols>
  <sheetData>
    <row r="1" spans="1:26">
      <c r="A1" s="355" t="s">
        <v>13</v>
      </c>
      <c r="B1" s="100"/>
      <c r="C1" s="100"/>
      <c r="D1" s="185"/>
      <c r="E1" s="185"/>
      <c r="F1" s="188"/>
      <c r="G1" s="188"/>
      <c r="H1" s="185" t="s">
        <v>14</v>
      </c>
      <c r="I1" s="188"/>
      <c r="J1" s="515"/>
      <c r="K1" s="516"/>
      <c r="L1" s="515"/>
      <c r="M1" s="515"/>
      <c r="N1" s="185"/>
      <c r="O1" s="185"/>
      <c r="P1" s="185"/>
      <c r="Q1" s="185"/>
      <c r="R1" s="185"/>
      <c r="S1" s="185"/>
      <c r="T1" s="185"/>
      <c r="U1" s="185"/>
      <c r="V1" s="28"/>
      <c r="W1" s="28"/>
      <c r="X1" s="28"/>
      <c r="Y1" s="28"/>
      <c r="Z1" s="28"/>
    </row>
    <row r="2" spans="1:26">
      <c r="A2" s="185" t="s">
        <v>15</v>
      </c>
      <c r="B2" s="100"/>
      <c r="C2" s="100"/>
      <c r="D2" s="185"/>
      <c r="E2" s="185"/>
      <c r="F2" s="185"/>
      <c r="G2" s="185"/>
      <c r="H2" s="222"/>
      <c r="I2" s="185"/>
      <c r="J2" s="185"/>
      <c r="K2" s="185"/>
      <c r="L2" s="185"/>
      <c r="M2" s="185"/>
      <c r="N2" s="185"/>
      <c r="O2" s="185"/>
      <c r="P2" s="185"/>
      <c r="Q2" s="185"/>
      <c r="R2" s="185"/>
      <c r="S2" s="185"/>
      <c r="T2" s="185"/>
      <c r="U2" s="185"/>
      <c r="V2" s="28"/>
      <c r="W2" s="28"/>
      <c r="X2" s="28"/>
      <c r="Y2" s="28"/>
      <c r="Z2" s="28"/>
    </row>
    <row r="3" spans="1:26">
      <c r="A3" s="185"/>
      <c r="B3" s="100"/>
      <c r="C3" s="100"/>
      <c r="D3" s="185"/>
      <c r="E3" s="185"/>
      <c r="F3" s="188"/>
      <c r="G3" s="188"/>
      <c r="H3" s="517"/>
      <c r="I3" s="188"/>
      <c r="J3" s="515"/>
      <c r="K3" s="516"/>
      <c r="L3" s="515"/>
      <c r="M3" s="515"/>
      <c r="N3" s="185"/>
      <c r="O3" s="185"/>
      <c r="P3" s="185"/>
      <c r="Q3" s="185"/>
      <c r="R3" s="185"/>
      <c r="S3" s="185"/>
      <c r="T3" s="185"/>
      <c r="U3" s="185"/>
      <c r="V3" s="28"/>
      <c r="W3" s="28"/>
      <c r="X3" s="28"/>
      <c r="Y3" s="28"/>
      <c r="Z3" s="28"/>
    </row>
    <row r="4" spans="1:26">
      <c r="A4" s="187" t="s">
        <v>1772</v>
      </c>
      <c r="B4" s="100"/>
      <c r="C4" s="100"/>
      <c r="D4" s="185"/>
      <c r="E4" s="185"/>
      <c r="F4" s="188" t="s">
        <v>17</v>
      </c>
      <c r="G4" s="188"/>
      <c r="H4" s="517"/>
      <c r="I4" s="188"/>
      <c r="J4" s="515"/>
      <c r="K4" s="516"/>
      <c r="L4" s="515"/>
      <c r="M4" s="515"/>
      <c r="N4" s="185"/>
      <c r="O4" s="185"/>
      <c r="P4" s="185"/>
      <c r="Q4" s="185"/>
      <c r="R4" s="185"/>
      <c r="S4" s="185"/>
      <c r="T4" s="185"/>
      <c r="U4" s="185"/>
      <c r="V4" s="28"/>
      <c r="W4" s="28"/>
      <c r="X4" s="28"/>
      <c r="Y4" s="28"/>
      <c r="Z4" s="28"/>
    </row>
    <row r="5" spans="1:26" ht="30.6">
      <c r="A5" s="100"/>
      <c r="B5" s="104"/>
      <c r="C5" s="100"/>
      <c r="D5" s="225"/>
      <c r="E5" s="225"/>
      <c r="F5" s="105" t="s">
        <v>18</v>
      </c>
      <c r="G5" s="106" t="s">
        <v>19</v>
      </c>
      <c r="H5" s="107" t="s">
        <v>20</v>
      </c>
      <c r="I5" s="105" t="s">
        <v>21</v>
      </c>
      <c r="J5" s="100"/>
      <c r="K5" s="100"/>
      <c r="L5" s="108"/>
      <c r="M5" s="100"/>
      <c r="N5" s="100"/>
      <c r="O5" s="185"/>
      <c r="P5" s="185"/>
      <c r="Q5" s="185"/>
      <c r="R5" s="185"/>
      <c r="S5" s="185"/>
      <c r="T5" s="185"/>
      <c r="U5" s="185"/>
      <c r="V5" s="28"/>
      <c r="W5" s="28"/>
      <c r="X5" s="28"/>
      <c r="Y5" s="28"/>
      <c r="Z5" s="28"/>
    </row>
    <row r="6" spans="1:26" ht="40.799999999999997">
      <c r="A6" s="110" t="s">
        <v>125</v>
      </c>
      <c r="B6" s="110" t="s">
        <v>23</v>
      </c>
      <c r="C6" s="111" t="s">
        <v>24</v>
      </c>
      <c r="D6" s="111" t="s">
        <v>25</v>
      </c>
      <c r="E6" s="110" t="s">
        <v>26</v>
      </c>
      <c r="F6" s="52" t="s">
        <v>27</v>
      </c>
      <c r="G6" s="53" t="s">
        <v>27</v>
      </c>
      <c r="H6" s="54" t="s">
        <v>27</v>
      </c>
      <c r="I6" s="110" t="s">
        <v>165</v>
      </c>
      <c r="J6" s="110" t="s">
        <v>29</v>
      </c>
      <c r="K6" s="112" t="s">
        <v>30</v>
      </c>
      <c r="L6" s="110" t="s">
        <v>31</v>
      </c>
      <c r="M6" s="189" t="s">
        <v>32</v>
      </c>
      <c r="N6" s="110" t="s">
        <v>33</v>
      </c>
      <c r="O6" s="185"/>
      <c r="P6" s="8" t="s">
        <v>34</v>
      </c>
      <c r="Q6" s="8"/>
      <c r="R6" s="24" t="s">
        <v>35</v>
      </c>
      <c r="S6" s="24"/>
      <c r="T6" s="6" t="s">
        <v>36</v>
      </c>
      <c r="U6" s="6"/>
      <c r="V6" s="28"/>
      <c r="W6" s="28"/>
      <c r="X6" s="28"/>
      <c r="Y6" s="28"/>
      <c r="Z6" s="28"/>
    </row>
    <row r="7" spans="1:26" ht="20.399999999999999">
      <c r="A7" s="110" t="s">
        <v>1773</v>
      </c>
      <c r="B7" s="135" t="s">
        <v>1774</v>
      </c>
      <c r="C7" s="52"/>
      <c r="D7" s="452"/>
      <c r="E7" s="110" t="s">
        <v>1775</v>
      </c>
      <c r="F7" s="190">
        <v>15</v>
      </c>
      <c r="G7" s="453">
        <v>20</v>
      </c>
      <c r="H7" s="454">
        <v>50</v>
      </c>
      <c r="I7" s="455">
        <f t="shared" ref="I7:I35" si="0">SUM(F7:H7)</f>
        <v>85</v>
      </c>
      <c r="J7" s="128"/>
      <c r="K7" s="282"/>
      <c r="L7" s="456">
        <v>0.08</v>
      </c>
      <c r="M7" s="113">
        <f t="shared" ref="M7:M35" si="1">I7*K7</f>
        <v>0</v>
      </c>
      <c r="N7" s="113">
        <f t="shared" ref="N7:N35" si="2">(M7*L7)+M7</f>
        <v>0</v>
      </c>
      <c r="O7" s="457"/>
      <c r="P7" s="191">
        <f t="shared" ref="P7:P35" si="3">ROUND((F7*K7),2)</f>
        <v>0</v>
      </c>
      <c r="Q7" s="193">
        <f t="shared" ref="Q7:Q35" si="4">ROUND((P7+P7*L7),2)</f>
        <v>0</v>
      </c>
      <c r="R7" s="193">
        <f t="shared" ref="R7:R35" si="5">ROUND((G7*K7),2)</f>
        <v>0</v>
      </c>
      <c r="S7" s="193">
        <f t="shared" ref="S7:S35" si="6">ROUND((R7+R7*L7),2)</f>
        <v>0</v>
      </c>
      <c r="T7" s="191">
        <f t="shared" ref="T7:T35" si="7">ROUND((H7*K7),2)</f>
        <v>0</v>
      </c>
      <c r="U7" s="191">
        <f t="shared" ref="U7:U35" si="8">ROUND((T7+T7*L7),2)</f>
        <v>0</v>
      </c>
      <c r="V7" s="28"/>
      <c r="W7" s="68"/>
      <c r="X7" s="79"/>
      <c r="Y7" s="28"/>
      <c r="Z7" s="28"/>
    </row>
    <row r="8" spans="1:26" ht="30.6">
      <c r="A8" s="462" t="s">
        <v>1776</v>
      </c>
      <c r="B8" s="135" t="s">
        <v>1777</v>
      </c>
      <c r="C8" s="52"/>
      <c r="D8" s="452"/>
      <c r="E8" s="110" t="s">
        <v>1778</v>
      </c>
      <c r="F8" s="190">
        <v>5</v>
      </c>
      <c r="G8" s="453">
        <v>90</v>
      </c>
      <c r="H8" s="454">
        <v>5</v>
      </c>
      <c r="I8" s="455">
        <f t="shared" si="0"/>
        <v>100</v>
      </c>
      <c r="J8" s="128"/>
      <c r="K8" s="282"/>
      <c r="L8" s="456">
        <v>0.08</v>
      </c>
      <c r="M8" s="113">
        <f t="shared" si="1"/>
        <v>0</v>
      </c>
      <c r="N8" s="113">
        <f t="shared" si="2"/>
        <v>0</v>
      </c>
      <c r="O8" s="457"/>
      <c r="P8" s="191">
        <f t="shared" si="3"/>
        <v>0</v>
      </c>
      <c r="Q8" s="193">
        <f t="shared" si="4"/>
        <v>0</v>
      </c>
      <c r="R8" s="193">
        <f t="shared" si="5"/>
        <v>0</v>
      </c>
      <c r="S8" s="193">
        <f t="shared" si="6"/>
        <v>0</v>
      </c>
      <c r="T8" s="191">
        <f t="shared" si="7"/>
        <v>0</v>
      </c>
      <c r="U8" s="191">
        <f t="shared" si="8"/>
        <v>0</v>
      </c>
      <c r="V8" s="28"/>
      <c r="W8" s="28"/>
      <c r="X8" s="79"/>
      <c r="Y8" s="28"/>
      <c r="Z8" s="28"/>
    </row>
    <row r="9" spans="1:26" ht="30.6">
      <c r="A9" s="462" t="s">
        <v>1779</v>
      </c>
      <c r="B9" s="135" t="s">
        <v>1780</v>
      </c>
      <c r="C9" s="52"/>
      <c r="D9" s="452"/>
      <c r="E9" s="110" t="s">
        <v>1781</v>
      </c>
      <c r="F9" s="190">
        <v>60</v>
      </c>
      <c r="G9" s="453">
        <v>30</v>
      </c>
      <c r="H9" s="454">
        <v>120</v>
      </c>
      <c r="I9" s="455">
        <f t="shared" si="0"/>
        <v>210</v>
      </c>
      <c r="J9" s="128"/>
      <c r="K9" s="282"/>
      <c r="L9" s="456">
        <v>0.08</v>
      </c>
      <c r="M9" s="113">
        <f t="shared" si="1"/>
        <v>0</v>
      </c>
      <c r="N9" s="113">
        <f t="shared" si="2"/>
        <v>0</v>
      </c>
      <c r="O9" s="457"/>
      <c r="P9" s="191">
        <f t="shared" si="3"/>
        <v>0</v>
      </c>
      <c r="Q9" s="193">
        <f t="shared" si="4"/>
        <v>0</v>
      </c>
      <c r="R9" s="193">
        <f t="shared" si="5"/>
        <v>0</v>
      </c>
      <c r="S9" s="193">
        <f t="shared" si="6"/>
        <v>0</v>
      </c>
      <c r="T9" s="191">
        <f t="shared" si="7"/>
        <v>0</v>
      </c>
      <c r="U9" s="191">
        <f t="shared" si="8"/>
        <v>0</v>
      </c>
      <c r="V9" s="28"/>
      <c r="W9" s="28"/>
      <c r="X9" s="79"/>
      <c r="Y9" s="28"/>
      <c r="Z9" s="28"/>
    </row>
    <row r="10" spans="1:26" ht="30.6">
      <c r="A10" s="110" t="s">
        <v>1782</v>
      </c>
      <c r="B10" s="135" t="s">
        <v>1783</v>
      </c>
      <c r="C10" s="52"/>
      <c r="D10" s="452"/>
      <c r="E10" s="110" t="s">
        <v>1784</v>
      </c>
      <c r="F10" s="190">
        <v>15</v>
      </c>
      <c r="G10" s="453">
        <v>22</v>
      </c>
      <c r="H10" s="454">
        <v>20</v>
      </c>
      <c r="I10" s="455">
        <f t="shared" si="0"/>
        <v>57</v>
      </c>
      <c r="J10" s="128"/>
      <c r="K10" s="282"/>
      <c r="L10" s="456">
        <v>0.08</v>
      </c>
      <c r="M10" s="113">
        <f t="shared" si="1"/>
        <v>0</v>
      </c>
      <c r="N10" s="113">
        <f t="shared" si="2"/>
        <v>0</v>
      </c>
      <c r="O10" s="457"/>
      <c r="P10" s="191">
        <f t="shared" si="3"/>
        <v>0</v>
      </c>
      <c r="Q10" s="193">
        <f t="shared" si="4"/>
        <v>0</v>
      </c>
      <c r="R10" s="193">
        <f t="shared" si="5"/>
        <v>0</v>
      </c>
      <c r="S10" s="193">
        <f t="shared" si="6"/>
        <v>0</v>
      </c>
      <c r="T10" s="191">
        <f t="shared" si="7"/>
        <v>0</v>
      </c>
      <c r="U10" s="191">
        <f t="shared" si="8"/>
        <v>0</v>
      </c>
      <c r="V10" s="28"/>
      <c r="W10" s="28"/>
      <c r="X10" s="79"/>
      <c r="Y10" s="28"/>
      <c r="Z10" s="28"/>
    </row>
    <row r="11" spans="1:26" ht="30.6">
      <c r="A11" s="110" t="s">
        <v>1785</v>
      </c>
      <c r="B11" s="135" t="s">
        <v>1786</v>
      </c>
      <c r="C11" s="52"/>
      <c r="D11" s="452"/>
      <c r="E11" s="110" t="s">
        <v>1787</v>
      </c>
      <c r="F11" s="190">
        <v>10</v>
      </c>
      <c r="G11" s="453">
        <v>10</v>
      </c>
      <c r="H11" s="454">
        <v>5</v>
      </c>
      <c r="I11" s="455">
        <f t="shared" si="0"/>
        <v>25</v>
      </c>
      <c r="J11" s="128"/>
      <c r="K11" s="282"/>
      <c r="L11" s="456">
        <v>0.08</v>
      </c>
      <c r="M11" s="113">
        <f t="shared" si="1"/>
        <v>0</v>
      </c>
      <c r="N11" s="113">
        <f t="shared" si="2"/>
        <v>0</v>
      </c>
      <c r="O11" s="457"/>
      <c r="P11" s="191">
        <f t="shared" si="3"/>
        <v>0</v>
      </c>
      <c r="Q11" s="193">
        <f t="shared" si="4"/>
        <v>0</v>
      </c>
      <c r="R11" s="193">
        <f t="shared" si="5"/>
        <v>0</v>
      </c>
      <c r="S11" s="193">
        <f t="shared" si="6"/>
        <v>0</v>
      </c>
      <c r="T11" s="191">
        <f t="shared" si="7"/>
        <v>0</v>
      </c>
      <c r="U11" s="191">
        <f t="shared" si="8"/>
        <v>0</v>
      </c>
      <c r="V11" s="28"/>
      <c r="W11" s="28"/>
      <c r="X11" s="79"/>
      <c r="Y11" s="28"/>
      <c r="Z11" s="28"/>
    </row>
    <row r="12" spans="1:26" ht="30.6">
      <c r="A12" s="110" t="s">
        <v>1788</v>
      </c>
      <c r="B12" s="135" t="s">
        <v>1789</v>
      </c>
      <c r="C12" s="52"/>
      <c r="D12" s="452"/>
      <c r="E12" s="110" t="s">
        <v>1790</v>
      </c>
      <c r="F12" s="190">
        <v>5</v>
      </c>
      <c r="G12" s="453">
        <v>25</v>
      </c>
      <c r="H12" s="454">
        <v>5</v>
      </c>
      <c r="I12" s="455">
        <f t="shared" si="0"/>
        <v>35</v>
      </c>
      <c r="J12" s="128"/>
      <c r="K12" s="282"/>
      <c r="L12" s="456">
        <v>0.08</v>
      </c>
      <c r="M12" s="113">
        <f t="shared" si="1"/>
        <v>0</v>
      </c>
      <c r="N12" s="113">
        <f t="shared" si="2"/>
        <v>0</v>
      </c>
      <c r="O12" s="457"/>
      <c r="P12" s="191">
        <f t="shared" si="3"/>
        <v>0</v>
      </c>
      <c r="Q12" s="193">
        <f t="shared" si="4"/>
        <v>0</v>
      </c>
      <c r="R12" s="193">
        <f t="shared" si="5"/>
        <v>0</v>
      </c>
      <c r="S12" s="193">
        <f t="shared" si="6"/>
        <v>0</v>
      </c>
      <c r="T12" s="191">
        <f t="shared" si="7"/>
        <v>0</v>
      </c>
      <c r="U12" s="191">
        <f t="shared" si="8"/>
        <v>0</v>
      </c>
      <c r="V12" s="28"/>
      <c r="W12" s="28"/>
      <c r="X12" s="79"/>
      <c r="Y12" s="28"/>
      <c r="Z12" s="28"/>
    </row>
    <row r="13" spans="1:26" ht="52.8">
      <c r="A13" s="110" t="s">
        <v>1791</v>
      </c>
      <c r="B13" s="518" t="s">
        <v>1792</v>
      </c>
      <c r="C13" s="87"/>
      <c r="D13" s="89"/>
      <c r="E13" s="88" t="s">
        <v>1793</v>
      </c>
      <c r="F13" s="190">
        <v>25</v>
      </c>
      <c r="G13" s="453">
        <v>2</v>
      </c>
      <c r="H13" s="454">
        <v>10</v>
      </c>
      <c r="I13" s="455">
        <f t="shared" si="0"/>
        <v>37</v>
      </c>
      <c r="J13" s="519"/>
      <c r="K13" s="484"/>
      <c r="L13" s="456">
        <v>0.08</v>
      </c>
      <c r="M13" s="113">
        <f t="shared" si="1"/>
        <v>0</v>
      </c>
      <c r="N13" s="113">
        <f t="shared" si="2"/>
        <v>0</v>
      </c>
      <c r="O13" s="457"/>
      <c r="P13" s="191">
        <f t="shared" si="3"/>
        <v>0</v>
      </c>
      <c r="Q13" s="193">
        <f t="shared" si="4"/>
        <v>0</v>
      </c>
      <c r="R13" s="193">
        <f t="shared" si="5"/>
        <v>0</v>
      </c>
      <c r="S13" s="193">
        <f t="shared" si="6"/>
        <v>0</v>
      </c>
      <c r="T13" s="191">
        <f t="shared" si="7"/>
        <v>0</v>
      </c>
      <c r="U13" s="191">
        <f t="shared" si="8"/>
        <v>0</v>
      </c>
      <c r="V13" s="28"/>
      <c r="W13" s="28"/>
      <c r="X13" s="79"/>
      <c r="Y13" s="28"/>
      <c r="Z13" s="28"/>
    </row>
    <row r="14" spans="1:26" ht="42">
      <c r="A14" s="110" t="s">
        <v>1794</v>
      </c>
      <c r="B14" s="483" t="s">
        <v>1795</v>
      </c>
      <c r="C14" s="87"/>
      <c r="D14" s="89"/>
      <c r="E14" s="520" t="s">
        <v>1796</v>
      </c>
      <c r="F14" s="190">
        <v>5</v>
      </c>
      <c r="G14" s="453">
        <v>25</v>
      </c>
      <c r="H14" s="454">
        <v>10</v>
      </c>
      <c r="I14" s="455">
        <f t="shared" si="0"/>
        <v>40</v>
      </c>
      <c r="J14" s="86"/>
      <c r="K14" s="195"/>
      <c r="L14" s="456">
        <v>0.08</v>
      </c>
      <c r="M14" s="113">
        <f t="shared" si="1"/>
        <v>0</v>
      </c>
      <c r="N14" s="113">
        <f t="shared" si="2"/>
        <v>0</v>
      </c>
      <c r="O14" s="457"/>
      <c r="P14" s="191">
        <f t="shared" si="3"/>
        <v>0</v>
      </c>
      <c r="Q14" s="193">
        <f t="shared" si="4"/>
        <v>0</v>
      </c>
      <c r="R14" s="193">
        <f t="shared" si="5"/>
        <v>0</v>
      </c>
      <c r="S14" s="193">
        <f t="shared" si="6"/>
        <v>0</v>
      </c>
      <c r="T14" s="191">
        <f t="shared" si="7"/>
        <v>0</v>
      </c>
      <c r="U14" s="191">
        <f t="shared" si="8"/>
        <v>0</v>
      </c>
      <c r="V14" s="28"/>
      <c r="W14" s="28"/>
      <c r="X14" s="79"/>
      <c r="Y14" s="28"/>
      <c r="Z14" s="28"/>
    </row>
    <row r="15" spans="1:26" ht="62.4">
      <c r="A15" s="110" t="s">
        <v>1797</v>
      </c>
      <c r="B15" s="135" t="s">
        <v>1798</v>
      </c>
      <c r="C15" s="52"/>
      <c r="D15" s="521"/>
      <c r="E15" s="522" t="s">
        <v>1799</v>
      </c>
      <c r="F15" s="523">
        <v>1</v>
      </c>
      <c r="G15" s="524">
        <v>2</v>
      </c>
      <c r="H15" s="525">
        <v>0</v>
      </c>
      <c r="I15" s="526">
        <f t="shared" si="0"/>
        <v>3</v>
      </c>
      <c r="J15" s="527"/>
      <c r="K15" s="528"/>
      <c r="L15" s="456">
        <v>0.08</v>
      </c>
      <c r="M15" s="113">
        <f t="shared" si="1"/>
        <v>0</v>
      </c>
      <c r="N15" s="113">
        <f t="shared" si="2"/>
        <v>0</v>
      </c>
      <c r="O15" s="529"/>
      <c r="P15" s="191">
        <f t="shared" si="3"/>
        <v>0</v>
      </c>
      <c r="Q15" s="193">
        <f t="shared" si="4"/>
        <v>0</v>
      </c>
      <c r="R15" s="193">
        <f t="shared" si="5"/>
        <v>0</v>
      </c>
      <c r="S15" s="193">
        <f t="shared" si="6"/>
        <v>0</v>
      </c>
      <c r="T15" s="191">
        <f t="shared" si="7"/>
        <v>0</v>
      </c>
      <c r="U15" s="191">
        <f t="shared" si="8"/>
        <v>0</v>
      </c>
      <c r="V15" s="28"/>
      <c r="W15" s="28"/>
      <c r="X15" s="79"/>
      <c r="Y15" s="28"/>
      <c r="Z15" s="28"/>
    </row>
    <row r="16" spans="1:26" ht="40.799999999999997">
      <c r="A16" s="110" t="s">
        <v>1800</v>
      </c>
      <c r="B16" s="135" t="s">
        <v>1801</v>
      </c>
      <c r="C16" s="52"/>
      <c r="D16" s="452"/>
      <c r="E16" s="135" t="s">
        <v>1802</v>
      </c>
      <c r="F16" s="190">
        <v>15</v>
      </c>
      <c r="G16" s="453">
        <v>5</v>
      </c>
      <c r="H16" s="454">
        <v>5</v>
      </c>
      <c r="I16" s="455">
        <f t="shared" si="0"/>
        <v>25</v>
      </c>
      <c r="J16" s="128"/>
      <c r="K16" s="282"/>
      <c r="L16" s="456">
        <v>0.08</v>
      </c>
      <c r="M16" s="113">
        <f t="shared" si="1"/>
        <v>0</v>
      </c>
      <c r="N16" s="113">
        <f t="shared" si="2"/>
        <v>0</v>
      </c>
      <c r="O16" s="457"/>
      <c r="P16" s="191">
        <f t="shared" si="3"/>
        <v>0</v>
      </c>
      <c r="Q16" s="193">
        <f t="shared" si="4"/>
        <v>0</v>
      </c>
      <c r="R16" s="193">
        <f t="shared" si="5"/>
        <v>0</v>
      </c>
      <c r="S16" s="193">
        <f t="shared" si="6"/>
        <v>0</v>
      </c>
      <c r="T16" s="191">
        <f t="shared" si="7"/>
        <v>0</v>
      </c>
      <c r="U16" s="191">
        <f t="shared" si="8"/>
        <v>0</v>
      </c>
      <c r="V16" s="28"/>
      <c r="W16" s="28"/>
      <c r="X16" s="79"/>
      <c r="Y16" s="28"/>
      <c r="Z16" s="28"/>
    </row>
    <row r="17" spans="1:26" ht="30.6">
      <c r="A17" s="110" t="s">
        <v>1803</v>
      </c>
      <c r="B17" s="135" t="s">
        <v>1804</v>
      </c>
      <c r="C17" s="52"/>
      <c r="D17" s="452"/>
      <c r="E17" s="135" t="s">
        <v>1805</v>
      </c>
      <c r="F17" s="190">
        <v>30</v>
      </c>
      <c r="G17" s="453">
        <v>25</v>
      </c>
      <c r="H17" s="454">
        <v>25</v>
      </c>
      <c r="I17" s="455">
        <f t="shared" si="0"/>
        <v>80</v>
      </c>
      <c r="J17" s="128"/>
      <c r="K17" s="282"/>
      <c r="L17" s="456">
        <v>0.08</v>
      </c>
      <c r="M17" s="113">
        <f t="shared" si="1"/>
        <v>0</v>
      </c>
      <c r="N17" s="113">
        <f t="shared" si="2"/>
        <v>0</v>
      </c>
      <c r="O17" s="457"/>
      <c r="P17" s="191">
        <f t="shared" si="3"/>
        <v>0</v>
      </c>
      <c r="Q17" s="193">
        <f t="shared" si="4"/>
        <v>0</v>
      </c>
      <c r="R17" s="193">
        <f t="shared" si="5"/>
        <v>0</v>
      </c>
      <c r="S17" s="193">
        <f t="shared" si="6"/>
        <v>0</v>
      </c>
      <c r="T17" s="191">
        <f t="shared" si="7"/>
        <v>0</v>
      </c>
      <c r="U17" s="191">
        <f t="shared" si="8"/>
        <v>0</v>
      </c>
      <c r="V17" s="28"/>
      <c r="W17" s="28"/>
      <c r="X17" s="79"/>
      <c r="Y17" s="28"/>
      <c r="Z17" s="28"/>
    </row>
    <row r="18" spans="1:26" ht="30.6">
      <c r="A18" s="110" t="s">
        <v>1806</v>
      </c>
      <c r="B18" s="135" t="s">
        <v>1807</v>
      </c>
      <c r="C18" s="52"/>
      <c r="D18" s="452"/>
      <c r="E18" s="110" t="s">
        <v>1808</v>
      </c>
      <c r="F18" s="190">
        <v>3</v>
      </c>
      <c r="G18" s="453">
        <v>1</v>
      </c>
      <c r="H18" s="454">
        <v>1</v>
      </c>
      <c r="I18" s="455">
        <f t="shared" si="0"/>
        <v>5</v>
      </c>
      <c r="J18" s="128"/>
      <c r="K18" s="282"/>
      <c r="L18" s="456">
        <v>0.08</v>
      </c>
      <c r="M18" s="113">
        <f t="shared" si="1"/>
        <v>0</v>
      </c>
      <c r="N18" s="113">
        <f t="shared" si="2"/>
        <v>0</v>
      </c>
      <c r="O18" s="457"/>
      <c r="P18" s="191">
        <f t="shared" si="3"/>
        <v>0</v>
      </c>
      <c r="Q18" s="193">
        <f t="shared" si="4"/>
        <v>0</v>
      </c>
      <c r="R18" s="193">
        <f t="shared" si="5"/>
        <v>0</v>
      </c>
      <c r="S18" s="193">
        <f t="shared" si="6"/>
        <v>0</v>
      </c>
      <c r="T18" s="191">
        <f t="shared" si="7"/>
        <v>0</v>
      </c>
      <c r="U18" s="191">
        <f t="shared" si="8"/>
        <v>0</v>
      </c>
      <c r="V18" s="28"/>
      <c r="W18" s="28"/>
      <c r="X18" s="79"/>
      <c r="Y18" s="28"/>
      <c r="Z18" s="28"/>
    </row>
    <row r="19" spans="1:26" ht="42">
      <c r="A19" s="110" t="s">
        <v>1809</v>
      </c>
      <c r="B19" s="483" t="s">
        <v>1810</v>
      </c>
      <c r="C19" s="483"/>
      <c r="D19" s="89"/>
      <c r="E19" s="530" t="s">
        <v>1811</v>
      </c>
      <c r="F19" s="190">
        <v>10</v>
      </c>
      <c r="G19" s="453">
        <v>20</v>
      </c>
      <c r="H19" s="454">
        <v>10</v>
      </c>
      <c r="I19" s="455">
        <f t="shared" si="0"/>
        <v>40</v>
      </c>
      <c r="J19" s="519"/>
      <c r="K19" s="195"/>
      <c r="L19" s="456">
        <v>0.08</v>
      </c>
      <c r="M19" s="113">
        <f t="shared" si="1"/>
        <v>0</v>
      </c>
      <c r="N19" s="113">
        <f t="shared" si="2"/>
        <v>0</v>
      </c>
      <c r="O19" s="457"/>
      <c r="P19" s="191">
        <f t="shared" si="3"/>
        <v>0</v>
      </c>
      <c r="Q19" s="193">
        <f t="shared" si="4"/>
        <v>0</v>
      </c>
      <c r="R19" s="193">
        <f t="shared" si="5"/>
        <v>0</v>
      </c>
      <c r="S19" s="193">
        <f t="shared" si="6"/>
        <v>0</v>
      </c>
      <c r="T19" s="191">
        <f t="shared" si="7"/>
        <v>0</v>
      </c>
      <c r="U19" s="191">
        <f t="shared" si="8"/>
        <v>0</v>
      </c>
      <c r="V19" s="28"/>
      <c r="W19" s="28"/>
      <c r="X19" s="79"/>
      <c r="Y19" s="28"/>
      <c r="Z19" s="28"/>
    </row>
    <row r="20" spans="1:26" ht="30.6">
      <c r="A20" s="110" t="s">
        <v>1812</v>
      </c>
      <c r="B20" s="135" t="s">
        <v>1813</v>
      </c>
      <c r="C20" s="52"/>
      <c r="D20" s="452"/>
      <c r="E20" s="110" t="s">
        <v>1814</v>
      </c>
      <c r="F20" s="190">
        <v>20</v>
      </c>
      <c r="G20" s="453">
        <v>2</v>
      </c>
      <c r="H20" s="454">
        <v>5</v>
      </c>
      <c r="I20" s="455">
        <f t="shared" si="0"/>
        <v>27</v>
      </c>
      <c r="J20" s="128"/>
      <c r="K20" s="282"/>
      <c r="L20" s="456">
        <v>0.08</v>
      </c>
      <c r="M20" s="113">
        <f t="shared" si="1"/>
        <v>0</v>
      </c>
      <c r="N20" s="113">
        <f t="shared" si="2"/>
        <v>0</v>
      </c>
      <c r="O20" s="457"/>
      <c r="P20" s="191">
        <f t="shared" si="3"/>
        <v>0</v>
      </c>
      <c r="Q20" s="193">
        <f t="shared" si="4"/>
        <v>0</v>
      </c>
      <c r="R20" s="193">
        <f t="shared" si="5"/>
        <v>0</v>
      </c>
      <c r="S20" s="193">
        <f t="shared" si="6"/>
        <v>0</v>
      </c>
      <c r="T20" s="191">
        <f t="shared" si="7"/>
        <v>0</v>
      </c>
      <c r="U20" s="191">
        <f t="shared" si="8"/>
        <v>0</v>
      </c>
      <c r="V20" s="28"/>
      <c r="W20" s="28"/>
      <c r="X20" s="79"/>
      <c r="Y20" s="28"/>
      <c r="Z20" s="28"/>
    </row>
    <row r="21" spans="1:26" ht="20.399999999999999">
      <c r="A21" s="110" t="s">
        <v>1815</v>
      </c>
      <c r="B21" s="135" t="s">
        <v>1816</v>
      </c>
      <c r="C21" s="52"/>
      <c r="D21" s="452"/>
      <c r="E21" s="110" t="s">
        <v>1817</v>
      </c>
      <c r="F21" s="190">
        <v>5</v>
      </c>
      <c r="G21" s="453">
        <v>2</v>
      </c>
      <c r="H21" s="454">
        <v>5</v>
      </c>
      <c r="I21" s="455">
        <f t="shared" si="0"/>
        <v>12</v>
      </c>
      <c r="J21" s="128"/>
      <c r="K21" s="282"/>
      <c r="L21" s="456">
        <v>0.08</v>
      </c>
      <c r="M21" s="113">
        <f t="shared" si="1"/>
        <v>0</v>
      </c>
      <c r="N21" s="113">
        <f t="shared" si="2"/>
        <v>0</v>
      </c>
      <c r="O21" s="457"/>
      <c r="P21" s="191">
        <f t="shared" si="3"/>
        <v>0</v>
      </c>
      <c r="Q21" s="193">
        <f t="shared" si="4"/>
        <v>0</v>
      </c>
      <c r="R21" s="193">
        <f t="shared" si="5"/>
        <v>0</v>
      </c>
      <c r="S21" s="193">
        <f t="shared" si="6"/>
        <v>0</v>
      </c>
      <c r="T21" s="191">
        <f t="shared" si="7"/>
        <v>0</v>
      </c>
      <c r="U21" s="191">
        <f t="shared" si="8"/>
        <v>0</v>
      </c>
      <c r="V21" s="28"/>
      <c r="W21" s="28"/>
      <c r="X21" s="79"/>
      <c r="Y21" s="28"/>
      <c r="Z21" s="28"/>
    </row>
    <row r="22" spans="1:26" ht="39.6">
      <c r="A22" s="110" t="s">
        <v>1818</v>
      </c>
      <c r="B22" s="518" t="s">
        <v>1819</v>
      </c>
      <c r="C22" s="87"/>
      <c r="D22" s="89"/>
      <c r="E22" s="88" t="s">
        <v>1820</v>
      </c>
      <c r="F22" s="190">
        <v>5</v>
      </c>
      <c r="G22" s="453">
        <v>3</v>
      </c>
      <c r="H22" s="454">
        <v>5</v>
      </c>
      <c r="I22" s="455">
        <f t="shared" si="0"/>
        <v>13</v>
      </c>
      <c r="J22" s="519"/>
      <c r="K22" s="531"/>
      <c r="L22" s="456">
        <v>0.08</v>
      </c>
      <c r="M22" s="113">
        <f t="shared" si="1"/>
        <v>0</v>
      </c>
      <c r="N22" s="113">
        <f t="shared" si="2"/>
        <v>0</v>
      </c>
      <c r="O22" s="457"/>
      <c r="P22" s="191">
        <f t="shared" si="3"/>
        <v>0</v>
      </c>
      <c r="Q22" s="193">
        <f t="shared" si="4"/>
        <v>0</v>
      </c>
      <c r="R22" s="193">
        <f t="shared" si="5"/>
        <v>0</v>
      </c>
      <c r="S22" s="193">
        <f t="shared" si="6"/>
        <v>0</v>
      </c>
      <c r="T22" s="191">
        <f t="shared" si="7"/>
        <v>0</v>
      </c>
      <c r="U22" s="191">
        <f t="shared" si="8"/>
        <v>0</v>
      </c>
      <c r="V22" s="28"/>
      <c r="W22" s="28"/>
      <c r="X22" s="79"/>
      <c r="Y22" s="28"/>
      <c r="Z22" s="28"/>
    </row>
    <row r="23" spans="1:26" ht="15.75" customHeight="1">
      <c r="A23" s="110" t="s">
        <v>1821</v>
      </c>
      <c r="B23" s="135" t="s">
        <v>1822</v>
      </c>
      <c r="C23" s="52"/>
      <c r="D23" s="452"/>
      <c r="E23" s="110" t="s">
        <v>1823</v>
      </c>
      <c r="F23" s="190">
        <v>200</v>
      </c>
      <c r="G23" s="453">
        <v>75</v>
      </c>
      <c r="H23" s="454">
        <v>600</v>
      </c>
      <c r="I23" s="455">
        <f t="shared" si="0"/>
        <v>875</v>
      </c>
      <c r="J23" s="128"/>
      <c r="K23" s="282"/>
      <c r="L23" s="456">
        <v>0.08</v>
      </c>
      <c r="M23" s="113">
        <f t="shared" si="1"/>
        <v>0</v>
      </c>
      <c r="N23" s="113">
        <f t="shared" si="2"/>
        <v>0</v>
      </c>
      <c r="O23" s="457"/>
      <c r="P23" s="191">
        <f t="shared" si="3"/>
        <v>0</v>
      </c>
      <c r="Q23" s="193">
        <f t="shared" si="4"/>
        <v>0</v>
      </c>
      <c r="R23" s="193">
        <f t="shared" si="5"/>
        <v>0</v>
      </c>
      <c r="S23" s="193">
        <f t="shared" si="6"/>
        <v>0</v>
      </c>
      <c r="T23" s="191">
        <f t="shared" si="7"/>
        <v>0</v>
      </c>
      <c r="U23" s="191">
        <f t="shared" si="8"/>
        <v>0</v>
      </c>
      <c r="V23" s="28"/>
      <c r="W23" s="28"/>
      <c r="X23" s="79"/>
      <c r="Y23" s="28"/>
      <c r="Z23" s="28"/>
    </row>
    <row r="24" spans="1:26" ht="15.75" customHeight="1">
      <c r="A24" s="110" t="s">
        <v>1824</v>
      </c>
      <c r="B24" s="365" t="s">
        <v>1825</v>
      </c>
      <c r="C24" s="52"/>
      <c r="D24" s="452"/>
      <c r="E24" s="110" t="s">
        <v>1826</v>
      </c>
      <c r="F24" s="110">
        <v>5</v>
      </c>
      <c r="G24" s="453">
        <v>1</v>
      </c>
      <c r="H24" s="454">
        <v>5</v>
      </c>
      <c r="I24" s="455">
        <f t="shared" si="0"/>
        <v>11</v>
      </c>
      <c r="J24" s="128"/>
      <c r="K24" s="282"/>
      <c r="L24" s="456">
        <v>0.08</v>
      </c>
      <c r="M24" s="113">
        <f t="shared" si="1"/>
        <v>0</v>
      </c>
      <c r="N24" s="113">
        <f t="shared" si="2"/>
        <v>0</v>
      </c>
      <c r="O24" s="464"/>
      <c r="P24" s="191">
        <f t="shared" si="3"/>
        <v>0</v>
      </c>
      <c r="Q24" s="193">
        <f t="shared" si="4"/>
        <v>0</v>
      </c>
      <c r="R24" s="193">
        <f t="shared" si="5"/>
        <v>0</v>
      </c>
      <c r="S24" s="193">
        <f t="shared" si="6"/>
        <v>0</v>
      </c>
      <c r="T24" s="191">
        <f t="shared" si="7"/>
        <v>0</v>
      </c>
      <c r="U24" s="191">
        <f t="shared" si="8"/>
        <v>0</v>
      </c>
      <c r="V24" s="28"/>
      <c r="W24" s="28"/>
      <c r="X24" s="79"/>
      <c r="Y24" s="28"/>
      <c r="Z24" s="28"/>
    </row>
    <row r="25" spans="1:26" ht="15.75" customHeight="1">
      <c r="A25" s="110" t="s">
        <v>1827</v>
      </c>
      <c r="B25" s="134" t="s">
        <v>1828</v>
      </c>
      <c r="C25" s="52"/>
      <c r="D25" s="452"/>
      <c r="E25" s="52" t="s">
        <v>1829</v>
      </c>
      <c r="F25" s="532">
        <v>10</v>
      </c>
      <c r="G25" s="453">
        <v>200</v>
      </c>
      <c r="H25" s="454">
        <v>200</v>
      </c>
      <c r="I25" s="533">
        <f t="shared" si="0"/>
        <v>410</v>
      </c>
      <c r="J25" s="128"/>
      <c r="K25" s="282"/>
      <c r="L25" s="456">
        <v>0.08</v>
      </c>
      <c r="M25" s="113">
        <f t="shared" si="1"/>
        <v>0</v>
      </c>
      <c r="N25" s="113">
        <f t="shared" si="2"/>
        <v>0</v>
      </c>
      <c r="O25" s="34"/>
      <c r="P25" s="191">
        <f t="shared" si="3"/>
        <v>0</v>
      </c>
      <c r="Q25" s="193">
        <f t="shared" si="4"/>
        <v>0</v>
      </c>
      <c r="R25" s="193">
        <f t="shared" si="5"/>
        <v>0</v>
      </c>
      <c r="S25" s="193">
        <f t="shared" si="6"/>
        <v>0</v>
      </c>
      <c r="T25" s="191">
        <f t="shared" si="7"/>
        <v>0</v>
      </c>
      <c r="U25" s="191">
        <f t="shared" si="8"/>
        <v>0</v>
      </c>
      <c r="V25" s="28"/>
      <c r="W25" s="28"/>
      <c r="X25" s="79"/>
      <c r="Y25" s="28"/>
      <c r="Z25" s="28"/>
    </row>
    <row r="26" spans="1:26" ht="15.75" customHeight="1">
      <c r="A26" s="110" t="s">
        <v>1830</v>
      </c>
      <c r="B26" s="534" t="s">
        <v>1831</v>
      </c>
      <c r="C26" s="85"/>
      <c r="D26" s="452"/>
      <c r="E26" s="52" t="s">
        <v>1832</v>
      </c>
      <c r="F26" s="110">
        <v>20</v>
      </c>
      <c r="G26" s="453">
        <v>0</v>
      </c>
      <c r="H26" s="143">
        <v>1</v>
      </c>
      <c r="I26" s="455">
        <f t="shared" si="0"/>
        <v>21</v>
      </c>
      <c r="J26" s="128"/>
      <c r="K26" s="282"/>
      <c r="L26" s="456">
        <v>0.08</v>
      </c>
      <c r="M26" s="113">
        <f t="shared" si="1"/>
        <v>0</v>
      </c>
      <c r="N26" s="113">
        <f t="shared" si="2"/>
        <v>0</v>
      </c>
      <c r="O26" s="28"/>
      <c r="P26" s="191">
        <f t="shared" si="3"/>
        <v>0</v>
      </c>
      <c r="Q26" s="193">
        <f t="shared" si="4"/>
        <v>0</v>
      </c>
      <c r="R26" s="193">
        <f t="shared" si="5"/>
        <v>0</v>
      </c>
      <c r="S26" s="193">
        <f t="shared" si="6"/>
        <v>0</v>
      </c>
      <c r="T26" s="191">
        <f t="shared" si="7"/>
        <v>0</v>
      </c>
      <c r="U26" s="191">
        <f t="shared" si="8"/>
        <v>0</v>
      </c>
      <c r="V26" s="28"/>
      <c r="W26" s="28"/>
      <c r="X26" s="79"/>
      <c r="Y26" s="28"/>
      <c r="Z26" s="28"/>
    </row>
    <row r="27" spans="1:26" ht="15.75" customHeight="1">
      <c r="A27" s="462" t="s">
        <v>1833</v>
      </c>
      <c r="B27" s="366" t="s">
        <v>1834</v>
      </c>
      <c r="C27" s="535"/>
      <c r="D27" s="59"/>
      <c r="E27" s="58" t="s">
        <v>1835</v>
      </c>
      <c r="F27" s="190">
        <v>1</v>
      </c>
      <c r="G27" s="453">
        <v>3</v>
      </c>
      <c r="H27" s="454">
        <v>5</v>
      </c>
      <c r="I27" s="455">
        <f t="shared" si="0"/>
        <v>9</v>
      </c>
      <c r="J27" s="519"/>
      <c r="K27" s="484"/>
      <c r="L27" s="456">
        <v>0.08</v>
      </c>
      <c r="M27" s="113">
        <f t="shared" si="1"/>
        <v>0</v>
      </c>
      <c r="N27" s="113">
        <f t="shared" si="2"/>
        <v>0</v>
      </c>
      <c r="O27" s="185"/>
      <c r="P27" s="191">
        <f t="shared" si="3"/>
        <v>0</v>
      </c>
      <c r="Q27" s="193">
        <f t="shared" si="4"/>
        <v>0</v>
      </c>
      <c r="R27" s="193">
        <f t="shared" si="5"/>
        <v>0</v>
      </c>
      <c r="S27" s="193">
        <f t="shared" si="6"/>
        <v>0</v>
      </c>
      <c r="T27" s="191">
        <f t="shared" si="7"/>
        <v>0</v>
      </c>
      <c r="U27" s="191">
        <f t="shared" si="8"/>
        <v>0</v>
      </c>
    </row>
    <row r="28" spans="1:26" ht="15.75" customHeight="1">
      <c r="A28" s="110" t="s">
        <v>1836</v>
      </c>
      <c r="B28" s="134" t="s">
        <v>1837</v>
      </c>
      <c r="C28" s="52"/>
      <c r="D28" s="452"/>
      <c r="E28" s="52" t="s">
        <v>1838</v>
      </c>
      <c r="F28" s="110">
        <v>5</v>
      </c>
      <c r="G28" s="453">
        <v>0</v>
      </c>
      <c r="H28" s="143">
        <v>1</v>
      </c>
      <c r="I28" s="455">
        <f t="shared" si="0"/>
        <v>6</v>
      </c>
      <c r="J28" s="128"/>
      <c r="K28" s="282"/>
      <c r="L28" s="456">
        <v>0.08</v>
      </c>
      <c r="M28" s="113">
        <f t="shared" si="1"/>
        <v>0</v>
      </c>
      <c r="N28" s="113">
        <f t="shared" si="2"/>
        <v>0</v>
      </c>
      <c r="O28" s="28"/>
      <c r="P28" s="191">
        <f t="shared" si="3"/>
        <v>0</v>
      </c>
      <c r="Q28" s="193">
        <f t="shared" si="4"/>
        <v>0</v>
      </c>
      <c r="R28" s="193">
        <f t="shared" si="5"/>
        <v>0</v>
      </c>
      <c r="S28" s="193">
        <f t="shared" si="6"/>
        <v>0</v>
      </c>
      <c r="T28" s="191">
        <f t="shared" si="7"/>
        <v>0</v>
      </c>
      <c r="U28" s="191">
        <f t="shared" si="8"/>
        <v>0</v>
      </c>
      <c r="V28" s="28"/>
      <c r="W28" s="28"/>
      <c r="X28" s="79"/>
      <c r="Y28" s="28"/>
      <c r="Z28" s="28"/>
    </row>
    <row r="29" spans="1:26" ht="15.75" customHeight="1">
      <c r="A29" s="110" t="s">
        <v>1839</v>
      </c>
      <c r="B29" s="135" t="s">
        <v>1840</v>
      </c>
      <c r="C29" s="52"/>
      <c r="D29" s="452"/>
      <c r="E29" s="110" t="s">
        <v>1841</v>
      </c>
      <c r="F29" s="190">
        <v>25</v>
      </c>
      <c r="G29" s="453">
        <v>30</v>
      </c>
      <c r="H29" s="454">
        <v>130</v>
      </c>
      <c r="I29" s="455">
        <f t="shared" si="0"/>
        <v>185</v>
      </c>
      <c r="J29" s="128"/>
      <c r="K29" s="282"/>
      <c r="L29" s="456">
        <v>0.08</v>
      </c>
      <c r="M29" s="113">
        <f t="shared" si="1"/>
        <v>0</v>
      </c>
      <c r="N29" s="113">
        <f t="shared" si="2"/>
        <v>0</v>
      </c>
      <c r="O29" s="457"/>
      <c r="P29" s="191">
        <f t="shared" si="3"/>
        <v>0</v>
      </c>
      <c r="Q29" s="193">
        <f t="shared" si="4"/>
        <v>0</v>
      </c>
      <c r="R29" s="193">
        <f t="shared" si="5"/>
        <v>0</v>
      </c>
      <c r="S29" s="193">
        <f t="shared" si="6"/>
        <v>0</v>
      </c>
      <c r="T29" s="191">
        <f t="shared" si="7"/>
        <v>0</v>
      </c>
      <c r="U29" s="191">
        <f t="shared" si="8"/>
        <v>0</v>
      </c>
      <c r="V29" s="28"/>
      <c r="W29" s="28"/>
      <c r="X29" s="79"/>
      <c r="Y29" s="28"/>
      <c r="Z29" s="28"/>
    </row>
    <row r="30" spans="1:26" ht="15.75" customHeight="1">
      <c r="A30" s="462" t="s">
        <v>1842</v>
      </c>
      <c r="B30" s="135" t="s">
        <v>1843</v>
      </c>
      <c r="C30" s="52"/>
      <c r="D30" s="452"/>
      <c r="E30" s="110" t="s">
        <v>1844</v>
      </c>
      <c r="F30" s="190">
        <v>10</v>
      </c>
      <c r="G30" s="453">
        <v>10</v>
      </c>
      <c r="H30" s="454">
        <v>10</v>
      </c>
      <c r="I30" s="455">
        <f t="shared" si="0"/>
        <v>30</v>
      </c>
      <c r="J30" s="137"/>
      <c r="K30" s="282"/>
      <c r="L30" s="456">
        <v>0.08</v>
      </c>
      <c r="M30" s="113">
        <f t="shared" si="1"/>
        <v>0</v>
      </c>
      <c r="N30" s="113">
        <f t="shared" si="2"/>
        <v>0</v>
      </c>
      <c r="O30" s="457"/>
      <c r="P30" s="191">
        <f t="shared" si="3"/>
        <v>0</v>
      </c>
      <c r="Q30" s="193">
        <f t="shared" si="4"/>
        <v>0</v>
      </c>
      <c r="R30" s="193">
        <f t="shared" si="5"/>
        <v>0</v>
      </c>
      <c r="S30" s="193">
        <f t="shared" si="6"/>
        <v>0</v>
      </c>
      <c r="T30" s="191">
        <f t="shared" si="7"/>
        <v>0</v>
      </c>
      <c r="U30" s="191">
        <f t="shared" si="8"/>
        <v>0</v>
      </c>
      <c r="V30" s="28"/>
      <c r="W30" s="28"/>
      <c r="X30" s="79"/>
      <c r="Y30" s="28"/>
      <c r="Z30" s="28"/>
    </row>
    <row r="31" spans="1:26" ht="15.75" customHeight="1">
      <c r="A31" s="110" t="s">
        <v>1845</v>
      </c>
      <c r="B31" s="135" t="s">
        <v>1846</v>
      </c>
      <c r="C31" s="52"/>
      <c r="D31" s="452"/>
      <c r="E31" s="110" t="s">
        <v>1847</v>
      </c>
      <c r="F31" s="190">
        <v>5</v>
      </c>
      <c r="G31" s="453">
        <v>3</v>
      </c>
      <c r="H31" s="454">
        <v>50</v>
      </c>
      <c r="I31" s="455">
        <f t="shared" si="0"/>
        <v>58</v>
      </c>
      <c r="J31" s="137"/>
      <c r="K31" s="282"/>
      <c r="L31" s="456">
        <v>0.08</v>
      </c>
      <c r="M31" s="113">
        <f t="shared" si="1"/>
        <v>0</v>
      </c>
      <c r="N31" s="113">
        <f t="shared" si="2"/>
        <v>0</v>
      </c>
      <c r="O31" s="457"/>
      <c r="P31" s="191">
        <f t="shared" si="3"/>
        <v>0</v>
      </c>
      <c r="Q31" s="193">
        <f t="shared" si="4"/>
        <v>0</v>
      </c>
      <c r="R31" s="193">
        <f t="shared" si="5"/>
        <v>0</v>
      </c>
      <c r="S31" s="193">
        <f t="shared" si="6"/>
        <v>0</v>
      </c>
      <c r="T31" s="191">
        <f t="shared" si="7"/>
        <v>0</v>
      </c>
      <c r="U31" s="191">
        <f t="shared" si="8"/>
        <v>0</v>
      </c>
      <c r="V31" s="28"/>
      <c r="W31" s="28"/>
      <c r="X31" s="79"/>
      <c r="Y31" s="28"/>
      <c r="Z31" s="28"/>
    </row>
    <row r="32" spans="1:26" ht="15.75" customHeight="1">
      <c r="A32" s="110" t="s">
        <v>1848</v>
      </c>
      <c r="B32" s="135" t="s">
        <v>1849</v>
      </c>
      <c r="C32" s="52"/>
      <c r="D32" s="452"/>
      <c r="E32" s="110" t="s">
        <v>1850</v>
      </c>
      <c r="F32" s="190">
        <v>15</v>
      </c>
      <c r="G32" s="453">
        <v>10</v>
      </c>
      <c r="H32" s="454">
        <v>5</v>
      </c>
      <c r="I32" s="455">
        <f t="shared" si="0"/>
        <v>30</v>
      </c>
      <c r="J32" s="137"/>
      <c r="K32" s="282"/>
      <c r="L32" s="456">
        <v>0.08</v>
      </c>
      <c r="M32" s="113">
        <f t="shared" si="1"/>
        <v>0</v>
      </c>
      <c r="N32" s="113">
        <f t="shared" si="2"/>
        <v>0</v>
      </c>
      <c r="O32" s="457"/>
      <c r="P32" s="191">
        <f t="shared" si="3"/>
        <v>0</v>
      </c>
      <c r="Q32" s="193">
        <f t="shared" si="4"/>
        <v>0</v>
      </c>
      <c r="R32" s="193">
        <f t="shared" si="5"/>
        <v>0</v>
      </c>
      <c r="S32" s="193">
        <f t="shared" si="6"/>
        <v>0</v>
      </c>
      <c r="T32" s="191">
        <f t="shared" si="7"/>
        <v>0</v>
      </c>
      <c r="U32" s="191">
        <f t="shared" si="8"/>
        <v>0</v>
      </c>
      <c r="V32" s="28"/>
      <c r="W32" s="28"/>
      <c r="X32" s="79"/>
      <c r="Y32" s="28"/>
      <c r="Z32" s="28"/>
    </row>
    <row r="33" spans="1:26" ht="30" customHeight="1">
      <c r="A33" s="110" t="s">
        <v>1851</v>
      </c>
      <c r="B33" s="518" t="s">
        <v>1852</v>
      </c>
      <c r="C33" s="87"/>
      <c r="D33" s="536"/>
      <c r="E33" s="160" t="s">
        <v>1853</v>
      </c>
      <c r="F33" s="190">
        <v>7</v>
      </c>
      <c r="G33" s="453">
        <v>0</v>
      </c>
      <c r="H33" s="454">
        <v>5</v>
      </c>
      <c r="I33" s="455">
        <f t="shared" si="0"/>
        <v>12</v>
      </c>
      <c r="J33" s="285"/>
      <c r="K33" s="537"/>
      <c r="L33" s="456">
        <v>0.08</v>
      </c>
      <c r="M33" s="113">
        <f t="shared" si="1"/>
        <v>0</v>
      </c>
      <c r="N33" s="113">
        <f t="shared" si="2"/>
        <v>0</v>
      </c>
      <c r="O33" s="457"/>
      <c r="P33" s="191">
        <f t="shared" si="3"/>
        <v>0</v>
      </c>
      <c r="Q33" s="193">
        <f t="shared" si="4"/>
        <v>0</v>
      </c>
      <c r="R33" s="193">
        <f t="shared" si="5"/>
        <v>0</v>
      </c>
      <c r="S33" s="193">
        <f t="shared" si="6"/>
        <v>0</v>
      </c>
      <c r="T33" s="191">
        <f t="shared" si="7"/>
        <v>0</v>
      </c>
      <c r="U33" s="191">
        <f t="shared" si="8"/>
        <v>0</v>
      </c>
      <c r="V33" s="28"/>
      <c r="W33" s="28"/>
      <c r="X33" s="79"/>
      <c r="Y33" s="28"/>
      <c r="Z33" s="28"/>
    </row>
    <row r="34" spans="1:26" ht="15.75" customHeight="1">
      <c r="A34" s="110" t="s">
        <v>1854</v>
      </c>
      <c r="B34" s="518" t="s">
        <v>1855</v>
      </c>
      <c r="C34" s="87"/>
      <c r="D34" s="536"/>
      <c r="E34" s="538" t="s">
        <v>1856</v>
      </c>
      <c r="F34" s="190">
        <v>5</v>
      </c>
      <c r="G34" s="453">
        <v>3</v>
      </c>
      <c r="H34" s="454">
        <v>5</v>
      </c>
      <c r="I34" s="455">
        <f t="shared" si="0"/>
        <v>13</v>
      </c>
      <c r="J34" s="285"/>
      <c r="K34" s="537"/>
      <c r="L34" s="456">
        <v>0.08</v>
      </c>
      <c r="M34" s="113">
        <f t="shared" si="1"/>
        <v>0</v>
      </c>
      <c r="N34" s="113">
        <f t="shared" si="2"/>
        <v>0</v>
      </c>
      <c r="O34" s="457"/>
      <c r="P34" s="191">
        <f t="shared" si="3"/>
        <v>0</v>
      </c>
      <c r="Q34" s="193">
        <f t="shared" si="4"/>
        <v>0</v>
      </c>
      <c r="R34" s="193">
        <f t="shared" si="5"/>
        <v>0</v>
      </c>
      <c r="S34" s="193">
        <f t="shared" si="6"/>
        <v>0</v>
      </c>
      <c r="T34" s="191">
        <f t="shared" si="7"/>
        <v>0</v>
      </c>
      <c r="U34" s="191">
        <f t="shared" si="8"/>
        <v>0</v>
      </c>
      <c r="V34" s="28"/>
      <c r="W34" s="28"/>
      <c r="X34" s="79"/>
      <c r="Y34" s="28"/>
      <c r="Z34" s="28"/>
    </row>
    <row r="35" spans="1:26" ht="15.75" customHeight="1">
      <c r="A35" s="110" t="s">
        <v>1857</v>
      </c>
      <c r="B35" s="135" t="s">
        <v>1858</v>
      </c>
      <c r="C35" s="87"/>
      <c r="D35" s="452"/>
      <c r="E35" s="110" t="s">
        <v>1859</v>
      </c>
      <c r="F35" s="190">
        <v>5</v>
      </c>
      <c r="G35" s="453">
        <v>25</v>
      </c>
      <c r="H35" s="454">
        <v>10</v>
      </c>
      <c r="I35" s="455">
        <f t="shared" si="0"/>
        <v>40</v>
      </c>
      <c r="J35" s="285"/>
      <c r="K35" s="537"/>
      <c r="L35" s="456">
        <v>0.08</v>
      </c>
      <c r="M35" s="113">
        <f t="shared" si="1"/>
        <v>0</v>
      </c>
      <c r="N35" s="113">
        <f t="shared" si="2"/>
        <v>0</v>
      </c>
      <c r="O35" s="457"/>
      <c r="P35" s="191">
        <f t="shared" si="3"/>
        <v>0</v>
      </c>
      <c r="Q35" s="193">
        <f t="shared" si="4"/>
        <v>0</v>
      </c>
      <c r="R35" s="193">
        <f t="shared" si="5"/>
        <v>0</v>
      </c>
      <c r="S35" s="193">
        <f t="shared" si="6"/>
        <v>0</v>
      </c>
      <c r="T35" s="191">
        <f t="shared" si="7"/>
        <v>0</v>
      </c>
      <c r="U35" s="191">
        <f t="shared" si="8"/>
        <v>0</v>
      </c>
      <c r="V35" s="28"/>
      <c r="W35" s="28"/>
      <c r="X35" s="79"/>
      <c r="Y35" s="28"/>
      <c r="Z35" s="28"/>
    </row>
    <row r="36" spans="1:26" ht="15.75" customHeight="1">
      <c r="A36" s="539"/>
      <c r="B36" s="540"/>
      <c r="C36" s="540"/>
      <c r="D36" s="540"/>
      <c r="E36" s="540"/>
      <c r="F36" s="540"/>
      <c r="G36" s="540"/>
      <c r="H36" s="540"/>
      <c r="I36" s="540"/>
      <c r="J36" s="540"/>
      <c r="K36" s="540"/>
      <c r="L36" s="541"/>
      <c r="M36" s="542">
        <f>SUM(M7:M35)</f>
        <v>0</v>
      </c>
      <c r="N36" s="542">
        <f>SUM(N7:N35)</f>
        <v>0</v>
      </c>
      <c r="O36" s="185"/>
      <c r="P36" s="543">
        <f t="shared" ref="P36:U36" si="9">SUM(P7:P35)</f>
        <v>0</v>
      </c>
      <c r="Q36" s="543">
        <f t="shared" si="9"/>
        <v>0</v>
      </c>
      <c r="R36" s="543">
        <f t="shared" si="9"/>
        <v>0</v>
      </c>
      <c r="S36" s="543">
        <f t="shared" si="9"/>
        <v>0</v>
      </c>
      <c r="T36" s="543">
        <f t="shared" si="9"/>
        <v>0</v>
      </c>
      <c r="U36" s="543">
        <f t="shared" si="9"/>
        <v>0</v>
      </c>
      <c r="V36" s="544"/>
      <c r="W36" s="28"/>
      <c r="X36" s="79"/>
      <c r="Y36" s="28"/>
      <c r="Z36" s="28"/>
    </row>
    <row r="37" spans="1:26" ht="15.75" customHeight="1">
      <c r="A37" s="185"/>
      <c r="B37" s="360" t="s">
        <v>1860</v>
      </c>
      <c r="C37" s="100"/>
      <c r="D37" s="185"/>
      <c r="E37" s="185"/>
      <c r="F37" s="188"/>
      <c r="G37" s="185"/>
      <c r="H37" s="185"/>
      <c r="I37" s="188"/>
      <c r="J37" s="515"/>
      <c r="K37" s="516"/>
      <c r="L37" s="515"/>
      <c r="M37" s="515"/>
      <c r="N37" s="185"/>
      <c r="O37" s="185"/>
      <c r="P37" s="204"/>
      <c r="Q37" s="204"/>
      <c r="R37" s="204"/>
      <c r="S37" s="185"/>
      <c r="T37" s="185"/>
      <c r="U37" s="185"/>
      <c r="V37" s="28"/>
      <c r="W37" s="28"/>
      <c r="X37" s="28"/>
      <c r="Y37" s="28"/>
      <c r="Z37" s="28"/>
    </row>
    <row r="38" spans="1:26" ht="15.75" customHeight="1">
      <c r="A38" s="185"/>
      <c r="B38" s="360"/>
      <c r="C38" s="100"/>
      <c r="D38" s="185"/>
      <c r="E38" s="185"/>
      <c r="F38" s="188"/>
      <c r="G38" s="185"/>
      <c r="H38" s="185"/>
      <c r="I38" s="188"/>
      <c r="J38" s="515"/>
      <c r="K38" s="516"/>
      <c r="L38" s="515"/>
      <c r="M38" s="515"/>
      <c r="N38" s="185"/>
      <c r="O38" s="185"/>
      <c r="P38" s="204"/>
      <c r="Q38" s="204"/>
      <c r="R38" s="204"/>
      <c r="S38" s="185"/>
      <c r="T38" s="185"/>
      <c r="U38" s="185"/>
      <c r="V38" s="28"/>
      <c r="W38" s="28"/>
      <c r="X38" s="28"/>
      <c r="Y38" s="28"/>
      <c r="Z38" s="28"/>
    </row>
    <row r="39" spans="1:26" ht="15.75" customHeight="1">
      <c r="A39" s="185"/>
      <c r="B39" s="28" t="s">
        <v>1861</v>
      </c>
      <c r="C39" s="185"/>
      <c r="D39" s="185"/>
      <c r="E39" s="185"/>
      <c r="F39" s="188"/>
      <c r="G39" s="185"/>
      <c r="H39" s="185"/>
      <c r="I39" s="188"/>
      <c r="J39" s="515"/>
      <c r="K39" s="516"/>
      <c r="L39" s="515"/>
      <c r="M39" s="515"/>
      <c r="N39" s="185"/>
      <c r="O39" s="185"/>
      <c r="P39" s="204"/>
      <c r="Q39" s="204"/>
      <c r="R39" s="185"/>
      <c r="S39" s="185"/>
      <c r="T39" s="185"/>
      <c r="U39" s="185"/>
      <c r="V39" s="28"/>
      <c r="W39" s="28"/>
      <c r="X39" s="28"/>
      <c r="Y39" s="28"/>
      <c r="Z39" s="28"/>
    </row>
    <row r="40" spans="1:26" ht="15.75" customHeight="1">
      <c r="A40" s="185"/>
      <c r="B40" s="28" t="s">
        <v>1862</v>
      </c>
      <c r="C40" s="185"/>
      <c r="D40" s="202"/>
      <c r="E40" s="202"/>
      <c r="F40" s="202"/>
      <c r="G40" s="185"/>
      <c r="H40" s="185"/>
      <c r="I40" s="201"/>
      <c r="J40" s="201"/>
      <c r="K40" s="185"/>
      <c r="L40" s="203"/>
      <c r="M40" s="203"/>
      <c r="N40" s="185"/>
      <c r="O40" s="185"/>
      <c r="P40" s="204"/>
      <c r="Q40" s="204"/>
      <c r="R40" s="204"/>
      <c r="S40" s="185"/>
      <c r="T40" s="204"/>
      <c r="U40" s="185"/>
      <c r="V40" s="28"/>
      <c r="W40" s="28"/>
      <c r="X40" s="28"/>
      <c r="Y40" s="28"/>
      <c r="Z40" s="28"/>
    </row>
    <row r="41" spans="1:26" ht="15.75" customHeight="1">
      <c r="A41" s="185" t="s">
        <v>122</v>
      </c>
      <c r="B41" s="185"/>
      <c r="C41" s="185"/>
      <c r="D41" s="202"/>
      <c r="E41" s="202"/>
      <c r="F41" s="202"/>
      <c r="G41" s="185"/>
      <c r="H41" s="185"/>
      <c r="I41" s="201"/>
      <c r="J41" s="201"/>
      <c r="K41" s="185"/>
      <c r="L41" s="203"/>
      <c r="M41" s="203"/>
      <c r="N41" s="185"/>
      <c r="O41" s="185"/>
      <c r="P41" s="204"/>
      <c r="Q41" s="204"/>
      <c r="R41" s="204"/>
      <c r="S41" s="185"/>
      <c r="T41" s="204"/>
      <c r="U41" s="185"/>
      <c r="V41" s="28"/>
      <c r="W41" s="28"/>
      <c r="X41" s="28"/>
      <c r="Y41" s="28"/>
      <c r="Z41" s="28"/>
    </row>
    <row r="42" spans="1:26" ht="15.75" customHeight="1">
      <c r="A42" s="185" t="s">
        <v>123</v>
      </c>
      <c r="B42" s="100"/>
      <c r="C42" s="100"/>
      <c r="D42" s="202"/>
      <c r="E42" s="202"/>
      <c r="F42" s="185"/>
      <c r="G42" s="185"/>
      <c r="H42" s="185"/>
      <c r="I42" s="185"/>
      <c r="J42" s="201"/>
      <c r="K42" s="185"/>
      <c r="L42" s="203"/>
      <c r="M42" s="203"/>
      <c r="N42" s="185"/>
      <c r="O42" s="185"/>
      <c r="P42" s="204"/>
      <c r="Q42" s="204"/>
      <c r="R42" s="185"/>
      <c r="S42" s="185"/>
      <c r="T42" s="185"/>
      <c r="U42" s="185"/>
      <c r="V42" s="28"/>
      <c r="W42" s="28"/>
      <c r="X42" s="28"/>
      <c r="Y42" s="28"/>
      <c r="Z42" s="28"/>
    </row>
    <row r="43" spans="1:26" ht="15.75" customHeight="1"/>
    <row r="44" spans="1:26" ht="15.75" customHeight="1"/>
    <row r="45" spans="1:26" ht="15.75" customHeight="1"/>
    <row r="46" spans="1:26" ht="15.75" customHeight="1"/>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sheetData>
  <autoFilter ref="A6:Z42" xr:uid="{00000000-0009-0000-0000-000015000000}"/>
  <mergeCells count="3">
    <mergeCell ref="P6:Q6"/>
    <mergeCell ref="R6:S6"/>
    <mergeCell ref="T6:U6"/>
  </mergeCells>
  <conditionalFormatting sqref="K7:K20 O7:O20">
    <cfRule type="expression" dxfId="33" priority="2">
      <formula>NA()</formula>
    </cfRule>
  </conditionalFormatting>
  <conditionalFormatting sqref="K22:K24 O22:O24 K29 O29:O32 K31:K32 O34">
    <cfRule type="expression" dxfId="32" priority="3">
      <formula>NA()</formula>
    </cfRule>
  </conditionalFormatting>
  <conditionalFormatting sqref="K30:K32">
    <cfRule type="expression" dxfId="31" priority="4">
      <formula>#REF!=#REF!</formula>
    </cfRule>
  </conditionalFormatting>
  <conditionalFormatting sqref="K33">
    <cfRule type="expression" dxfId="30" priority="5">
      <formula>#REF!=#REF!</formula>
    </cfRule>
  </conditionalFormatting>
  <conditionalFormatting sqref="K34">
    <cfRule type="expression" dxfId="29" priority="6">
      <formula>#REF!=#REF!</formula>
    </cfRule>
  </conditionalFormatting>
  <conditionalFormatting sqref="P7:Q35">
    <cfRule type="expression" dxfId="28" priority="7">
      <formula>NA()</formula>
    </cfRule>
  </conditionalFormatting>
  <conditionalFormatting sqref="P36:U36">
    <cfRule type="expression" dxfId="27" priority="8">
      <formula>NA()</formula>
    </cfRule>
  </conditionalFormatting>
  <conditionalFormatting sqref="R7:U36">
    <cfRule type="expression" dxfId="26" priority="9">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FF"/>
    <pageSetUpPr fitToPage="1"/>
  </sheetPr>
  <dimension ref="A1:Z1001"/>
  <sheetViews>
    <sheetView zoomScaleNormal="100" workbookViewId="0">
      <selection activeCell="K7" sqref="K7"/>
    </sheetView>
  </sheetViews>
  <sheetFormatPr defaultRowHeight="14.4"/>
  <cols>
    <col min="1" max="1" width="8.6640625" customWidth="1"/>
    <col min="2" max="2" width="21.109375" customWidth="1"/>
    <col min="3" max="3" width="8.6640625" customWidth="1"/>
    <col min="4" max="4" width="14.5546875" customWidth="1"/>
    <col min="5" max="5" width="10.88671875" customWidth="1"/>
    <col min="6" max="13" width="8.6640625" customWidth="1"/>
    <col min="14" max="14" width="17.33203125" customWidth="1"/>
    <col min="15" max="23" width="8.6640625" customWidth="1"/>
    <col min="24" max="24" width="9.88671875" customWidth="1"/>
    <col min="25" max="25" width="9.6640625" customWidth="1"/>
    <col min="26" max="26" width="8.6640625" customWidth="1"/>
    <col min="27" max="1025" width="14.44140625" customWidth="1"/>
  </cols>
  <sheetData>
    <row r="1" spans="1:26">
      <c r="A1" s="32" t="s">
        <v>13</v>
      </c>
      <c r="B1" s="34"/>
      <c r="C1" s="34"/>
      <c r="D1" s="34"/>
      <c r="E1" s="34"/>
      <c r="F1" s="43"/>
      <c r="G1" s="545"/>
      <c r="H1" s="34" t="s">
        <v>14</v>
      </c>
      <c r="I1" s="43"/>
      <c r="J1" s="242"/>
      <c r="K1" s="546"/>
      <c r="L1" s="242"/>
      <c r="M1" s="547"/>
      <c r="N1" s="40"/>
      <c r="O1" s="34"/>
      <c r="P1" s="34"/>
      <c r="Q1" s="34"/>
      <c r="R1" s="34"/>
      <c r="S1" s="34"/>
      <c r="T1" s="34"/>
      <c r="U1" s="34"/>
      <c r="V1" s="28"/>
      <c r="W1" s="28"/>
      <c r="X1" s="28"/>
      <c r="Y1" s="28"/>
      <c r="Z1" s="28"/>
    </row>
    <row r="2" spans="1:26">
      <c r="A2" s="34" t="s">
        <v>15</v>
      </c>
      <c r="B2" s="34"/>
      <c r="C2" s="34"/>
      <c r="D2" s="34"/>
      <c r="E2" s="34"/>
      <c r="F2" s="43"/>
      <c r="G2" s="34"/>
      <c r="H2" s="34"/>
      <c r="I2" s="43"/>
      <c r="J2" s="242"/>
      <c r="K2" s="546"/>
      <c r="L2" s="242"/>
      <c r="M2" s="547"/>
      <c r="N2" s="40"/>
      <c r="O2" s="34"/>
      <c r="P2" s="34"/>
      <c r="Q2" s="34"/>
      <c r="R2" s="34"/>
      <c r="S2" s="34"/>
      <c r="T2" s="34"/>
      <c r="U2" s="34"/>
      <c r="V2" s="28"/>
      <c r="W2" s="28"/>
      <c r="X2" s="28"/>
      <c r="Y2" s="28"/>
      <c r="Z2" s="28"/>
    </row>
    <row r="3" spans="1:26">
      <c r="A3" s="34"/>
      <c r="B3" s="34"/>
      <c r="C3" s="34"/>
      <c r="D3" s="34"/>
      <c r="E3" s="34"/>
      <c r="F3" s="43"/>
      <c r="G3" s="34"/>
      <c r="H3" s="34"/>
      <c r="I3" s="43"/>
      <c r="J3" s="242"/>
      <c r="K3" s="546"/>
      <c r="L3" s="242"/>
      <c r="M3" s="547"/>
      <c r="N3" s="40"/>
      <c r="O3" s="34"/>
      <c r="P3" s="34"/>
      <c r="Q3" s="34"/>
      <c r="R3" s="34"/>
      <c r="S3" s="34"/>
      <c r="T3" s="34"/>
      <c r="U3" s="34"/>
      <c r="V3" s="28"/>
      <c r="W3" s="28"/>
      <c r="X3" s="28"/>
      <c r="Y3" s="28"/>
      <c r="Z3" s="28"/>
    </row>
    <row r="4" spans="1:26">
      <c r="A4" s="166" t="s">
        <v>1863</v>
      </c>
      <c r="B4" s="34"/>
      <c r="C4" s="34"/>
      <c r="D4" s="34"/>
      <c r="E4" s="34"/>
      <c r="F4" s="34" t="s">
        <v>17</v>
      </c>
      <c r="G4" s="545"/>
      <c r="H4" s="548"/>
      <c r="I4" s="43"/>
      <c r="J4" s="242"/>
      <c r="K4" s="546"/>
      <c r="L4" s="242"/>
      <c r="M4" s="547"/>
      <c r="N4" s="40"/>
      <c r="O4" s="34"/>
      <c r="P4" s="34"/>
      <c r="Q4" s="34"/>
      <c r="R4" s="34"/>
      <c r="S4" s="34"/>
      <c r="T4" s="34"/>
      <c r="U4" s="34"/>
      <c r="V4" s="28"/>
      <c r="W4" s="28"/>
      <c r="X4" s="28"/>
      <c r="Y4" s="28"/>
      <c r="Z4" s="28"/>
    </row>
    <row r="5" spans="1:26" ht="30.6">
      <c r="A5" s="100"/>
      <c r="B5" s="104"/>
      <c r="C5" s="100"/>
      <c r="D5" s="225"/>
      <c r="E5" s="225"/>
      <c r="F5" s="105" t="s">
        <v>18</v>
      </c>
      <c r="G5" s="106" t="s">
        <v>19</v>
      </c>
      <c r="H5" s="107" t="s">
        <v>20</v>
      </c>
      <c r="I5" s="105" t="s">
        <v>21</v>
      </c>
      <c r="J5" s="100"/>
      <c r="K5" s="100"/>
      <c r="L5" s="108"/>
      <c r="M5" s="50"/>
      <c r="N5" s="50"/>
      <c r="O5" s="34"/>
      <c r="P5" s="34"/>
      <c r="Q5" s="34"/>
      <c r="R5" s="34"/>
      <c r="S5" s="34"/>
      <c r="T5" s="34"/>
      <c r="U5" s="34"/>
      <c r="V5" s="28"/>
      <c r="W5" s="28"/>
      <c r="X5" s="28"/>
      <c r="Y5" s="28"/>
      <c r="Z5" s="28"/>
    </row>
    <row r="6" spans="1:26" ht="40.799999999999997">
      <c r="A6" s="110" t="s">
        <v>125</v>
      </c>
      <c r="B6" s="110" t="s">
        <v>23</v>
      </c>
      <c r="C6" s="232" t="s">
        <v>24</v>
      </c>
      <c r="D6" s="232" t="s">
        <v>25</v>
      </c>
      <c r="E6" s="110" t="s">
        <v>26</v>
      </c>
      <c r="F6" s="52" t="s">
        <v>27</v>
      </c>
      <c r="G6" s="53" t="s">
        <v>27</v>
      </c>
      <c r="H6" s="54" t="s">
        <v>27</v>
      </c>
      <c r="I6" s="110" t="s">
        <v>165</v>
      </c>
      <c r="J6" s="110" t="s">
        <v>29</v>
      </c>
      <c r="K6" s="112" t="s">
        <v>30</v>
      </c>
      <c r="L6" s="110" t="s">
        <v>31</v>
      </c>
      <c r="M6" s="167" t="s">
        <v>32</v>
      </c>
      <c r="N6" s="56" t="s">
        <v>33</v>
      </c>
      <c r="O6" s="34"/>
      <c r="P6" s="12" t="s">
        <v>34</v>
      </c>
      <c r="Q6" s="12"/>
      <c r="R6" s="2" t="s">
        <v>35</v>
      </c>
      <c r="S6" s="2"/>
      <c r="T6" s="12" t="s">
        <v>36</v>
      </c>
      <c r="U6" s="12"/>
      <c r="V6" s="28"/>
      <c r="W6" s="28"/>
      <c r="X6" s="28"/>
      <c r="Y6" s="28"/>
      <c r="Z6" s="28"/>
    </row>
    <row r="7" spans="1:26" ht="57">
      <c r="A7" s="291" t="s">
        <v>1864</v>
      </c>
      <c r="B7" s="134" t="s">
        <v>1865</v>
      </c>
      <c r="C7" s="52"/>
      <c r="D7" s="452"/>
      <c r="E7" s="52" t="s">
        <v>1866</v>
      </c>
      <c r="F7" s="57">
        <v>15</v>
      </c>
      <c r="G7" s="237">
        <v>10</v>
      </c>
      <c r="H7" s="238">
        <v>5</v>
      </c>
      <c r="I7" s="57">
        <f>SUM(F7:H7)</f>
        <v>30</v>
      </c>
      <c r="J7" s="128"/>
      <c r="K7" s="282"/>
      <c r="L7" s="456">
        <v>0.08</v>
      </c>
      <c r="M7" s="63">
        <f>K7*I7</f>
        <v>0</v>
      </c>
      <c r="N7" s="63">
        <f>(M7*L7)+M7</f>
        <v>0</v>
      </c>
      <c r="O7" s="549"/>
      <c r="P7" s="118">
        <f>ROUND((F7*K7),2)</f>
        <v>0</v>
      </c>
      <c r="Q7" s="94">
        <f>ROUND((P7+P7*L7),2)</f>
        <v>0</v>
      </c>
      <c r="R7" s="94">
        <f>ROUND((G7*K7),2)</f>
        <v>0</v>
      </c>
      <c r="S7" s="94">
        <f>ROUND((R7+R7*L7),2)</f>
        <v>0</v>
      </c>
      <c r="T7" s="118">
        <f>ROUND((H7*K7),2)</f>
        <v>0</v>
      </c>
      <c r="U7" s="118">
        <f>ROUND((T7+T7*L7),2)</f>
        <v>0</v>
      </c>
      <c r="V7" s="28"/>
      <c r="W7" s="28"/>
      <c r="X7" s="68"/>
      <c r="Y7" s="79"/>
      <c r="Z7" s="28"/>
    </row>
    <row r="8" spans="1:26" ht="57">
      <c r="A8" s="291" t="s">
        <v>1867</v>
      </c>
      <c r="B8" s="134" t="s">
        <v>1868</v>
      </c>
      <c r="C8" s="52"/>
      <c r="D8" s="452"/>
      <c r="E8" s="52" t="s">
        <v>1869</v>
      </c>
      <c r="F8" s="57">
        <v>10</v>
      </c>
      <c r="G8" s="237">
        <v>10</v>
      </c>
      <c r="H8" s="238">
        <v>5</v>
      </c>
      <c r="I8" s="550">
        <f>SUM(F8:H8)</f>
        <v>25</v>
      </c>
      <c r="J8" s="551"/>
      <c r="K8" s="537"/>
      <c r="L8" s="552">
        <v>0.08</v>
      </c>
      <c r="M8" s="460">
        <f>K8*I8</f>
        <v>0</v>
      </c>
      <c r="N8" s="460">
        <f>(M8*L8)+M8</f>
        <v>0</v>
      </c>
      <c r="O8" s="549"/>
      <c r="P8" s="118">
        <f>ROUND((F8*K8),2)</f>
        <v>0</v>
      </c>
      <c r="Q8" s="94">
        <f>ROUND((P8+P8*L8),2)</f>
        <v>0</v>
      </c>
      <c r="R8" s="94">
        <f>ROUND((G8*K8),2)</f>
        <v>0</v>
      </c>
      <c r="S8" s="94">
        <f>ROUND((R8+R8*L8),2)</f>
        <v>0</v>
      </c>
      <c r="T8" s="118">
        <f>ROUND((H8*K8),2)</f>
        <v>0</v>
      </c>
      <c r="U8" s="118">
        <f>ROUND((T8+T8*L8),2)</f>
        <v>0</v>
      </c>
      <c r="V8" s="28"/>
      <c r="W8" s="28"/>
      <c r="X8" s="68"/>
      <c r="Y8" s="79"/>
      <c r="Z8" s="28"/>
    </row>
    <row r="9" spans="1:26" ht="52.8">
      <c r="A9" s="553"/>
      <c r="B9" s="554" t="s">
        <v>1870</v>
      </c>
      <c r="C9" s="87"/>
      <c r="D9" s="89"/>
      <c r="E9" s="88" t="s">
        <v>1871</v>
      </c>
      <c r="F9" s="57">
        <v>4</v>
      </c>
      <c r="G9" s="237">
        <v>20</v>
      </c>
      <c r="H9" s="238">
        <v>5</v>
      </c>
      <c r="I9" s="86">
        <f>SUM(F9:H9)</f>
        <v>29</v>
      </c>
      <c r="J9" s="86"/>
      <c r="K9" s="531"/>
      <c r="L9" s="86" t="s">
        <v>40</v>
      </c>
      <c r="M9" s="460">
        <f>K9*I9</f>
        <v>0</v>
      </c>
      <c r="N9" s="460">
        <f>(M9*L9)+M9</f>
        <v>0</v>
      </c>
      <c r="O9" s="549"/>
      <c r="P9" s="118">
        <f>ROUND((F9*K9),2)</f>
        <v>0</v>
      </c>
      <c r="Q9" s="94">
        <f>ROUND((P9+P9*L9),2)</f>
        <v>0</v>
      </c>
      <c r="R9" s="94">
        <f>ROUND((G9*K9),2)</f>
        <v>0</v>
      </c>
      <c r="S9" s="94">
        <f>ROUND((R9+R9*L9),2)</f>
        <v>0</v>
      </c>
      <c r="T9" s="118">
        <f>ROUND((H9*K9),2)</f>
        <v>0</v>
      </c>
      <c r="U9" s="118">
        <f>ROUND((T9+T9*L9),2)</f>
        <v>0</v>
      </c>
      <c r="V9" s="28"/>
      <c r="W9" s="28"/>
      <c r="X9" s="68"/>
      <c r="Y9" s="79"/>
      <c r="Z9" s="28"/>
    </row>
    <row r="10" spans="1:26" ht="57">
      <c r="A10" s="291" t="s">
        <v>1872</v>
      </c>
      <c r="B10" s="555" t="s">
        <v>1873</v>
      </c>
      <c r="C10" s="52"/>
      <c r="D10" s="452"/>
      <c r="E10" s="46" t="s">
        <v>1874</v>
      </c>
      <c r="F10" s="57">
        <v>20</v>
      </c>
      <c r="G10" s="237">
        <v>25</v>
      </c>
      <c r="H10" s="246">
        <v>20</v>
      </c>
      <c r="I10" s="57">
        <f>SUM(F10:H10)</f>
        <v>65</v>
      </c>
      <c r="J10" s="128"/>
      <c r="K10" s="282"/>
      <c r="L10" s="456">
        <v>0.08</v>
      </c>
      <c r="M10" s="63">
        <f>K10*I10</f>
        <v>0</v>
      </c>
      <c r="N10" s="63">
        <f>(M10*L10)+M10</f>
        <v>0</v>
      </c>
      <c r="O10" s="549"/>
      <c r="P10" s="118">
        <f>ROUND((F10*K10),2)</f>
        <v>0</v>
      </c>
      <c r="Q10" s="94">
        <f>ROUND((P10+P10*L10),2)</f>
        <v>0</v>
      </c>
      <c r="R10" s="94">
        <f>ROUND((G10*K10),2)</f>
        <v>0</v>
      </c>
      <c r="S10" s="94">
        <f>ROUND((R10+R10*L10),2)</f>
        <v>0</v>
      </c>
      <c r="T10" s="118">
        <f>ROUND((H10*K10),2)</f>
        <v>0</v>
      </c>
      <c r="U10" s="118">
        <f>ROUND((T10+T10*L10),2)</f>
        <v>0</v>
      </c>
      <c r="V10" s="28"/>
      <c r="W10" s="28"/>
      <c r="X10" s="68"/>
      <c r="Y10" s="79"/>
      <c r="Z10" s="28"/>
    </row>
    <row r="11" spans="1:26" ht="15" customHeight="1">
      <c r="A11" s="3" t="s">
        <v>1875</v>
      </c>
      <c r="B11" s="3"/>
      <c r="C11" s="3"/>
      <c r="D11" s="3"/>
      <c r="E11" s="3"/>
      <c r="F11" s="3"/>
      <c r="G11" s="3"/>
      <c r="H11" s="3"/>
      <c r="I11" s="3"/>
      <c r="J11" s="3"/>
      <c r="K11" s="3"/>
      <c r="L11" s="3"/>
      <c r="M11" s="556">
        <f>SUM(M7:M10)</f>
        <v>0</v>
      </c>
      <c r="N11" s="556">
        <f>SUM(N7:N10)</f>
        <v>0</v>
      </c>
      <c r="O11" s="34"/>
      <c r="P11" s="118">
        <f t="shared" ref="P11:U11" si="0">SUM(P7:P10)</f>
        <v>0</v>
      </c>
      <c r="Q11" s="118">
        <f t="shared" si="0"/>
        <v>0</v>
      </c>
      <c r="R11" s="118">
        <f t="shared" si="0"/>
        <v>0</v>
      </c>
      <c r="S11" s="118">
        <f t="shared" si="0"/>
        <v>0</v>
      </c>
      <c r="T11" s="118">
        <f t="shared" si="0"/>
        <v>0</v>
      </c>
      <c r="U11" s="118">
        <f t="shared" si="0"/>
        <v>0</v>
      </c>
      <c r="V11" s="28"/>
      <c r="W11" s="28"/>
      <c r="X11" s="68"/>
      <c r="Y11" s="79"/>
      <c r="Z11" s="28"/>
    </row>
    <row r="12" spans="1:26">
      <c r="A12" s="34"/>
      <c r="B12" s="34"/>
      <c r="C12" s="34"/>
      <c r="D12" s="34"/>
      <c r="E12" s="34"/>
      <c r="F12" s="43"/>
      <c r="G12" s="34"/>
      <c r="H12" s="34"/>
      <c r="I12" s="43"/>
      <c r="J12" s="242"/>
      <c r="K12" s="546"/>
      <c r="L12" s="242"/>
      <c r="M12" s="547"/>
      <c r="N12" s="40"/>
      <c r="O12" s="34"/>
      <c r="P12" s="34"/>
      <c r="Q12" s="34"/>
      <c r="R12" s="34"/>
      <c r="S12" s="34"/>
      <c r="T12" s="34"/>
      <c r="U12" s="34"/>
      <c r="V12" s="28"/>
      <c r="W12" s="28"/>
      <c r="X12" s="28"/>
      <c r="Y12" s="28"/>
      <c r="Z12" s="28"/>
    </row>
    <row r="13" spans="1:26">
      <c r="A13" s="34"/>
      <c r="B13" s="33"/>
      <c r="C13" s="34"/>
      <c r="D13" s="36"/>
      <c r="E13" s="36"/>
      <c r="F13" s="36"/>
      <c r="G13" s="36"/>
      <c r="H13" s="36"/>
      <c r="I13" s="35"/>
      <c r="J13" s="35"/>
      <c r="K13" s="34"/>
      <c r="L13" s="37"/>
      <c r="M13" s="39"/>
      <c r="N13" s="40"/>
      <c r="O13" s="34"/>
      <c r="P13" s="99"/>
      <c r="Q13" s="99"/>
      <c r="R13" s="99"/>
      <c r="S13" s="34"/>
      <c r="T13" s="99"/>
      <c r="U13" s="34"/>
      <c r="V13" s="28"/>
      <c r="W13" s="28"/>
      <c r="X13" s="28"/>
      <c r="Y13" s="28"/>
      <c r="Z13" s="28"/>
    </row>
    <row r="14" spans="1:26">
      <c r="A14" s="34" t="s">
        <v>122</v>
      </c>
      <c r="B14" s="33"/>
      <c r="C14" s="34"/>
      <c r="D14" s="36"/>
      <c r="E14" s="36"/>
      <c r="F14" s="34"/>
      <c r="G14" s="36"/>
      <c r="H14" s="36"/>
      <c r="I14" s="34"/>
      <c r="J14" s="35"/>
      <c r="K14" s="34"/>
      <c r="L14" s="37"/>
      <c r="M14" s="39"/>
      <c r="N14" s="40"/>
      <c r="O14" s="34"/>
      <c r="P14" s="99"/>
      <c r="Q14" s="99"/>
      <c r="R14" s="34"/>
      <c r="S14" s="34"/>
      <c r="T14" s="34"/>
      <c r="U14" s="34"/>
      <c r="V14" s="28"/>
      <c r="W14" s="28"/>
      <c r="X14" s="28"/>
      <c r="Y14" s="28"/>
      <c r="Z14" s="28"/>
    </row>
    <row r="15" spans="1:26">
      <c r="A15" s="34" t="s">
        <v>123</v>
      </c>
      <c r="B15" s="33"/>
      <c r="C15" s="34"/>
      <c r="D15" s="36"/>
      <c r="E15" s="36"/>
      <c r="F15" s="36"/>
      <c r="G15" s="36"/>
      <c r="H15" s="36"/>
      <c r="I15" s="36"/>
      <c r="J15" s="35"/>
      <c r="K15" s="34"/>
      <c r="L15" s="37"/>
      <c r="M15" s="39"/>
      <c r="N15" s="40"/>
      <c r="O15" s="34"/>
      <c r="P15" s="99"/>
      <c r="Q15" s="99"/>
      <c r="R15" s="34"/>
      <c r="S15" s="34"/>
      <c r="T15" s="34"/>
      <c r="U15" s="34"/>
      <c r="V15" s="28"/>
      <c r="W15" s="28"/>
      <c r="X15" s="28"/>
      <c r="Y15" s="28"/>
      <c r="Z15" s="28"/>
    </row>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4">
    <mergeCell ref="P6:Q6"/>
    <mergeCell ref="R6:S6"/>
    <mergeCell ref="T6:U6"/>
    <mergeCell ref="A11:L11"/>
  </mergeCells>
  <conditionalFormatting sqref="K7:K10 O7:O10">
    <cfRule type="expression" dxfId="25" priority="2">
      <formula>ga()</formula>
    </cfRule>
  </conditionalFormatting>
  <conditionalFormatting sqref="K9 M9:N9">
    <cfRule type="expression" dxfId="24" priority="3">
      <formula>#REF!=#REF!</formula>
    </cfRule>
  </conditionalFormatting>
  <conditionalFormatting sqref="P7:U11">
    <cfRule type="expression" dxfId="23" priority="4">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FF"/>
    <pageSetUpPr fitToPage="1"/>
  </sheetPr>
  <dimension ref="A1:Z994"/>
  <sheetViews>
    <sheetView topLeftCell="A49" zoomScale="140" zoomScaleNormal="140" workbookViewId="0">
      <selection activeCell="B58" sqref="B58"/>
    </sheetView>
  </sheetViews>
  <sheetFormatPr defaultRowHeight="14.4"/>
  <cols>
    <col min="1" max="1" width="6.33203125" customWidth="1"/>
    <col min="2" max="2" width="27.5546875" customWidth="1"/>
    <col min="3" max="3" width="11.44140625"/>
    <col min="4" max="4" width="15.6640625" customWidth="1"/>
    <col min="5" max="5" width="10.6640625" customWidth="1"/>
    <col min="6" max="12" width="8.6640625" customWidth="1"/>
    <col min="13" max="13" width="9.88671875" customWidth="1"/>
    <col min="14" max="14" width="15.6640625" customWidth="1"/>
    <col min="15" max="22" width="8.6640625" customWidth="1"/>
    <col min="23" max="23" width="14.6640625" customWidth="1"/>
    <col min="24" max="24" width="13.33203125" customWidth="1"/>
    <col min="25" max="26" width="8.6640625" customWidth="1"/>
    <col min="27" max="1025" width="14.44140625" customWidth="1"/>
  </cols>
  <sheetData>
    <row r="1" spans="1:26">
      <c r="A1" s="355" t="s">
        <v>13</v>
      </c>
      <c r="B1" s="185"/>
      <c r="C1" s="100"/>
      <c r="D1" s="185"/>
      <c r="E1" s="108"/>
      <c r="F1" s="202"/>
      <c r="G1" s="202"/>
      <c r="H1" s="185" t="s">
        <v>14</v>
      </c>
      <c r="I1" s="557"/>
      <c r="J1" s="515"/>
      <c r="K1" s="558"/>
      <c r="L1" s="515"/>
      <c r="M1" s="357"/>
      <c r="N1" s="358"/>
      <c r="O1" s="185"/>
      <c r="P1" s="185"/>
      <c r="Q1" s="185"/>
      <c r="R1" s="185"/>
      <c r="S1" s="185"/>
      <c r="T1" s="185"/>
      <c r="U1" s="185"/>
      <c r="V1" s="28"/>
      <c r="W1" s="28"/>
      <c r="X1" s="28"/>
      <c r="Y1" s="28"/>
      <c r="Z1" s="28"/>
    </row>
    <row r="2" spans="1:26">
      <c r="A2" s="185" t="s">
        <v>449</v>
      </c>
      <c r="B2" s="185"/>
      <c r="C2" s="100"/>
      <c r="D2" s="185"/>
      <c r="E2" s="4"/>
      <c r="F2" s="4"/>
      <c r="G2" s="4"/>
      <c r="H2" s="4"/>
      <c r="I2" s="557"/>
      <c r="J2" s="515"/>
      <c r="K2" s="558"/>
      <c r="L2" s="515"/>
      <c r="M2" s="357"/>
      <c r="N2" s="358"/>
      <c r="O2" s="185"/>
      <c r="P2" s="185"/>
      <c r="Q2" s="185"/>
      <c r="R2" s="185"/>
      <c r="S2" s="185"/>
      <c r="T2" s="185"/>
      <c r="U2" s="185"/>
      <c r="V2" s="28"/>
      <c r="W2" s="28"/>
      <c r="X2" s="28"/>
      <c r="Y2" s="28"/>
      <c r="Z2" s="28"/>
    </row>
    <row r="3" spans="1:26">
      <c r="A3" s="185"/>
      <c r="B3" s="185"/>
      <c r="C3" s="100"/>
      <c r="D3" s="185"/>
      <c r="E3" s="108"/>
      <c r="F3" s="202"/>
      <c r="G3" s="202"/>
      <c r="H3" s="559"/>
      <c r="I3" s="557"/>
      <c r="J3" s="515"/>
      <c r="K3" s="558"/>
      <c r="L3" s="515"/>
      <c r="M3" s="357"/>
      <c r="N3" s="358"/>
      <c r="O3" s="185"/>
      <c r="P3" s="185"/>
      <c r="Q3" s="185"/>
      <c r="R3" s="185"/>
      <c r="S3" s="185"/>
      <c r="T3" s="185"/>
      <c r="U3" s="185"/>
      <c r="V3" s="28"/>
      <c r="W3" s="28"/>
      <c r="X3" s="28"/>
      <c r="Y3" s="28"/>
      <c r="Z3" s="28"/>
    </row>
    <row r="4" spans="1:26">
      <c r="A4" s="187" t="s">
        <v>1876</v>
      </c>
      <c r="B4" s="185"/>
      <c r="C4" s="100"/>
      <c r="D4" s="185"/>
      <c r="E4" s="108"/>
      <c r="F4" s="188" t="s">
        <v>17</v>
      </c>
      <c r="G4" s="188"/>
      <c r="H4" s="188"/>
      <c r="I4" s="188"/>
      <c r="J4" s="515"/>
      <c r="K4" s="558"/>
      <c r="L4" s="515"/>
      <c r="M4" s="357"/>
      <c r="N4" s="358"/>
      <c r="O4" s="185"/>
      <c r="P4" s="185"/>
      <c r="Q4" s="185"/>
      <c r="R4" s="185"/>
      <c r="S4" s="185"/>
      <c r="T4" s="185"/>
      <c r="U4" s="185"/>
      <c r="V4" s="28"/>
      <c r="W4" s="28"/>
      <c r="X4" s="28"/>
      <c r="Y4" s="28"/>
      <c r="Z4" s="28"/>
    </row>
    <row r="5" spans="1:26" ht="30.6">
      <c r="A5" s="28"/>
      <c r="B5" s="104"/>
      <c r="C5" s="100"/>
      <c r="D5" s="225"/>
      <c r="E5" s="225"/>
      <c r="F5" s="105" t="s">
        <v>18</v>
      </c>
      <c r="G5" s="106" t="s">
        <v>19</v>
      </c>
      <c r="H5" s="107" t="s">
        <v>20</v>
      </c>
      <c r="I5" s="105" t="s">
        <v>21</v>
      </c>
      <c r="J5" s="100"/>
      <c r="K5" s="100"/>
      <c r="L5" s="108"/>
      <c r="M5" s="109"/>
      <c r="N5" s="109"/>
      <c r="O5" s="185"/>
      <c r="P5" s="185"/>
      <c r="Q5" s="185"/>
      <c r="R5" s="185"/>
      <c r="S5" s="185"/>
      <c r="T5" s="185"/>
      <c r="U5" s="185"/>
      <c r="V5" s="28"/>
      <c r="W5" s="28"/>
      <c r="X5" s="28"/>
      <c r="Y5" s="28"/>
      <c r="Z5" s="28"/>
    </row>
    <row r="6" spans="1:26" ht="40.799999999999997">
      <c r="A6" s="110" t="s">
        <v>22</v>
      </c>
      <c r="B6" s="110" t="s">
        <v>23</v>
      </c>
      <c r="C6" s="111" t="s">
        <v>24</v>
      </c>
      <c r="D6" s="111" t="s">
        <v>25</v>
      </c>
      <c r="E6" s="110" t="s">
        <v>26</v>
      </c>
      <c r="F6" s="52" t="s">
        <v>27</v>
      </c>
      <c r="G6" s="53" t="s">
        <v>27</v>
      </c>
      <c r="H6" s="54" t="s">
        <v>27</v>
      </c>
      <c r="I6" s="110" t="s">
        <v>165</v>
      </c>
      <c r="J6" s="110" t="s">
        <v>29</v>
      </c>
      <c r="K6" s="280" t="s">
        <v>30</v>
      </c>
      <c r="L6" s="110" t="s">
        <v>31</v>
      </c>
      <c r="M6" s="233" t="s">
        <v>32</v>
      </c>
      <c r="N6" s="113" t="s">
        <v>33</v>
      </c>
      <c r="O6" s="185"/>
      <c r="P6" s="8" t="s">
        <v>34</v>
      </c>
      <c r="Q6" s="8"/>
      <c r="R6" s="24" t="s">
        <v>35</v>
      </c>
      <c r="S6" s="24"/>
      <c r="T6" s="6" t="s">
        <v>36</v>
      </c>
      <c r="U6" s="6"/>
      <c r="V6" s="28"/>
      <c r="W6" s="28"/>
      <c r="X6" s="28"/>
      <c r="Y6" s="28"/>
      <c r="Z6" s="28"/>
    </row>
    <row r="7" spans="1:26" ht="20.399999999999999">
      <c r="A7" s="110" t="s">
        <v>1877</v>
      </c>
      <c r="B7" s="135" t="s">
        <v>1878</v>
      </c>
      <c r="C7" s="52"/>
      <c r="D7" s="452"/>
      <c r="E7" s="110" t="s">
        <v>1879</v>
      </c>
      <c r="F7" s="190">
        <v>20</v>
      </c>
      <c r="G7" s="453">
        <v>40</v>
      </c>
      <c r="H7" s="454">
        <v>20</v>
      </c>
      <c r="I7" s="455">
        <f t="shared" ref="I7:I38" si="0">SUM(F7:H7)</f>
        <v>80</v>
      </c>
      <c r="J7" s="128"/>
      <c r="K7" s="282"/>
      <c r="L7" s="456">
        <v>0.08</v>
      </c>
      <c r="M7" s="113">
        <f t="shared" ref="M7:M16" si="1">I7*K7</f>
        <v>0</v>
      </c>
      <c r="N7" s="113">
        <f t="shared" ref="N7:N38" si="2">(M7*L7)+M7</f>
        <v>0</v>
      </c>
      <c r="O7" s="457"/>
      <c r="P7" s="191">
        <f t="shared" ref="P7:P38" si="3">ROUND((F7*K7),2)</f>
        <v>0</v>
      </c>
      <c r="Q7" s="193">
        <f t="shared" ref="Q7:Q38" si="4">ROUND((P7+P7*L7),2)</f>
        <v>0</v>
      </c>
      <c r="R7" s="193">
        <f t="shared" ref="R7:R38" si="5">ROUND((G7*K7),2)</f>
        <v>0</v>
      </c>
      <c r="S7" s="193">
        <f t="shared" ref="S7:S38" si="6">ROUND((R7+R7*L7),2)</f>
        <v>0</v>
      </c>
      <c r="T7" s="191">
        <f t="shared" ref="T7:T38" si="7">ROUND((H7*K7),2)</f>
        <v>0</v>
      </c>
      <c r="U7" s="191">
        <f t="shared" ref="U7:U38" si="8">ROUND((T7+T7*L7),2)</f>
        <v>0</v>
      </c>
      <c r="V7" s="28"/>
      <c r="W7" s="68"/>
      <c r="X7" s="79"/>
      <c r="Y7" s="28"/>
      <c r="Z7" s="28"/>
    </row>
    <row r="8" spans="1:26">
      <c r="A8" s="110" t="s">
        <v>1880</v>
      </c>
      <c r="B8" s="135" t="s">
        <v>1881</v>
      </c>
      <c r="C8" s="52"/>
      <c r="D8" s="452"/>
      <c r="E8" s="110" t="s">
        <v>1882</v>
      </c>
      <c r="F8" s="190">
        <v>5</v>
      </c>
      <c r="G8" s="453">
        <v>1</v>
      </c>
      <c r="H8" s="175">
        <v>2</v>
      </c>
      <c r="I8" s="455">
        <f t="shared" si="0"/>
        <v>8</v>
      </c>
      <c r="J8" s="128"/>
      <c r="K8" s="282"/>
      <c r="L8" s="456">
        <v>0.08</v>
      </c>
      <c r="M8" s="113">
        <f t="shared" si="1"/>
        <v>0</v>
      </c>
      <c r="N8" s="113">
        <f t="shared" si="2"/>
        <v>0</v>
      </c>
      <c r="O8" s="185"/>
      <c r="P8" s="191">
        <f t="shared" si="3"/>
        <v>0</v>
      </c>
      <c r="Q8" s="193">
        <f t="shared" si="4"/>
        <v>0</v>
      </c>
      <c r="R8" s="193">
        <f t="shared" si="5"/>
        <v>0</v>
      </c>
      <c r="S8" s="193">
        <f t="shared" si="6"/>
        <v>0</v>
      </c>
      <c r="T8" s="191">
        <f t="shared" si="7"/>
        <v>0</v>
      </c>
      <c r="U8" s="191">
        <f t="shared" si="8"/>
        <v>0</v>
      </c>
      <c r="V8" s="28"/>
      <c r="W8" s="68"/>
      <c r="X8" s="79"/>
      <c r="Y8" s="28"/>
      <c r="Z8" s="28"/>
    </row>
    <row r="9" spans="1:26">
      <c r="A9" s="110" t="s">
        <v>1883</v>
      </c>
      <c r="B9" s="135" t="s">
        <v>1884</v>
      </c>
      <c r="C9" s="52"/>
      <c r="D9" s="452"/>
      <c r="E9" s="110" t="s">
        <v>1885</v>
      </c>
      <c r="F9" s="190">
        <v>60</v>
      </c>
      <c r="G9" s="453">
        <v>40</v>
      </c>
      <c r="H9" s="454">
        <v>2</v>
      </c>
      <c r="I9" s="455">
        <f t="shared" si="0"/>
        <v>102</v>
      </c>
      <c r="J9" s="128"/>
      <c r="K9" s="282"/>
      <c r="L9" s="456">
        <v>0.08</v>
      </c>
      <c r="M9" s="113">
        <f t="shared" si="1"/>
        <v>0</v>
      </c>
      <c r="N9" s="113">
        <f t="shared" si="2"/>
        <v>0</v>
      </c>
      <c r="O9" s="457"/>
      <c r="P9" s="191">
        <f t="shared" si="3"/>
        <v>0</v>
      </c>
      <c r="Q9" s="193">
        <f t="shared" si="4"/>
        <v>0</v>
      </c>
      <c r="R9" s="193">
        <f t="shared" si="5"/>
        <v>0</v>
      </c>
      <c r="S9" s="193">
        <f t="shared" si="6"/>
        <v>0</v>
      </c>
      <c r="T9" s="191">
        <f t="shared" si="7"/>
        <v>0</v>
      </c>
      <c r="U9" s="191">
        <f t="shared" si="8"/>
        <v>0</v>
      </c>
      <c r="V9" s="28"/>
      <c r="W9" s="68"/>
      <c r="X9" s="79"/>
      <c r="Y9" s="28"/>
      <c r="Z9" s="28"/>
    </row>
    <row r="10" spans="1:26" ht="20.399999999999999">
      <c r="A10" s="462" t="s">
        <v>1886</v>
      </c>
      <c r="B10" s="135" t="s">
        <v>1887</v>
      </c>
      <c r="C10" s="52"/>
      <c r="D10" s="452"/>
      <c r="E10" s="110" t="s">
        <v>1888</v>
      </c>
      <c r="F10" s="190">
        <v>20</v>
      </c>
      <c r="G10" s="453">
        <v>10</v>
      </c>
      <c r="H10" s="454">
        <v>5</v>
      </c>
      <c r="I10" s="455">
        <f t="shared" si="0"/>
        <v>35</v>
      </c>
      <c r="J10" s="128"/>
      <c r="K10" s="282"/>
      <c r="L10" s="456">
        <v>0.08</v>
      </c>
      <c r="M10" s="113">
        <f t="shared" si="1"/>
        <v>0</v>
      </c>
      <c r="N10" s="113">
        <f t="shared" si="2"/>
        <v>0</v>
      </c>
      <c r="O10" s="457"/>
      <c r="P10" s="191">
        <f t="shared" si="3"/>
        <v>0</v>
      </c>
      <c r="Q10" s="193">
        <f t="shared" si="4"/>
        <v>0</v>
      </c>
      <c r="R10" s="193">
        <f t="shared" si="5"/>
        <v>0</v>
      </c>
      <c r="S10" s="193">
        <f t="shared" si="6"/>
        <v>0</v>
      </c>
      <c r="T10" s="191">
        <f t="shared" si="7"/>
        <v>0</v>
      </c>
      <c r="U10" s="191">
        <f t="shared" si="8"/>
        <v>0</v>
      </c>
      <c r="V10" s="28"/>
      <c r="W10" s="68"/>
      <c r="X10" s="79"/>
      <c r="Y10" s="28"/>
      <c r="Z10" s="28"/>
    </row>
    <row r="11" spans="1:26">
      <c r="A11" s="110" t="s">
        <v>1889</v>
      </c>
      <c r="B11" s="365" t="s">
        <v>1890</v>
      </c>
      <c r="C11" s="52"/>
      <c r="D11" s="452"/>
      <c r="E11" s="110" t="s">
        <v>1891</v>
      </c>
      <c r="F11" s="190">
        <v>90</v>
      </c>
      <c r="G11" s="453">
        <v>5</v>
      </c>
      <c r="H11" s="560">
        <v>1</v>
      </c>
      <c r="I11" s="455">
        <f t="shared" si="0"/>
        <v>96</v>
      </c>
      <c r="J11" s="128"/>
      <c r="K11" s="282"/>
      <c r="L11" s="456">
        <v>0.08</v>
      </c>
      <c r="M11" s="113">
        <f t="shared" si="1"/>
        <v>0</v>
      </c>
      <c r="N11" s="113">
        <f t="shared" si="2"/>
        <v>0</v>
      </c>
      <c r="O11" s="463"/>
      <c r="P11" s="191">
        <f t="shared" si="3"/>
        <v>0</v>
      </c>
      <c r="Q11" s="193">
        <f t="shared" si="4"/>
        <v>0</v>
      </c>
      <c r="R11" s="193">
        <f t="shared" si="5"/>
        <v>0</v>
      </c>
      <c r="S11" s="193">
        <f t="shared" si="6"/>
        <v>0</v>
      </c>
      <c r="T11" s="191">
        <f t="shared" si="7"/>
        <v>0</v>
      </c>
      <c r="U11" s="191">
        <f t="shared" si="8"/>
        <v>0</v>
      </c>
      <c r="V11" s="28"/>
      <c r="W11" s="68"/>
      <c r="X11" s="79"/>
      <c r="Y11" s="28"/>
      <c r="Z11" s="28"/>
    </row>
    <row r="12" spans="1:26">
      <c r="A12" s="462" t="s">
        <v>1892</v>
      </c>
      <c r="B12" s="365" t="s">
        <v>1893</v>
      </c>
      <c r="C12" s="52"/>
      <c r="D12" s="452"/>
      <c r="E12" s="110" t="s">
        <v>1894</v>
      </c>
      <c r="F12" s="190">
        <v>1</v>
      </c>
      <c r="G12" s="453">
        <v>0</v>
      </c>
      <c r="H12" s="560">
        <v>0</v>
      </c>
      <c r="I12" s="455">
        <f t="shared" si="0"/>
        <v>1</v>
      </c>
      <c r="J12" s="128"/>
      <c r="K12" s="282"/>
      <c r="L12" s="456">
        <v>0.23</v>
      </c>
      <c r="M12" s="113">
        <f t="shared" si="1"/>
        <v>0</v>
      </c>
      <c r="N12" s="113">
        <f t="shared" si="2"/>
        <v>0</v>
      </c>
      <c r="O12" s="463"/>
      <c r="P12" s="191">
        <f t="shared" si="3"/>
        <v>0</v>
      </c>
      <c r="Q12" s="193">
        <f t="shared" si="4"/>
        <v>0</v>
      </c>
      <c r="R12" s="193">
        <f t="shared" si="5"/>
        <v>0</v>
      </c>
      <c r="S12" s="193">
        <f t="shared" si="6"/>
        <v>0</v>
      </c>
      <c r="T12" s="191">
        <f t="shared" si="7"/>
        <v>0</v>
      </c>
      <c r="U12" s="191">
        <f t="shared" si="8"/>
        <v>0</v>
      </c>
      <c r="V12" s="28"/>
      <c r="W12" s="68"/>
      <c r="X12" s="79"/>
      <c r="Y12" s="28"/>
      <c r="Z12" s="28"/>
    </row>
    <row r="13" spans="1:26" ht="22.8">
      <c r="A13" s="110" t="s">
        <v>1895</v>
      </c>
      <c r="B13" s="561" t="s">
        <v>1896</v>
      </c>
      <c r="C13" s="52"/>
      <c r="D13" s="452"/>
      <c r="E13" s="52" t="s">
        <v>1897</v>
      </c>
      <c r="F13" s="190">
        <v>1</v>
      </c>
      <c r="G13" s="453">
        <v>1</v>
      </c>
      <c r="H13" s="143">
        <v>2</v>
      </c>
      <c r="I13" s="455">
        <f t="shared" si="0"/>
        <v>4</v>
      </c>
      <c r="J13" s="128"/>
      <c r="K13" s="282"/>
      <c r="L13" s="456">
        <v>0.08</v>
      </c>
      <c r="M13" s="113">
        <f t="shared" si="1"/>
        <v>0</v>
      </c>
      <c r="N13" s="113">
        <f t="shared" si="2"/>
        <v>0</v>
      </c>
      <c r="O13" s="28"/>
      <c r="P13" s="191">
        <f t="shared" si="3"/>
        <v>0</v>
      </c>
      <c r="Q13" s="193">
        <f t="shared" si="4"/>
        <v>0</v>
      </c>
      <c r="R13" s="193">
        <f t="shared" si="5"/>
        <v>0</v>
      </c>
      <c r="S13" s="193">
        <f t="shared" si="6"/>
        <v>0</v>
      </c>
      <c r="T13" s="191">
        <f t="shared" si="7"/>
        <v>0</v>
      </c>
      <c r="U13" s="191">
        <f t="shared" si="8"/>
        <v>0</v>
      </c>
      <c r="V13" s="28"/>
      <c r="W13" s="68"/>
      <c r="X13" s="79"/>
      <c r="Y13" s="28"/>
      <c r="Z13" s="28"/>
    </row>
    <row r="14" spans="1:26" ht="20.399999999999999">
      <c r="A14" s="110" t="s">
        <v>1898</v>
      </c>
      <c r="B14" s="365" t="s">
        <v>1899</v>
      </c>
      <c r="C14" s="52"/>
      <c r="D14" s="452"/>
      <c r="E14" s="110" t="s">
        <v>1900</v>
      </c>
      <c r="F14" s="190">
        <v>2</v>
      </c>
      <c r="G14" s="453">
        <v>0</v>
      </c>
      <c r="H14" s="560">
        <v>2</v>
      </c>
      <c r="I14" s="455">
        <f t="shared" si="0"/>
        <v>4</v>
      </c>
      <c r="J14" s="128"/>
      <c r="K14" s="282"/>
      <c r="L14" s="456">
        <v>0.08</v>
      </c>
      <c r="M14" s="113">
        <f t="shared" si="1"/>
        <v>0</v>
      </c>
      <c r="N14" s="113">
        <f t="shared" si="2"/>
        <v>0</v>
      </c>
      <c r="O14" s="463"/>
      <c r="P14" s="191">
        <f t="shared" si="3"/>
        <v>0</v>
      </c>
      <c r="Q14" s="193">
        <f t="shared" si="4"/>
        <v>0</v>
      </c>
      <c r="R14" s="193">
        <f t="shared" si="5"/>
        <v>0</v>
      </c>
      <c r="S14" s="193">
        <f t="shared" si="6"/>
        <v>0</v>
      </c>
      <c r="T14" s="191">
        <f t="shared" si="7"/>
        <v>0</v>
      </c>
      <c r="U14" s="191">
        <f t="shared" si="8"/>
        <v>0</v>
      </c>
      <c r="V14" s="28"/>
      <c r="W14" s="68"/>
      <c r="X14" s="79"/>
      <c r="Y14" s="28"/>
      <c r="Z14" s="28"/>
    </row>
    <row r="15" spans="1:26" ht="20.399999999999999">
      <c r="A15" s="110" t="s">
        <v>1901</v>
      </c>
      <c r="B15" s="135" t="s">
        <v>1902</v>
      </c>
      <c r="C15" s="52"/>
      <c r="D15" s="452"/>
      <c r="E15" s="110" t="s">
        <v>1903</v>
      </c>
      <c r="F15" s="190">
        <v>75</v>
      </c>
      <c r="G15" s="453">
        <v>3</v>
      </c>
      <c r="H15" s="454">
        <v>5</v>
      </c>
      <c r="I15" s="455">
        <f t="shared" si="0"/>
        <v>83</v>
      </c>
      <c r="J15" s="128"/>
      <c r="K15" s="282"/>
      <c r="L15" s="456">
        <v>0.08</v>
      </c>
      <c r="M15" s="113">
        <f t="shared" si="1"/>
        <v>0</v>
      </c>
      <c r="N15" s="113">
        <f t="shared" si="2"/>
        <v>0</v>
      </c>
      <c r="O15" s="457"/>
      <c r="P15" s="191">
        <f t="shared" si="3"/>
        <v>0</v>
      </c>
      <c r="Q15" s="193">
        <f t="shared" si="4"/>
        <v>0</v>
      </c>
      <c r="R15" s="193">
        <f t="shared" si="5"/>
        <v>0</v>
      </c>
      <c r="S15" s="193">
        <f t="shared" si="6"/>
        <v>0</v>
      </c>
      <c r="T15" s="191">
        <f t="shared" si="7"/>
        <v>0</v>
      </c>
      <c r="U15" s="191">
        <f t="shared" si="8"/>
        <v>0</v>
      </c>
      <c r="V15" s="28"/>
      <c r="W15" s="68"/>
      <c r="X15" s="79"/>
      <c r="Y15" s="28"/>
      <c r="Z15" s="28"/>
    </row>
    <row r="16" spans="1:26" ht="20.399999999999999">
      <c r="A16" s="110" t="s">
        <v>1904</v>
      </c>
      <c r="B16" s="135" t="s">
        <v>1905</v>
      </c>
      <c r="C16" s="52"/>
      <c r="D16" s="452"/>
      <c r="E16" s="110" t="s">
        <v>1906</v>
      </c>
      <c r="F16" s="190">
        <v>1</v>
      </c>
      <c r="G16" s="453">
        <v>0</v>
      </c>
      <c r="H16" s="454">
        <v>3</v>
      </c>
      <c r="I16" s="455">
        <f t="shared" si="0"/>
        <v>4</v>
      </c>
      <c r="J16" s="128"/>
      <c r="K16" s="282"/>
      <c r="L16" s="456">
        <v>0.08</v>
      </c>
      <c r="M16" s="113">
        <f t="shared" si="1"/>
        <v>0</v>
      </c>
      <c r="N16" s="113">
        <f t="shared" si="2"/>
        <v>0</v>
      </c>
      <c r="O16" s="457"/>
      <c r="P16" s="191">
        <f t="shared" si="3"/>
        <v>0</v>
      </c>
      <c r="Q16" s="193">
        <f t="shared" si="4"/>
        <v>0</v>
      </c>
      <c r="R16" s="193">
        <f t="shared" si="5"/>
        <v>0</v>
      </c>
      <c r="S16" s="193">
        <f t="shared" si="6"/>
        <v>0</v>
      </c>
      <c r="T16" s="191">
        <f t="shared" si="7"/>
        <v>0</v>
      </c>
      <c r="U16" s="191">
        <f t="shared" si="8"/>
        <v>0</v>
      </c>
      <c r="V16" s="28"/>
      <c r="W16" s="68"/>
      <c r="X16" s="79"/>
      <c r="Y16" s="28"/>
      <c r="Z16" s="28"/>
    </row>
    <row r="17" spans="1:26" ht="31.8">
      <c r="A17" s="110" t="s">
        <v>1907</v>
      </c>
      <c r="B17" s="366" t="s">
        <v>1908</v>
      </c>
      <c r="C17" s="58"/>
      <c r="D17" s="59"/>
      <c r="E17" s="58" t="s">
        <v>1909</v>
      </c>
      <c r="F17" s="147">
        <v>1</v>
      </c>
      <c r="G17" s="213">
        <v>0</v>
      </c>
      <c r="H17" s="214">
        <v>0</v>
      </c>
      <c r="I17" s="147">
        <f t="shared" si="0"/>
        <v>1</v>
      </c>
      <c r="J17" s="467"/>
      <c r="K17" s="62"/>
      <c r="L17" s="58" t="s">
        <v>40</v>
      </c>
      <c r="M17" s="63">
        <f>K17*I17</f>
        <v>0</v>
      </c>
      <c r="N17" s="63">
        <f t="shared" si="2"/>
        <v>0</v>
      </c>
      <c r="O17" s="185"/>
      <c r="P17" s="191">
        <f t="shared" si="3"/>
        <v>0</v>
      </c>
      <c r="Q17" s="193">
        <f t="shared" si="4"/>
        <v>0</v>
      </c>
      <c r="R17" s="193">
        <f t="shared" si="5"/>
        <v>0</v>
      </c>
      <c r="S17" s="193">
        <f t="shared" si="6"/>
        <v>0</v>
      </c>
      <c r="T17" s="191">
        <f t="shared" si="7"/>
        <v>0</v>
      </c>
      <c r="U17" s="191">
        <f t="shared" si="8"/>
        <v>0</v>
      </c>
      <c r="V17" s="28"/>
      <c r="W17" s="68"/>
      <c r="X17" s="79"/>
      <c r="Y17" s="28"/>
      <c r="Z17" s="28"/>
    </row>
    <row r="18" spans="1:26" ht="15.75" customHeight="1">
      <c r="A18" s="110" t="s">
        <v>1910</v>
      </c>
      <c r="B18" s="366" t="s">
        <v>1911</v>
      </c>
      <c r="C18" s="58"/>
      <c r="D18" s="59"/>
      <c r="E18" s="58" t="s">
        <v>1912</v>
      </c>
      <c r="F18" s="147">
        <v>1</v>
      </c>
      <c r="G18" s="213">
        <v>0</v>
      </c>
      <c r="H18" s="214">
        <v>0</v>
      </c>
      <c r="I18" s="147">
        <f t="shared" si="0"/>
        <v>1</v>
      </c>
      <c r="J18" s="467"/>
      <c r="K18" s="62"/>
      <c r="L18" s="58" t="s">
        <v>40</v>
      </c>
      <c r="M18" s="63">
        <f>K18*I18</f>
        <v>0</v>
      </c>
      <c r="N18" s="63">
        <f t="shared" si="2"/>
        <v>0</v>
      </c>
      <c r="O18" s="185"/>
      <c r="P18" s="191">
        <f t="shared" si="3"/>
        <v>0</v>
      </c>
      <c r="Q18" s="193">
        <f t="shared" si="4"/>
        <v>0</v>
      </c>
      <c r="R18" s="193">
        <f t="shared" si="5"/>
        <v>0</v>
      </c>
      <c r="S18" s="193">
        <f t="shared" si="6"/>
        <v>0</v>
      </c>
      <c r="T18" s="191">
        <f t="shared" si="7"/>
        <v>0</v>
      </c>
      <c r="U18" s="191">
        <f t="shared" si="8"/>
        <v>0</v>
      </c>
      <c r="V18" s="28"/>
      <c r="W18" s="68"/>
      <c r="X18" s="79"/>
      <c r="Y18" s="28"/>
      <c r="Z18" s="28"/>
    </row>
    <row r="19" spans="1:26" ht="15.75" customHeight="1">
      <c r="A19" s="110" t="s">
        <v>1913</v>
      </c>
      <c r="B19" s="365" t="s">
        <v>1914</v>
      </c>
      <c r="C19" s="52"/>
      <c r="D19" s="452"/>
      <c r="E19" s="110" t="s">
        <v>1915</v>
      </c>
      <c r="F19" s="190">
        <v>5</v>
      </c>
      <c r="G19" s="453">
        <v>1</v>
      </c>
      <c r="H19" s="175">
        <v>1</v>
      </c>
      <c r="I19" s="455">
        <f t="shared" si="0"/>
        <v>7</v>
      </c>
      <c r="J19" s="128"/>
      <c r="K19" s="282"/>
      <c r="L19" s="456">
        <v>0.08</v>
      </c>
      <c r="M19" s="113">
        <f t="shared" ref="M19:M29" si="9">I19*K19</f>
        <v>0</v>
      </c>
      <c r="N19" s="113">
        <f t="shared" si="2"/>
        <v>0</v>
      </c>
      <c r="O19" s="185"/>
      <c r="P19" s="191">
        <f t="shared" si="3"/>
        <v>0</v>
      </c>
      <c r="Q19" s="193">
        <f t="shared" si="4"/>
        <v>0</v>
      </c>
      <c r="R19" s="193">
        <f t="shared" si="5"/>
        <v>0</v>
      </c>
      <c r="S19" s="193">
        <f t="shared" si="6"/>
        <v>0</v>
      </c>
      <c r="T19" s="191">
        <f t="shared" si="7"/>
        <v>0</v>
      </c>
      <c r="U19" s="191">
        <f t="shared" si="8"/>
        <v>0</v>
      </c>
      <c r="V19" s="28"/>
      <c r="W19" s="68"/>
      <c r="X19" s="79"/>
      <c r="Y19" s="28"/>
      <c r="Z19" s="28"/>
    </row>
    <row r="20" spans="1:26" ht="15.75" customHeight="1">
      <c r="A20" s="110" t="s">
        <v>1916</v>
      </c>
      <c r="B20" s="135" t="s">
        <v>1917</v>
      </c>
      <c r="C20" s="52"/>
      <c r="D20" s="452"/>
      <c r="E20" s="52" t="s">
        <v>1918</v>
      </c>
      <c r="F20" s="190">
        <v>1</v>
      </c>
      <c r="G20" s="453">
        <v>0</v>
      </c>
      <c r="H20" s="143">
        <v>2</v>
      </c>
      <c r="I20" s="455">
        <f t="shared" si="0"/>
        <v>3</v>
      </c>
      <c r="J20" s="128"/>
      <c r="K20" s="282"/>
      <c r="L20" s="456">
        <v>0.08</v>
      </c>
      <c r="M20" s="113">
        <f t="shared" si="9"/>
        <v>0</v>
      </c>
      <c r="N20" s="113">
        <f t="shared" si="2"/>
        <v>0</v>
      </c>
      <c r="O20" s="28"/>
      <c r="P20" s="191">
        <f t="shared" si="3"/>
        <v>0</v>
      </c>
      <c r="Q20" s="193">
        <f t="shared" si="4"/>
        <v>0</v>
      </c>
      <c r="R20" s="193">
        <f t="shared" si="5"/>
        <v>0</v>
      </c>
      <c r="S20" s="193">
        <f t="shared" si="6"/>
        <v>0</v>
      </c>
      <c r="T20" s="191">
        <f t="shared" si="7"/>
        <v>0</v>
      </c>
      <c r="U20" s="191">
        <f t="shared" si="8"/>
        <v>0</v>
      </c>
      <c r="V20" s="28"/>
      <c r="W20" s="68"/>
      <c r="X20" s="79"/>
      <c r="Y20" s="28"/>
      <c r="Z20" s="28"/>
    </row>
    <row r="21" spans="1:26" ht="15.75" customHeight="1">
      <c r="A21" s="110" t="s">
        <v>1919</v>
      </c>
      <c r="B21" s="135" t="s">
        <v>1917</v>
      </c>
      <c r="C21" s="52"/>
      <c r="D21" s="452"/>
      <c r="E21" s="52" t="s">
        <v>1920</v>
      </c>
      <c r="F21" s="190">
        <v>1</v>
      </c>
      <c r="G21" s="453">
        <v>0</v>
      </c>
      <c r="H21" s="143">
        <v>2</v>
      </c>
      <c r="I21" s="455">
        <f t="shared" si="0"/>
        <v>3</v>
      </c>
      <c r="J21" s="128"/>
      <c r="K21" s="282"/>
      <c r="L21" s="456">
        <v>0.08</v>
      </c>
      <c r="M21" s="113">
        <f t="shared" si="9"/>
        <v>0</v>
      </c>
      <c r="N21" s="113">
        <f t="shared" si="2"/>
        <v>0</v>
      </c>
      <c r="O21" s="28"/>
      <c r="P21" s="191">
        <f t="shared" si="3"/>
        <v>0</v>
      </c>
      <c r="Q21" s="193">
        <f t="shared" si="4"/>
        <v>0</v>
      </c>
      <c r="R21" s="193">
        <f t="shared" si="5"/>
        <v>0</v>
      </c>
      <c r="S21" s="193">
        <f t="shared" si="6"/>
        <v>0</v>
      </c>
      <c r="T21" s="191">
        <f t="shared" si="7"/>
        <v>0</v>
      </c>
      <c r="U21" s="191">
        <f t="shared" si="8"/>
        <v>0</v>
      </c>
      <c r="V21" s="28"/>
      <c r="W21" s="68"/>
      <c r="X21" s="79"/>
      <c r="Y21" s="28"/>
      <c r="Z21" s="28"/>
    </row>
    <row r="22" spans="1:26" ht="15.75" customHeight="1">
      <c r="A22" s="110" t="s">
        <v>1921</v>
      </c>
      <c r="B22" s="135" t="s">
        <v>1917</v>
      </c>
      <c r="C22" s="52"/>
      <c r="D22" s="452"/>
      <c r="E22" s="52" t="s">
        <v>1922</v>
      </c>
      <c r="F22" s="190">
        <v>1</v>
      </c>
      <c r="G22" s="453">
        <v>0</v>
      </c>
      <c r="H22" s="143">
        <v>2</v>
      </c>
      <c r="I22" s="455">
        <f t="shared" si="0"/>
        <v>3</v>
      </c>
      <c r="J22" s="128"/>
      <c r="K22" s="282"/>
      <c r="L22" s="456">
        <v>0.08</v>
      </c>
      <c r="M22" s="113">
        <f t="shared" si="9"/>
        <v>0</v>
      </c>
      <c r="N22" s="113">
        <f t="shared" si="2"/>
        <v>0</v>
      </c>
      <c r="O22" s="28"/>
      <c r="P22" s="191">
        <f t="shared" si="3"/>
        <v>0</v>
      </c>
      <c r="Q22" s="193">
        <f t="shared" si="4"/>
        <v>0</v>
      </c>
      <c r="R22" s="193">
        <f t="shared" si="5"/>
        <v>0</v>
      </c>
      <c r="S22" s="193">
        <f t="shared" si="6"/>
        <v>0</v>
      </c>
      <c r="T22" s="191">
        <f t="shared" si="7"/>
        <v>0</v>
      </c>
      <c r="U22" s="191">
        <f t="shared" si="8"/>
        <v>0</v>
      </c>
      <c r="V22" s="28"/>
      <c r="W22" s="68"/>
      <c r="X22" s="79"/>
      <c r="Y22" s="28"/>
      <c r="Z22" s="28"/>
    </row>
    <row r="23" spans="1:26" ht="15.75" customHeight="1">
      <c r="A23" s="110" t="s">
        <v>1923</v>
      </c>
      <c r="B23" s="562" t="s">
        <v>1924</v>
      </c>
      <c r="C23" s="52"/>
      <c r="D23" s="452"/>
      <c r="E23" s="110" t="s">
        <v>1925</v>
      </c>
      <c r="F23" s="190">
        <v>20</v>
      </c>
      <c r="G23" s="453">
        <v>2</v>
      </c>
      <c r="H23" s="560">
        <v>10</v>
      </c>
      <c r="I23" s="455">
        <f t="shared" si="0"/>
        <v>32</v>
      </c>
      <c r="J23" s="128"/>
      <c r="K23" s="282"/>
      <c r="L23" s="456">
        <v>0.08</v>
      </c>
      <c r="M23" s="113">
        <f t="shared" si="9"/>
        <v>0</v>
      </c>
      <c r="N23" s="113">
        <f t="shared" si="2"/>
        <v>0</v>
      </c>
      <c r="O23" s="457"/>
      <c r="P23" s="191">
        <f t="shared" si="3"/>
        <v>0</v>
      </c>
      <c r="Q23" s="193">
        <f t="shared" si="4"/>
        <v>0</v>
      </c>
      <c r="R23" s="193">
        <f t="shared" si="5"/>
        <v>0</v>
      </c>
      <c r="S23" s="193">
        <f t="shared" si="6"/>
        <v>0</v>
      </c>
      <c r="T23" s="191">
        <f t="shared" si="7"/>
        <v>0</v>
      </c>
      <c r="U23" s="191">
        <f t="shared" si="8"/>
        <v>0</v>
      </c>
      <c r="V23" s="28"/>
      <c r="W23" s="68"/>
      <c r="X23" s="79"/>
      <c r="Y23" s="28"/>
      <c r="Z23" s="28"/>
    </row>
    <row r="24" spans="1:26" ht="15.75" customHeight="1">
      <c r="A24" s="110" t="s">
        <v>1926</v>
      </c>
      <c r="B24" s="563" t="s">
        <v>1927</v>
      </c>
      <c r="C24" s="87"/>
      <c r="D24" s="536"/>
      <c r="E24" s="160" t="s">
        <v>1928</v>
      </c>
      <c r="F24" s="190">
        <v>15</v>
      </c>
      <c r="G24" s="453">
        <v>1</v>
      </c>
      <c r="H24" s="560">
        <v>2</v>
      </c>
      <c r="I24" s="455">
        <f t="shared" si="0"/>
        <v>18</v>
      </c>
      <c r="J24" s="128"/>
      <c r="K24" s="282"/>
      <c r="L24" s="456">
        <v>0.08</v>
      </c>
      <c r="M24" s="113">
        <f t="shared" si="9"/>
        <v>0</v>
      </c>
      <c r="N24" s="113">
        <f t="shared" si="2"/>
        <v>0</v>
      </c>
      <c r="O24" s="457"/>
      <c r="P24" s="191">
        <f t="shared" si="3"/>
        <v>0</v>
      </c>
      <c r="Q24" s="193">
        <f t="shared" si="4"/>
        <v>0</v>
      </c>
      <c r="R24" s="193">
        <f t="shared" si="5"/>
        <v>0</v>
      </c>
      <c r="S24" s="193">
        <f t="shared" si="6"/>
        <v>0</v>
      </c>
      <c r="T24" s="191">
        <f t="shared" si="7"/>
        <v>0</v>
      </c>
      <c r="U24" s="191">
        <f t="shared" si="8"/>
        <v>0</v>
      </c>
      <c r="V24" s="28"/>
      <c r="W24" s="68"/>
      <c r="X24" s="79"/>
      <c r="Y24" s="28"/>
      <c r="Z24" s="28"/>
    </row>
    <row r="25" spans="1:26" ht="15.75" customHeight="1">
      <c r="A25" s="110" t="s">
        <v>1929</v>
      </c>
      <c r="B25" s="135" t="s">
        <v>1930</v>
      </c>
      <c r="C25" s="52"/>
      <c r="D25" s="452"/>
      <c r="E25" s="110" t="s">
        <v>1931</v>
      </c>
      <c r="F25" s="190">
        <v>5</v>
      </c>
      <c r="G25" s="453">
        <v>1</v>
      </c>
      <c r="H25" s="454">
        <v>2</v>
      </c>
      <c r="I25" s="455">
        <f t="shared" si="0"/>
        <v>8</v>
      </c>
      <c r="J25" s="128"/>
      <c r="K25" s="282"/>
      <c r="L25" s="456">
        <v>0.08</v>
      </c>
      <c r="M25" s="113">
        <f t="shared" si="9"/>
        <v>0</v>
      </c>
      <c r="N25" s="113">
        <f t="shared" si="2"/>
        <v>0</v>
      </c>
      <c r="O25" s="457"/>
      <c r="P25" s="191">
        <f t="shared" si="3"/>
        <v>0</v>
      </c>
      <c r="Q25" s="193">
        <f t="shared" si="4"/>
        <v>0</v>
      </c>
      <c r="R25" s="193">
        <f t="shared" si="5"/>
        <v>0</v>
      </c>
      <c r="S25" s="193">
        <f t="shared" si="6"/>
        <v>0</v>
      </c>
      <c r="T25" s="191">
        <f t="shared" si="7"/>
        <v>0</v>
      </c>
      <c r="U25" s="191">
        <f t="shared" si="8"/>
        <v>0</v>
      </c>
      <c r="V25" s="28"/>
      <c r="W25" s="68"/>
      <c r="X25" s="79"/>
      <c r="Y25" s="28"/>
      <c r="Z25" s="28"/>
    </row>
    <row r="26" spans="1:26" ht="15.75" customHeight="1">
      <c r="A26" s="110" t="s">
        <v>1932</v>
      </c>
      <c r="B26" s="365" t="s">
        <v>1933</v>
      </c>
      <c r="C26" s="52"/>
      <c r="D26" s="452"/>
      <c r="E26" s="110" t="s">
        <v>1934</v>
      </c>
      <c r="F26" s="190">
        <v>60</v>
      </c>
      <c r="G26" s="453">
        <v>1</v>
      </c>
      <c r="H26" s="560">
        <v>10</v>
      </c>
      <c r="I26" s="455">
        <f t="shared" si="0"/>
        <v>71</v>
      </c>
      <c r="J26" s="128"/>
      <c r="K26" s="282"/>
      <c r="L26" s="456">
        <v>0.08</v>
      </c>
      <c r="M26" s="113">
        <f t="shared" si="9"/>
        <v>0</v>
      </c>
      <c r="N26" s="113">
        <f t="shared" si="2"/>
        <v>0</v>
      </c>
      <c r="O26" s="463"/>
      <c r="P26" s="191">
        <f t="shared" si="3"/>
        <v>0</v>
      </c>
      <c r="Q26" s="193">
        <f t="shared" si="4"/>
        <v>0</v>
      </c>
      <c r="R26" s="193">
        <f t="shared" si="5"/>
        <v>0</v>
      </c>
      <c r="S26" s="193">
        <f t="shared" si="6"/>
        <v>0</v>
      </c>
      <c r="T26" s="191">
        <f t="shared" si="7"/>
        <v>0</v>
      </c>
      <c r="U26" s="191">
        <f t="shared" si="8"/>
        <v>0</v>
      </c>
      <c r="V26" s="28"/>
      <c r="W26" s="68"/>
      <c r="X26" s="79"/>
      <c r="Y26" s="28"/>
      <c r="Z26" s="28"/>
    </row>
    <row r="27" spans="1:26" ht="15.75" customHeight="1">
      <c r="A27" s="110" t="s">
        <v>1935</v>
      </c>
      <c r="B27" s="365" t="s">
        <v>1936</v>
      </c>
      <c r="C27" s="52"/>
      <c r="D27" s="452"/>
      <c r="E27" s="110" t="s">
        <v>1937</v>
      </c>
      <c r="F27" s="190">
        <v>25</v>
      </c>
      <c r="G27" s="453">
        <v>2</v>
      </c>
      <c r="H27" s="175">
        <v>5</v>
      </c>
      <c r="I27" s="455">
        <f t="shared" si="0"/>
        <v>32</v>
      </c>
      <c r="J27" s="128"/>
      <c r="K27" s="282"/>
      <c r="L27" s="456">
        <v>0.08</v>
      </c>
      <c r="M27" s="113">
        <f t="shared" si="9"/>
        <v>0</v>
      </c>
      <c r="N27" s="113">
        <f t="shared" si="2"/>
        <v>0</v>
      </c>
      <c r="O27" s="185"/>
      <c r="P27" s="191">
        <f t="shared" si="3"/>
        <v>0</v>
      </c>
      <c r="Q27" s="193">
        <f t="shared" si="4"/>
        <v>0</v>
      </c>
      <c r="R27" s="193">
        <f t="shared" si="5"/>
        <v>0</v>
      </c>
      <c r="S27" s="193">
        <f t="shared" si="6"/>
        <v>0</v>
      </c>
      <c r="T27" s="191">
        <f t="shared" si="7"/>
        <v>0</v>
      </c>
      <c r="U27" s="191">
        <f t="shared" si="8"/>
        <v>0</v>
      </c>
      <c r="V27" s="28"/>
      <c r="W27" s="68"/>
      <c r="X27" s="79"/>
      <c r="Y27" s="28"/>
      <c r="Z27" s="28"/>
    </row>
    <row r="28" spans="1:26" ht="15.75" customHeight="1">
      <c r="A28" s="462" t="s">
        <v>1938</v>
      </c>
      <c r="B28" s="135" t="s">
        <v>1939</v>
      </c>
      <c r="C28" s="52"/>
      <c r="D28" s="452"/>
      <c r="E28" s="110" t="s">
        <v>1940</v>
      </c>
      <c r="F28" s="190">
        <v>0</v>
      </c>
      <c r="G28" s="453">
        <v>0</v>
      </c>
      <c r="H28" s="175">
        <v>3</v>
      </c>
      <c r="I28" s="455">
        <f t="shared" si="0"/>
        <v>3</v>
      </c>
      <c r="J28" s="128"/>
      <c r="K28" s="282"/>
      <c r="L28" s="456">
        <v>0.08</v>
      </c>
      <c r="M28" s="113">
        <f t="shared" si="9"/>
        <v>0</v>
      </c>
      <c r="N28" s="113">
        <f t="shared" si="2"/>
        <v>0</v>
      </c>
      <c r="O28" s="185"/>
      <c r="P28" s="191">
        <f t="shared" si="3"/>
        <v>0</v>
      </c>
      <c r="Q28" s="193">
        <f t="shared" si="4"/>
        <v>0</v>
      </c>
      <c r="R28" s="193">
        <f t="shared" si="5"/>
        <v>0</v>
      </c>
      <c r="S28" s="193">
        <f t="shared" si="6"/>
        <v>0</v>
      </c>
      <c r="T28" s="191">
        <f t="shared" si="7"/>
        <v>0</v>
      </c>
      <c r="U28" s="191">
        <f t="shared" si="8"/>
        <v>0</v>
      </c>
      <c r="V28" s="28"/>
      <c r="W28" s="68"/>
      <c r="X28" s="79"/>
      <c r="Y28" s="28"/>
      <c r="Z28" s="28"/>
    </row>
    <row r="29" spans="1:26" ht="15.75" customHeight="1">
      <c r="A29" s="110" t="s">
        <v>1941</v>
      </c>
      <c r="B29" s="135" t="s">
        <v>1942</v>
      </c>
      <c r="C29" s="52"/>
      <c r="D29" s="452"/>
      <c r="E29" s="110" t="s">
        <v>1943</v>
      </c>
      <c r="F29" s="190">
        <v>5</v>
      </c>
      <c r="G29" s="453">
        <v>1</v>
      </c>
      <c r="H29" s="175">
        <v>1</v>
      </c>
      <c r="I29" s="455">
        <f t="shared" si="0"/>
        <v>7</v>
      </c>
      <c r="J29" s="128"/>
      <c r="K29" s="282"/>
      <c r="L29" s="456">
        <v>0.08</v>
      </c>
      <c r="M29" s="113">
        <f t="shared" si="9"/>
        <v>0</v>
      </c>
      <c r="N29" s="113">
        <f t="shared" si="2"/>
        <v>0</v>
      </c>
      <c r="O29" s="185"/>
      <c r="P29" s="191">
        <f t="shared" si="3"/>
        <v>0</v>
      </c>
      <c r="Q29" s="193">
        <f t="shared" si="4"/>
        <v>0</v>
      </c>
      <c r="R29" s="193">
        <f t="shared" si="5"/>
        <v>0</v>
      </c>
      <c r="S29" s="193">
        <f t="shared" si="6"/>
        <v>0</v>
      </c>
      <c r="T29" s="191">
        <f t="shared" si="7"/>
        <v>0</v>
      </c>
      <c r="U29" s="191">
        <f t="shared" si="8"/>
        <v>0</v>
      </c>
      <c r="V29" s="28"/>
      <c r="W29" s="68"/>
      <c r="X29" s="79"/>
      <c r="Y29" s="28"/>
      <c r="Z29" s="28"/>
    </row>
    <row r="30" spans="1:26" ht="15.75" customHeight="1">
      <c r="A30" s="110" t="s">
        <v>1944</v>
      </c>
      <c r="B30" s="448" t="s">
        <v>1945</v>
      </c>
      <c r="C30" s="58"/>
      <c r="D30" s="59"/>
      <c r="E30" s="58" t="s">
        <v>1946</v>
      </c>
      <c r="F30" s="147">
        <v>30</v>
      </c>
      <c r="G30" s="213">
        <v>0</v>
      </c>
      <c r="H30" s="214">
        <v>0</v>
      </c>
      <c r="I30" s="147">
        <f t="shared" si="0"/>
        <v>30</v>
      </c>
      <c r="J30" s="467"/>
      <c r="K30" s="62"/>
      <c r="L30" s="58" t="s">
        <v>40</v>
      </c>
      <c r="M30" s="63">
        <f>K30*I30</f>
        <v>0</v>
      </c>
      <c r="N30" s="63">
        <f t="shared" si="2"/>
        <v>0</v>
      </c>
      <c r="O30" s="185"/>
      <c r="P30" s="191">
        <f t="shared" si="3"/>
        <v>0</v>
      </c>
      <c r="Q30" s="193">
        <f t="shared" si="4"/>
        <v>0</v>
      </c>
      <c r="R30" s="193">
        <f t="shared" si="5"/>
        <v>0</v>
      </c>
      <c r="S30" s="193">
        <f t="shared" si="6"/>
        <v>0</v>
      </c>
      <c r="T30" s="191">
        <f t="shared" si="7"/>
        <v>0</v>
      </c>
      <c r="U30" s="191">
        <f t="shared" si="8"/>
        <v>0</v>
      </c>
      <c r="V30" s="28"/>
      <c r="W30" s="68"/>
      <c r="X30" s="79"/>
      <c r="Y30" s="28"/>
      <c r="Z30" s="28"/>
    </row>
    <row r="31" spans="1:26" ht="15.75" customHeight="1">
      <c r="A31" s="110" t="s">
        <v>1947</v>
      </c>
      <c r="B31" s="448" t="s">
        <v>1948</v>
      </c>
      <c r="C31" s="448"/>
      <c r="D31" s="59"/>
      <c r="E31" s="58" t="s">
        <v>1949</v>
      </c>
      <c r="F31" s="147">
        <v>35</v>
      </c>
      <c r="G31" s="213">
        <v>0</v>
      </c>
      <c r="H31" s="214">
        <v>0</v>
      </c>
      <c r="I31" s="147">
        <f t="shared" si="0"/>
        <v>35</v>
      </c>
      <c r="J31" s="467"/>
      <c r="K31" s="447"/>
      <c r="L31" s="58" t="s">
        <v>40</v>
      </c>
      <c r="M31" s="63">
        <f>K31*I31</f>
        <v>0</v>
      </c>
      <c r="N31" s="63">
        <f t="shared" si="2"/>
        <v>0</v>
      </c>
      <c r="O31" s="185"/>
      <c r="P31" s="191">
        <f t="shared" si="3"/>
        <v>0</v>
      </c>
      <c r="Q31" s="193">
        <f t="shared" si="4"/>
        <v>0</v>
      </c>
      <c r="R31" s="193">
        <f t="shared" si="5"/>
        <v>0</v>
      </c>
      <c r="S31" s="193">
        <f t="shared" si="6"/>
        <v>0</v>
      </c>
      <c r="T31" s="191">
        <f t="shared" si="7"/>
        <v>0</v>
      </c>
      <c r="U31" s="191">
        <f t="shared" si="8"/>
        <v>0</v>
      </c>
      <c r="V31" s="28"/>
      <c r="W31" s="68"/>
      <c r="X31" s="79"/>
      <c r="Y31" s="28"/>
      <c r="Z31" s="28"/>
    </row>
    <row r="32" spans="1:26" ht="15.75" customHeight="1">
      <c r="A32" s="110" t="s">
        <v>1950</v>
      </c>
      <c r="B32" s="365" t="s">
        <v>1951</v>
      </c>
      <c r="C32" s="52"/>
      <c r="D32" s="452"/>
      <c r="E32" s="110" t="s">
        <v>1952</v>
      </c>
      <c r="F32" s="190">
        <v>20</v>
      </c>
      <c r="G32" s="453">
        <v>5</v>
      </c>
      <c r="H32" s="175">
        <v>20</v>
      </c>
      <c r="I32" s="455">
        <f t="shared" si="0"/>
        <v>45</v>
      </c>
      <c r="J32" s="128"/>
      <c r="K32" s="282"/>
      <c r="L32" s="456">
        <v>0.08</v>
      </c>
      <c r="M32" s="113">
        <f t="shared" ref="M32:M39" si="10">I32*K32</f>
        <v>0</v>
      </c>
      <c r="N32" s="113">
        <f t="shared" si="2"/>
        <v>0</v>
      </c>
      <c r="O32" s="185"/>
      <c r="P32" s="191">
        <f t="shared" si="3"/>
        <v>0</v>
      </c>
      <c r="Q32" s="193">
        <f t="shared" si="4"/>
        <v>0</v>
      </c>
      <c r="R32" s="193">
        <f t="shared" si="5"/>
        <v>0</v>
      </c>
      <c r="S32" s="193">
        <f t="shared" si="6"/>
        <v>0</v>
      </c>
      <c r="T32" s="191">
        <f t="shared" si="7"/>
        <v>0</v>
      </c>
      <c r="U32" s="191">
        <f t="shared" si="8"/>
        <v>0</v>
      </c>
      <c r="V32" s="28"/>
      <c r="W32" s="68"/>
      <c r="X32" s="79"/>
      <c r="Y32" s="28"/>
      <c r="Z32" s="28"/>
    </row>
    <row r="33" spans="1:26" ht="15.75" customHeight="1">
      <c r="A33" s="110" t="s">
        <v>1953</v>
      </c>
      <c r="B33" s="135" t="s">
        <v>1954</v>
      </c>
      <c r="C33" s="52"/>
      <c r="D33" s="452"/>
      <c r="E33" s="52" t="s">
        <v>1955</v>
      </c>
      <c r="F33" s="190">
        <v>5</v>
      </c>
      <c r="G33" s="453">
        <v>1</v>
      </c>
      <c r="H33" s="143">
        <v>1</v>
      </c>
      <c r="I33" s="455">
        <f t="shared" si="0"/>
        <v>7</v>
      </c>
      <c r="J33" s="128"/>
      <c r="K33" s="282"/>
      <c r="L33" s="456">
        <v>0.08</v>
      </c>
      <c r="M33" s="113">
        <f t="shared" si="10"/>
        <v>0</v>
      </c>
      <c r="N33" s="113">
        <f t="shared" si="2"/>
        <v>0</v>
      </c>
      <c r="O33" s="28"/>
      <c r="P33" s="191">
        <f t="shared" si="3"/>
        <v>0</v>
      </c>
      <c r="Q33" s="193">
        <f t="shared" si="4"/>
        <v>0</v>
      </c>
      <c r="R33" s="193">
        <f t="shared" si="5"/>
        <v>0</v>
      </c>
      <c r="S33" s="193">
        <f t="shared" si="6"/>
        <v>0</v>
      </c>
      <c r="T33" s="191">
        <f t="shared" si="7"/>
        <v>0</v>
      </c>
      <c r="U33" s="191">
        <f t="shared" si="8"/>
        <v>0</v>
      </c>
      <c r="V33" s="28"/>
      <c r="W33" s="68"/>
      <c r="X33" s="79"/>
      <c r="Y33" s="28"/>
      <c r="Z33" s="28"/>
    </row>
    <row r="34" spans="1:26" ht="15.75" customHeight="1">
      <c r="A34" s="110" t="s">
        <v>1956</v>
      </c>
      <c r="B34" s="365" t="s">
        <v>1957</v>
      </c>
      <c r="C34" s="52"/>
      <c r="D34" s="452"/>
      <c r="E34" s="110" t="s">
        <v>1958</v>
      </c>
      <c r="F34" s="190">
        <v>2</v>
      </c>
      <c r="G34" s="453">
        <v>5</v>
      </c>
      <c r="H34" s="175">
        <v>0</v>
      </c>
      <c r="I34" s="455">
        <f t="shared" si="0"/>
        <v>7</v>
      </c>
      <c r="J34" s="128"/>
      <c r="K34" s="282"/>
      <c r="L34" s="456">
        <v>0.08</v>
      </c>
      <c r="M34" s="113">
        <f t="shared" si="10"/>
        <v>0</v>
      </c>
      <c r="N34" s="113">
        <f t="shared" si="2"/>
        <v>0</v>
      </c>
      <c r="O34" s="464"/>
      <c r="P34" s="191">
        <f t="shared" si="3"/>
        <v>0</v>
      </c>
      <c r="Q34" s="193">
        <f t="shared" si="4"/>
        <v>0</v>
      </c>
      <c r="R34" s="193">
        <f t="shared" si="5"/>
        <v>0</v>
      </c>
      <c r="S34" s="193">
        <f t="shared" si="6"/>
        <v>0</v>
      </c>
      <c r="T34" s="191">
        <f t="shared" si="7"/>
        <v>0</v>
      </c>
      <c r="U34" s="191">
        <f t="shared" si="8"/>
        <v>0</v>
      </c>
      <c r="V34" s="28"/>
      <c r="W34" s="68"/>
      <c r="X34" s="79"/>
      <c r="Y34" s="28"/>
      <c r="Z34" s="28"/>
    </row>
    <row r="35" spans="1:26" ht="15.75" customHeight="1">
      <c r="A35" s="110" t="s">
        <v>1959</v>
      </c>
      <c r="B35" s="365" t="s">
        <v>1960</v>
      </c>
      <c r="C35" s="52"/>
      <c r="D35" s="452"/>
      <c r="E35" s="110" t="s">
        <v>1961</v>
      </c>
      <c r="F35" s="190">
        <v>1</v>
      </c>
      <c r="G35" s="453">
        <v>1</v>
      </c>
      <c r="H35" s="560">
        <v>2</v>
      </c>
      <c r="I35" s="455">
        <f t="shared" si="0"/>
        <v>4</v>
      </c>
      <c r="J35" s="128"/>
      <c r="K35" s="282"/>
      <c r="L35" s="456">
        <v>0.08</v>
      </c>
      <c r="M35" s="113">
        <f t="shared" si="10"/>
        <v>0</v>
      </c>
      <c r="N35" s="113">
        <f t="shared" si="2"/>
        <v>0</v>
      </c>
      <c r="O35" s="463"/>
      <c r="P35" s="191">
        <f t="shared" si="3"/>
        <v>0</v>
      </c>
      <c r="Q35" s="193">
        <f t="shared" si="4"/>
        <v>0</v>
      </c>
      <c r="R35" s="193">
        <f t="shared" si="5"/>
        <v>0</v>
      </c>
      <c r="S35" s="193">
        <f t="shared" si="6"/>
        <v>0</v>
      </c>
      <c r="T35" s="191">
        <f t="shared" si="7"/>
        <v>0</v>
      </c>
      <c r="U35" s="191">
        <f t="shared" si="8"/>
        <v>0</v>
      </c>
      <c r="V35" s="28"/>
      <c r="W35" s="68"/>
      <c r="X35" s="79"/>
      <c r="Y35" s="28"/>
      <c r="Z35" s="28"/>
    </row>
    <row r="36" spans="1:26" ht="15.75" customHeight="1">
      <c r="A36" s="110" t="s">
        <v>1962</v>
      </c>
      <c r="B36" s="135" t="s">
        <v>1963</v>
      </c>
      <c r="C36" s="52"/>
      <c r="D36" s="452"/>
      <c r="E36" s="110" t="s">
        <v>1964</v>
      </c>
      <c r="F36" s="190">
        <v>15</v>
      </c>
      <c r="G36" s="453">
        <v>1</v>
      </c>
      <c r="H36" s="454">
        <v>5</v>
      </c>
      <c r="I36" s="455">
        <f t="shared" si="0"/>
        <v>21</v>
      </c>
      <c r="J36" s="128"/>
      <c r="K36" s="282"/>
      <c r="L36" s="456">
        <v>0.08</v>
      </c>
      <c r="M36" s="113">
        <f t="shared" si="10"/>
        <v>0</v>
      </c>
      <c r="N36" s="113">
        <f t="shared" si="2"/>
        <v>0</v>
      </c>
      <c r="O36" s="457"/>
      <c r="P36" s="191">
        <f t="shared" si="3"/>
        <v>0</v>
      </c>
      <c r="Q36" s="193">
        <f t="shared" si="4"/>
        <v>0</v>
      </c>
      <c r="R36" s="193">
        <f t="shared" si="5"/>
        <v>0</v>
      </c>
      <c r="S36" s="193">
        <f t="shared" si="6"/>
        <v>0</v>
      </c>
      <c r="T36" s="191">
        <f t="shared" si="7"/>
        <v>0</v>
      </c>
      <c r="U36" s="191">
        <f t="shared" si="8"/>
        <v>0</v>
      </c>
      <c r="V36" s="28"/>
      <c r="W36" s="68"/>
      <c r="X36" s="79"/>
      <c r="Y36" s="28"/>
      <c r="Z36" s="28"/>
    </row>
    <row r="37" spans="1:26" ht="15.75" customHeight="1">
      <c r="A37" s="110" t="s">
        <v>1965</v>
      </c>
      <c r="B37" s="135" t="s">
        <v>1966</v>
      </c>
      <c r="C37" s="52"/>
      <c r="D37" s="452"/>
      <c r="E37" s="110" t="s">
        <v>1967</v>
      </c>
      <c r="F37" s="190">
        <v>25</v>
      </c>
      <c r="G37" s="453">
        <v>25</v>
      </c>
      <c r="H37" s="454">
        <v>10</v>
      </c>
      <c r="I37" s="455">
        <f t="shared" si="0"/>
        <v>60</v>
      </c>
      <c r="J37" s="128"/>
      <c r="K37" s="282"/>
      <c r="L37" s="456">
        <v>0.08</v>
      </c>
      <c r="M37" s="113">
        <f t="shared" si="10"/>
        <v>0</v>
      </c>
      <c r="N37" s="113">
        <f t="shared" si="2"/>
        <v>0</v>
      </c>
      <c r="O37" s="457"/>
      <c r="P37" s="191">
        <f t="shared" si="3"/>
        <v>0</v>
      </c>
      <c r="Q37" s="193">
        <f t="shared" si="4"/>
        <v>0</v>
      </c>
      <c r="R37" s="193">
        <f t="shared" si="5"/>
        <v>0</v>
      </c>
      <c r="S37" s="193">
        <f t="shared" si="6"/>
        <v>0</v>
      </c>
      <c r="T37" s="191">
        <f t="shared" si="7"/>
        <v>0</v>
      </c>
      <c r="U37" s="191">
        <f t="shared" si="8"/>
        <v>0</v>
      </c>
      <c r="V37" s="28"/>
      <c r="W37" s="68"/>
      <c r="X37" s="79"/>
      <c r="Y37" s="28"/>
      <c r="Z37" s="28"/>
    </row>
    <row r="38" spans="1:26" ht="15.75" customHeight="1">
      <c r="A38" s="110" t="s">
        <v>1968</v>
      </c>
      <c r="B38" s="135" t="s">
        <v>1969</v>
      </c>
      <c r="C38" s="52"/>
      <c r="D38" s="452"/>
      <c r="E38" s="110" t="s">
        <v>1970</v>
      </c>
      <c r="F38" s="190">
        <v>15</v>
      </c>
      <c r="G38" s="453">
        <v>8</v>
      </c>
      <c r="H38" s="454">
        <v>10</v>
      </c>
      <c r="I38" s="455">
        <f t="shared" si="0"/>
        <v>33</v>
      </c>
      <c r="J38" s="128"/>
      <c r="K38" s="282"/>
      <c r="L38" s="456">
        <v>0.08</v>
      </c>
      <c r="M38" s="113">
        <f t="shared" si="10"/>
        <v>0</v>
      </c>
      <c r="N38" s="113">
        <f t="shared" si="2"/>
        <v>0</v>
      </c>
      <c r="O38" s="457"/>
      <c r="P38" s="191">
        <f t="shared" si="3"/>
        <v>0</v>
      </c>
      <c r="Q38" s="193">
        <f t="shared" si="4"/>
        <v>0</v>
      </c>
      <c r="R38" s="193">
        <f t="shared" si="5"/>
        <v>0</v>
      </c>
      <c r="S38" s="193">
        <f t="shared" si="6"/>
        <v>0</v>
      </c>
      <c r="T38" s="191">
        <f t="shared" si="7"/>
        <v>0</v>
      </c>
      <c r="U38" s="191">
        <f t="shared" si="8"/>
        <v>0</v>
      </c>
      <c r="V38" s="28"/>
      <c r="W38" s="68"/>
      <c r="X38" s="79"/>
      <c r="Y38" s="28"/>
      <c r="Z38" s="28"/>
    </row>
    <row r="39" spans="1:26" ht="15.75" customHeight="1">
      <c r="A39" s="462" t="s">
        <v>1971</v>
      </c>
      <c r="B39" s="365" t="s">
        <v>1972</v>
      </c>
      <c r="C39" s="52"/>
      <c r="D39" s="452"/>
      <c r="E39" s="110" t="s">
        <v>1973</v>
      </c>
      <c r="F39" s="190">
        <v>30</v>
      </c>
      <c r="G39" s="453">
        <v>2</v>
      </c>
      <c r="H39" s="175">
        <v>10</v>
      </c>
      <c r="I39" s="455">
        <f t="shared" ref="I39:I70" si="11">SUM(F39:H39)</f>
        <v>42</v>
      </c>
      <c r="J39" s="128"/>
      <c r="K39" s="282"/>
      <c r="L39" s="456">
        <v>0.08</v>
      </c>
      <c r="M39" s="113">
        <f t="shared" si="10"/>
        <v>0</v>
      </c>
      <c r="N39" s="113">
        <f t="shared" ref="N39:N70" si="12">(M39*L39)+M39</f>
        <v>0</v>
      </c>
      <c r="O39" s="185"/>
      <c r="P39" s="191">
        <f t="shared" ref="P39:P75" si="13">ROUND((F39*K39),2)</f>
        <v>0</v>
      </c>
      <c r="Q39" s="193">
        <f t="shared" ref="Q39:Q70" si="14">ROUND((P39+P39*L39),2)</f>
        <v>0</v>
      </c>
      <c r="R39" s="193">
        <f t="shared" ref="R39:R75" si="15">ROUND((G39*K39),2)</f>
        <v>0</v>
      </c>
      <c r="S39" s="193">
        <f t="shared" ref="S39:S70" si="16">ROUND((R39+R39*L39),2)</f>
        <v>0</v>
      </c>
      <c r="T39" s="191">
        <f t="shared" ref="T39:T75" si="17">ROUND((H39*K39),2)</f>
        <v>0</v>
      </c>
      <c r="U39" s="191">
        <f t="shared" ref="U39:U70" si="18">ROUND((T39+T39*L39),2)</f>
        <v>0</v>
      </c>
      <c r="V39" s="28"/>
      <c r="W39" s="68"/>
      <c r="X39" s="79"/>
      <c r="Y39" s="28"/>
      <c r="Z39" s="28"/>
    </row>
    <row r="40" spans="1:26" ht="15.75" customHeight="1">
      <c r="A40" s="110" t="s">
        <v>1974</v>
      </c>
      <c r="B40" s="448" t="s">
        <v>1975</v>
      </c>
      <c r="C40" s="58"/>
      <c r="D40" s="59"/>
      <c r="E40" s="58" t="s">
        <v>1976</v>
      </c>
      <c r="F40" s="147">
        <v>30</v>
      </c>
      <c r="G40" s="213">
        <v>2</v>
      </c>
      <c r="H40" s="214">
        <v>5</v>
      </c>
      <c r="I40" s="147">
        <f t="shared" si="11"/>
        <v>37</v>
      </c>
      <c r="J40" s="467"/>
      <c r="K40" s="62"/>
      <c r="L40" s="58" t="s">
        <v>40</v>
      </c>
      <c r="M40" s="63">
        <f>K40*I40</f>
        <v>0</v>
      </c>
      <c r="N40" s="63">
        <f t="shared" si="12"/>
        <v>0</v>
      </c>
      <c r="O40" s="185"/>
      <c r="P40" s="191">
        <f t="shared" si="13"/>
        <v>0</v>
      </c>
      <c r="Q40" s="193">
        <f t="shared" si="14"/>
        <v>0</v>
      </c>
      <c r="R40" s="193">
        <f t="shared" si="15"/>
        <v>0</v>
      </c>
      <c r="S40" s="193">
        <f t="shared" si="16"/>
        <v>0</v>
      </c>
      <c r="T40" s="191">
        <f t="shared" si="17"/>
        <v>0</v>
      </c>
      <c r="U40" s="191">
        <f t="shared" si="18"/>
        <v>0</v>
      </c>
      <c r="V40" s="28"/>
      <c r="W40" s="68"/>
      <c r="X40" s="79"/>
      <c r="Y40" s="28"/>
      <c r="Z40" s="28"/>
    </row>
    <row r="41" spans="1:26" ht="15.75" customHeight="1">
      <c r="A41" s="110" t="s">
        <v>1977</v>
      </c>
      <c r="B41" s="365" t="s">
        <v>1978</v>
      </c>
      <c r="C41" s="52"/>
      <c r="D41" s="452"/>
      <c r="E41" s="110" t="s">
        <v>1979</v>
      </c>
      <c r="F41" s="455">
        <v>3</v>
      </c>
      <c r="G41" s="564">
        <v>0</v>
      </c>
      <c r="H41" s="565">
        <v>0</v>
      </c>
      <c r="I41" s="455">
        <f t="shared" si="11"/>
        <v>3</v>
      </c>
      <c r="J41" s="566"/>
      <c r="K41" s="282"/>
      <c r="L41" s="456">
        <v>0.08</v>
      </c>
      <c r="M41" s="113">
        <f t="shared" ref="M41:M75" si="19">I41*K41</f>
        <v>0</v>
      </c>
      <c r="N41" s="113">
        <f t="shared" si="12"/>
        <v>0</v>
      </c>
      <c r="O41" s="463"/>
      <c r="P41" s="191">
        <f t="shared" si="13"/>
        <v>0</v>
      </c>
      <c r="Q41" s="193">
        <f t="shared" si="14"/>
        <v>0</v>
      </c>
      <c r="R41" s="193">
        <f t="shared" si="15"/>
        <v>0</v>
      </c>
      <c r="S41" s="193">
        <f t="shared" si="16"/>
        <v>0</v>
      </c>
      <c r="T41" s="191">
        <f t="shared" si="17"/>
        <v>0</v>
      </c>
      <c r="U41" s="191">
        <f t="shared" si="18"/>
        <v>0</v>
      </c>
      <c r="V41" s="28"/>
      <c r="W41" s="68"/>
      <c r="X41" s="79"/>
      <c r="Y41" s="28"/>
      <c r="Z41" s="28"/>
    </row>
    <row r="42" spans="1:26" ht="15.75" customHeight="1">
      <c r="A42" s="110" t="s">
        <v>1980</v>
      </c>
      <c r="B42" s="135" t="s">
        <v>1981</v>
      </c>
      <c r="C42" s="52"/>
      <c r="D42" s="452"/>
      <c r="E42" s="110" t="s">
        <v>1982</v>
      </c>
      <c r="F42" s="190">
        <v>10</v>
      </c>
      <c r="G42" s="453">
        <v>25</v>
      </c>
      <c r="H42" s="454">
        <v>15</v>
      </c>
      <c r="I42" s="455">
        <f t="shared" si="11"/>
        <v>50</v>
      </c>
      <c r="J42" s="128"/>
      <c r="K42" s="282"/>
      <c r="L42" s="456">
        <v>0.08</v>
      </c>
      <c r="M42" s="113">
        <f t="shared" si="19"/>
        <v>0</v>
      </c>
      <c r="N42" s="113">
        <f t="shared" si="12"/>
        <v>0</v>
      </c>
      <c r="O42" s="457"/>
      <c r="P42" s="191">
        <f t="shared" si="13"/>
        <v>0</v>
      </c>
      <c r="Q42" s="193">
        <f t="shared" si="14"/>
        <v>0</v>
      </c>
      <c r="R42" s="193">
        <f t="shared" si="15"/>
        <v>0</v>
      </c>
      <c r="S42" s="193">
        <f t="shared" si="16"/>
        <v>0</v>
      </c>
      <c r="T42" s="191">
        <f t="shared" si="17"/>
        <v>0</v>
      </c>
      <c r="U42" s="191">
        <f t="shared" si="18"/>
        <v>0</v>
      </c>
      <c r="V42" s="28"/>
      <c r="W42" s="68"/>
      <c r="X42" s="79"/>
      <c r="Y42" s="28"/>
      <c r="Z42" s="28"/>
    </row>
    <row r="43" spans="1:26" ht="15.75" customHeight="1">
      <c r="A43" s="110" t="s">
        <v>1983</v>
      </c>
      <c r="B43" s="135" t="s">
        <v>1984</v>
      </c>
      <c r="C43" s="52"/>
      <c r="D43" s="452"/>
      <c r="E43" s="110" t="s">
        <v>1985</v>
      </c>
      <c r="F43" s="190">
        <v>15</v>
      </c>
      <c r="G43" s="453">
        <v>3</v>
      </c>
      <c r="H43" s="454">
        <v>20</v>
      </c>
      <c r="I43" s="455">
        <f t="shared" si="11"/>
        <v>38</v>
      </c>
      <c r="J43" s="128"/>
      <c r="K43" s="282"/>
      <c r="L43" s="456">
        <v>0.08</v>
      </c>
      <c r="M43" s="113">
        <f t="shared" si="19"/>
        <v>0</v>
      </c>
      <c r="N43" s="113">
        <f t="shared" si="12"/>
        <v>0</v>
      </c>
      <c r="O43" s="457"/>
      <c r="P43" s="191">
        <f t="shared" si="13"/>
        <v>0</v>
      </c>
      <c r="Q43" s="193">
        <f t="shared" si="14"/>
        <v>0</v>
      </c>
      <c r="R43" s="193">
        <f t="shared" si="15"/>
        <v>0</v>
      </c>
      <c r="S43" s="193">
        <f t="shared" si="16"/>
        <v>0</v>
      </c>
      <c r="T43" s="191">
        <f t="shared" si="17"/>
        <v>0</v>
      </c>
      <c r="U43" s="191">
        <f t="shared" si="18"/>
        <v>0</v>
      </c>
      <c r="V43" s="28"/>
      <c r="W43" s="68"/>
      <c r="X43" s="79"/>
      <c r="Y43" s="28"/>
      <c r="Z43" s="28"/>
    </row>
    <row r="44" spans="1:26" ht="15.75" customHeight="1">
      <c r="A44" s="110" t="s">
        <v>1986</v>
      </c>
      <c r="B44" s="135" t="s">
        <v>1987</v>
      </c>
      <c r="C44" s="52"/>
      <c r="D44" s="452"/>
      <c r="E44" s="110" t="s">
        <v>1988</v>
      </c>
      <c r="F44" s="190">
        <v>15</v>
      </c>
      <c r="G44" s="453">
        <v>3</v>
      </c>
      <c r="H44" s="454">
        <v>10</v>
      </c>
      <c r="I44" s="455">
        <f t="shared" si="11"/>
        <v>28</v>
      </c>
      <c r="J44" s="128"/>
      <c r="K44" s="282"/>
      <c r="L44" s="456">
        <v>0.08</v>
      </c>
      <c r="M44" s="113">
        <f t="shared" si="19"/>
        <v>0</v>
      </c>
      <c r="N44" s="113">
        <f t="shared" si="12"/>
        <v>0</v>
      </c>
      <c r="O44" s="457"/>
      <c r="P44" s="191">
        <f t="shared" si="13"/>
        <v>0</v>
      </c>
      <c r="Q44" s="193">
        <f t="shared" si="14"/>
        <v>0</v>
      </c>
      <c r="R44" s="193">
        <f t="shared" si="15"/>
        <v>0</v>
      </c>
      <c r="S44" s="193">
        <f t="shared" si="16"/>
        <v>0</v>
      </c>
      <c r="T44" s="191">
        <f t="shared" si="17"/>
        <v>0</v>
      </c>
      <c r="U44" s="191">
        <f t="shared" si="18"/>
        <v>0</v>
      </c>
      <c r="V44" s="28"/>
      <c r="W44" s="68"/>
      <c r="X44" s="79"/>
      <c r="Y44" s="28"/>
      <c r="Z44" s="28"/>
    </row>
    <row r="45" spans="1:26" ht="15.75" customHeight="1">
      <c r="A45" s="110" t="s">
        <v>1989</v>
      </c>
      <c r="B45" s="365" t="s">
        <v>1990</v>
      </c>
      <c r="C45" s="52"/>
      <c r="D45" s="452"/>
      <c r="E45" s="110" t="s">
        <v>1991</v>
      </c>
      <c r="F45" s="190">
        <v>20</v>
      </c>
      <c r="G45" s="453">
        <v>1</v>
      </c>
      <c r="H45" s="175">
        <v>1</v>
      </c>
      <c r="I45" s="455">
        <f t="shared" si="11"/>
        <v>22</v>
      </c>
      <c r="J45" s="128"/>
      <c r="K45" s="282"/>
      <c r="L45" s="456">
        <v>0.08</v>
      </c>
      <c r="M45" s="113">
        <f t="shared" si="19"/>
        <v>0</v>
      </c>
      <c r="N45" s="113">
        <f t="shared" si="12"/>
        <v>0</v>
      </c>
      <c r="O45" s="464"/>
      <c r="P45" s="191">
        <f t="shared" si="13"/>
        <v>0</v>
      </c>
      <c r="Q45" s="193">
        <f t="shared" si="14"/>
        <v>0</v>
      </c>
      <c r="R45" s="193">
        <f t="shared" si="15"/>
        <v>0</v>
      </c>
      <c r="S45" s="193">
        <f t="shared" si="16"/>
        <v>0</v>
      </c>
      <c r="T45" s="191">
        <f t="shared" si="17"/>
        <v>0</v>
      </c>
      <c r="U45" s="191">
        <f t="shared" si="18"/>
        <v>0</v>
      </c>
      <c r="V45" s="28"/>
      <c r="W45" s="68"/>
      <c r="X45" s="79"/>
      <c r="Y45" s="28"/>
      <c r="Z45" s="28"/>
    </row>
    <row r="46" spans="1:26" ht="15.75" customHeight="1">
      <c r="A46" s="462" t="s">
        <v>1992</v>
      </c>
      <c r="B46" s="365" t="s">
        <v>1993</v>
      </c>
      <c r="C46" s="52"/>
      <c r="D46" s="452"/>
      <c r="E46" s="110" t="s">
        <v>1991</v>
      </c>
      <c r="F46" s="190">
        <v>2</v>
      </c>
      <c r="G46" s="453">
        <v>1</v>
      </c>
      <c r="H46" s="175">
        <v>1</v>
      </c>
      <c r="I46" s="455">
        <f t="shared" si="11"/>
        <v>4</v>
      </c>
      <c r="J46" s="128"/>
      <c r="K46" s="282"/>
      <c r="L46" s="456">
        <v>0.23</v>
      </c>
      <c r="M46" s="113">
        <f t="shared" si="19"/>
        <v>0</v>
      </c>
      <c r="N46" s="113">
        <f t="shared" si="12"/>
        <v>0</v>
      </c>
      <c r="O46" s="464"/>
      <c r="P46" s="191">
        <f t="shared" si="13"/>
        <v>0</v>
      </c>
      <c r="Q46" s="193">
        <f t="shared" si="14"/>
        <v>0</v>
      </c>
      <c r="R46" s="193">
        <f t="shared" si="15"/>
        <v>0</v>
      </c>
      <c r="S46" s="193">
        <f t="shared" si="16"/>
        <v>0</v>
      </c>
      <c r="T46" s="191">
        <f t="shared" si="17"/>
        <v>0</v>
      </c>
      <c r="U46" s="191">
        <f t="shared" si="18"/>
        <v>0</v>
      </c>
      <c r="V46" s="28"/>
      <c r="W46" s="68"/>
      <c r="X46" s="79"/>
      <c r="Y46" s="28"/>
      <c r="Z46" s="28"/>
    </row>
    <row r="47" spans="1:26" ht="15.75" customHeight="1">
      <c r="A47" s="110" t="s">
        <v>1994</v>
      </c>
      <c r="B47" s="135" t="s">
        <v>1995</v>
      </c>
      <c r="C47" s="52"/>
      <c r="D47" s="452"/>
      <c r="E47" s="110" t="s">
        <v>1996</v>
      </c>
      <c r="F47" s="190">
        <v>3</v>
      </c>
      <c r="G47" s="453">
        <v>250</v>
      </c>
      <c r="H47" s="454">
        <v>15</v>
      </c>
      <c r="I47" s="455">
        <f t="shared" si="11"/>
        <v>268</v>
      </c>
      <c r="J47" s="128"/>
      <c r="K47" s="282"/>
      <c r="L47" s="456">
        <v>0.08</v>
      </c>
      <c r="M47" s="113">
        <f t="shared" si="19"/>
        <v>0</v>
      </c>
      <c r="N47" s="113">
        <f t="shared" si="12"/>
        <v>0</v>
      </c>
      <c r="O47" s="457"/>
      <c r="P47" s="191">
        <f t="shared" si="13"/>
        <v>0</v>
      </c>
      <c r="Q47" s="193">
        <f t="shared" si="14"/>
        <v>0</v>
      </c>
      <c r="R47" s="193">
        <f t="shared" si="15"/>
        <v>0</v>
      </c>
      <c r="S47" s="193">
        <f t="shared" si="16"/>
        <v>0</v>
      </c>
      <c r="T47" s="191">
        <f t="shared" si="17"/>
        <v>0</v>
      </c>
      <c r="U47" s="191">
        <f t="shared" si="18"/>
        <v>0</v>
      </c>
      <c r="V47" s="28"/>
      <c r="W47" s="68"/>
      <c r="X47" s="79"/>
      <c r="Y47" s="28"/>
      <c r="Z47" s="28"/>
    </row>
    <row r="48" spans="1:26" ht="15.75" customHeight="1">
      <c r="A48" s="110" t="s">
        <v>1997</v>
      </c>
      <c r="B48" s="365" t="s">
        <v>1998</v>
      </c>
      <c r="C48" s="52"/>
      <c r="D48" s="452"/>
      <c r="E48" s="52" t="s">
        <v>1999</v>
      </c>
      <c r="F48" s="190">
        <v>1</v>
      </c>
      <c r="G48" s="453">
        <v>1</v>
      </c>
      <c r="H48" s="143">
        <v>2</v>
      </c>
      <c r="I48" s="455">
        <f t="shared" si="11"/>
        <v>4</v>
      </c>
      <c r="J48" s="128"/>
      <c r="K48" s="282"/>
      <c r="L48" s="456">
        <v>0.08</v>
      </c>
      <c r="M48" s="113">
        <f t="shared" si="19"/>
        <v>0</v>
      </c>
      <c r="N48" s="113">
        <f t="shared" si="12"/>
        <v>0</v>
      </c>
      <c r="O48" s="28"/>
      <c r="P48" s="191">
        <f t="shared" si="13"/>
        <v>0</v>
      </c>
      <c r="Q48" s="193">
        <f t="shared" si="14"/>
        <v>0</v>
      </c>
      <c r="R48" s="193">
        <f t="shared" si="15"/>
        <v>0</v>
      </c>
      <c r="S48" s="193">
        <f t="shared" si="16"/>
        <v>0</v>
      </c>
      <c r="T48" s="191">
        <f t="shared" si="17"/>
        <v>0</v>
      </c>
      <c r="U48" s="191">
        <f t="shared" si="18"/>
        <v>0</v>
      </c>
      <c r="V48" s="28"/>
      <c r="W48" s="68"/>
      <c r="X48" s="79"/>
      <c r="Y48" s="28"/>
      <c r="Z48" s="28"/>
    </row>
    <row r="49" spans="1:26" ht="15.75" customHeight="1">
      <c r="A49" s="110" t="s">
        <v>2000</v>
      </c>
      <c r="B49" s="135" t="s">
        <v>2001</v>
      </c>
      <c r="C49" s="52"/>
      <c r="D49" s="452"/>
      <c r="E49" s="110" t="s">
        <v>2002</v>
      </c>
      <c r="F49" s="190">
        <v>3</v>
      </c>
      <c r="G49" s="453">
        <v>0</v>
      </c>
      <c r="H49" s="454">
        <v>0</v>
      </c>
      <c r="I49" s="455">
        <f t="shared" si="11"/>
        <v>3</v>
      </c>
      <c r="J49" s="128"/>
      <c r="K49" s="282"/>
      <c r="L49" s="456">
        <v>0.08</v>
      </c>
      <c r="M49" s="113">
        <f t="shared" si="19"/>
        <v>0</v>
      </c>
      <c r="N49" s="113">
        <f t="shared" si="12"/>
        <v>0</v>
      </c>
      <c r="O49" s="457"/>
      <c r="P49" s="191">
        <f t="shared" si="13"/>
        <v>0</v>
      </c>
      <c r="Q49" s="193">
        <f t="shared" si="14"/>
        <v>0</v>
      </c>
      <c r="R49" s="193">
        <f t="shared" si="15"/>
        <v>0</v>
      </c>
      <c r="S49" s="193">
        <f t="shared" si="16"/>
        <v>0</v>
      </c>
      <c r="T49" s="191">
        <f t="shared" si="17"/>
        <v>0</v>
      </c>
      <c r="U49" s="191">
        <f t="shared" si="18"/>
        <v>0</v>
      </c>
      <c r="V49" s="28"/>
      <c r="W49" s="68"/>
      <c r="X49" s="79"/>
      <c r="Y49" s="28"/>
      <c r="Z49" s="28"/>
    </row>
    <row r="50" spans="1:26" ht="15.75" customHeight="1">
      <c r="A50" s="110" t="s">
        <v>2003</v>
      </c>
      <c r="B50" s="135" t="s">
        <v>2004</v>
      </c>
      <c r="C50" s="52"/>
      <c r="D50" s="452"/>
      <c r="E50" s="110" t="s">
        <v>2005</v>
      </c>
      <c r="F50" s="190">
        <v>90</v>
      </c>
      <c r="G50" s="453">
        <v>5</v>
      </c>
      <c r="H50" s="454">
        <v>5</v>
      </c>
      <c r="I50" s="455">
        <f t="shared" si="11"/>
        <v>100</v>
      </c>
      <c r="J50" s="128"/>
      <c r="K50" s="282"/>
      <c r="L50" s="456">
        <v>0.08</v>
      </c>
      <c r="M50" s="113">
        <f t="shared" si="19"/>
        <v>0</v>
      </c>
      <c r="N50" s="113">
        <f t="shared" si="12"/>
        <v>0</v>
      </c>
      <c r="O50" s="457"/>
      <c r="P50" s="191">
        <f t="shared" si="13"/>
        <v>0</v>
      </c>
      <c r="Q50" s="193">
        <f t="shared" si="14"/>
        <v>0</v>
      </c>
      <c r="R50" s="193">
        <f t="shared" si="15"/>
        <v>0</v>
      </c>
      <c r="S50" s="193">
        <f t="shared" si="16"/>
        <v>0</v>
      </c>
      <c r="T50" s="191">
        <f t="shared" si="17"/>
        <v>0</v>
      </c>
      <c r="U50" s="191">
        <f t="shared" si="18"/>
        <v>0</v>
      </c>
      <c r="V50" s="28"/>
      <c r="W50" s="68"/>
      <c r="X50" s="79"/>
      <c r="Y50" s="28"/>
      <c r="Z50" s="28"/>
    </row>
    <row r="51" spans="1:26" ht="15.75" customHeight="1">
      <c r="A51" s="110" t="s">
        <v>2006</v>
      </c>
      <c r="B51" s="365" t="s">
        <v>2007</v>
      </c>
      <c r="C51" s="52"/>
      <c r="D51" s="452"/>
      <c r="E51" s="110" t="s">
        <v>2008</v>
      </c>
      <c r="F51" s="190">
        <v>2</v>
      </c>
      <c r="G51" s="453">
        <v>0</v>
      </c>
      <c r="H51" s="560">
        <v>2</v>
      </c>
      <c r="I51" s="455">
        <f t="shared" si="11"/>
        <v>4</v>
      </c>
      <c r="J51" s="128"/>
      <c r="K51" s="282"/>
      <c r="L51" s="456">
        <v>0.08</v>
      </c>
      <c r="M51" s="113">
        <f t="shared" si="19"/>
        <v>0</v>
      </c>
      <c r="N51" s="113">
        <f t="shared" si="12"/>
        <v>0</v>
      </c>
      <c r="O51" s="463"/>
      <c r="P51" s="191">
        <f t="shared" si="13"/>
        <v>0</v>
      </c>
      <c r="Q51" s="193">
        <f t="shared" si="14"/>
        <v>0</v>
      </c>
      <c r="R51" s="193">
        <f t="shared" si="15"/>
        <v>0</v>
      </c>
      <c r="S51" s="193">
        <f t="shared" si="16"/>
        <v>0</v>
      </c>
      <c r="T51" s="191">
        <f t="shared" si="17"/>
        <v>0</v>
      </c>
      <c r="U51" s="191">
        <f t="shared" si="18"/>
        <v>0</v>
      </c>
      <c r="V51" s="28"/>
      <c r="W51" s="68"/>
      <c r="X51" s="79"/>
      <c r="Y51" s="28"/>
      <c r="Z51" s="28"/>
    </row>
    <row r="52" spans="1:26" ht="15.75" customHeight="1">
      <c r="A52" s="110" t="s">
        <v>2009</v>
      </c>
      <c r="B52" s="365" t="s">
        <v>2010</v>
      </c>
      <c r="C52" s="52"/>
      <c r="D52" s="452"/>
      <c r="E52" s="110" t="s">
        <v>2011</v>
      </c>
      <c r="F52" s="190">
        <v>1</v>
      </c>
      <c r="G52" s="453">
        <v>1</v>
      </c>
      <c r="H52" s="175">
        <v>0</v>
      </c>
      <c r="I52" s="455">
        <f t="shared" si="11"/>
        <v>2</v>
      </c>
      <c r="J52" s="128"/>
      <c r="K52" s="282"/>
      <c r="L52" s="456">
        <v>0.08</v>
      </c>
      <c r="M52" s="113">
        <f t="shared" si="19"/>
        <v>0</v>
      </c>
      <c r="N52" s="113">
        <f t="shared" si="12"/>
        <v>0</v>
      </c>
      <c r="O52" s="185"/>
      <c r="P52" s="191">
        <f t="shared" si="13"/>
        <v>0</v>
      </c>
      <c r="Q52" s="193">
        <f t="shared" si="14"/>
        <v>0</v>
      </c>
      <c r="R52" s="193">
        <f t="shared" si="15"/>
        <v>0</v>
      </c>
      <c r="S52" s="193">
        <f t="shared" si="16"/>
        <v>0</v>
      </c>
      <c r="T52" s="191">
        <f t="shared" si="17"/>
        <v>0</v>
      </c>
      <c r="U52" s="191">
        <f t="shared" si="18"/>
        <v>0</v>
      </c>
      <c r="V52" s="28"/>
      <c r="W52" s="68"/>
      <c r="X52" s="79"/>
      <c r="Y52" s="28"/>
      <c r="Z52" s="28"/>
    </row>
    <row r="53" spans="1:26" ht="15.75" customHeight="1">
      <c r="A53" s="462" t="s">
        <v>2012</v>
      </c>
      <c r="B53" s="365" t="s">
        <v>2013</v>
      </c>
      <c r="C53" s="52"/>
      <c r="D53" s="452"/>
      <c r="E53" s="110" t="s">
        <v>2014</v>
      </c>
      <c r="F53" s="455">
        <v>30</v>
      </c>
      <c r="G53" s="564">
        <v>1</v>
      </c>
      <c r="H53" s="565">
        <v>0</v>
      </c>
      <c r="I53" s="455">
        <f t="shared" si="11"/>
        <v>31</v>
      </c>
      <c r="J53" s="566"/>
      <c r="K53" s="282"/>
      <c r="L53" s="456">
        <v>0.23</v>
      </c>
      <c r="M53" s="113">
        <f t="shared" si="19"/>
        <v>0</v>
      </c>
      <c r="N53" s="113">
        <f t="shared" si="12"/>
        <v>0</v>
      </c>
      <c r="O53" s="463"/>
      <c r="P53" s="191">
        <f t="shared" si="13"/>
        <v>0</v>
      </c>
      <c r="Q53" s="193">
        <f t="shared" si="14"/>
        <v>0</v>
      </c>
      <c r="R53" s="193">
        <f t="shared" si="15"/>
        <v>0</v>
      </c>
      <c r="S53" s="193">
        <f t="shared" si="16"/>
        <v>0</v>
      </c>
      <c r="T53" s="191">
        <f t="shared" si="17"/>
        <v>0</v>
      </c>
      <c r="U53" s="191">
        <f t="shared" si="18"/>
        <v>0</v>
      </c>
      <c r="V53" s="28"/>
      <c r="W53" s="68"/>
      <c r="X53" s="79"/>
      <c r="Y53" s="28"/>
      <c r="Z53" s="28"/>
    </row>
    <row r="54" spans="1:26" ht="15.75" customHeight="1">
      <c r="A54" s="462" t="s">
        <v>2015</v>
      </c>
      <c r="B54" s="365" t="s">
        <v>2016</v>
      </c>
      <c r="C54" s="52"/>
      <c r="D54" s="452"/>
      <c r="E54" s="110" t="s">
        <v>2017</v>
      </c>
      <c r="F54" s="190">
        <v>0</v>
      </c>
      <c r="G54" s="564">
        <v>10</v>
      </c>
      <c r="H54" s="175">
        <v>0</v>
      </c>
      <c r="I54" s="455">
        <f t="shared" si="11"/>
        <v>10</v>
      </c>
      <c r="J54" s="128"/>
      <c r="K54" s="282"/>
      <c r="L54" s="456">
        <v>0.08</v>
      </c>
      <c r="M54" s="113">
        <f t="shared" si="19"/>
        <v>0</v>
      </c>
      <c r="N54" s="113">
        <f t="shared" si="12"/>
        <v>0</v>
      </c>
      <c r="O54" s="185"/>
      <c r="P54" s="191">
        <f t="shared" si="13"/>
        <v>0</v>
      </c>
      <c r="Q54" s="193">
        <f t="shared" si="14"/>
        <v>0</v>
      </c>
      <c r="R54" s="193">
        <f t="shared" si="15"/>
        <v>0</v>
      </c>
      <c r="S54" s="193">
        <f t="shared" si="16"/>
        <v>0</v>
      </c>
      <c r="T54" s="191">
        <f t="shared" si="17"/>
        <v>0</v>
      </c>
      <c r="U54" s="191">
        <f t="shared" si="18"/>
        <v>0</v>
      </c>
      <c r="V54" s="28"/>
      <c r="W54" s="68"/>
      <c r="X54" s="79"/>
      <c r="Y54" s="28"/>
      <c r="Z54" s="28"/>
    </row>
    <row r="55" spans="1:26" ht="57.6" customHeight="1">
      <c r="A55" s="462" t="s">
        <v>2018</v>
      </c>
      <c r="B55" s="135" t="s">
        <v>2019</v>
      </c>
      <c r="C55" s="52"/>
      <c r="D55" s="452"/>
      <c r="E55" s="110" t="s">
        <v>2020</v>
      </c>
      <c r="F55" s="190">
        <v>150</v>
      </c>
      <c r="G55" s="453">
        <v>140</v>
      </c>
      <c r="H55" s="454">
        <v>120</v>
      </c>
      <c r="I55" s="455">
        <f t="shared" si="11"/>
        <v>410</v>
      </c>
      <c r="J55" s="128"/>
      <c r="K55" s="282"/>
      <c r="L55" s="456">
        <v>0.08</v>
      </c>
      <c r="M55" s="113">
        <f t="shared" si="19"/>
        <v>0</v>
      </c>
      <c r="N55" s="113">
        <f t="shared" si="12"/>
        <v>0</v>
      </c>
      <c r="O55" s="457"/>
      <c r="P55" s="191">
        <f t="shared" si="13"/>
        <v>0</v>
      </c>
      <c r="Q55" s="193">
        <f t="shared" si="14"/>
        <v>0</v>
      </c>
      <c r="R55" s="193">
        <f t="shared" si="15"/>
        <v>0</v>
      </c>
      <c r="S55" s="193">
        <f t="shared" si="16"/>
        <v>0</v>
      </c>
      <c r="T55" s="191">
        <f t="shared" si="17"/>
        <v>0</v>
      </c>
      <c r="U55" s="191">
        <f t="shared" si="18"/>
        <v>0</v>
      </c>
      <c r="V55" s="28"/>
      <c r="W55" s="68"/>
      <c r="X55" s="79"/>
      <c r="Y55" s="28"/>
      <c r="Z55" s="28"/>
    </row>
    <row r="56" spans="1:26" ht="15.75" customHeight="1">
      <c r="A56" s="110" t="s">
        <v>2021</v>
      </c>
      <c r="B56" s="135" t="s">
        <v>2022</v>
      </c>
      <c r="C56" s="52"/>
      <c r="D56" s="452"/>
      <c r="E56" s="52" t="s">
        <v>2023</v>
      </c>
      <c r="F56" s="190">
        <v>10</v>
      </c>
      <c r="G56" s="453">
        <v>1</v>
      </c>
      <c r="H56" s="143">
        <v>2</v>
      </c>
      <c r="I56" s="455">
        <f t="shared" si="11"/>
        <v>13</v>
      </c>
      <c r="J56" s="128"/>
      <c r="K56" s="282"/>
      <c r="L56" s="456">
        <v>0.08</v>
      </c>
      <c r="M56" s="113">
        <f t="shared" si="19"/>
        <v>0</v>
      </c>
      <c r="N56" s="113">
        <f t="shared" si="12"/>
        <v>0</v>
      </c>
      <c r="O56" s="28"/>
      <c r="P56" s="191">
        <f t="shared" si="13"/>
        <v>0</v>
      </c>
      <c r="Q56" s="193">
        <f t="shared" si="14"/>
        <v>0</v>
      </c>
      <c r="R56" s="193">
        <f t="shared" si="15"/>
        <v>0</v>
      </c>
      <c r="S56" s="193">
        <f t="shared" si="16"/>
        <v>0</v>
      </c>
      <c r="T56" s="191">
        <f t="shared" si="17"/>
        <v>0</v>
      </c>
      <c r="U56" s="191">
        <f t="shared" si="18"/>
        <v>0</v>
      </c>
      <c r="V56" s="28"/>
      <c r="W56" s="68"/>
      <c r="X56" s="79"/>
      <c r="Y56" s="28"/>
      <c r="Z56" s="28"/>
    </row>
    <row r="57" spans="1:26" ht="28.8" customHeight="1">
      <c r="A57" s="462" t="s">
        <v>2024</v>
      </c>
      <c r="B57" s="365" t="s">
        <v>2025</v>
      </c>
      <c r="C57" s="52"/>
      <c r="D57" s="452"/>
      <c r="E57" s="110" t="s">
        <v>2026</v>
      </c>
      <c r="F57" s="190">
        <v>1</v>
      </c>
      <c r="G57" s="453">
        <v>120</v>
      </c>
      <c r="H57" s="175">
        <v>0</v>
      </c>
      <c r="I57" s="455">
        <f t="shared" si="11"/>
        <v>121</v>
      </c>
      <c r="J57" s="128"/>
      <c r="K57" s="282"/>
      <c r="L57" s="456">
        <v>0.08</v>
      </c>
      <c r="M57" s="113">
        <f t="shared" si="19"/>
        <v>0</v>
      </c>
      <c r="N57" s="113">
        <f t="shared" si="12"/>
        <v>0</v>
      </c>
      <c r="O57" s="464"/>
      <c r="P57" s="191">
        <f t="shared" si="13"/>
        <v>0</v>
      </c>
      <c r="Q57" s="193">
        <f t="shared" si="14"/>
        <v>0</v>
      </c>
      <c r="R57" s="193">
        <f t="shared" si="15"/>
        <v>0</v>
      </c>
      <c r="S57" s="193">
        <f t="shared" si="16"/>
        <v>0</v>
      </c>
      <c r="T57" s="191">
        <f t="shared" si="17"/>
        <v>0</v>
      </c>
      <c r="U57" s="191">
        <f t="shared" si="18"/>
        <v>0</v>
      </c>
      <c r="V57" s="28"/>
      <c r="W57" s="68"/>
      <c r="X57" s="79"/>
      <c r="Y57" s="28"/>
      <c r="Z57" s="28"/>
    </row>
    <row r="58" spans="1:26" ht="50.4" customHeight="1">
      <c r="A58" s="462" t="s">
        <v>2027</v>
      </c>
      <c r="B58" s="365" t="s">
        <v>2028</v>
      </c>
      <c r="C58" s="52"/>
      <c r="D58" s="452"/>
      <c r="E58" s="110" t="s">
        <v>2029</v>
      </c>
      <c r="F58" s="190">
        <v>10</v>
      </c>
      <c r="G58" s="453">
        <v>8</v>
      </c>
      <c r="H58" s="560">
        <v>10</v>
      </c>
      <c r="I58" s="455">
        <f t="shared" si="11"/>
        <v>28</v>
      </c>
      <c r="J58" s="128"/>
      <c r="K58" s="282"/>
      <c r="L58" s="456">
        <v>0.08</v>
      </c>
      <c r="M58" s="113">
        <f t="shared" si="19"/>
        <v>0</v>
      </c>
      <c r="N58" s="113">
        <f t="shared" si="12"/>
        <v>0</v>
      </c>
      <c r="O58" s="463"/>
      <c r="P58" s="191">
        <f t="shared" si="13"/>
        <v>0</v>
      </c>
      <c r="Q58" s="193">
        <f t="shared" si="14"/>
        <v>0</v>
      </c>
      <c r="R58" s="193">
        <f t="shared" si="15"/>
        <v>0</v>
      </c>
      <c r="S58" s="193">
        <f t="shared" si="16"/>
        <v>0</v>
      </c>
      <c r="T58" s="191">
        <f t="shared" si="17"/>
        <v>0</v>
      </c>
      <c r="U58" s="191">
        <f t="shared" si="18"/>
        <v>0</v>
      </c>
      <c r="V58" s="28"/>
      <c r="W58" s="68"/>
      <c r="X58" s="79"/>
      <c r="Y58" s="28"/>
      <c r="Z58" s="28"/>
    </row>
    <row r="59" spans="1:26" ht="15.75" customHeight="1">
      <c r="A59" s="462" t="s">
        <v>2030</v>
      </c>
      <c r="B59" s="135" t="s">
        <v>2031</v>
      </c>
      <c r="C59" s="52"/>
      <c r="D59" s="452"/>
      <c r="E59" s="110" t="s">
        <v>2032</v>
      </c>
      <c r="F59" s="190">
        <v>5</v>
      </c>
      <c r="G59" s="453">
        <v>1</v>
      </c>
      <c r="H59" s="454">
        <v>10</v>
      </c>
      <c r="I59" s="455">
        <f t="shared" si="11"/>
        <v>16</v>
      </c>
      <c r="J59" s="128"/>
      <c r="K59" s="282"/>
      <c r="L59" s="456">
        <v>0.23</v>
      </c>
      <c r="M59" s="113">
        <f t="shared" si="19"/>
        <v>0</v>
      </c>
      <c r="N59" s="113">
        <f t="shared" si="12"/>
        <v>0</v>
      </c>
      <c r="O59" s="457"/>
      <c r="P59" s="191">
        <f t="shared" si="13"/>
        <v>0</v>
      </c>
      <c r="Q59" s="193">
        <f t="shared" si="14"/>
        <v>0</v>
      </c>
      <c r="R59" s="193">
        <f t="shared" si="15"/>
        <v>0</v>
      </c>
      <c r="S59" s="193">
        <f t="shared" si="16"/>
        <v>0</v>
      </c>
      <c r="T59" s="191">
        <f t="shared" si="17"/>
        <v>0</v>
      </c>
      <c r="U59" s="191">
        <f t="shared" si="18"/>
        <v>0</v>
      </c>
      <c r="V59" s="28"/>
      <c r="W59" s="68"/>
      <c r="X59" s="79"/>
      <c r="Y59" s="28"/>
      <c r="Z59" s="28"/>
    </row>
    <row r="60" spans="1:26" ht="15.75" customHeight="1">
      <c r="A60" s="462" t="s">
        <v>2033</v>
      </c>
      <c r="B60" s="135" t="s">
        <v>2034</v>
      </c>
      <c r="C60" s="52"/>
      <c r="D60" s="452"/>
      <c r="E60" s="110" t="s">
        <v>2035</v>
      </c>
      <c r="F60" s="190">
        <v>30</v>
      </c>
      <c r="G60" s="453">
        <v>1</v>
      </c>
      <c r="H60" s="175">
        <v>10</v>
      </c>
      <c r="I60" s="455">
        <f t="shared" si="11"/>
        <v>41</v>
      </c>
      <c r="J60" s="128"/>
      <c r="K60" s="282"/>
      <c r="L60" s="456">
        <v>0.23</v>
      </c>
      <c r="M60" s="113">
        <f t="shared" si="19"/>
        <v>0</v>
      </c>
      <c r="N60" s="113">
        <f t="shared" si="12"/>
        <v>0</v>
      </c>
      <c r="O60" s="185"/>
      <c r="P60" s="191">
        <f t="shared" si="13"/>
        <v>0</v>
      </c>
      <c r="Q60" s="193">
        <f t="shared" si="14"/>
        <v>0</v>
      </c>
      <c r="R60" s="193">
        <f t="shared" si="15"/>
        <v>0</v>
      </c>
      <c r="S60" s="193">
        <f t="shared" si="16"/>
        <v>0</v>
      </c>
      <c r="T60" s="191">
        <f t="shared" si="17"/>
        <v>0</v>
      </c>
      <c r="U60" s="191">
        <f t="shared" si="18"/>
        <v>0</v>
      </c>
      <c r="V60" s="28"/>
      <c r="W60" s="68"/>
      <c r="X60" s="79"/>
      <c r="Y60" s="28"/>
      <c r="Z60" s="28"/>
    </row>
    <row r="61" spans="1:26" ht="15.75" customHeight="1">
      <c r="A61" s="462" t="s">
        <v>2036</v>
      </c>
      <c r="B61" s="135" t="s">
        <v>2037</v>
      </c>
      <c r="C61" s="52"/>
      <c r="D61" s="452"/>
      <c r="E61" s="110" t="s">
        <v>2038</v>
      </c>
      <c r="F61" s="190">
        <v>5</v>
      </c>
      <c r="G61" s="453">
        <v>2</v>
      </c>
      <c r="H61" s="454">
        <v>4</v>
      </c>
      <c r="I61" s="455">
        <f t="shared" si="11"/>
        <v>11</v>
      </c>
      <c r="J61" s="128"/>
      <c r="K61" s="282"/>
      <c r="L61" s="456">
        <v>0.08</v>
      </c>
      <c r="M61" s="113">
        <f t="shared" si="19"/>
        <v>0</v>
      </c>
      <c r="N61" s="113">
        <f t="shared" si="12"/>
        <v>0</v>
      </c>
      <c r="O61" s="457"/>
      <c r="P61" s="191">
        <f t="shared" si="13"/>
        <v>0</v>
      </c>
      <c r="Q61" s="193">
        <f t="shared" si="14"/>
        <v>0</v>
      </c>
      <c r="R61" s="193">
        <f t="shared" si="15"/>
        <v>0</v>
      </c>
      <c r="S61" s="193">
        <f t="shared" si="16"/>
        <v>0</v>
      </c>
      <c r="T61" s="191">
        <f t="shared" si="17"/>
        <v>0</v>
      </c>
      <c r="U61" s="191">
        <f t="shared" si="18"/>
        <v>0</v>
      </c>
      <c r="V61" s="28"/>
      <c r="W61" s="68"/>
      <c r="X61" s="79"/>
      <c r="Y61" s="28"/>
      <c r="Z61" s="28"/>
    </row>
    <row r="62" spans="1:26" ht="15.75" customHeight="1">
      <c r="A62" s="110" t="s">
        <v>2039</v>
      </c>
      <c r="B62" s="135" t="s">
        <v>2040</v>
      </c>
      <c r="C62" s="52"/>
      <c r="D62" s="452"/>
      <c r="E62" s="52" t="s">
        <v>2041</v>
      </c>
      <c r="F62" s="190">
        <v>4</v>
      </c>
      <c r="G62" s="453">
        <v>2</v>
      </c>
      <c r="H62" s="143">
        <v>2</v>
      </c>
      <c r="I62" s="455">
        <f t="shared" si="11"/>
        <v>8</v>
      </c>
      <c r="J62" s="128"/>
      <c r="K62" s="282"/>
      <c r="L62" s="456">
        <v>0.08</v>
      </c>
      <c r="M62" s="113">
        <f t="shared" si="19"/>
        <v>0</v>
      </c>
      <c r="N62" s="113">
        <f t="shared" si="12"/>
        <v>0</v>
      </c>
      <c r="O62" s="457"/>
      <c r="P62" s="191">
        <f t="shared" si="13"/>
        <v>0</v>
      </c>
      <c r="Q62" s="193">
        <f t="shared" si="14"/>
        <v>0</v>
      </c>
      <c r="R62" s="193">
        <f t="shared" si="15"/>
        <v>0</v>
      </c>
      <c r="S62" s="193">
        <f t="shared" si="16"/>
        <v>0</v>
      </c>
      <c r="T62" s="191">
        <f t="shared" si="17"/>
        <v>0</v>
      </c>
      <c r="U62" s="191">
        <f t="shared" si="18"/>
        <v>0</v>
      </c>
      <c r="V62" s="28"/>
      <c r="W62" s="68"/>
      <c r="X62" s="79"/>
      <c r="Y62" s="28"/>
      <c r="Z62" s="28"/>
    </row>
    <row r="63" spans="1:26" ht="15.75" customHeight="1">
      <c r="A63" s="110" t="s">
        <v>2042</v>
      </c>
      <c r="B63" s="135" t="s">
        <v>2043</v>
      </c>
      <c r="C63" s="52"/>
      <c r="D63" s="452"/>
      <c r="E63" s="110" t="s">
        <v>2044</v>
      </c>
      <c r="F63" s="190">
        <v>80</v>
      </c>
      <c r="G63" s="453">
        <v>0</v>
      </c>
      <c r="H63" s="560">
        <v>0</v>
      </c>
      <c r="I63" s="455">
        <f t="shared" si="11"/>
        <v>80</v>
      </c>
      <c r="J63" s="128"/>
      <c r="K63" s="282"/>
      <c r="L63" s="456">
        <v>0.08</v>
      </c>
      <c r="M63" s="113">
        <f t="shared" si="19"/>
        <v>0</v>
      </c>
      <c r="N63" s="113">
        <f t="shared" si="12"/>
        <v>0</v>
      </c>
      <c r="O63" s="457"/>
      <c r="P63" s="191">
        <f t="shared" si="13"/>
        <v>0</v>
      </c>
      <c r="Q63" s="193">
        <f t="shared" si="14"/>
        <v>0</v>
      </c>
      <c r="R63" s="193">
        <f t="shared" si="15"/>
        <v>0</v>
      </c>
      <c r="S63" s="193">
        <f t="shared" si="16"/>
        <v>0</v>
      </c>
      <c r="T63" s="191">
        <f t="shared" si="17"/>
        <v>0</v>
      </c>
      <c r="U63" s="191">
        <f t="shared" si="18"/>
        <v>0</v>
      </c>
      <c r="V63" s="28"/>
      <c r="W63" s="68"/>
      <c r="X63" s="79"/>
      <c r="Y63" s="28"/>
      <c r="Z63" s="28"/>
    </row>
    <row r="64" spans="1:26" ht="15.75" customHeight="1">
      <c r="A64" s="110" t="s">
        <v>2045</v>
      </c>
      <c r="B64" s="365" t="s">
        <v>2046</v>
      </c>
      <c r="C64" s="52"/>
      <c r="D64" s="452"/>
      <c r="E64" s="110" t="s">
        <v>2047</v>
      </c>
      <c r="F64" s="190">
        <v>3</v>
      </c>
      <c r="G64" s="453">
        <v>0</v>
      </c>
      <c r="H64" s="560">
        <v>2</v>
      </c>
      <c r="I64" s="455">
        <f t="shared" si="11"/>
        <v>5</v>
      </c>
      <c r="J64" s="128"/>
      <c r="K64" s="282"/>
      <c r="L64" s="456">
        <v>0.08</v>
      </c>
      <c r="M64" s="113">
        <f t="shared" si="19"/>
        <v>0</v>
      </c>
      <c r="N64" s="113">
        <f t="shared" si="12"/>
        <v>0</v>
      </c>
      <c r="O64" s="463"/>
      <c r="P64" s="191">
        <f t="shared" si="13"/>
        <v>0</v>
      </c>
      <c r="Q64" s="193">
        <f t="shared" si="14"/>
        <v>0</v>
      </c>
      <c r="R64" s="193">
        <f t="shared" si="15"/>
        <v>0</v>
      </c>
      <c r="S64" s="193">
        <f t="shared" si="16"/>
        <v>0</v>
      </c>
      <c r="T64" s="191">
        <f t="shared" si="17"/>
        <v>0</v>
      </c>
      <c r="U64" s="191">
        <f t="shared" si="18"/>
        <v>0</v>
      </c>
      <c r="V64" s="28"/>
      <c r="W64" s="68"/>
      <c r="X64" s="79"/>
      <c r="Y64" s="28"/>
      <c r="Z64" s="28"/>
    </row>
    <row r="65" spans="1:26" ht="15.75" customHeight="1">
      <c r="A65" s="462" t="s">
        <v>2048</v>
      </c>
      <c r="B65" s="365" t="s">
        <v>2049</v>
      </c>
      <c r="C65" s="52"/>
      <c r="D65" s="452"/>
      <c r="E65" s="110" t="s">
        <v>2050</v>
      </c>
      <c r="F65" s="190">
        <v>60</v>
      </c>
      <c r="G65" s="453">
        <v>2</v>
      </c>
      <c r="H65" s="175">
        <v>10</v>
      </c>
      <c r="I65" s="455">
        <f t="shared" si="11"/>
        <v>72</v>
      </c>
      <c r="J65" s="128"/>
      <c r="K65" s="282"/>
      <c r="L65" s="456">
        <v>0.08</v>
      </c>
      <c r="M65" s="113">
        <f t="shared" si="19"/>
        <v>0</v>
      </c>
      <c r="N65" s="113">
        <f t="shared" si="12"/>
        <v>0</v>
      </c>
      <c r="O65" s="185"/>
      <c r="P65" s="191">
        <f t="shared" si="13"/>
        <v>0</v>
      </c>
      <c r="Q65" s="193">
        <f t="shared" si="14"/>
        <v>0</v>
      </c>
      <c r="R65" s="193">
        <f t="shared" si="15"/>
        <v>0</v>
      </c>
      <c r="S65" s="193">
        <f t="shared" si="16"/>
        <v>0</v>
      </c>
      <c r="T65" s="191">
        <f t="shared" si="17"/>
        <v>0</v>
      </c>
      <c r="U65" s="191">
        <f t="shared" si="18"/>
        <v>0</v>
      </c>
      <c r="V65" s="28"/>
      <c r="W65" s="68"/>
      <c r="X65" s="79"/>
      <c r="Y65" s="28"/>
      <c r="Z65" s="28"/>
    </row>
    <row r="66" spans="1:26" ht="15.75" customHeight="1">
      <c r="A66" s="462" t="s">
        <v>2051</v>
      </c>
      <c r="B66" s="135" t="s">
        <v>2052</v>
      </c>
      <c r="C66" s="301"/>
      <c r="D66" s="567"/>
      <c r="E66" s="110" t="s">
        <v>2053</v>
      </c>
      <c r="F66" s="190">
        <v>25</v>
      </c>
      <c r="G66" s="453">
        <v>2</v>
      </c>
      <c r="H66" s="454">
        <v>2</v>
      </c>
      <c r="I66" s="455">
        <f t="shared" si="11"/>
        <v>29</v>
      </c>
      <c r="J66" s="128"/>
      <c r="K66" s="282"/>
      <c r="L66" s="456">
        <v>0.08</v>
      </c>
      <c r="M66" s="113">
        <f t="shared" si="19"/>
        <v>0</v>
      </c>
      <c r="N66" s="113">
        <f t="shared" si="12"/>
        <v>0</v>
      </c>
      <c r="O66" s="457"/>
      <c r="P66" s="191">
        <f t="shared" si="13"/>
        <v>0</v>
      </c>
      <c r="Q66" s="193">
        <f t="shared" si="14"/>
        <v>0</v>
      </c>
      <c r="R66" s="193">
        <f t="shared" si="15"/>
        <v>0</v>
      </c>
      <c r="S66" s="193">
        <f t="shared" si="16"/>
        <v>0</v>
      </c>
      <c r="T66" s="191">
        <f t="shared" si="17"/>
        <v>0</v>
      </c>
      <c r="U66" s="191">
        <f t="shared" si="18"/>
        <v>0</v>
      </c>
      <c r="V66" s="28"/>
      <c r="W66" s="68"/>
      <c r="X66" s="79"/>
      <c r="Y66" s="28"/>
      <c r="Z66" s="28"/>
    </row>
    <row r="67" spans="1:26" ht="15.75" customHeight="1">
      <c r="A67" s="110" t="s">
        <v>2054</v>
      </c>
      <c r="B67" s="365" t="s">
        <v>2055</v>
      </c>
      <c r="C67" s="52"/>
      <c r="D67" s="452"/>
      <c r="E67" s="110" t="s">
        <v>2056</v>
      </c>
      <c r="F67" s="190">
        <v>15</v>
      </c>
      <c r="G67" s="453">
        <v>1</v>
      </c>
      <c r="H67" s="175">
        <v>2</v>
      </c>
      <c r="I67" s="455">
        <f t="shared" si="11"/>
        <v>18</v>
      </c>
      <c r="J67" s="128"/>
      <c r="K67" s="282"/>
      <c r="L67" s="456">
        <v>0.08</v>
      </c>
      <c r="M67" s="113">
        <f t="shared" si="19"/>
        <v>0</v>
      </c>
      <c r="N67" s="113">
        <f t="shared" si="12"/>
        <v>0</v>
      </c>
      <c r="O67" s="185"/>
      <c r="P67" s="191">
        <f t="shared" si="13"/>
        <v>0</v>
      </c>
      <c r="Q67" s="193">
        <f t="shared" si="14"/>
        <v>0</v>
      </c>
      <c r="R67" s="193">
        <f t="shared" si="15"/>
        <v>0</v>
      </c>
      <c r="S67" s="193">
        <f t="shared" si="16"/>
        <v>0</v>
      </c>
      <c r="T67" s="191">
        <f t="shared" si="17"/>
        <v>0</v>
      </c>
      <c r="U67" s="191">
        <f t="shared" si="18"/>
        <v>0</v>
      </c>
      <c r="V67" s="28"/>
      <c r="W67" s="68"/>
      <c r="X67" s="79"/>
      <c r="Y67" s="28"/>
      <c r="Z67" s="28"/>
    </row>
    <row r="68" spans="1:26" ht="15.75" customHeight="1">
      <c r="A68" s="110" t="s">
        <v>2057</v>
      </c>
      <c r="B68" s="135" t="s">
        <v>2058</v>
      </c>
      <c r="C68" s="52"/>
      <c r="D68" s="452"/>
      <c r="E68" s="110" t="s">
        <v>2059</v>
      </c>
      <c r="F68" s="190">
        <v>10</v>
      </c>
      <c r="G68" s="453">
        <v>5</v>
      </c>
      <c r="H68" s="454">
        <v>1</v>
      </c>
      <c r="I68" s="455">
        <f t="shared" si="11"/>
        <v>16</v>
      </c>
      <c r="J68" s="128"/>
      <c r="K68" s="282"/>
      <c r="L68" s="456">
        <v>0.08</v>
      </c>
      <c r="M68" s="113">
        <f t="shared" si="19"/>
        <v>0</v>
      </c>
      <c r="N68" s="113">
        <f t="shared" si="12"/>
        <v>0</v>
      </c>
      <c r="O68" s="457"/>
      <c r="P68" s="191">
        <f t="shared" si="13"/>
        <v>0</v>
      </c>
      <c r="Q68" s="193">
        <f t="shared" si="14"/>
        <v>0</v>
      </c>
      <c r="R68" s="193">
        <f t="shared" si="15"/>
        <v>0</v>
      </c>
      <c r="S68" s="193">
        <f t="shared" si="16"/>
        <v>0</v>
      </c>
      <c r="T68" s="191">
        <f t="shared" si="17"/>
        <v>0</v>
      </c>
      <c r="U68" s="191">
        <f t="shared" si="18"/>
        <v>0</v>
      </c>
      <c r="V68" s="28"/>
      <c r="W68" s="68"/>
      <c r="X68" s="79"/>
      <c r="Y68" s="28"/>
      <c r="Z68" s="28"/>
    </row>
    <row r="69" spans="1:26" ht="15.75" customHeight="1">
      <c r="A69" s="110" t="s">
        <v>2060</v>
      </c>
      <c r="B69" s="365" t="s">
        <v>2061</v>
      </c>
      <c r="C69" s="52"/>
      <c r="D69" s="452"/>
      <c r="E69" s="110" t="s">
        <v>2062</v>
      </c>
      <c r="F69" s="190">
        <v>2</v>
      </c>
      <c r="G69" s="453">
        <v>1</v>
      </c>
      <c r="H69" s="175">
        <v>1</v>
      </c>
      <c r="I69" s="455">
        <f t="shared" si="11"/>
        <v>4</v>
      </c>
      <c r="J69" s="128"/>
      <c r="K69" s="282"/>
      <c r="L69" s="456">
        <v>0.08</v>
      </c>
      <c r="M69" s="113">
        <f t="shared" si="19"/>
        <v>0</v>
      </c>
      <c r="N69" s="113">
        <f t="shared" si="12"/>
        <v>0</v>
      </c>
      <c r="O69" s="185"/>
      <c r="P69" s="191">
        <f t="shared" si="13"/>
        <v>0</v>
      </c>
      <c r="Q69" s="193">
        <f t="shared" si="14"/>
        <v>0</v>
      </c>
      <c r="R69" s="193">
        <f t="shared" si="15"/>
        <v>0</v>
      </c>
      <c r="S69" s="193">
        <f t="shared" si="16"/>
        <v>0</v>
      </c>
      <c r="T69" s="191">
        <f t="shared" si="17"/>
        <v>0</v>
      </c>
      <c r="U69" s="191">
        <f t="shared" si="18"/>
        <v>0</v>
      </c>
      <c r="V69" s="28"/>
      <c r="W69" s="68"/>
      <c r="X69" s="79"/>
      <c r="Y69" s="28"/>
      <c r="Z69" s="28"/>
    </row>
    <row r="70" spans="1:26" ht="30" customHeight="1">
      <c r="A70" s="110" t="s">
        <v>2063</v>
      </c>
      <c r="B70" s="135" t="s">
        <v>2064</v>
      </c>
      <c r="C70" s="52"/>
      <c r="D70" s="452"/>
      <c r="E70" s="110" t="s">
        <v>2065</v>
      </c>
      <c r="F70" s="190">
        <v>2</v>
      </c>
      <c r="G70" s="453">
        <v>0</v>
      </c>
      <c r="H70" s="454">
        <v>2</v>
      </c>
      <c r="I70" s="455">
        <f t="shared" si="11"/>
        <v>4</v>
      </c>
      <c r="J70" s="137"/>
      <c r="K70" s="282"/>
      <c r="L70" s="456">
        <v>0.08</v>
      </c>
      <c r="M70" s="113">
        <f t="shared" si="19"/>
        <v>0</v>
      </c>
      <c r="N70" s="113">
        <f t="shared" si="12"/>
        <v>0</v>
      </c>
      <c r="O70" s="457"/>
      <c r="P70" s="191">
        <f t="shared" si="13"/>
        <v>0</v>
      </c>
      <c r="Q70" s="193">
        <f t="shared" si="14"/>
        <v>0</v>
      </c>
      <c r="R70" s="193">
        <f t="shared" si="15"/>
        <v>0</v>
      </c>
      <c r="S70" s="193">
        <f t="shared" si="16"/>
        <v>0</v>
      </c>
      <c r="T70" s="191">
        <f t="shared" si="17"/>
        <v>0</v>
      </c>
      <c r="U70" s="191">
        <f t="shared" si="18"/>
        <v>0</v>
      </c>
    </row>
    <row r="71" spans="1:26" ht="61.5" customHeight="1">
      <c r="A71" s="110" t="s">
        <v>2066</v>
      </c>
      <c r="B71" s="135" t="s">
        <v>2067</v>
      </c>
      <c r="C71" s="30"/>
      <c r="D71" s="294"/>
      <c r="E71" s="58" t="s">
        <v>2068</v>
      </c>
      <c r="F71" s="190">
        <v>1</v>
      </c>
      <c r="G71" s="453">
        <v>1</v>
      </c>
      <c r="H71" s="143">
        <v>1</v>
      </c>
      <c r="I71" s="455">
        <f t="shared" ref="I71:I102" si="20">SUM(F71:H71)</f>
        <v>3</v>
      </c>
      <c r="J71" s="137"/>
      <c r="K71" s="282"/>
      <c r="L71" s="456">
        <v>0.08</v>
      </c>
      <c r="M71" s="113">
        <f t="shared" si="19"/>
        <v>0</v>
      </c>
      <c r="N71" s="113">
        <f t="shared" ref="N71:N102" si="21">(M71*L71)+M71</f>
        <v>0</v>
      </c>
      <c r="O71" s="28"/>
      <c r="P71" s="191">
        <f t="shared" si="13"/>
        <v>0</v>
      </c>
      <c r="Q71" s="193">
        <f t="shared" ref="Q71:Q102" si="22">ROUND((P71+P71*L71),2)</f>
        <v>0</v>
      </c>
      <c r="R71" s="193">
        <f t="shared" si="15"/>
        <v>0</v>
      </c>
      <c r="S71" s="193">
        <f t="shared" ref="S71:S102" si="23">ROUND((R71+R71*L71),2)</f>
        <v>0</v>
      </c>
      <c r="T71" s="191">
        <f t="shared" si="17"/>
        <v>0</v>
      </c>
      <c r="U71" s="191">
        <f t="shared" ref="U71:U102" si="24">ROUND((T71+T71*L71),2)</f>
        <v>0</v>
      </c>
    </row>
    <row r="72" spans="1:26" ht="30" customHeight="1">
      <c r="A72" s="110" t="s">
        <v>2069</v>
      </c>
      <c r="B72" s="365" t="s">
        <v>2070</v>
      </c>
      <c r="C72" s="52"/>
      <c r="D72" s="452"/>
      <c r="E72" s="110" t="s">
        <v>2071</v>
      </c>
      <c r="F72" s="190">
        <v>5</v>
      </c>
      <c r="G72" s="453">
        <v>0</v>
      </c>
      <c r="H72" s="560">
        <v>2</v>
      </c>
      <c r="I72" s="455">
        <f t="shared" si="20"/>
        <v>7</v>
      </c>
      <c r="J72" s="137"/>
      <c r="K72" s="282"/>
      <c r="L72" s="456">
        <v>0.08</v>
      </c>
      <c r="M72" s="113">
        <f t="shared" si="19"/>
        <v>0</v>
      </c>
      <c r="N72" s="113">
        <f t="shared" si="21"/>
        <v>0</v>
      </c>
      <c r="O72" s="463"/>
      <c r="P72" s="191">
        <f t="shared" si="13"/>
        <v>0</v>
      </c>
      <c r="Q72" s="193">
        <f t="shared" si="22"/>
        <v>0</v>
      </c>
      <c r="R72" s="193">
        <f t="shared" si="15"/>
        <v>0</v>
      </c>
      <c r="S72" s="193">
        <f t="shared" si="23"/>
        <v>0</v>
      </c>
      <c r="T72" s="191">
        <f t="shared" si="17"/>
        <v>0</v>
      </c>
      <c r="U72" s="191">
        <f t="shared" si="24"/>
        <v>0</v>
      </c>
    </row>
    <row r="73" spans="1:26" ht="30" customHeight="1">
      <c r="A73" s="110" t="s">
        <v>2072</v>
      </c>
      <c r="B73" s="135" t="s">
        <v>2073</v>
      </c>
      <c r="C73" s="52"/>
      <c r="D73" s="452"/>
      <c r="E73" s="110" t="s">
        <v>2074</v>
      </c>
      <c r="F73" s="190">
        <v>1</v>
      </c>
      <c r="G73" s="453">
        <v>0</v>
      </c>
      <c r="H73" s="175">
        <v>3</v>
      </c>
      <c r="I73" s="455">
        <f t="shared" si="20"/>
        <v>4</v>
      </c>
      <c r="J73" s="137"/>
      <c r="K73" s="282"/>
      <c r="L73" s="456">
        <v>0.08</v>
      </c>
      <c r="M73" s="113">
        <f t="shared" si="19"/>
        <v>0</v>
      </c>
      <c r="N73" s="113">
        <f t="shared" si="21"/>
        <v>0</v>
      </c>
      <c r="O73" s="185"/>
      <c r="P73" s="191">
        <f t="shared" si="13"/>
        <v>0</v>
      </c>
      <c r="Q73" s="193">
        <f t="shared" si="22"/>
        <v>0</v>
      </c>
      <c r="R73" s="193">
        <f t="shared" si="15"/>
        <v>0</v>
      </c>
      <c r="S73" s="193">
        <f t="shared" si="23"/>
        <v>0</v>
      </c>
      <c r="T73" s="191">
        <f t="shared" si="17"/>
        <v>0</v>
      </c>
      <c r="U73" s="191">
        <f t="shared" si="24"/>
        <v>0</v>
      </c>
    </row>
    <row r="74" spans="1:26" ht="30" customHeight="1">
      <c r="A74" s="462" t="s">
        <v>2075</v>
      </c>
      <c r="B74" s="135" t="s">
        <v>2076</v>
      </c>
      <c r="C74" s="52"/>
      <c r="D74" s="452"/>
      <c r="E74" s="110" t="s">
        <v>2077</v>
      </c>
      <c r="F74" s="190">
        <v>2</v>
      </c>
      <c r="G74" s="453">
        <v>2</v>
      </c>
      <c r="H74" s="175">
        <v>4</v>
      </c>
      <c r="I74" s="455">
        <f t="shared" si="20"/>
        <v>8</v>
      </c>
      <c r="J74" s="137"/>
      <c r="K74" s="282"/>
      <c r="L74" s="456">
        <v>0.23</v>
      </c>
      <c r="M74" s="113">
        <f t="shared" si="19"/>
        <v>0</v>
      </c>
      <c r="N74" s="113">
        <f t="shared" si="21"/>
        <v>0</v>
      </c>
      <c r="O74" s="185"/>
      <c r="P74" s="191">
        <f t="shared" si="13"/>
        <v>0</v>
      </c>
      <c r="Q74" s="193">
        <f t="shared" si="22"/>
        <v>0</v>
      </c>
      <c r="R74" s="193">
        <f t="shared" si="15"/>
        <v>0</v>
      </c>
      <c r="S74" s="193">
        <f t="shared" si="23"/>
        <v>0</v>
      </c>
      <c r="T74" s="191">
        <f t="shared" si="17"/>
        <v>0</v>
      </c>
      <c r="U74" s="191">
        <f t="shared" si="24"/>
        <v>0</v>
      </c>
    </row>
    <row r="75" spans="1:26" ht="15.75" customHeight="1">
      <c r="A75" s="462" t="s">
        <v>2078</v>
      </c>
      <c r="B75" s="135" t="s">
        <v>2079</v>
      </c>
      <c r="C75" s="52"/>
      <c r="D75" s="452"/>
      <c r="E75" s="110" t="s">
        <v>701</v>
      </c>
      <c r="F75" s="190">
        <v>1</v>
      </c>
      <c r="G75" s="453">
        <v>3</v>
      </c>
      <c r="H75" s="175">
        <v>0</v>
      </c>
      <c r="I75" s="455">
        <f t="shared" si="20"/>
        <v>4</v>
      </c>
      <c r="J75" s="128"/>
      <c r="K75" s="282"/>
      <c r="L75" s="456">
        <v>0.08</v>
      </c>
      <c r="M75" s="113">
        <f t="shared" si="19"/>
        <v>0</v>
      </c>
      <c r="N75" s="113">
        <f t="shared" si="21"/>
        <v>0</v>
      </c>
      <c r="O75" s="185"/>
      <c r="P75" s="191">
        <f t="shared" si="13"/>
        <v>0</v>
      </c>
      <c r="Q75" s="193">
        <f t="shared" si="22"/>
        <v>0</v>
      </c>
      <c r="R75" s="193">
        <f t="shared" si="15"/>
        <v>0</v>
      </c>
      <c r="S75" s="193">
        <f t="shared" si="23"/>
        <v>0</v>
      </c>
      <c r="T75" s="191">
        <f t="shared" si="17"/>
        <v>0</v>
      </c>
      <c r="U75" s="191">
        <f t="shared" si="24"/>
        <v>0</v>
      </c>
      <c r="V75" s="28"/>
      <c r="W75" s="68"/>
      <c r="X75" s="79"/>
      <c r="Y75" s="28"/>
      <c r="Z75" s="28"/>
    </row>
    <row r="76" spans="1:26" ht="15" customHeight="1">
      <c r="A76" s="28"/>
      <c r="B76" s="232"/>
      <c r="C76" s="232"/>
      <c r="D76" s="232"/>
      <c r="E76" s="232"/>
      <c r="F76" s="232"/>
      <c r="G76" s="232"/>
      <c r="H76" s="232"/>
      <c r="I76" s="232"/>
      <c r="J76" s="232"/>
      <c r="K76" s="232"/>
      <c r="L76" s="232"/>
      <c r="M76" s="568">
        <f>SUM(M7:M75)</f>
        <v>0</v>
      </c>
      <c r="N76" s="569">
        <f>SUM(N7:N75)</f>
        <v>0</v>
      </c>
      <c r="O76" s="185"/>
      <c r="P76" s="570">
        <f t="shared" ref="P76:U76" si="25">SUM(P7:P75)</f>
        <v>0</v>
      </c>
      <c r="Q76" s="570">
        <f t="shared" si="25"/>
        <v>0</v>
      </c>
      <c r="R76" s="570">
        <f t="shared" si="25"/>
        <v>0</v>
      </c>
      <c r="S76" s="570">
        <f t="shared" si="25"/>
        <v>0</v>
      </c>
      <c r="T76" s="570">
        <f t="shared" si="25"/>
        <v>0</v>
      </c>
      <c r="U76" s="570">
        <f t="shared" si="25"/>
        <v>0</v>
      </c>
      <c r="V76" s="28"/>
      <c r="W76" s="68"/>
      <c r="X76" s="79"/>
      <c r="Y76" s="28"/>
      <c r="Z76" s="28"/>
    </row>
    <row r="77" spans="1:26" ht="15.75" customHeight="1">
      <c r="A77" s="28"/>
      <c r="B77" s="185"/>
      <c r="C77" s="100"/>
      <c r="D77" s="185"/>
      <c r="E77" s="108"/>
      <c r="F77" s="108"/>
      <c r="G77" s="108"/>
      <c r="H77" s="108"/>
      <c r="I77" s="557"/>
      <c r="J77" s="515"/>
      <c r="K77" s="558"/>
      <c r="L77" s="515"/>
      <c r="M77" s="357"/>
      <c r="N77" s="358"/>
      <c r="O77" s="185"/>
      <c r="P77" s="185"/>
      <c r="Q77" s="204"/>
      <c r="R77" s="185"/>
      <c r="S77" s="185"/>
      <c r="T77" s="185"/>
      <c r="U77" s="185"/>
      <c r="V77" s="28"/>
      <c r="W77" s="28"/>
      <c r="X77" s="28"/>
      <c r="Y77" s="28"/>
      <c r="Z77" s="28"/>
    </row>
    <row r="78" spans="1:26" ht="15.75" customHeight="1">
      <c r="A78" s="28"/>
      <c r="B78" s="185"/>
      <c r="C78" s="100"/>
      <c r="D78" s="185"/>
      <c r="E78" s="108"/>
      <c r="F78" s="108"/>
      <c r="G78" s="108"/>
      <c r="H78" s="108"/>
      <c r="I78" s="557"/>
      <c r="J78" s="515"/>
      <c r="K78" s="558"/>
      <c r="L78" s="515"/>
      <c r="M78" s="357"/>
      <c r="N78" s="358"/>
      <c r="O78" s="185"/>
      <c r="P78" s="204"/>
      <c r="Q78" s="204"/>
      <c r="R78" s="571"/>
      <c r="S78" s="185"/>
      <c r="T78" s="185"/>
      <c r="U78" s="185"/>
      <c r="V78" s="28"/>
      <c r="W78" s="28"/>
      <c r="X78" s="28"/>
      <c r="Y78" s="28"/>
      <c r="Z78" s="28"/>
    </row>
    <row r="79" spans="1:26" ht="15.75" customHeight="1">
      <c r="A79" s="28"/>
      <c r="B79" s="572" t="s">
        <v>2080</v>
      </c>
      <c r="C79" s="100"/>
      <c r="D79" s="185"/>
      <c r="E79" s="108"/>
      <c r="F79" s="108"/>
      <c r="G79" s="108"/>
      <c r="H79" s="108"/>
      <c r="I79" s="557"/>
      <c r="J79" s="515"/>
      <c r="K79" s="558"/>
      <c r="L79" s="515"/>
      <c r="M79" s="357"/>
      <c r="N79" s="358"/>
      <c r="O79" s="185"/>
      <c r="P79" s="204"/>
      <c r="Q79" s="204"/>
      <c r="R79" s="185"/>
      <c r="S79" s="185"/>
      <c r="T79" s="185"/>
      <c r="U79" s="185"/>
      <c r="V79" s="28"/>
      <c r="W79" s="28"/>
      <c r="X79" s="28"/>
      <c r="Y79" s="28"/>
      <c r="Z79" s="28"/>
    </row>
    <row r="80" spans="1:26" ht="85.5" customHeight="1">
      <c r="A80" s="28"/>
      <c r="B80" s="185"/>
      <c r="C80" s="17" t="s">
        <v>2081</v>
      </c>
      <c r="D80" s="17"/>
      <c r="E80" s="17"/>
      <c r="F80" s="17"/>
      <c r="G80" s="17"/>
      <c r="H80" s="17"/>
      <c r="I80" s="17"/>
      <c r="J80" s="17"/>
      <c r="K80" s="17"/>
      <c r="L80" s="17"/>
      <c r="M80" s="17"/>
      <c r="N80" s="358"/>
      <c r="O80" s="185"/>
      <c r="P80" s="185"/>
      <c r="Q80" s="185"/>
      <c r="R80" s="185"/>
      <c r="S80" s="185"/>
      <c r="T80" s="185"/>
      <c r="U80" s="185"/>
      <c r="V80" s="28"/>
      <c r="W80" s="28"/>
      <c r="X80" s="28"/>
      <c r="Y80" s="28"/>
      <c r="Z80" s="28"/>
    </row>
    <row r="81" spans="1:26" ht="23.25" customHeight="1">
      <c r="A81" s="28"/>
      <c r="B81" s="34" t="s">
        <v>122</v>
      </c>
      <c r="C81" s="28"/>
      <c r="D81" s="28"/>
      <c r="E81" s="28"/>
      <c r="F81" s="28"/>
      <c r="G81" s="28"/>
      <c r="H81" s="28"/>
      <c r="I81" s="28"/>
      <c r="J81" s="28"/>
      <c r="K81" s="28"/>
      <c r="L81" s="28"/>
      <c r="M81" s="68"/>
      <c r="N81" s="68"/>
      <c r="O81" s="28"/>
      <c r="P81" s="28"/>
      <c r="Q81" s="28"/>
      <c r="R81" s="28"/>
      <c r="S81" s="28"/>
      <c r="T81" s="28"/>
      <c r="U81" s="28"/>
      <c r="V81" s="28"/>
      <c r="W81" s="28"/>
      <c r="X81" s="28"/>
      <c r="Y81" s="28"/>
      <c r="Z81" s="28"/>
    </row>
    <row r="82" spans="1:26" ht="15.75" customHeight="1">
      <c r="A82" s="28"/>
      <c r="B82" s="34" t="s">
        <v>123</v>
      </c>
      <c r="C82" s="28"/>
      <c r="D82" s="28"/>
      <c r="E82" s="28"/>
      <c r="F82" s="28"/>
      <c r="G82" s="28"/>
      <c r="H82" s="28"/>
      <c r="I82" s="28"/>
      <c r="J82" s="28"/>
      <c r="K82" s="28"/>
      <c r="L82" s="28"/>
      <c r="M82" s="68"/>
      <c r="N82" s="68"/>
      <c r="O82" s="28"/>
      <c r="P82" s="28"/>
      <c r="Q82" s="28"/>
      <c r="R82" s="28"/>
      <c r="S82" s="28"/>
      <c r="T82" s="28"/>
      <c r="U82" s="28"/>
      <c r="V82" s="28"/>
      <c r="W82" s="28"/>
      <c r="X82" s="28"/>
      <c r="Y82" s="28"/>
      <c r="Z82" s="28"/>
    </row>
    <row r="83" spans="1:26" ht="15.75" customHeight="1"/>
    <row r="84" spans="1:26" ht="15.75" customHeight="1"/>
    <row r="85" spans="1:26" ht="15.75" customHeight="1"/>
    <row r="86" spans="1:26" ht="15.75" customHeight="1"/>
    <row r="87" spans="1:26" ht="15.75" customHeight="1"/>
    <row r="88" spans="1:26" ht="15.75" customHeight="1"/>
    <row r="89" spans="1:26" ht="15.75" customHeight="1"/>
    <row r="90" spans="1:26" ht="15.75" customHeight="1"/>
    <row r="91" spans="1:26" ht="15.75" customHeight="1"/>
    <row r="92" spans="1:26" ht="15.75" customHeight="1"/>
    <row r="93" spans="1:26" ht="15.75" customHeight="1"/>
    <row r="94" spans="1:26" ht="15.75" customHeight="1"/>
    <row r="95" spans="1:26" ht="15.75" customHeight="1"/>
    <row r="96" spans="1:2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sheetData>
  <autoFilter ref="B6:U76" xr:uid="{00000000-0009-0000-0000-000017000000}"/>
  <mergeCells count="5">
    <mergeCell ref="E2:H2"/>
    <mergeCell ref="P6:Q6"/>
    <mergeCell ref="R6:S6"/>
    <mergeCell ref="T6:U6"/>
    <mergeCell ref="C80:M80"/>
  </mergeCells>
  <conditionalFormatting sqref="K7:K30 O7:O41 O55:O58 O62 K69 O69 K75 O75">
    <cfRule type="expression" dxfId="22" priority="2">
      <formula>NA()</formula>
    </cfRule>
  </conditionalFormatting>
  <conditionalFormatting sqref="K70 M70:N70">
    <cfRule type="expression" dxfId="21" priority="3">
      <formula>#REF!=#REF!</formula>
    </cfRule>
  </conditionalFormatting>
  <conditionalFormatting sqref="K71 M71:N71">
    <cfRule type="expression" dxfId="20" priority="4">
      <formula>#REF!=#REF!</formula>
    </cfRule>
  </conditionalFormatting>
  <conditionalFormatting sqref="K72:K74 M72:N74">
    <cfRule type="expression" dxfId="19" priority="5">
      <formula>#REF!=#REF!</formula>
    </cfRule>
  </conditionalFormatting>
  <conditionalFormatting sqref="P7:U76">
    <cfRule type="expression" dxfId="18" priority="6">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FF"/>
    <pageSetUpPr fitToPage="1"/>
  </sheetPr>
  <dimension ref="A1:AO1017"/>
  <sheetViews>
    <sheetView topLeftCell="A25" zoomScaleNormal="100" workbookViewId="0">
      <selection activeCell="G49" sqref="G49"/>
    </sheetView>
  </sheetViews>
  <sheetFormatPr defaultRowHeight="14.4"/>
  <cols>
    <col min="1" max="1" width="7.33203125" customWidth="1"/>
    <col min="2" max="2" width="46.88671875" customWidth="1"/>
    <col min="3" max="3" width="18" customWidth="1"/>
    <col min="4" max="6" width="8.6640625" customWidth="1"/>
    <col min="7" max="7" width="10.109375" customWidth="1"/>
    <col min="8" max="10" width="8.6640625" customWidth="1"/>
    <col min="11" max="11" width="11.33203125" customWidth="1"/>
    <col min="12" max="12" width="8.6640625" customWidth="1"/>
    <col min="13" max="13" width="13" customWidth="1"/>
    <col min="14" max="14" width="12.6640625" customWidth="1"/>
    <col min="15" max="19" width="8.6640625" customWidth="1"/>
    <col min="20" max="21" width="9.6640625" customWidth="1"/>
    <col min="22" max="22" width="8.6640625" customWidth="1"/>
    <col min="23" max="23" width="13.109375" customWidth="1"/>
    <col min="24" max="24" width="15.6640625" customWidth="1"/>
    <col min="25" max="41" width="8.6640625" customWidth="1"/>
    <col min="42" max="1025" width="14.44140625" customWidth="1"/>
  </cols>
  <sheetData>
    <row r="1" spans="1:41">
      <c r="A1" s="355" t="s">
        <v>13</v>
      </c>
      <c r="B1" s="100"/>
      <c r="C1" s="100"/>
      <c r="D1" s="185"/>
      <c r="E1" s="185"/>
      <c r="F1" s="188"/>
      <c r="G1" s="188"/>
      <c r="H1" s="185" t="s">
        <v>14</v>
      </c>
      <c r="I1" s="186"/>
      <c r="J1" s="573"/>
      <c r="K1" s="516"/>
      <c r="L1" s="515"/>
      <c r="M1" s="515"/>
      <c r="N1" s="185"/>
      <c r="O1" s="185"/>
      <c r="P1" s="185"/>
      <c r="Q1" s="185"/>
      <c r="R1" s="185"/>
      <c r="S1" s="185"/>
      <c r="T1" s="185"/>
      <c r="U1" s="185"/>
      <c r="V1" s="28"/>
      <c r="W1" s="28"/>
      <c r="X1" s="28"/>
      <c r="Y1" s="28"/>
      <c r="Z1" s="28"/>
      <c r="AA1" s="28"/>
      <c r="AB1" s="28"/>
      <c r="AC1" s="28"/>
      <c r="AD1" s="28"/>
      <c r="AE1" s="28"/>
      <c r="AF1" s="28"/>
      <c r="AG1" s="28"/>
      <c r="AH1" s="28"/>
      <c r="AI1" s="28"/>
      <c r="AJ1" s="28"/>
      <c r="AK1" s="28"/>
      <c r="AL1" s="28"/>
      <c r="AM1" s="28"/>
      <c r="AN1" s="28"/>
      <c r="AO1" s="28"/>
    </row>
    <row r="2" spans="1:41">
      <c r="A2" s="185" t="s">
        <v>15</v>
      </c>
      <c r="B2" s="100"/>
      <c r="C2" s="100"/>
      <c r="D2" s="185"/>
      <c r="E2" s="185"/>
      <c r="F2" s="188"/>
      <c r="G2" s="188"/>
      <c r="H2" s="188"/>
      <c r="I2" s="186"/>
      <c r="J2" s="573"/>
      <c r="K2" s="516"/>
      <c r="L2" s="515"/>
      <c r="M2" s="515"/>
      <c r="N2" s="185"/>
      <c r="O2" s="185"/>
      <c r="P2" s="185"/>
      <c r="Q2" s="185"/>
      <c r="R2" s="185"/>
      <c r="S2" s="185"/>
      <c r="T2" s="185"/>
      <c r="U2" s="185"/>
      <c r="V2" s="28"/>
      <c r="W2" s="28"/>
      <c r="X2" s="28"/>
      <c r="Y2" s="28"/>
      <c r="Z2" s="28"/>
      <c r="AA2" s="28"/>
      <c r="AB2" s="28"/>
      <c r="AC2" s="28"/>
      <c r="AD2" s="28"/>
      <c r="AE2" s="28"/>
      <c r="AF2" s="28"/>
      <c r="AG2" s="28"/>
      <c r="AH2" s="28"/>
      <c r="AI2" s="28"/>
      <c r="AJ2" s="28"/>
      <c r="AK2" s="28"/>
      <c r="AL2" s="28"/>
      <c r="AM2" s="28"/>
      <c r="AN2" s="28"/>
      <c r="AO2" s="28"/>
    </row>
    <row r="3" spans="1:41">
      <c r="A3" s="185"/>
      <c r="B3" s="100"/>
      <c r="C3" s="100"/>
      <c r="D3" s="185"/>
      <c r="E3" s="185"/>
      <c r="F3" s="188"/>
      <c r="G3" s="188"/>
      <c r="H3" s="188"/>
      <c r="I3" s="186"/>
      <c r="J3" s="573"/>
      <c r="K3" s="516"/>
      <c r="L3" s="515">
        <v>0</v>
      </c>
      <c r="M3" s="515"/>
      <c r="N3" s="185"/>
      <c r="O3" s="185"/>
      <c r="P3" s="185"/>
      <c r="Q3" s="185"/>
      <c r="R3" s="185"/>
      <c r="S3" s="185"/>
      <c r="T3" s="185"/>
      <c r="U3" s="185"/>
      <c r="V3" s="28"/>
      <c r="W3" s="28"/>
      <c r="X3" s="28"/>
      <c r="Y3" s="28"/>
      <c r="Z3" s="28"/>
      <c r="AA3" s="28"/>
      <c r="AB3" s="28"/>
      <c r="AC3" s="28"/>
      <c r="AD3" s="28"/>
      <c r="AE3" s="28"/>
      <c r="AF3" s="28"/>
      <c r="AG3" s="28"/>
      <c r="AH3" s="28"/>
      <c r="AI3" s="28"/>
      <c r="AJ3" s="28"/>
      <c r="AK3" s="28"/>
      <c r="AL3" s="28"/>
      <c r="AM3" s="28"/>
      <c r="AN3" s="28"/>
      <c r="AO3" s="28"/>
    </row>
    <row r="4" spans="1:41">
      <c r="A4" s="186" t="s">
        <v>2082</v>
      </c>
      <c r="B4" s="100"/>
      <c r="C4" s="100"/>
      <c r="D4" s="185"/>
      <c r="E4" s="185"/>
      <c r="F4" s="188" t="s">
        <v>17</v>
      </c>
      <c r="G4" s="188"/>
      <c r="H4" s="188"/>
      <c r="I4" s="186"/>
      <c r="J4" s="573"/>
      <c r="K4" s="516"/>
      <c r="L4" s="515"/>
      <c r="M4" s="515"/>
      <c r="N4" s="185"/>
      <c r="O4" s="185"/>
      <c r="P4" s="185"/>
      <c r="Q4" s="185"/>
      <c r="R4" s="185"/>
      <c r="S4" s="185"/>
      <c r="T4" s="185"/>
      <c r="U4" s="185"/>
      <c r="V4" s="28"/>
      <c r="W4" s="28"/>
      <c r="X4" s="28"/>
      <c r="Y4" s="28"/>
      <c r="Z4" s="28"/>
      <c r="AA4" s="28"/>
      <c r="AB4" s="28"/>
      <c r="AC4" s="28"/>
      <c r="AD4" s="28"/>
      <c r="AE4" s="28"/>
      <c r="AF4" s="28"/>
      <c r="AG4" s="28"/>
      <c r="AH4" s="28"/>
      <c r="AI4" s="28"/>
      <c r="AJ4" s="28"/>
      <c r="AK4" s="28"/>
      <c r="AL4" s="28"/>
      <c r="AM4" s="28"/>
      <c r="AN4" s="28"/>
      <c r="AO4" s="28"/>
    </row>
    <row r="5" spans="1:41" ht="20.399999999999999">
      <c r="A5" s="28"/>
      <c r="B5" s="104"/>
      <c r="C5" s="100"/>
      <c r="D5" s="225"/>
      <c r="E5" s="225"/>
      <c r="F5" s="105" t="s">
        <v>18</v>
      </c>
      <c r="G5" s="106" t="s">
        <v>19</v>
      </c>
      <c r="H5" s="107" t="s">
        <v>20</v>
      </c>
      <c r="I5" s="105" t="s">
        <v>21</v>
      </c>
      <c r="J5" s="100"/>
      <c r="K5" s="100"/>
      <c r="L5" s="108"/>
      <c r="M5" s="100"/>
      <c r="N5" s="100"/>
      <c r="O5" s="185"/>
      <c r="P5" s="185"/>
      <c r="Q5" s="185"/>
      <c r="R5" s="185"/>
      <c r="S5" s="185"/>
      <c r="T5" s="185"/>
      <c r="U5" s="185"/>
      <c r="V5" s="28"/>
      <c r="W5" s="28"/>
      <c r="X5" s="28"/>
      <c r="Y5" s="28"/>
      <c r="Z5" s="28"/>
      <c r="AA5" s="28"/>
      <c r="AB5" s="28"/>
      <c r="AC5" s="28"/>
      <c r="AD5" s="28"/>
      <c r="AE5" s="28"/>
      <c r="AF5" s="28"/>
      <c r="AG5" s="28"/>
      <c r="AH5" s="28"/>
      <c r="AI5" s="28"/>
      <c r="AJ5" s="28"/>
      <c r="AK5" s="28"/>
      <c r="AL5" s="28"/>
      <c r="AM5" s="28"/>
      <c r="AN5" s="28"/>
      <c r="AO5" s="28"/>
    </row>
    <row r="6" spans="1:41" ht="40.799999999999997">
      <c r="A6" s="574" t="s">
        <v>22</v>
      </c>
      <c r="B6" s="105" t="s">
        <v>23</v>
      </c>
      <c r="C6" s="111" t="s">
        <v>24</v>
      </c>
      <c r="D6" s="111" t="s">
        <v>25</v>
      </c>
      <c r="E6" s="105" t="s">
        <v>26</v>
      </c>
      <c r="F6" s="52" t="s">
        <v>27</v>
      </c>
      <c r="G6" s="53" t="s">
        <v>27</v>
      </c>
      <c r="H6" s="54" t="s">
        <v>27</v>
      </c>
      <c r="I6" s="105" t="s">
        <v>165</v>
      </c>
      <c r="J6" s="105" t="s">
        <v>29</v>
      </c>
      <c r="K6" s="361" t="s">
        <v>30</v>
      </c>
      <c r="L6" s="105" t="s">
        <v>31</v>
      </c>
      <c r="M6" s="575" t="s">
        <v>32</v>
      </c>
      <c r="N6" s="105" t="s">
        <v>33</v>
      </c>
      <c r="O6" s="185"/>
      <c r="P6" s="6" t="s">
        <v>34</v>
      </c>
      <c r="Q6" s="6"/>
      <c r="R6" s="24" t="s">
        <v>35</v>
      </c>
      <c r="S6" s="24"/>
      <c r="T6" s="6" t="s">
        <v>36</v>
      </c>
      <c r="U6" s="6"/>
      <c r="V6" s="28"/>
      <c r="W6" s="28"/>
      <c r="X6" s="28"/>
      <c r="Y6" s="28"/>
      <c r="Z6" s="28"/>
      <c r="AA6" s="28"/>
      <c r="AB6" s="28"/>
      <c r="AC6" s="28"/>
      <c r="AD6" s="28"/>
      <c r="AE6" s="28"/>
      <c r="AF6" s="28"/>
      <c r="AG6" s="28"/>
      <c r="AH6" s="28"/>
      <c r="AI6" s="28"/>
      <c r="AJ6" s="28"/>
      <c r="AK6" s="28"/>
      <c r="AL6" s="28"/>
      <c r="AM6" s="28"/>
      <c r="AN6" s="28"/>
      <c r="AO6" s="28"/>
    </row>
    <row r="7" spans="1:41" ht="52.8">
      <c r="A7" s="157" t="s">
        <v>2083</v>
      </c>
      <c r="B7" s="576" t="s">
        <v>2084</v>
      </c>
      <c r="C7" s="576"/>
      <c r="D7" s="458"/>
      <c r="E7" s="86" t="s">
        <v>2085</v>
      </c>
      <c r="F7" s="459">
        <v>15</v>
      </c>
      <c r="G7" s="213">
        <v>0</v>
      </c>
      <c r="H7" s="214">
        <v>0</v>
      </c>
      <c r="I7" s="459">
        <f t="shared" ref="I7:I38" si="0">SUM(F7:H7)</f>
        <v>15</v>
      </c>
      <c r="J7" s="86"/>
      <c r="K7" s="531"/>
      <c r="L7" s="86" t="s">
        <v>40</v>
      </c>
      <c r="M7" s="460">
        <f t="shared" ref="M7:M38" si="1">K7*I7</f>
        <v>0</v>
      </c>
      <c r="N7" s="460">
        <f t="shared" ref="N7:N38" si="2">(M7*L7)+M7</f>
        <v>0</v>
      </c>
      <c r="O7" s="185"/>
      <c r="P7" s="118">
        <f t="shared" ref="P7:P38" si="3">ROUND((F7*K7),2)</f>
        <v>0</v>
      </c>
      <c r="Q7" s="94">
        <f t="shared" ref="Q7:Q38" si="4">ROUND((P7+P7*L7),2)</f>
        <v>0</v>
      </c>
      <c r="R7" s="94">
        <f t="shared" ref="R7:R38" si="5">ROUND((G7*K7),2)</f>
        <v>0</v>
      </c>
      <c r="S7" s="94">
        <f t="shared" ref="S7:S38" si="6">ROUND((R7+R7*L7),2)</f>
        <v>0</v>
      </c>
      <c r="T7" s="118">
        <f t="shared" ref="T7:T38" si="7">ROUND((H7*K7),2)</f>
        <v>0</v>
      </c>
      <c r="U7" s="118">
        <f t="shared" ref="U7:U38" si="8">ROUND((T7+T7*L7),2)</f>
        <v>0</v>
      </c>
      <c r="V7" s="28"/>
      <c r="W7" s="96"/>
      <c r="X7" s="79"/>
      <c r="Y7" s="28"/>
      <c r="Z7" s="28"/>
      <c r="AA7" s="28"/>
      <c r="AB7" s="28"/>
      <c r="AC7" s="28"/>
      <c r="AD7" s="28"/>
      <c r="AE7" s="28"/>
      <c r="AF7" s="28"/>
      <c r="AG7" s="28"/>
      <c r="AH7" s="28"/>
      <c r="AI7" s="28"/>
      <c r="AJ7" s="28"/>
      <c r="AK7" s="28"/>
      <c r="AL7" s="28"/>
      <c r="AM7" s="28"/>
      <c r="AN7" s="28"/>
      <c r="AO7" s="28"/>
    </row>
    <row r="8" spans="1:41" ht="82.8">
      <c r="A8" s="157" t="s">
        <v>2086</v>
      </c>
      <c r="B8" s="576" t="s">
        <v>2087</v>
      </c>
      <c r="C8" s="576"/>
      <c r="D8" s="458"/>
      <c r="E8" s="86" t="s">
        <v>2088</v>
      </c>
      <c r="F8" s="459">
        <v>1</v>
      </c>
      <c r="G8" s="213">
        <v>0</v>
      </c>
      <c r="H8" s="214">
        <v>0</v>
      </c>
      <c r="I8" s="459">
        <f t="shared" si="0"/>
        <v>1</v>
      </c>
      <c r="J8" s="86"/>
      <c r="K8" s="531"/>
      <c r="L8" s="86" t="s">
        <v>40</v>
      </c>
      <c r="M8" s="460">
        <f t="shared" si="1"/>
        <v>0</v>
      </c>
      <c r="N8" s="460">
        <f t="shared" si="2"/>
        <v>0</v>
      </c>
      <c r="O8" s="185"/>
      <c r="P8" s="118">
        <f t="shared" si="3"/>
        <v>0</v>
      </c>
      <c r="Q8" s="94">
        <f t="shared" si="4"/>
        <v>0</v>
      </c>
      <c r="R8" s="94">
        <f t="shared" si="5"/>
        <v>0</v>
      </c>
      <c r="S8" s="94">
        <f t="shared" si="6"/>
        <v>0</v>
      </c>
      <c r="T8" s="118">
        <f t="shared" si="7"/>
        <v>0</v>
      </c>
      <c r="U8" s="118">
        <f t="shared" si="8"/>
        <v>0</v>
      </c>
      <c r="V8" s="28"/>
      <c r="W8" s="96"/>
      <c r="X8" s="79"/>
      <c r="Y8" s="28"/>
      <c r="Z8" s="28"/>
      <c r="AA8" s="28"/>
      <c r="AB8" s="28"/>
      <c r="AC8" s="28"/>
      <c r="AD8" s="28"/>
      <c r="AE8" s="28"/>
      <c r="AF8" s="28"/>
      <c r="AG8" s="28"/>
      <c r="AH8" s="28"/>
      <c r="AI8" s="28"/>
      <c r="AJ8" s="28"/>
      <c r="AK8" s="28"/>
      <c r="AL8" s="28"/>
      <c r="AM8" s="28"/>
      <c r="AN8" s="28"/>
      <c r="AO8" s="28"/>
    </row>
    <row r="9" spans="1:41" ht="103.2">
      <c r="A9" s="157" t="s">
        <v>2089</v>
      </c>
      <c r="B9" s="576" t="s">
        <v>2090</v>
      </c>
      <c r="C9" s="576"/>
      <c r="D9" s="458"/>
      <c r="E9" s="86" t="s">
        <v>2091</v>
      </c>
      <c r="F9" s="459">
        <v>2</v>
      </c>
      <c r="G9" s="213">
        <v>0</v>
      </c>
      <c r="H9" s="214">
        <v>0</v>
      </c>
      <c r="I9" s="459">
        <f t="shared" si="0"/>
        <v>2</v>
      </c>
      <c r="J9" s="86"/>
      <c r="K9" s="531"/>
      <c r="L9" s="86" t="s">
        <v>40</v>
      </c>
      <c r="M9" s="460">
        <f t="shared" si="1"/>
        <v>0</v>
      </c>
      <c r="N9" s="460">
        <f t="shared" si="2"/>
        <v>0</v>
      </c>
      <c r="O9" s="185"/>
      <c r="P9" s="118">
        <f t="shared" si="3"/>
        <v>0</v>
      </c>
      <c r="Q9" s="94">
        <f t="shared" si="4"/>
        <v>0</v>
      </c>
      <c r="R9" s="94">
        <f t="shared" si="5"/>
        <v>0</v>
      </c>
      <c r="S9" s="94">
        <f t="shared" si="6"/>
        <v>0</v>
      </c>
      <c r="T9" s="118">
        <f t="shared" si="7"/>
        <v>0</v>
      </c>
      <c r="U9" s="118">
        <f t="shared" si="8"/>
        <v>0</v>
      </c>
      <c r="V9" s="28"/>
      <c r="W9" s="96"/>
      <c r="X9" s="79"/>
      <c r="Y9" s="28"/>
      <c r="Z9" s="28"/>
      <c r="AA9" s="28"/>
      <c r="AB9" s="28"/>
      <c r="AC9" s="28"/>
      <c r="AD9" s="28"/>
      <c r="AE9" s="28"/>
      <c r="AF9" s="28"/>
      <c r="AG9" s="28"/>
      <c r="AH9" s="28"/>
      <c r="AI9" s="28"/>
      <c r="AJ9" s="28"/>
      <c r="AK9" s="28"/>
      <c r="AL9" s="28"/>
      <c r="AM9" s="28"/>
      <c r="AN9" s="28"/>
      <c r="AO9" s="28"/>
    </row>
    <row r="10" spans="1:41" ht="30.6">
      <c r="A10" s="157" t="s">
        <v>2092</v>
      </c>
      <c r="B10" s="576" t="s">
        <v>2093</v>
      </c>
      <c r="C10" s="577"/>
      <c r="D10" s="492"/>
      <c r="E10" s="110" t="s">
        <v>2094</v>
      </c>
      <c r="F10" s="210">
        <v>2</v>
      </c>
      <c r="G10" s="211">
        <v>2</v>
      </c>
      <c r="H10" s="212">
        <v>10</v>
      </c>
      <c r="I10" s="147">
        <f t="shared" si="0"/>
        <v>14</v>
      </c>
      <c r="J10" s="58"/>
      <c r="K10" s="62"/>
      <c r="L10" s="58" t="s">
        <v>40</v>
      </c>
      <c r="M10" s="62">
        <f t="shared" si="1"/>
        <v>0</v>
      </c>
      <c r="N10" s="62">
        <f t="shared" si="2"/>
        <v>0</v>
      </c>
      <c r="O10" s="463"/>
      <c r="P10" s="118">
        <f t="shared" si="3"/>
        <v>0</v>
      </c>
      <c r="Q10" s="94">
        <f t="shared" si="4"/>
        <v>0</v>
      </c>
      <c r="R10" s="94">
        <f t="shared" si="5"/>
        <v>0</v>
      </c>
      <c r="S10" s="94">
        <f t="shared" si="6"/>
        <v>0</v>
      </c>
      <c r="T10" s="118">
        <f t="shared" si="7"/>
        <v>0</v>
      </c>
      <c r="U10" s="118">
        <f t="shared" si="8"/>
        <v>0</v>
      </c>
      <c r="V10" s="28"/>
      <c r="W10" s="96"/>
      <c r="X10" s="79"/>
      <c r="Y10" s="28"/>
      <c r="Z10" s="28"/>
      <c r="AA10" s="28"/>
      <c r="AB10" s="28"/>
      <c r="AC10" s="28"/>
      <c r="AD10" s="28"/>
      <c r="AE10" s="28"/>
      <c r="AF10" s="28"/>
      <c r="AG10" s="28"/>
      <c r="AH10" s="28"/>
      <c r="AI10" s="28"/>
      <c r="AJ10" s="28"/>
      <c r="AK10" s="28"/>
      <c r="AL10" s="28"/>
      <c r="AM10" s="28"/>
      <c r="AN10" s="28"/>
      <c r="AO10" s="28"/>
    </row>
    <row r="11" spans="1:41" ht="30.6">
      <c r="A11" s="157" t="s">
        <v>2095</v>
      </c>
      <c r="B11" s="576" t="s">
        <v>2096</v>
      </c>
      <c r="C11" s="58"/>
      <c r="D11" s="59"/>
      <c r="E11" s="110" t="s">
        <v>2097</v>
      </c>
      <c r="F11" s="110">
        <v>25</v>
      </c>
      <c r="G11" s="174">
        <v>35</v>
      </c>
      <c r="H11" s="175">
        <v>15</v>
      </c>
      <c r="I11" s="58">
        <f t="shared" si="0"/>
        <v>75</v>
      </c>
      <c r="J11" s="58"/>
      <c r="K11" s="62"/>
      <c r="L11" s="58" t="s">
        <v>40</v>
      </c>
      <c r="M11" s="62">
        <f t="shared" si="1"/>
        <v>0</v>
      </c>
      <c r="N11" s="62">
        <f t="shared" si="2"/>
        <v>0</v>
      </c>
      <c r="O11" s="185"/>
      <c r="P11" s="118">
        <f t="shared" si="3"/>
        <v>0</v>
      </c>
      <c r="Q11" s="94">
        <f t="shared" si="4"/>
        <v>0</v>
      </c>
      <c r="R11" s="94">
        <f t="shared" si="5"/>
        <v>0</v>
      </c>
      <c r="S11" s="94">
        <f t="shared" si="6"/>
        <v>0</v>
      </c>
      <c r="T11" s="118">
        <f t="shared" si="7"/>
        <v>0</v>
      </c>
      <c r="U11" s="118">
        <f t="shared" si="8"/>
        <v>0</v>
      </c>
      <c r="V11" s="28"/>
      <c r="W11" s="96"/>
      <c r="X11" s="79"/>
      <c r="Y11" s="28"/>
      <c r="Z11" s="28"/>
      <c r="AA11" s="28"/>
      <c r="AB11" s="28"/>
      <c r="AC11" s="28"/>
      <c r="AD11" s="28"/>
      <c r="AE11" s="28"/>
      <c r="AF11" s="28"/>
      <c r="AG11" s="28"/>
      <c r="AH11" s="28"/>
      <c r="AI11" s="28"/>
      <c r="AJ11" s="28"/>
      <c r="AK11" s="28"/>
      <c r="AL11" s="28"/>
      <c r="AM11" s="28"/>
      <c r="AN11" s="28"/>
      <c r="AO11" s="28"/>
    </row>
    <row r="12" spans="1:41" ht="20.399999999999999">
      <c r="A12" s="157" t="s">
        <v>2098</v>
      </c>
      <c r="B12" s="576" t="s">
        <v>2099</v>
      </c>
      <c r="C12" s="58"/>
      <c r="D12" s="59"/>
      <c r="E12" s="110" t="s">
        <v>2100</v>
      </c>
      <c r="F12" s="210">
        <v>50</v>
      </c>
      <c r="G12" s="211">
        <v>5</v>
      </c>
      <c r="H12" s="212">
        <v>200</v>
      </c>
      <c r="I12" s="147">
        <f t="shared" si="0"/>
        <v>255</v>
      </c>
      <c r="J12" s="58"/>
      <c r="K12" s="62"/>
      <c r="L12" s="58" t="s">
        <v>40</v>
      </c>
      <c r="M12" s="62">
        <f t="shared" si="1"/>
        <v>0</v>
      </c>
      <c r="N12" s="62">
        <f t="shared" si="2"/>
        <v>0</v>
      </c>
      <c r="O12" s="463"/>
      <c r="P12" s="118">
        <f t="shared" si="3"/>
        <v>0</v>
      </c>
      <c r="Q12" s="94">
        <f t="shared" si="4"/>
        <v>0</v>
      </c>
      <c r="R12" s="94">
        <f t="shared" si="5"/>
        <v>0</v>
      </c>
      <c r="S12" s="94">
        <f t="shared" si="6"/>
        <v>0</v>
      </c>
      <c r="T12" s="118">
        <f t="shared" si="7"/>
        <v>0</v>
      </c>
      <c r="U12" s="118">
        <f t="shared" si="8"/>
        <v>0</v>
      </c>
      <c r="V12" s="28"/>
      <c r="W12" s="96"/>
      <c r="X12" s="79"/>
      <c r="Y12" s="28"/>
      <c r="Z12" s="28"/>
      <c r="AA12" s="28"/>
      <c r="AB12" s="28"/>
      <c r="AC12" s="28"/>
      <c r="AD12" s="28"/>
      <c r="AE12" s="28"/>
      <c r="AF12" s="28"/>
      <c r="AG12" s="28"/>
      <c r="AH12" s="28"/>
      <c r="AI12" s="28"/>
      <c r="AJ12" s="28"/>
      <c r="AK12" s="28"/>
      <c r="AL12" s="28"/>
      <c r="AM12" s="28"/>
      <c r="AN12" s="28"/>
      <c r="AO12" s="28"/>
    </row>
    <row r="13" spans="1:41" ht="39.6">
      <c r="A13" s="157" t="s">
        <v>2101</v>
      </c>
      <c r="B13" s="576" t="s">
        <v>2102</v>
      </c>
      <c r="C13" s="293"/>
      <c r="D13" s="294"/>
      <c r="E13" s="58" t="s">
        <v>2103</v>
      </c>
      <c r="F13" s="110">
        <v>1</v>
      </c>
      <c r="G13" s="174">
        <v>1</v>
      </c>
      <c r="H13" s="175">
        <v>20</v>
      </c>
      <c r="I13" s="58">
        <f t="shared" si="0"/>
        <v>22</v>
      </c>
      <c r="J13" s="58"/>
      <c r="K13" s="62"/>
      <c r="L13" s="58" t="s">
        <v>40</v>
      </c>
      <c r="M13" s="62">
        <f t="shared" si="1"/>
        <v>0</v>
      </c>
      <c r="N13" s="62">
        <f t="shared" si="2"/>
        <v>0</v>
      </c>
      <c r="O13" s="185"/>
      <c r="P13" s="118">
        <f t="shared" si="3"/>
        <v>0</v>
      </c>
      <c r="Q13" s="94">
        <f t="shared" si="4"/>
        <v>0</v>
      </c>
      <c r="R13" s="94">
        <f t="shared" si="5"/>
        <v>0</v>
      </c>
      <c r="S13" s="94">
        <f t="shared" si="6"/>
        <v>0</v>
      </c>
      <c r="T13" s="118">
        <f t="shared" si="7"/>
        <v>0</v>
      </c>
      <c r="U13" s="118">
        <f t="shared" si="8"/>
        <v>0</v>
      </c>
      <c r="V13" s="28"/>
      <c r="W13" s="96"/>
      <c r="X13" s="79"/>
      <c r="Y13" s="28"/>
      <c r="Z13" s="28"/>
      <c r="AA13" s="28"/>
      <c r="AB13" s="28"/>
      <c r="AC13" s="28"/>
      <c r="AD13" s="28"/>
      <c r="AE13" s="28"/>
      <c r="AF13" s="28"/>
      <c r="AG13" s="28"/>
      <c r="AH13" s="28"/>
      <c r="AI13" s="28"/>
      <c r="AJ13" s="28"/>
      <c r="AK13" s="28"/>
      <c r="AL13" s="28"/>
      <c r="AM13" s="28"/>
      <c r="AN13" s="28"/>
      <c r="AO13" s="28"/>
    </row>
    <row r="14" spans="1:41" ht="30.6">
      <c r="A14" s="157" t="s">
        <v>2104</v>
      </c>
      <c r="B14" s="576" t="s">
        <v>2105</v>
      </c>
      <c r="C14" s="58"/>
      <c r="D14" s="59"/>
      <c r="E14" s="110" t="s">
        <v>2106</v>
      </c>
      <c r="F14" s="110">
        <v>10</v>
      </c>
      <c r="G14" s="174">
        <v>10</v>
      </c>
      <c r="H14" s="175">
        <v>8</v>
      </c>
      <c r="I14" s="58">
        <f t="shared" si="0"/>
        <v>28</v>
      </c>
      <c r="J14" s="58"/>
      <c r="K14" s="62"/>
      <c r="L14" s="58" t="s">
        <v>40</v>
      </c>
      <c r="M14" s="62">
        <f t="shared" si="1"/>
        <v>0</v>
      </c>
      <c r="N14" s="62">
        <f t="shared" si="2"/>
        <v>0</v>
      </c>
      <c r="O14" s="185"/>
      <c r="P14" s="118">
        <f t="shared" si="3"/>
        <v>0</v>
      </c>
      <c r="Q14" s="94">
        <f t="shared" si="4"/>
        <v>0</v>
      </c>
      <c r="R14" s="94">
        <f t="shared" si="5"/>
        <v>0</v>
      </c>
      <c r="S14" s="94">
        <f t="shared" si="6"/>
        <v>0</v>
      </c>
      <c r="T14" s="118">
        <f t="shared" si="7"/>
        <v>0</v>
      </c>
      <c r="U14" s="118">
        <f t="shared" si="8"/>
        <v>0</v>
      </c>
      <c r="V14" s="28"/>
      <c r="W14" s="96"/>
      <c r="X14" s="79"/>
      <c r="Y14" s="28"/>
      <c r="Z14" s="28"/>
      <c r="AA14" s="28"/>
      <c r="AB14" s="28"/>
      <c r="AC14" s="28"/>
      <c r="AD14" s="28"/>
      <c r="AE14" s="28"/>
      <c r="AF14" s="28"/>
      <c r="AG14" s="28"/>
      <c r="AH14" s="28"/>
      <c r="AI14" s="28"/>
      <c r="AJ14" s="28"/>
      <c r="AK14" s="28"/>
      <c r="AL14" s="28"/>
      <c r="AM14" s="28"/>
      <c r="AN14" s="28"/>
      <c r="AO14" s="28"/>
    </row>
    <row r="15" spans="1:41" ht="20.399999999999999">
      <c r="A15" s="157" t="s">
        <v>2107</v>
      </c>
      <c r="B15" s="576" t="s">
        <v>2108</v>
      </c>
      <c r="C15" s="58"/>
      <c r="D15" s="59"/>
      <c r="E15" s="110" t="s">
        <v>2109</v>
      </c>
      <c r="F15" s="110">
        <v>6</v>
      </c>
      <c r="G15" s="91">
        <v>1</v>
      </c>
      <c r="H15" s="92">
        <v>3</v>
      </c>
      <c r="I15" s="58">
        <f t="shared" si="0"/>
        <v>10</v>
      </c>
      <c r="J15" s="58"/>
      <c r="K15" s="62"/>
      <c r="L15" s="58" t="s">
        <v>40</v>
      </c>
      <c r="M15" s="62">
        <f t="shared" si="1"/>
        <v>0</v>
      </c>
      <c r="N15" s="62">
        <f t="shared" si="2"/>
        <v>0</v>
      </c>
      <c r="O15" s="185"/>
      <c r="P15" s="118">
        <f t="shared" si="3"/>
        <v>0</v>
      </c>
      <c r="Q15" s="94">
        <f t="shared" si="4"/>
        <v>0</v>
      </c>
      <c r="R15" s="94">
        <f t="shared" si="5"/>
        <v>0</v>
      </c>
      <c r="S15" s="94">
        <f t="shared" si="6"/>
        <v>0</v>
      </c>
      <c r="T15" s="118">
        <f t="shared" si="7"/>
        <v>0</v>
      </c>
      <c r="U15" s="118">
        <f t="shared" si="8"/>
        <v>0</v>
      </c>
      <c r="V15" s="28"/>
      <c r="W15" s="96"/>
      <c r="X15" s="79"/>
      <c r="Y15" s="28"/>
      <c r="Z15" s="28"/>
      <c r="AA15" s="28"/>
      <c r="AB15" s="28"/>
      <c r="AC15" s="28"/>
      <c r="AD15" s="28"/>
      <c r="AE15" s="28"/>
      <c r="AF15" s="28"/>
      <c r="AG15" s="28"/>
      <c r="AH15" s="28"/>
      <c r="AI15" s="28"/>
      <c r="AJ15" s="28"/>
      <c r="AK15" s="28"/>
      <c r="AL15" s="28"/>
      <c r="AM15" s="28"/>
      <c r="AN15" s="28"/>
      <c r="AO15" s="28"/>
    </row>
    <row r="16" spans="1:41" ht="20.399999999999999">
      <c r="A16" s="157" t="s">
        <v>2110</v>
      </c>
      <c r="B16" s="576" t="s">
        <v>2111</v>
      </c>
      <c r="C16" s="58"/>
      <c r="D16" s="59"/>
      <c r="E16" s="110" t="s">
        <v>2112</v>
      </c>
      <c r="F16" s="110">
        <v>5</v>
      </c>
      <c r="G16" s="174">
        <v>80</v>
      </c>
      <c r="H16" s="175">
        <v>250</v>
      </c>
      <c r="I16" s="58">
        <f t="shared" si="0"/>
        <v>335</v>
      </c>
      <c r="J16" s="58"/>
      <c r="K16" s="62"/>
      <c r="L16" s="58" t="s">
        <v>40</v>
      </c>
      <c r="M16" s="62">
        <f t="shared" si="1"/>
        <v>0</v>
      </c>
      <c r="N16" s="62">
        <f t="shared" si="2"/>
        <v>0</v>
      </c>
      <c r="O16" s="185"/>
      <c r="P16" s="118">
        <f t="shared" si="3"/>
        <v>0</v>
      </c>
      <c r="Q16" s="94">
        <f t="shared" si="4"/>
        <v>0</v>
      </c>
      <c r="R16" s="94">
        <f t="shared" si="5"/>
        <v>0</v>
      </c>
      <c r="S16" s="94">
        <f t="shared" si="6"/>
        <v>0</v>
      </c>
      <c r="T16" s="118">
        <f t="shared" si="7"/>
        <v>0</v>
      </c>
      <c r="U16" s="118">
        <f t="shared" si="8"/>
        <v>0</v>
      </c>
      <c r="V16" s="28"/>
      <c r="W16" s="96"/>
      <c r="X16" s="79"/>
      <c r="Y16" s="28"/>
      <c r="Z16" s="28"/>
      <c r="AA16" s="28"/>
      <c r="AB16" s="28"/>
      <c r="AC16" s="28"/>
      <c r="AD16" s="28"/>
      <c r="AE16" s="28"/>
      <c r="AF16" s="28"/>
      <c r="AG16" s="28"/>
      <c r="AH16" s="28"/>
      <c r="AI16" s="28"/>
      <c r="AJ16" s="28"/>
      <c r="AK16" s="28"/>
      <c r="AL16" s="28"/>
      <c r="AM16" s="28"/>
      <c r="AN16" s="28"/>
      <c r="AO16" s="28"/>
    </row>
    <row r="17" spans="1:41" ht="20.399999999999999">
      <c r="A17" s="157" t="s">
        <v>2113</v>
      </c>
      <c r="B17" s="576" t="s">
        <v>2114</v>
      </c>
      <c r="C17" s="58"/>
      <c r="D17" s="59"/>
      <c r="E17" s="110" t="s">
        <v>2115</v>
      </c>
      <c r="F17" s="110">
        <v>15</v>
      </c>
      <c r="G17" s="174">
        <v>0</v>
      </c>
      <c r="H17" s="175">
        <v>0</v>
      </c>
      <c r="I17" s="58">
        <f t="shared" si="0"/>
        <v>15</v>
      </c>
      <c r="J17" s="58"/>
      <c r="K17" s="62"/>
      <c r="L17" s="58" t="s">
        <v>40</v>
      </c>
      <c r="M17" s="62">
        <f t="shared" si="1"/>
        <v>0</v>
      </c>
      <c r="N17" s="62">
        <f t="shared" si="2"/>
        <v>0</v>
      </c>
      <c r="O17" s="185"/>
      <c r="P17" s="118">
        <f t="shared" si="3"/>
        <v>0</v>
      </c>
      <c r="Q17" s="94">
        <f t="shared" si="4"/>
        <v>0</v>
      </c>
      <c r="R17" s="94">
        <f t="shared" si="5"/>
        <v>0</v>
      </c>
      <c r="S17" s="94">
        <f t="shared" si="6"/>
        <v>0</v>
      </c>
      <c r="T17" s="118">
        <f t="shared" si="7"/>
        <v>0</v>
      </c>
      <c r="U17" s="118">
        <f t="shared" si="8"/>
        <v>0</v>
      </c>
      <c r="V17" s="28"/>
      <c r="W17" s="96"/>
      <c r="X17" s="79"/>
      <c r="Y17" s="28"/>
      <c r="Z17" s="28"/>
      <c r="AA17" s="28"/>
      <c r="AB17" s="28"/>
      <c r="AC17" s="28"/>
      <c r="AD17" s="28"/>
      <c r="AE17" s="28"/>
      <c r="AF17" s="28"/>
      <c r="AG17" s="28"/>
      <c r="AH17" s="28"/>
      <c r="AI17" s="28"/>
      <c r="AJ17" s="28"/>
      <c r="AK17" s="28"/>
      <c r="AL17" s="28"/>
      <c r="AM17" s="28"/>
      <c r="AN17" s="28"/>
      <c r="AO17" s="28"/>
    </row>
    <row r="18" spans="1:41" ht="20.399999999999999">
      <c r="A18" s="157" t="s">
        <v>2116</v>
      </c>
      <c r="B18" s="576" t="s">
        <v>2117</v>
      </c>
      <c r="C18" s="58"/>
      <c r="D18" s="59"/>
      <c r="E18" s="110" t="s">
        <v>2118</v>
      </c>
      <c r="F18" s="210">
        <v>350</v>
      </c>
      <c r="G18" s="211">
        <v>0</v>
      </c>
      <c r="H18" s="212">
        <v>0</v>
      </c>
      <c r="I18" s="147">
        <f t="shared" si="0"/>
        <v>350</v>
      </c>
      <c r="J18" s="58"/>
      <c r="K18" s="62"/>
      <c r="L18" s="58" t="s">
        <v>40</v>
      </c>
      <c r="M18" s="62">
        <f t="shared" si="1"/>
        <v>0</v>
      </c>
      <c r="N18" s="62">
        <f t="shared" si="2"/>
        <v>0</v>
      </c>
      <c r="O18" s="463"/>
      <c r="P18" s="118">
        <f t="shared" si="3"/>
        <v>0</v>
      </c>
      <c r="Q18" s="94">
        <f t="shared" si="4"/>
        <v>0</v>
      </c>
      <c r="R18" s="94">
        <f t="shared" si="5"/>
        <v>0</v>
      </c>
      <c r="S18" s="94">
        <f t="shared" si="6"/>
        <v>0</v>
      </c>
      <c r="T18" s="118">
        <f t="shared" si="7"/>
        <v>0</v>
      </c>
      <c r="U18" s="118">
        <f t="shared" si="8"/>
        <v>0</v>
      </c>
      <c r="V18" s="28"/>
      <c r="W18" s="96"/>
      <c r="X18" s="79"/>
      <c r="Y18" s="28"/>
      <c r="Z18" s="28"/>
      <c r="AA18" s="28"/>
      <c r="AB18" s="28"/>
      <c r="AC18" s="28"/>
      <c r="AD18" s="28"/>
      <c r="AE18" s="28"/>
      <c r="AF18" s="28"/>
      <c r="AG18" s="28"/>
      <c r="AH18" s="28"/>
      <c r="AI18" s="28"/>
      <c r="AJ18" s="28"/>
      <c r="AK18" s="28"/>
      <c r="AL18" s="28"/>
      <c r="AM18" s="28"/>
      <c r="AN18" s="28"/>
      <c r="AO18" s="28"/>
    </row>
    <row r="19" spans="1:41" ht="30.6">
      <c r="A19" s="157" t="s">
        <v>2119</v>
      </c>
      <c r="B19" s="576" t="s">
        <v>2120</v>
      </c>
      <c r="C19" s="58"/>
      <c r="D19" s="59"/>
      <c r="E19" s="110" t="s">
        <v>2121</v>
      </c>
      <c r="F19" s="110">
        <v>2</v>
      </c>
      <c r="G19" s="174">
        <v>1</v>
      </c>
      <c r="H19" s="175">
        <v>3</v>
      </c>
      <c r="I19" s="58">
        <f t="shared" si="0"/>
        <v>6</v>
      </c>
      <c r="J19" s="58"/>
      <c r="K19" s="62"/>
      <c r="L19" s="58" t="s">
        <v>40</v>
      </c>
      <c r="M19" s="62">
        <f t="shared" si="1"/>
        <v>0</v>
      </c>
      <c r="N19" s="62">
        <f t="shared" si="2"/>
        <v>0</v>
      </c>
      <c r="O19" s="185"/>
      <c r="P19" s="118">
        <f t="shared" si="3"/>
        <v>0</v>
      </c>
      <c r="Q19" s="94">
        <f t="shared" si="4"/>
        <v>0</v>
      </c>
      <c r="R19" s="94">
        <f t="shared" si="5"/>
        <v>0</v>
      </c>
      <c r="S19" s="94">
        <f t="shared" si="6"/>
        <v>0</v>
      </c>
      <c r="T19" s="118">
        <f t="shared" si="7"/>
        <v>0</v>
      </c>
      <c r="U19" s="118">
        <f t="shared" si="8"/>
        <v>0</v>
      </c>
      <c r="V19" s="28"/>
      <c r="W19" s="96"/>
      <c r="X19" s="79"/>
      <c r="Y19" s="28"/>
      <c r="Z19" s="28"/>
      <c r="AA19" s="28"/>
      <c r="AB19" s="28"/>
      <c r="AC19" s="28"/>
      <c r="AD19" s="28"/>
      <c r="AE19" s="28"/>
      <c r="AF19" s="28"/>
      <c r="AG19" s="28"/>
      <c r="AH19" s="28"/>
      <c r="AI19" s="28"/>
      <c r="AJ19" s="28"/>
      <c r="AK19" s="28"/>
      <c r="AL19" s="28"/>
      <c r="AM19" s="28"/>
      <c r="AN19" s="28"/>
      <c r="AO19" s="28"/>
    </row>
    <row r="20" spans="1:41" ht="15.75" customHeight="1">
      <c r="A20" s="157" t="s">
        <v>2122</v>
      </c>
      <c r="B20" s="576" t="s">
        <v>2123</v>
      </c>
      <c r="C20" s="58"/>
      <c r="D20" s="59"/>
      <c r="E20" s="110" t="s">
        <v>2124</v>
      </c>
      <c r="F20" s="210">
        <v>30</v>
      </c>
      <c r="G20" s="211">
        <v>2</v>
      </c>
      <c r="H20" s="212">
        <v>2</v>
      </c>
      <c r="I20" s="147">
        <f t="shared" si="0"/>
        <v>34</v>
      </c>
      <c r="J20" s="58"/>
      <c r="K20" s="62"/>
      <c r="L20" s="58" t="s">
        <v>40</v>
      </c>
      <c r="M20" s="62">
        <f t="shared" si="1"/>
        <v>0</v>
      </c>
      <c r="N20" s="62">
        <f t="shared" si="2"/>
        <v>0</v>
      </c>
      <c r="O20" s="185"/>
      <c r="P20" s="118">
        <f t="shared" si="3"/>
        <v>0</v>
      </c>
      <c r="Q20" s="94">
        <f t="shared" si="4"/>
        <v>0</v>
      </c>
      <c r="R20" s="94">
        <f t="shared" si="5"/>
        <v>0</v>
      </c>
      <c r="S20" s="94">
        <f t="shared" si="6"/>
        <v>0</v>
      </c>
      <c r="T20" s="118">
        <f t="shared" si="7"/>
        <v>0</v>
      </c>
      <c r="U20" s="118">
        <f t="shared" si="8"/>
        <v>0</v>
      </c>
      <c r="V20" s="28"/>
      <c r="W20" s="96"/>
      <c r="X20" s="79"/>
      <c r="Y20" s="28"/>
      <c r="Z20" s="28"/>
      <c r="AA20" s="28"/>
      <c r="AB20" s="28"/>
      <c r="AC20" s="28"/>
      <c r="AD20" s="28"/>
      <c r="AE20" s="28"/>
      <c r="AF20" s="28"/>
      <c r="AG20" s="28"/>
      <c r="AH20" s="28"/>
      <c r="AI20" s="28"/>
      <c r="AJ20" s="28"/>
      <c r="AK20" s="28"/>
      <c r="AL20" s="28"/>
      <c r="AM20" s="28"/>
      <c r="AN20" s="28"/>
      <c r="AO20" s="28"/>
    </row>
    <row r="21" spans="1:41" ht="15.75" customHeight="1">
      <c r="A21" s="157" t="s">
        <v>2125</v>
      </c>
      <c r="B21" s="576" t="s">
        <v>2126</v>
      </c>
      <c r="C21" s="58"/>
      <c r="D21" s="59"/>
      <c r="E21" s="110" t="s">
        <v>2127</v>
      </c>
      <c r="F21" s="210">
        <v>2</v>
      </c>
      <c r="G21" s="211">
        <v>1</v>
      </c>
      <c r="H21" s="212">
        <v>1</v>
      </c>
      <c r="I21" s="147">
        <f t="shared" si="0"/>
        <v>4</v>
      </c>
      <c r="J21" s="58"/>
      <c r="K21" s="62"/>
      <c r="L21" s="58" t="s">
        <v>40</v>
      </c>
      <c r="M21" s="62">
        <f t="shared" si="1"/>
        <v>0</v>
      </c>
      <c r="N21" s="62">
        <f t="shared" si="2"/>
        <v>0</v>
      </c>
      <c r="O21" s="185"/>
      <c r="P21" s="118">
        <f t="shared" si="3"/>
        <v>0</v>
      </c>
      <c r="Q21" s="94">
        <f t="shared" si="4"/>
        <v>0</v>
      </c>
      <c r="R21" s="94">
        <f t="shared" si="5"/>
        <v>0</v>
      </c>
      <c r="S21" s="94">
        <f t="shared" si="6"/>
        <v>0</v>
      </c>
      <c r="T21" s="118">
        <f t="shared" si="7"/>
        <v>0</v>
      </c>
      <c r="U21" s="118">
        <f t="shared" si="8"/>
        <v>0</v>
      </c>
      <c r="V21" s="28"/>
      <c r="W21" s="96"/>
      <c r="X21" s="79"/>
      <c r="Y21" s="28"/>
      <c r="Z21" s="28"/>
      <c r="AA21" s="28"/>
      <c r="AB21" s="28"/>
      <c r="AC21" s="28"/>
      <c r="AD21" s="28"/>
      <c r="AE21" s="28"/>
      <c r="AF21" s="28"/>
      <c r="AG21" s="28"/>
      <c r="AH21" s="28"/>
      <c r="AI21" s="28"/>
      <c r="AJ21" s="28"/>
      <c r="AK21" s="28"/>
      <c r="AL21" s="28"/>
      <c r="AM21" s="28"/>
      <c r="AN21" s="28"/>
      <c r="AO21" s="28"/>
    </row>
    <row r="22" spans="1:41" ht="15.75" customHeight="1">
      <c r="A22" s="157" t="s">
        <v>2128</v>
      </c>
      <c r="B22" s="576" t="s">
        <v>2129</v>
      </c>
      <c r="C22" s="58"/>
      <c r="D22" s="59"/>
      <c r="E22" s="110" t="s">
        <v>2130</v>
      </c>
      <c r="F22" s="110">
        <v>250</v>
      </c>
      <c r="G22" s="174">
        <v>100</v>
      </c>
      <c r="H22" s="175">
        <v>350</v>
      </c>
      <c r="I22" s="58">
        <f t="shared" si="0"/>
        <v>700</v>
      </c>
      <c r="J22" s="58"/>
      <c r="K22" s="62"/>
      <c r="L22" s="58" t="s">
        <v>40</v>
      </c>
      <c r="M22" s="62">
        <f t="shared" si="1"/>
        <v>0</v>
      </c>
      <c r="N22" s="62">
        <f t="shared" si="2"/>
        <v>0</v>
      </c>
      <c r="O22" s="185"/>
      <c r="P22" s="118">
        <f t="shared" si="3"/>
        <v>0</v>
      </c>
      <c r="Q22" s="94">
        <f t="shared" si="4"/>
        <v>0</v>
      </c>
      <c r="R22" s="94">
        <f t="shared" si="5"/>
        <v>0</v>
      </c>
      <c r="S22" s="94">
        <f t="shared" si="6"/>
        <v>0</v>
      </c>
      <c r="T22" s="118">
        <f t="shared" si="7"/>
        <v>0</v>
      </c>
      <c r="U22" s="118">
        <f t="shared" si="8"/>
        <v>0</v>
      </c>
      <c r="V22" s="28"/>
      <c r="W22" s="96"/>
      <c r="X22" s="79"/>
      <c r="Y22" s="28"/>
      <c r="Z22" s="28"/>
      <c r="AA22" s="28"/>
      <c r="AB22" s="28"/>
      <c r="AC22" s="28"/>
      <c r="AD22" s="28"/>
      <c r="AE22" s="28"/>
      <c r="AF22" s="28"/>
      <c r="AG22" s="28"/>
      <c r="AH22" s="28"/>
      <c r="AI22" s="28"/>
      <c r="AJ22" s="28"/>
      <c r="AK22" s="28"/>
      <c r="AL22" s="28"/>
      <c r="AM22" s="28"/>
      <c r="AN22" s="28"/>
      <c r="AO22" s="28"/>
    </row>
    <row r="23" spans="1:41" ht="15.75" customHeight="1">
      <c r="A23" s="157" t="s">
        <v>2131</v>
      </c>
      <c r="B23" s="576" t="s">
        <v>2132</v>
      </c>
      <c r="C23" s="58"/>
      <c r="D23" s="59"/>
      <c r="E23" s="110" t="s">
        <v>2133</v>
      </c>
      <c r="F23" s="110">
        <v>250</v>
      </c>
      <c r="G23" s="174">
        <v>90</v>
      </c>
      <c r="H23" s="175">
        <v>200</v>
      </c>
      <c r="I23" s="58">
        <f t="shared" si="0"/>
        <v>540</v>
      </c>
      <c r="J23" s="58"/>
      <c r="K23" s="62"/>
      <c r="L23" s="58" t="s">
        <v>40</v>
      </c>
      <c r="M23" s="62">
        <f t="shared" si="1"/>
        <v>0</v>
      </c>
      <c r="N23" s="62">
        <f t="shared" si="2"/>
        <v>0</v>
      </c>
      <c r="O23" s="185"/>
      <c r="P23" s="118">
        <f t="shared" si="3"/>
        <v>0</v>
      </c>
      <c r="Q23" s="94">
        <f t="shared" si="4"/>
        <v>0</v>
      </c>
      <c r="R23" s="94">
        <f t="shared" si="5"/>
        <v>0</v>
      </c>
      <c r="S23" s="94">
        <f t="shared" si="6"/>
        <v>0</v>
      </c>
      <c r="T23" s="118">
        <f t="shared" si="7"/>
        <v>0</v>
      </c>
      <c r="U23" s="118">
        <f t="shared" si="8"/>
        <v>0</v>
      </c>
      <c r="V23" s="28"/>
      <c r="W23" s="96"/>
      <c r="X23" s="79"/>
      <c r="Y23" s="28"/>
      <c r="Z23" s="28"/>
      <c r="AA23" s="28"/>
      <c r="AB23" s="28"/>
      <c r="AC23" s="28"/>
      <c r="AD23" s="28"/>
      <c r="AE23" s="28"/>
      <c r="AF23" s="28"/>
      <c r="AG23" s="28"/>
      <c r="AH23" s="28"/>
      <c r="AI23" s="28"/>
      <c r="AJ23" s="28"/>
      <c r="AK23" s="28"/>
      <c r="AL23" s="28"/>
      <c r="AM23" s="28"/>
      <c r="AN23" s="28"/>
      <c r="AO23" s="28"/>
    </row>
    <row r="24" spans="1:41" ht="15.75" customHeight="1">
      <c r="A24" s="157" t="s">
        <v>2134</v>
      </c>
      <c r="B24" s="576" t="s">
        <v>2135</v>
      </c>
      <c r="C24" s="58"/>
      <c r="D24" s="59"/>
      <c r="E24" s="110" t="s">
        <v>2136</v>
      </c>
      <c r="F24" s="110">
        <v>1</v>
      </c>
      <c r="G24" s="174">
        <v>0</v>
      </c>
      <c r="H24" s="175">
        <v>1</v>
      </c>
      <c r="I24" s="58">
        <f t="shared" si="0"/>
        <v>2</v>
      </c>
      <c r="J24" s="58"/>
      <c r="K24" s="62"/>
      <c r="L24" s="58" t="s">
        <v>40</v>
      </c>
      <c r="M24" s="62">
        <f t="shared" si="1"/>
        <v>0</v>
      </c>
      <c r="N24" s="62">
        <f t="shared" si="2"/>
        <v>0</v>
      </c>
      <c r="O24" s="185"/>
      <c r="P24" s="118">
        <f t="shared" si="3"/>
        <v>0</v>
      </c>
      <c r="Q24" s="94">
        <f t="shared" si="4"/>
        <v>0</v>
      </c>
      <c r="R24" s="94">
        <f t="shared" si="5"/>
        <v>0</v>
      </c>
      <c r="S24" s="94">
        <f t="shared" si="6"/>
        <v>0</v>
      </c>
      <c r="T24" s="118">
        <f t="shared" si="7"/>
        <v>0</v>
      </c>
      <c r="U24" s="118">
        <f t="shared" si="8"/>
        <v>0</v>
      </c>
      <c r="V24" s="28"/>
      <c r="W24" s="96"/>
      <c r="X24" s="79"/>
      <c r="Y24" s="28"/>
      <c r="Z24" s="28"/>
      <c r="AA24" s="28"/>
      <c r="AB24" s="28"/>
      <c r="AC24" s="28"/>
      <c r="AD24" s="28"/>
      <c r="AE24" s="28"/>
      <c r="AF24" s="28"/>
      <c r="AG24" s="28"/>
      <c r="AH24" s="28"/>
      <c r="AI24" s="28"/>
      <c r="AJ24" s="28"/>
      <c r="AK24" s="28"/>
      <c r="AL24" s="28"/>
      <c r="AM24" s="28"/>
      <c r="AN24" s="28"/>
      <c r="AO24" s="28"/>
    </row>
    <row r="25" spans="1:41" ht="15.75" customHeight="1">
      <c r="A25" s="157" t="s">
        <v>2137</v>
      </c>
      <c r="B25" s="576" t="s">
        <v>2138</v>
      </c>
      <c r="C25" s="58"/>
      <c r="D25" s="59"/>
      <c r="E25" s="110" t="s">
        <v>2139</v>
      </c>
      <c r="F25" s="210">
        <v>3</v>
      </c>
      <c r="G25" s="211">
        <v>1</v>
      </c>
      <c r="H25" s="212">
        <v>2</v>
      </c>
      <c r="I25" s="147">
        <f t="shared" si="0"/>
        <v>6</v>
      </c>
      <c r="J25" s="58"/>
      <c r="K25" s="62"/>
      <c r="L25" s="58" t="s">
        <v>40</v>
      </c>
      <c r="M25" s="62">
        <f t="shared" si="1"/>
        <v>0</v>
      </c>
      <c r="N25" s="62">
        <f t="shared" si="2"/>
        <v>0</v>
      </c>
      <c r="O25" s="185"/>
      <c r="P25" s="118">
        <f t="shared" si="3"/>
        <v>0</v>
      </c>
      <c r="Q25" s="94">
        <f t="shared" si="4"/>
        <v>0</v>
      </c>
      <c r="R25" s="94">
        <f t="shared" si="5"/>
        <v>0</v>
      </c>
      <c r="S25" s="94">
        <f t="shared" si="6"/>
        <v>0</v>
      </c>
      <c r="T25" s="118">
        <f t="shared" si="7"/>
        <v>0</v>
      </c>
      <c r="U25" s="118">
        <f t="shared" si="8"/>
        <v>0</v>
      </c>
      <c r="V25" s="28"/>
      <c r="W25" s="96"/>
      <c r="X25" s="79"/>
      <c r="Y25" s="28"/>
      <c r="Z25" s="28"/>
      <c r="AA25" s="28"/>
      <c r="AB25" s="28"/>
      <c r="AC25" s="28"/>
      <c r="AD25" s="28"/>
      <c r="AE25" s="28"/>
      <c r="AF25" s="28"/>
      <c r="AG25" s="28"/>
      <c r="AH25" s="28"/>
      <c r="AI25" s="28"/>
      <c r="AJ25" s="28"/>
      <c r="AK25" s="28"/>
      <c r="AL25" s="28"/>
      <c r="AM25" s="28"/>
      <c r="AN25" s="28"/>
      <c r="AO25" s="28"/>
    </row>
    <row r="26" spans="1:41" ht="15.75" customHeight="1">
      <c r="A26" s="157" t="s">
        <v>2140</v>
      </c>
      <c r="B26" s="576" t="s">
        <v>2141</v>
      </c>
      <c r="C26" s="451"/>
      <c r="D26" s="59"/>
      <c r="E26" s="58" t="s">
        <v>2142</v>
      </c>
      <c r="F26" s="210">
        <v>5</v>
      </c>
      <c r="G26" s="213">
        <v>5</v>
      </c>
      <c r="H26" s="214">
        <v>5</v>
      </c>
      <c r="I26" s="147">
        <f t="shared" si="0"/>
        <v>15</v>
      </c>
      <c r="J26" s="58"/>
      <c r="K26" s="62"/>
      <c r="L26" s="58" t="s">
        <v>40</v>
      </c>
      <c r="M26" s="63">
        <f t="shared" si="1"/>
        <v>0</v>
      </c>
      <c r="N26" s="63">
        <f t="shared" si="2"/>
        <v>0</v>
      </c>
      <c r="O26" s="185"/>
      <c r="P26" s="118">
        <f t="shared" si="3"/>
        <v>0</v>
      </c>
      <c r="Q26" s="94">
        <f t="shared" si="4"/>
        <v>0</v>
      </c>
      <c r="R26" s="94">
        <f t="shared" si="5"/>
        <v>0</v>
      </c>
      <c r="S26" s="94">
        <f t="shared" si="6"/>
        <v>0</v>
      </c>
      <c r="T26" s="118">
        <f t="shared" si="7"/>
        <v>0</v>
      </c>
      <c r="U26" s="118">
        <f t="shared" si="8"/>
        <v>0</v>
      </c>
      <c r="V26" s="28"/>
      <c r="W26" s="96"/>
      <c r="X26" s="79"/>
      <c r="Y26" s="28"/>
      <c r="Z26" s="28"/>
      <c r="AA26" s="28"/>
      <c r="AB26" s="28"/>
      <c r="AC26" s="28"/>
      <c r="AD26" s="28"/>
      <c r="AE26" s="28"/>
      <c r="AF26" s="28"/>
      <c r="AG26" s="28"/>
      <c r="AH26" s="28"/>
      <c r="AI26" s="28"/>
      <c r="AJ26" s="28"/>
      <c r="AK26" s="28"/>
      <c r="AL26" s="28"/>
      <c r="AM26" s="28"/>
      <c r="AN26" s="28"/>
      <c r="AO26" s="28"/>
    </row>
    <row r="27" spans="1:41" ht="15.75" customHeight="1">
      <c r="A27" s="157" t="s">
        <v>2143</v>
      </c>
      <c r="B27" s="576" t="s">
        <v>2144</v>
      </c>
      <c r="C27" s="58"/>
      <c r="D27" s="59"/>
      <c r="E27" s="110" t="s">
        <v>2145</v>
      </c>
      <c r="F27" s="110">
        <v>80</v>
      </c>
      <c r="G27" s="174">
        <v>12</v>
      </c>
      <c r="H27" s="175">
        <v>100</v>
      </c>
      <c r="I27" s="58">
        <f t="shared" si="0"/>
        <v>192</v>
      </c>
      <c r="J27" s="58"/>
      <c r="K27" s="62"/>
      <c r="L27" s="58" t="s">
        <v>40</v>
      </c>
      <c r="M27" s="62">
        <f t="shared" si="1"/>
        <v>0</v>
      </c>
      <c r="N27" s="62">
        <f t="shared" si="2"/>
        <v>0</v>
      </c>
      <c r="O27" s="185"/>
      <c r="P27" s="118">
        <f t="shared" si="3"/>
        <v>0</v>
      </c>
      <c r="Q27" s="94">
        <f t="shared" si="4"/>
        <v>0</v>
      </c>
      <c r="R27" s="94">
        <f t="shared" si="5"/>
        <v>0</v>
      </c>
      <c r="S27" s="94">
        <f t="shared" si="6"/>
        <v>0</v>
      </c>
      <c r="T27" s="118">
        <f t="shared" si="7"/>
        <v>0</v>
      </c>
      <c r="U27" s="118">
        <f t="shared" si="8"/>
        <v>0</v>
      </c>
      <c r="V27" s="28"/>
      <c r="W27" s="96"/>
      <c r="X27" s="79"/>
      <c r="Y27" s="28"/>
      <c r="Z27" s="28"/>
      <c r="AA27" s="28"/>
      <c r="AB27" s="28"/>
      <c r="AC27" s="28"/>
      <c r="AD27" s="28"/>
      <c r="AE27" s="28"/>
      <c r="AF27" s="28"/>
      <c r="AG27" s="28"/>
      <c r="AH27" s="28"/>
      <c r="AI27" s="28"/>
      <c r="AJ27" s="28"/>
      <c r="AK27" s="28"/>
      <c r="AL27" s="28"/>
      <c r="AM27" s="28"/>
      <c r="AN27" s="28"/>
      <c r="AO27" s="28"/>
    </row>
    <row r="28" spans="1:41" ht="15.75" customHeight="1">
      <c r="A28" s="157" t="s">
        <v>2146</v>
      </c>
      <c r="B28" s="576" t="s">
        <v>2147</v>
      </c>
      <c r="C28" s="58"/>
      <c r="D28" s="59"/>
      <c r="E28" s="110" t="s">
        <v>2148</v>
      </c>
      <c r="F28" s="110">
        <v>35</v>
      </c>
      <c r="G28" s="174">
        <v>35</v>
      </c>
      <c r="H28" s="175">
        <v>30</v>
      </c>
      <c r="I28" s="58">
        <f t="shared" si="0"/>
        <v>100</v>
      </c>
      <c r="J28" s="58"/>
      <c r="K28" s="62"/>
      <c r="L28" s="58" t="s">
        <v>40</v>
      </c>
      <c r="M28" s="62">
        <f t="shared" si="1"/>
        <v>0</v>
      </c>
      <c r="N28" s="62">
        <f t="shared" si="2"/>
        <v>0</v>
      </c>
      <c r="O28" s="185"/>
      <c r="P28" s="118">
        <f t="shared" si="3"/>
        <v>0</v>
      </c>
      <c r="Q28" s="94">
        <f t="shared" si="4"/>
        <v>0</v>
      </c>
      <c r="R28" s="94">
        <f t="shared" si="5"/>
        <v>0</v>
      </c>
      <c r="S28" s="94">
        <f t="shared" si="6"/>
        <v>0</v>
      </c>
      <c r="T28" s="118">
        <f t="shared" si="7"/>
        <v>0</v>
      </c>
      <c r="U28" s="118">
        <f t="shared" si="8"/>
        <v>0</v>
      </c>
      <c r="V28" s="28"/>
      <c r="W28" s="96"/>
      <c r="X28" s="79"/>
      <c r="Y28" s="28"/>
      <c r="Z28" s="28"/>
      <c r="AA28" s="28"/>
      <c r="AB28" s="28"/>
      <c r="AC28" s="28"/>
      <c r="AD28" s="28"/>
      <c r="AE28" s="28"/>
      <c r="AF28" s="28"/>
      <c r="AG28" s="28"/>
      <c r="AH28" s="28"/>
      <c r="AI28" s="28"/>
      <c r="AJ28" s="28"/>
      <c r="AK28" s="28"/>
      <c r="AL28" s="28"/>
      <c r="AM28" s="28"/>
      <c r="AN28" s="28"/>
      <c r="AO28" s="28"/>
    </row>
    <row r="29" spans="1:41" ht="15.75" customHeight="1">
      <c r="A29" s="157" t="s">
        <v>2149</v>
      </c>
      <c r="B29" s="576" t="s">
        <v>2150</v>
      </c>
      <c r="C29" s="58"/>
      <c r="D29" s="59"/>
      <c r="E29" s="52" t="s">
        <v>2151</v>
      </c>
      <c r="F29" s="110">
        <v>3</v>
      </c>
      <c r="G29" s="174">
        <v>0</v>
      </c>
      <c r="H29" s="175">
        <v>0</v>
      </c>
      <c r="I29" s="58">
        <f t="shared" si="0"/>
        <v>3</v>
      </c>
      <c r="J29" s="58"/>
      <c r="K29" s="62"/>
      <c r="L29" s="58" t="s">
        <v>40</v>
      </c>
      <c r="M29" s="62">
        <f t="shared" si="1"/>
        <v>0</v>
      </c>
      <c r="N29" s="62">
        <f t="shared" si="2"/>
        <v>0</v>
      </c>
      <c r="O29" s="28"/>
      <c r="P29" s="118">
        <f t="shared" si="3"/>
        <v>0</v>
      </c>
      <c r="Q29" s="94">
        <f t="shared" si="4"/>
        <v>0</v>
      </c>
      <c r="R29" s="94">
        <f t="shared" si="5"/>
        <v>0</v>
      </c>
      <c r="S29" s="94">
        <f t="shared" si="6"/>
        <v>0</v>
      </c>
      <c r="T29" s="118">
        <f t="shared" si="7"/>
        <v>0</v>
      </c>
      <c r="U29" s="118">
        <f t="shared" si="8"/>
        <v>0</v>
      </c>
      <c r="V29" s="28"/>
      <c r="W29" s="96"/>
      <c r="X29" s="79"/>
      <c r="Y29" s="28"/>
      <c r="Z29" s="28"/>
      <c r="AA29" s="28"/>
      <c r="AB29" s="28"/>
      <c r="AC29" s="28"/>
      <c r="AD29" s="28"/>
      <c r="AE29" s="28"/>
      <c r="AF29" s="28"/>
      <c r="AG29" s="28"/>
      <c r="AH29" s="28"/>
      <c r="AI29" s="28"/>
      <c r="AJ29" s="28"/>
      <c r="AK29" s="28"/>
      <c r="AL29" s="28"/>
      <c r="AM29" s="28"/>
      <c r="AN29" s="28"/>
      <c r="AO29" s="28"/>
    </row>
    <row r="30" spans="1:41" ht="15.75" customHeight="1">
      <c r="A30" s="157" t="s">
        <v>2152</v>
      </c>
      <c r="B30" s="576" t="s">
        <v>2153</v>
      </c>
      <c r="C30" s="58"/>
      <c r="D30" s="59"/>
      <c r="E30" s="110" t="s">
        <v>2154</v>
      </c>
      <c r="F30" s="110">
        <v>1</v>
      </c>
      <c r="G30" s="174">
        <v>2</v>
      </c>
      <c r="H30" s="175">
        <v>4</v>
      </c>
      <c r="I30" s="58">
        <f t="shared" si="0"/>
        <v>7</v>
      </c>
      <c r="J30" s="58"/>
      <c r="K30" s="62"/>
      <c r="L30" s="58" t="s">
        <v>40</v>
      </c>
      <c r="M30" s="62">
        <f t="shared" si="1"/>
        <v>0</v>
      </c>
      <c r="N30" s="62">
        <f t="shared" si="2"/>
        <v>0</v>
      </c>
      <c r="O30" s="185"/>
      <c r="P30" s="118">
        <f t="shared" si="3"/>
        <v>0</v>
      </c>
      <c r="Q30" s="94">
        <f t="shared" si="4"/>
        <v>0</v>
      </c>
      <c r="R30" s="94">
        <f t="shared" si="5"/>
        <v>0</v>
      </c>
      <c r="S30" s="94">
        <f t="shared" si="6"/>
        <v>0</v>
      </c>
      <c r="T30" s="118">
        <f t="shared" si="7"/>
        <v>0</v>
      </c>
      <c r="U30" s="118">
        <f t="shared" si="8"/>
        <v>0</v>
      </c>
      <c r="V30" s="28"/>
      <c r="W30" s="96"/>
      <c r="X30" s="79"/>
      <c r="Y30" s="28"/>
      <c r="Z30" s="28"/>
      <c r="AA30" s="28"/>
      <c r="AB30" s="28"/>
      <c r="AC30" s="28"/>
      <c r="AD30" s="28"/>
      <c r="AE30" s="28"/>
      <c r="AF30" s="28"/>
      <c r="AG30" s="28"/>
      <c r="AH30" s="28"/>
      <c r="AI30" s="28"/>
      <c r="AJ30" s="28"/>
      <c r="AK30" s="28"/>
      <c r="AL30" s="28"/>
      <c r="AM30" s="28"/>
      <c r="AN30" s="28"/>
      <c r="AO30" s="28"/>
    </row>
    <row r="31" spans="1:41" ht="15.75" customHeight="1">
      <c r="A31" s="157" t="s">
        <v>2155</v>
      </c>
      <c r="B31" s="576" t="s">
        <v>2156</v>
      </c>
      <c r="C31" s="58"/>
      <c r="D31" s="59"/>
      <c r="E31" s="110" t="s">
        <v>2157</v>
      </c>
      <c r="F31" s="110">
        <v>5</v>
      </c>
      <c r="G31" s="174">
        <v>1</v>
      </c>
      <c r="H31" s="175">
        <v>4</v>
      </c>
      <c r="I31" s="58">
        <f t="shared" si="0"/>
        <v>10</v>
      </c>
      <c r="J31" s="58"/>
      <c r="K31" s="62"/>
      <c r="L31" s="58" t="s">
        <v>40</v>
      </c>
      <c r="M31" s="62">
        <f t="shared" si="1"/>
        <v>0</v>
      </c>
      <c r="N31" s="62">
        <f t="shared" si="2"/>
        <v>0</v>
      </c>
      <c r="O31" s="185"/>
      <c r="P31" s="118">
        <f t="shared" si="3"/>
        <v>0</v>
      </c>
      <c r="Q31" s="94">
        <f t="shared" si="4"/>
        <v>0</v>
      </c>
      <c r="R31" s="94">
        <f t="shared" si="5"/>
        <v>0</v>
      </c>
      <c r="S31" s="94">
        <f t="shared" si="6"/>
        <v>0</v>
      </c>
      <c r="T31" s="118">
        <f t="shared" si="7"/>
        <v>0</v>
      </c>
      <c r="U31" s="118">
        <f t="shared" si="8"/>
        <v>0</v>
      </c>
      <c r="V31" s="28"/>
      <c r="W31" s="96"/>
      <c r="X31" s="79"/>
      <c r="Y31" s="28"/>
      <c r="Z31" s="28"/>
      <c r="AA31" s="28"/>
      <c r="AB31" s="28"/>
      <c r="AC31" s="28"/>
      <c r="AD31" s="28"/>
      <c r="AE31" s="28"/>
      <c r="AF31" s="28"/>
      <c r="AG31" s="28"/>
      <c r="AH31" s="28"/>
      <c r="AI31" s="28"/>
      <c r="AJ31" s="28"/>
      <c r="AK31" s="28"/>
      <c r="AL31" s="28"/>
      <c r="AM31" s="28"/>
      <c r="AN31" s="28"/>
      <c r="AO31" s="28"/>
    </row>
    <row r="32" spans="1:41" ht="15.75" customHeight="1">
      <c r="A32" s="157" t="s">
        <v>2158</v>
      </c>
      <c r="B32" s="576" t="s">
        <v>2159</v>
      </c>
      <c r="C32" s="448"/>
      <c r="D32" s="59"/>
      <c r="E32" s="58" t="s">
        <v>2160</v>
      </c>
      <c r="F32" s="147">
        <v>3</v>
      </c>
      <c r="G32" s="213">
        <v>1</v>
      </c>
      <c r="H32" s="214">
        <v>1</v>
      </c>
      <c r="I32" s="147">
        <f t="shared" si="0"/>
        <v>5</v>
      </c>
      <c r="J32" s="58"/>
      <c r="K32" s="447"/>
      <c r="L32" s="58" t="s">
        <v>40</v>
      </c>
      <c r="M32" s="63">
        <f t="shared" si="1"/>
        <v>0</v>
      </c>
      <c r="N32" s="63">
        <f t="shared" si="2"/>
        <v>0</v>
      </c>
      <c r="O32" s="185"/>
      <c r="P32" s="118">
        <f t="shared" si="3"/>
        <v>0</v>
      </c>
      <c r="Q32" s="94">
        <f t="shared" si="4"/>
        <v>0</v>
      </c>
      <c r="R32" s="94">
        <f t="shared" si="5"/>
        <v>0</v>
      </c>
      <c r="S32" s="94">
        <f t="shared" si="6"/>
        <v>0</v>
      </c>
      <c r="T32" s="118">
        <f t="shared" si="7"/>
        <v>0</v>
      </c>
      <c r="U32" s="118">
        <f t="shared" si="8"/>
        <v>0</v>
      </c>
      <c r="V32" s="28"/>
      <c r="W32" s="96"/>
      <c r="X32" s="79"/>
      <c r="Y32" s="28"/>
      <c r="Z32" s="28"/>
      <c r="AA32" s="28"/>
      <c r="AB32" s="28"/>
      <c r="AC32" s="28"/>
      <c r="AD32" s="28"/>
      <c r="AE32" s="28"/>
      <c r="AF32" s="28"/>
      <c r="AG32" s="28"/>
      <c r="AH32" s="28"/>
      <c r="AI32" s="28"/>
      <c r="AJ32" s="28"/>
      <c r="AK32" s="28"/>
      <c r="AL32" s="28"/>
      <c r="AM32" s="28"/>
      <c r="AN32" s="28"/>
      <c r="AO32" s="28"/>
    </row>
    <row r="33" spans="1:41" ht="15.75" customHeight="1">
      <c r="A33" s="157" t="s">
        <v>2161</v>
      </c>
      <c r="B33" s="576" t="s">
        <v>2162</v>
      </c>
      <c r="C33" s="448"/>
      <c r="D33" s="59"/>
      <c r="E33" s="58" t="s">
        <v>2163</v>
      </c>
      <c r="F33" s="147">
        <v>4</v>
      </c>
      <c r="G33" s="213">
        <v>0</v>
      </c>
      <c r="H33" s="214">
        <v>0</v>
      </c>
      <c r="I33" s="147">
        <f t="shared" si="0"/>
        <v>4</v>
      </c>
      <c r="J33" s="58"/>
      <c r="K33" s="447"/>
      <c r="L33" s="58" t="s">
        <v>40</v>
      </c>
      <c r="M33" s="63">
        <f t="shared" si="1"/>
        <v>0</v>
      </c>
      <c r="N33" s="63">
        <f t="shared" si="2"/>
        <v>0</v>
      </c>
      <c r="O33" s="185"/>
      <c r="P33" s="118">
        <f t="shared" si="3"/>
        <v>0</v>
      </c>
      <c r="Q33" s="94">
        <f t="shared" si="4"/>
        <v>0</v>
      </c>
      <c r="R33" s="94">
        <f t="shared" si="5"/>
        <v>0</v>
      </c>
      <c r="S33" s="94">
        <f t="shared" si="6"/>
        <v>0</v>
      </c>
      <c r="T33" s="118">
        <f t="shared" si="7"/>
        <v>0</v>
      </c>
      <c r="U33" s="118">
        <f t="shared" si="8"/>
        <v>0</v>
      </c>
      <c r="V33" s="28"/>
      <c r="W33" s="96"/>
      <c r="X33" s="79"/>
      <c r="Y33" s="28"/>
      <c r="Z33" s="28"/>
      <c r="AA33" s="28"/>
      <c r="AB33" s="28"/>
      <c r="AC33" s="28"/>
      <c r="AD33" s="28"/>
      <c r="AE33" s="28"/>
      <c r="AF33" s="28"/>
      <c r="AG33" s="28"/>
      <c r="AH33" s="28"/>
      <c r="AI33" s="28"/>
      <c r="AJ33" s="28"/>
      <c r="AK33" s="28"/>
      <c r="AL33" s="28"/>
      <c r="AM33" s="28"/>
      <c r="AN33" s="28"/>
      <c r="AO33" s="28"/>
    </row>
    <row r="34" spans="1:41" ht="15.75" customHeight="1">
      <c r="A34" s="157" t="s">
        <v>2164</v>
      </c>
      <c r="B34" s="576" t="s">
        <v>2165</v>
      </c>
      <c r="C34" s="58"/>
      <c r="D34" s="59"/>
      <c r="E34" s="110" t="s">
        <v>2166</v>
      </c>
      <c r="F34" s="90">
        <v>20</v>
      </c>
      <c r="G34" s="91">
        <v>0</v>
      </c>
      <c r="H34" s="92">
        <v>0</v>
      </c>
      <c r="I34" s="93">
        <f t="shared" si="0"/>
        <v>20</v>
      </c>
      <c r="J34" s="58"/>
      <c r="K34" s="62"/>
      <c r="L34" s="58" t="s">
        <v>40</v>
      </c>
      <c r="M34" s="62">
        <f t="shared" si="1"/>
        <v>0</v>
      </c>
      <c r="N34" s="62">
        <f t="shared" si="2"/>
        <v>0</v>
      </c>
      <c r="O34" s="185"/>
      <c r="P34" s="118">
        <f t="shared" si="3"/>
        <v>0</v>
      </c>
      <c r="Q34" s="94">
        <f t="shared" si="4"/>
        <v>0</v>
      </c>
      <c r="R34" s="94">
        <f t="shared" si="5"/>
        <v>0</v>
      </c>
      <c r="S34" s="94">
        <f t="shared" si="6"/>
        <v>0</v>
      </c>
      <c r="T34" s="118">
        <f t="shared" si="7"/>
        <v>0</v>
      </c>
      <c r="U34" s="118">
        <f t="shared" si="8"/>
        <v>0</v>
      </c>
      <c r="V34" s="28"/>
      <c r="W34" s="96"/>
      <c r="X34" s="79"/>
      <c r="Y34" s="28"/>
      <c r="Z34" s="28"/>
      <c r="AA34" s="28"/>
      <c r="AB34" s="28"/>
      <c r="AC34" s="28"/>
      <c r="AD34" s="28"/>
      <c r="AE34" s="28"/>
      <c r="AF34" s="28"/>
      <c r="AG34" s="28"/>
      <c r="AH34" s="28"/>
      <c r="AI34" s="28"/>
      <c r="AJ34" s="28"/>
      <c r="AK34" s="28"/>
      <c r="AL34" s="28"/>
      <c r="AM34" s="28"/>
      <c r="AN34" s="28"/>
      <c r="AO34" s="28"/>
    </row>
    <row r="35" spans="1:41" ht="15.75" customHeight="1">
      <c r="A35" s="157" t="s">
        <v>2167</v>
      </c>
      <c r="B35" s="576" t="s">
        <v>2168</v>
      </c>
      <c r="C35" s="58"/>
      <c r="D35" s="59"/>
      <c r="E35" s="110" t="s">
        <v>2166</v>
      </c>
      <c r="F35" s="90">
        <v>8</v>
      </c>
      <c r="G35" s="91">
        <v>25</v>
      </c>
      <c r="H35" s="92">
        <v>6</v>
      </c>
      <c r="I35" s="93">
        <f t="shared" si="0"/>
        <v>39</v>
      </c>
      <c r="J35" s="58"/>
      <c r="K35" s="62"/>
      <c r="L35" s="58" t="s">
        <v>40</v>
      </c>
      <c r="M35" s="62">
        <f t="shared" si="1"/>
        <v>0</v>
      </c>
      <c r="N35" s="62">
        <f t="shared" si="2"/>
        <v>0</v>
      </c>
      <c r="O35" s="185"/>
      <c r="P35" s="118">
        <f t="shared" si="3"/>
        <v>0</v>
      </c>
      <c r="Q35" s="94">
        <f t="shared" si="4"/>
        <v>0</v>
      </c>
      <c r="R35" s="94">
        <f t="shared" si="5"/>
        <v>0</v>
      </c>
      <c r="S35" s="94">
        <f t="shared" si="6"/>
        <v>0</v>
      </c>
      <c r="T35" s="118">
        <f t="shared" si="7"/>
        <v>0</v>
      </c>
      <c r="U35" s="118">
        <f t="shared" si="8"/>
        <v>0</v>
      </c>
      <c r="V35" s="28"/>
      <c r="W35" s="96"/>
      <c r="X35" s="79"/>
      <c r="Y35" s="28"/>
      <c r="Z35" s="28"/>
      <c r="AA35" s="28"/>
      <c r="AB35" s="28"/>
      <c r="AC35" s="28"/>
      <c r="AD35" s="28"/>
      <c r="AE35" s="28"/>
      <c r="AF35" s="28"/>
      <c r="AG35" s="28"/>
      <c r="AH35" s="28"/>
      <c r="AI35" s="28"/>
      <c r="AJ35" s="28"/>
      <c r="AK35" s="28"/>
      <c r="AL35" s="28"/>
      <c r="AM35" s="28"/>
      <c r="AN35" s="28"/>
      <c r="AO35" s="28"/>
    </row>
    <row r="36" spans="1:41" ht="15.75" customHeight="1">
      <c r="A36" s="157" t="s">
        <v>2169</v>
      </c>
      <c r="B36" s="576" t="s">
        <v>2170</v>
      </c>
      <c r="C36" s="58"/>
      <c r="D36" s="59"/>
      <c r="E36" s="110" t="s">
        <v>2171</v>
      </c>
      <c r="F36" s="110">
        <v>2</v>
      </c>
      <c r="G36" s="174">
        <v>0</v>
      </c>
      <c r="H36" s="175">
        <v>0</v>
      </c>
      <c r="I36" s="58">
        <f t="shared" si="0"/>
        <v>2</v>
      </c>
      <c r="J36" s="58"/>
      <c r="K36" s="62"/>
      <c r="L36" s="58" t="s">
        <v>40</v>
      </c>
      <c r="M36" s="62">
        <f t="shared" si="1"/>
        <v>0</v>
      </c>
      <c r="N36" s="62">
        <f t="shared" si="2"/>
        <v>0</v>
      </c>
      <c r="O36" s="185"/>
      <c r="P36" s="118">
        <f t="shared" si="3"/>
        <v>0</v>
      </c>
      <c r="Q36" s="94">
        <f t="shared" si="4"/>
        <v>0</v>
      </c>
      <c r="R36" s="94">
        <f t="shared" si="5"/>
        <v>0</v>
      </c>
      <c r="S36" s="94">
        <f t="shared" si="6"/>
        <v>0</v>
      </c>
      <c r="T36" s="118">
        <f t="shared" si="7"/>
        <v>0</v>
      </c>
      <c r="U36" s="118">
        <f t="shared" si="8"/>
        <v>0</v>
      </c>
      <c r="V36" s="28"/>
      <c r="W36" s="96"/>
      <c r="X36" s="79"/>
      <c r="Y36" s="28"/>
      <c r="Z36" s="28"/>
      <c r="AA36" s="28"/>
      <c r="AB36" s="28"/>
      <c r="AC36" s="28"/>
      <c r="AD36" s="28"/>
      <c r="AE36" s="28"/>
      <c r="AF36" s="28"/>
      <c r="AG36" s="28"/>
      <c r="AH36" s="28"/>
      <c r="AI36" s="28"/>
      <c r="AJ36" s="28"/>
      <c r="AK36" s="28"/>
      <c r="AL36" s="28"/>
      <c r="AM36" s="28"/>
      <c r="AN36" s="28"/>
      <c r="AO36" s="28"/>
    </row>
    <row r="37" spans="1:41" ht="15.75" customHeight="1">
      <c r="A37" s="157" t="s">
        <v>2172</v>
      </c>
      <c r="B37" s="340" t="s">
        <v>2173</v>
      </c>
      <c r="C37" s="58"/>
      <c r="D37" s="59"/>
      <c r="E37" s="110" t="s">
        <v>2174</v>
      </c>
      <c r="F37" s="110">
        <v>5</v>
      </c>
      <c r="G37" s="174">
        <v>5</v>
      </c>
      <c r="H37" s="175">
        <v>400</v>
      </c>
      <c r="I37" s="58">
        <f t="shared" si="0"/>
        <v>410</v>
      </c>
      <c r="J37" s="58"/>
      <c r="K37" s="62"/>
      <c r="L37" s="58" t="s">
        <v>40</v>
      </c>
      <c r="M37" s="62">
        <f t="shared" si="1"/>
        <v>0</v>
      </c>
      <c r="N37" s="62">
        <f t="shared" si="2"/>
        <v>0</v>
      </c>
      <c r="O37" s="185"/>
      <c r="P37" s="118">
        <f t="shared" si="3"/>
        <v>0</v>
      </c>
      <c r="Q37" s="94">
        <f t="shared" si="4"/>
        <v>0</v>
      </c>
      <c r="R37" s="94">
        <f t="shared" si="5"/>
        <v>0</v>
      </c>
      <c r="S37" s="94">
        <f t="shared" si="6"/>
        <v>0</v>
      </c>
      <c r="T37" s="118">
        <f t="shared" si="7"/>
        <v>0</v>
      </c>
      <c r="U37" s="118">
        <f t="shared" si="8"/>
        <v>0</v>
      </c>
      <c r="V37" s="28"/>
      <c r="W37" s="96"/>
      <c r="X37" s="79"/>
      <c r="Y37" s="28"/>
      <c r="Z37" s="28"/>
      <c r="AA37" s="28"/>
      <c r="AB37" s="28"/>
      <c r="AC37" s="28"/>
      <c r="AD37" s="28"/>
      <c r="AE37" s="28"/>
      <c r="AF37" s="28"/>
      <c r="AG37" s="28"/>
      <c r="AH37" s="28"/>
      <c r="AI37" s="28"/>
      <c r="AJ37" s="28"/>
      <c r="AK37" s="28"/>
      <c r="AL37" s="28"/>
      <c r="AM37" s="28"/>
      <c r="AN37" s="28"/>
      <c r="AO37" s="28"/>
    </row>
    <row r="38" spans="1:41" ht="15.75" customHeight="1">
      <c r="A38" s="157" t="s">
        <v>2175</v>
      </c>
      <c r="B38" s="576" t="s">
        <v>2176</v>
      </c>
      <c r="C38" s="58"/>
      <c r="D38" s="59"/>
      <c r="E38" s="110" t="s">
        <v>2177</v>
      </c>
      <c r="F38" s="110">
        <v>25</v>
      </c>
      <c r="G38" s="174">
        <v>20</v>
      </c>
      <c r="H38" s="175">
        <v>600</v>
      </c>
      <c r="I38" s="58">
        <f t="shared" si="0"/>
        <v>645</v>
      </c>
      <c r="J38" s="58"/>
      <c r="K38" s="62"/>
      <c r="L38" s="58" t="s">
        <v>40</v>
      </c>
      <c r="M38" s="62">
        <f t="shared" si="1"/>
        <v>0</v>
      </c>
      <c r="N38" s="62">
        <f t="shared" si="2"/>
        <v>0</v>
      </c>
      <c r="O38" s="185"/>
      <c r="P38" s="118">
        <f t="shared" si="3"/>
        <v>0</v>
      </c>
      <c r="Q38" s="94">
        <f t="shared" si="4"/>
        <v>0</v>
      </c>
      <c r="R38" s="94">
        <f t="shared" si="5"/>
        <v>0</v>
      </c>
      <c r="S38" s="94">
        <f t="shared" si="6"/>
        <v>0</v>
      </c>
      <c r="T38" s="118">
        <f t="shared" si="7"/>
        <v>0</v>
      </c>
      <c r="U38" s="118">
        <f t="shared" si="8"/>
        <v>0</v>
      </c>
      <c r="V38" s="28"/>
      <c r="W38" s="96"/>
      <c r="X38" s="79"/>
      <c r="Y38" s="28"/>
      <c r="Z38" s="28"/>
      <c r="AA38" s="28"/>
      <c r="AB38" s="28"/>
      <c r="AC38" s="28"/>
      <c r="AD38" s="28"/>
      <c r="AE38" s="28"/>
      <c r="AF38" s="28"/>
      <c r="AG38" s="28"/>
      <c r="AH38" s="28"/>
      <c r="AI38" s="28"/>
      <c r="AJ38" s="28"/>
      <c r="AK38" s="28"/>
      <c r="AL38" s="28"/>
      <c r="AM38" s="28"/>
      <c r="AN38" s="28"/>
      <c r="AO38" s="28"/>
    </row>
    <row r="39" spans="1:41" ht="15.75" customHeight="1">
      <c r="A39" s="157" t="s">
        <v>2178</v>
      </c>
      <c r="B39" s="576" t="s">
        <v>2179</v>
      </c>
      <c r="C39" s="58"/>
      <c r="D39" s="59"/>
      <c r="E39" s="110" t="s">
        <v>2180</v>
      </c>
      <c r="F39" s="210">
        <v>5</v>
      </c>
      <c r="G39" s="211">
        <v>2</v>
      </c>
      <c r="H39" s="212">
        <v>4</v>
      </c>
      <c r="I39" s="147">
        <f t="shared" ref="I39:I70" si="9">SUM(F39:H39)</f>
        <v>11</v>
      </c>
      <c r="J39" s="58"/>
      <c r="K39" s="62"/>
      <c r="L39" s="58" t="s">
        <v>40</v>
      </c>
      <c r="M39" s="62">
        <f t="shared" ref="M39:M70" si="10">K39*I39</f>
        <v>0</v>
      </c>
      <c r="N39" s="62">
        <f t="shared" ref="N39:N70" si="11">(M39*L39)+M39</f>
        <v>0</v>
      </c>
      <c r="O39" s="185"/>
      <c r="P39" s="118">
        <f t="shared" ref="P39:P70" si="12">ROUND((F39*K39),2)</f>
        <v>0</v>
      </c>
      <c r="Q39" s="94">
        <f t="shared" ref="Q39:Q70" si="13">ROUND((P39+P39*L39),2)</f>
        <v>0</v>
      </c>
      <c r="R39" s="94">
        <f t="shared" ref="R39:R70" si="14">ROUND((G39*K39),2)</f>
        <v>0</v>
      </c>
      <c r="S39" s="94">
        <f t="shared" ref="S39:S70" si="15">ROUND((R39+R39*L39),2)</f>
        <v>0</v>
      </c>
      <c r="T39" s="118">
        <f t="shared" ref="T39:T70" si="16">ROUND((H39*K39),2)</f>
        <v>0</v>
      </c>
      <c r="U39" s="118">
        <f t="shared" ref="U39:U70" si="17">ROUND((T39+T39*L39),2)</f>
        <v>0</v>
      </c>
      <c r="V39" s="28"/>
      <c r="W39" s="96"/>
      <c r="X39" s="79"/>
      <c r="Y39" s="28"/>
      <c r="Z39" s="28"/>
      <c r="AA39" s="28"/>
      <c r="AB39" s="28"/>
      <c r="AC39" s="28"/>
      <c r="AD39" s="28"/>
      <c r="AE39" s="28"/>
      <c r="AF39" s="28"/>
      <c r="AG39" s="28"/>
      <c r="AH39" s="28"/>
      <c r="AI39" s="28"/>
      <c r="AJ39" s="28"/>
      <c r="AK39" s="28"/>
      <c r="AL39" s="28"/>
      <c r="AM39" s="28"/>
      <c r="AN39" s="28"/>
      <c r="AO39" s="28"/>
    </row>
    <row r="40" spans="1:41" ht="15.75" customHeight="1">
      <c r="A40" s="157" t="s">
        <v>2181</v>
      </c>
      <c r="B40" s="576" t="s">
        <v>2182</v>
      </c>
      <c r="C40" s="58"/>
      <c r="D40" s="59"/>
      <c r="E40" s="110" t="s">
        <v>2183</v>
      </c>
      <c r="F40" s="210">
        <v>2</v>
      </c>
      <c r="G40" s="211">
        <v>1</v>
      </c>
      <c r="H40" s="212">
        <v>2</v>
      </c>
      <c r="I40" s="147">
        <f t="shared" si="9"/>
        <v>5</v>
      </c>
      <c r="J40" s="58"/>
      <c r="K40" s="62"/>
      <c r="L40" s="58" t="s">
        <v>40</v>
      </c>
      <c r="M40" s="62">
        <f t="shared" si="10"/>
        <v>0</v>
      </c>
      <c r="N40" s="62">
        <f t="shared" si="11"/>
        <v>0</v>
      </c>
      <c r="O40" s="185"/>
      <c r="P40" s="118">
        <f t="shared" si="12"/>
        <v>0</v>
      </c>
      <c r="Q40" s="94">
        <f t="shared" si="13"/>
        <v>0</v>
      </c>
      <c r="R40" s="94">
        <f t="shared" si="14"/>
        <v>0</v>
      </c>
      <c r="S40" s="94">
        <f t="shared" si="15"/>
        <v>0</v>
      </c>
      <c r="T40" s="118">
        <f t="shared" si="16"/>
        <v>0</v>
      </c>
      <c r="U40" s="118">
        <f t="shared" si="17"/>
        <v>0</v>
      </c>
      <c r="V40" s="28"/>
      <c r="W40" s="96"/>
      <c r="X40" s="79"/>
      <c r="Y40" s="28"/>
      <c r="Z40" s="28"/>
      <c r="AA40" s="28"/>
      <c r="AB40" s="28"/>
      <c r="AC40" s="28"/>
      <c r="AD40" s="28"/>
      <c r="AE40" s="28"/>
      <c r="AF40" s="28"/>
      <c r="AG40" s="28"/>
      <c r="AH40" s="28"/>
      <c r="AI40" s="28"/>
      <c r="AJ40" s="28"/>
      <c r="AK40" s="28"/>
      <c r="AL40" s="28"/>
      <c r="AM40" s="28"/>
      <c r="AN40" s="28"/>
      <c r="AO40" s="28"/>
    </row>
    <row r="41" spans="1:41" ht="15.75" customHeight="1">
      <c r="A41" s="157" t="s">
        <v>2184</v>
      </c>
      <c r="B41" s="576" t="s">
        <v>2185</v>
      </c>
      <c r="C41" s="577"/>
      <c r="D41" s="492"/>
      <c r="E41" s="110" t="s">
        <v>2186</v>
      </c>
      <c r="F41" s="210">
        <v>5</v>
      </c>
      <c r="G41" s="211">
        <v>2</v>
      </c>
      <c r="H41" s="212">
        <v>4</v>
      </c>
      <c r="I41" s="147">
        <f t="shared" si="9"/>
        <v>11</v>
      </c>
      <c r="J41" s="58"/>
      <c r="K41" s="62"/>
      <c r="L41" s="58" t="s">
        <v>40</v>
      </c>
      <c r="M41" s="62">
        <f t="shared" si="10"/>
        <v>0</v>
      </c>
      <c r="N41" s="62">
        <f t="shared" si="11"/>
        <v>0</v>
      </c>
      <c r="O41" s="185"/>
      <c r="P41" s="118">
        <f t="shared" si="12"/>
        <v>0</v>
      </c>
      <c r="Q41" s="94">
        <f t="shared" si="13"/>
        <v>0</v>
      </c>
      <c r="R41" s="94">
        <f t="shared" si="14"/>
        <v>0</v>
      </c>
      <c r="S41" s="94">
        <f t="shared" si="15"/>
        <v>0</v>
      </c>
      <c r="T41" s="118">
        <f t="shared" si="16"/>
        <v>0</v>
      </c>
      <c r="U41" s="118">
        <f t="shared" si="17"/>
        <v>0</v>
      </c>
      <c r="V41" s="28"/>
      <c r="W41" s="96"/>
      <c r="X41" s="79"/>
      <c r="Y41" s="28"/>
      <c r="Z41" s="28"/>
      <c r="AA41" s="28"/>
      <c r="AB41" s="28"/>
      <c r="AC41" s="28"/>
      <c r="AD41" s="28"/>
      <c r="AE41" s="28"/>
      <c r="AF41" s="28"/>
      <c r="AG41" s="28"/>
      <c r="AH41" s="28"/>
      <c r="AI41" s="28"/>
      <c r="AJ41" s="28"/>
      <c r="AK41" s="28"/>
      <c r="AL41" s="28"/>
      <c r="AM41" s="28"/>
      <c r="AN41" s="28"/>
      <c r="AO41" s="28"/>
    </row>
    <row r="42" spans="1:41" ht="15.75" customHeight="1">
      <c r="A42" s="157" t="s">
        <v>2187</v>
      </c>
      <c r="B42" s="576" t="s">
        <v>2188</v>
      </c>
      <c r="C42" s="577"/>
      <c r="D42" s="492"/>
      <c r="E42" s="110" t="s">
        <v>2186</v>
      </c>
      <c r="F42" s="210">
        <v>5</v>
      </c>
      <c r="G42" s="211">
        <v>2</v>
      </c>
      <c r="H42" s="212">
        <v>2</v>
      </c>
      <c r="I42" s="147">
        <f t="shared" si="9"/>
        <v>9</v>
      </c>
      <c r="J42" s="58"/>
      <c r="K42" s="62"/>
      <c r="L42" s="58" t="s">
        <v>40</v>
      </c>
      <c r="M42" s="62">
        <f t="shared" si="10"/>
        <v>0</v>
      </c>
      <c r="N42" s="62">
        <f t="shared" si="11"/>
        <v>0</v>
      </c>
      <c r="O42" s="185"/>
      <c r="P42" s="118">
        <f t="shared" si="12"/>
        <v>0</v>
      </c>
      <c r="Q42" s="94">
        <f t="shared" si="13"/>
        <v>0</v>
      </c>
      <c r="R42" s="94">
        <f t="shared" si="14"/>
        <v>0</v>
      </c>
      <c r="S42" s="94">
        <f t="shared" si="15"/>
        <v>0</v>
      </c>
      <c r="T42" s="118">
        <f t="shared" si="16"/>
        <v>0</v>
      </c>
      <c r="U42" s="118">
        <f t="shared" si="17"/>
        <v>0</v>
      </c>
      <c r="V42" s="28"/>
      <c r="W42" s="96"/>
      <c r="X42" s="79"/>
      <c r="Y42" s="28"/>
      <c r="Z42" s="28"/>
      <c r="AA42" s="28"/>
      <c r="AB42" s="28"/>
      <c r="AC42" s="28"/>
      <c r="AD42" s="28"/>
      <c r="AE42" s="28"/>
      <c r="AF42" s="28"/>
      <c r="AG42" s="28"/>
      <c r="AH42" s="28"/>
      <c r="AI42" s="28"/>
      <c r="AJ42" s="28"/>
      <c r="AK42" s="28"/>
      <c r="AL42" s="28"/>
      <c r="AM42" s="28"/>
      <c r="AN42" s="28"/>
      <c r="AO42" s="28"/>
    </row>
    <row r="43" spans="1:41" ht="15.75" customHeight="1">
      <c r="A43" s="157" t="s">
        <v>2189</v>
      </c>
      <c r="B43" s="576" t="s">
        <v>2190</v>
      </c>
      <c r="C43" s="58"/>
      <c r="D43" s="59"/>
      <c r="E43" s="110" t="s">
        <v>2186</v>
      </c>
      <c r="F43" s="210">
        <v>10</v>
      </c>
      <c r="G43" s="211">
        <v>5</v>
      </c>
      <c r="H43" s="212">
        <v>4</v>
      </c>
      <c r="I43" s="147">
        <f t="shared" si="9"/>
        <v>19</v>
      </c>
      <c r="J43" s="58"/>
      <c r="K43" s="62"/>
      <c r="L43" s="58" t="s">
        <v>40</v>
      </c>
      <c r="M43" s="62">
        <f t="shared" si="10"/>
        <v>0</v>
      </c>
      <c r="N43" s="62">
        <f t="shared" si="11"/>
        <v>0</v>
      </c>
      <c r="O43" s="185"/>
      <c r="P43" s="118">
        <f t="shared" si="12"/>
        <v>0</v>
      </c>
      <c r="Q43" s="94">
        <f t="shared" si="13"/>
        <v>0</v>
      </c>
      <c r="R43" s="94">
        <f t="shared" si="14"/>
        <v>0</v>
      </c>
      <c r="S43" s="94">
        <f t="shared" si="15"/>
        <v>0</v>
      </c>
      <c r="T43" s="118">
        <f t="shared" si="16"/>
        <v>0</v>
      </c>
      <c r="U43" s="118">
        <f t="shared" si="17"/>
        <v>0</v>
      </c>
      <c r="V43" s="28"/>
      <c r="W43" s="96"/>
      <c r="X43" s="79"/>
      <c r="Y43" s="28"/>
      <c r="Z43" s="28"/>
      <c r="AA43" s="28"/>
      <c r="AB43" s="28"/>
      <c r="AC43" s="28"/>
      <c r="AD43" s="28"/>
      <c r="AE43" s="28"/>
      <c r="AF43" s="28"/>
      <c r="AG43" s="28"/>
      <c r="AH43" s="28"/>
      <c r="AI43" s="28"/>
      <c r="AJ43" s="28"/>
      <c r="AK43" s="28"/>
      <c r="AL43" s="28"/>
      <c r="AM43" s="28"/>
      <c r="AN43" s="28"/>
      <c r="AO43" s="28"/>
    </row>
    <row r="44" spans="1:41" ht="15.75" customHeight="1">
      <c r="A44" s="157" t="s">
        <v>2191</v>
      </c>
      <c r="B44" s="576" t="s">
        <v>2192</v>
      </c>
      <c r="C44" s="58"/>
      <c r="D44" s="59"/>
      <c r="E44" s="110" t="s">
        <v>2193</v>
      </c>
      <c r="F44" s="110">
        <v>60</v>
      </c>
      <c r="G44" s="174">
        <v>40</v>
      </c>
      <c r="H44" s="175">
        <v>100</v>
      </c>
      <c r="I44" s="58">
        <f t="shared" si="9"/>
        <v>200</v>
      </c>
      <c r="J44" s="58"/>
      <c r="K44" s="62"/>
      <c r="L44" s="58" t="s">
        <v>40</v>
      </c>
      <c r="M44" s="62">
        <f t="shared" si="10"/>
        <v>0</v>
      </c>
      <c r="N44" s="62">
        <f t="shared" si="11"/>
        <v>0</v>
      </c>
      <c r="O44" s="185"/>
      <c r="P44" s="118">
        <f t="shared" si="12"/>
        <v>0</v>
      </c>
      <c r="Q44" s="94">
        <f t="shared" si="13"/>
        <v>0</v>
      </c>
      <c r="R44" s="94">
        <f t="shared" si="14"/>
        <v>0</v>
      </c>
      <c r="S44" s="94">
        <f t="shared" si="15"/>
        <v>0</v>
      </c>
      <c r="T44" s="118">
        <f t="shared" si="16"/>
        <v>0</v>
      </c>
      <c r="U44" s="118">
        <f t="shared" si="17"/>
        <v>0</v>
      </c>
      <c r="V44" s="28"/>
      <c r="W44" s="96"/>
      <c r="X44" s="79"/>
      <c r="Y44" s="28"/>
      <c r="Z44" s="28"/>
      <c r="AA44" s="28"/>
      <c r="AB44" s="28"/>
      <c r="AC44" s="28"/>
      <c r="AD44" s="28"/>
      <c r="AE44" s="28"/>
      <c r="AF44" s="28"/>
      <c r="AG44" s="28"/>
      <c r="AH44" s="28"/>
      <c r="AI44" s="28"/>
      <c r="AJ44" s="28"/>
      <c r="AK44" s="28"/>
      <c r="AL44" s="28"/>
      <c r="AM44" s="28"/>
      <c r="AN44" s="28"/>
      <c r="AO44" s="28"/>
    </row>
    <row r="45" spans="1:41" ht="15.75" customHeight="1">
      <c r="A45" s="157" t="s">
        <v>2194</v>
      </c>
      <c r="B45" s="576" t="s">
        <v>2195</v>
      </c>
      <c r="C45" s="58"/>
      <c r="D45" s="59"/>
      <c r="E45" s="110" t="s">
        <v>2196</v>
      </c>
      <c r="F45" s="110">
        <v>30</v>
      </c>
      <c r="G45" s="174">
        <v>130</v>
      </c>
      <c r="H45" s="175">
        <v>0</v>
      </c>
      <c r="I45" s="58">
        <f t="shared" si="9"/>
        <v>160</v>
      </c>
      <c r="J45" s="58"/>
      <c r="K45" s="62"/>
      <c r="L45" s="58" t="s">
        <v>40</v>
      </c>
      <c r="M45" s="62">
        <f t="shared" si="10"/>
        <v>0</v>
      </c>
      <c r="N45" s="62">
        <f t="shared" si="11"/>
        <v>0</v>
      </c>
      <c r="O45" s="185"/>
      <c r="P45" s="118">
        <f t="shared" si="12"/>
        <v>0</v>
      </c>
      <c r="Q45" s="94">
        <f t="shared" si="13"/>
        <v>0</v>
      </c>
      <c r="R45" s="94">
        <f t="shared" si="14"/>
        <v>0</v>
      </c>
      <c r="S45" s="94">
        <f t="shared" si="15"/>
        <v>0</v>
      </c>
      <c r="T45" s="118">
        <f t="shared" si="16"/>
        <v>0</v>
      </c>
      <c r="U45" s="118">
        <f t="shared" si="17"/>
        <v>0</v>
      </c>
      <c r="V45" s="28"/>
      <c r="W45" s="96"/>
      <c r="X45" s="79"/>
      <c r="Y45" s="28"/>
      <c r="Z45" s="28"/>
      <c r="AA45" s="28"/>
      <c r="AB45" s="28"/>
      <c r="AC45" s="28"/>
      <c r="AD45" s="28"/>
      <c r="AE45" s="28"/>
      <c r="AF45" s="28"/>
      <c r="AG45" s="28"/>
      <c r="AH45" s="28"/>
      <c r="AI45" s="28"/>
      <c r="AJ45" s="28"/>
      <c r="AK45" s="28"/>
      <c r="AL45" s="28"/>
      <c r="AM45" s="28"/>
      <c r="AN45" s="28"/>
      <c r="AO45" s="28"/>
    </row>
    <row r="46" spans="1:41" ht="15.75" customHeight="1">
      <c r="A46" s="157" t="s">
        <v>2197</v>
      </c>
      <c r="B46" s="576" t="s">
        <v>2198</v>
      </c>
      <c r="C46" s="293"/>
      <c r="D46" s="294"/>
      <c r="E46" s="58" t="s">
        <v>2199</v>
      </c>
      <c r="F46" s="110">
        <v>1</v>
      </c>
      <c r="G46" s="174">
        <v>1</v>
      </c>
      <c r="H46" s="175">
        <v>5</v>
      </c>
      <c r="I46" s="110">
        <f t="shared" si="9"/>
        <v>7</v>
      </c>
      <c r="J46" s="58"/>
      <c r="K46" s="62"/>
      <c r="L46" s="58" t="s">
        <v>40</v>
      </c>
      <c r="M46" s="62">
        <f t="shared" si="10"/>
        <v>0</v>
      </c>
      <c r="N46" s="62">
        <f t="shared" si="11"/>
        <v>0</v>
      </c>
      <c r="O46" s="185"/>
      <c r="P46" s="118">
        <f t="shared" si="12"/>
        <v>0</v>
      </c>
      <c r="Q46" s="94">
        <f t="shared" si="13"/>
        <v>0</v>
      </c>
      <c r="R46" s="94">
        <f t="shared" si="14"/>
        <v>0</v>
      </c>
      <c r="S46" s="94">
        <f t="shared" si="15"/>
        <v>0</v>
      </c>
      <c r="T46" s="118">
        <f t="shared" si="16"/>
        <v>0</v>
      </c>
      <c r="U46" s="118">
        <f t="shared" si="17"/>
        <v>0</v>
      </c>
      <c r="V46" s="28"/>
      <c r="W46" s="96"/>
      <c r="X46" s="79"/>
      <c r="Y46" s="28"/>
      <c r="Z46" s="28"/>
      <c r="AA46" s="28"/>
      <c r="AB46" s="28"/>
      <c r="AC46" s="28"/>
      <c r="AD46" s="28"/>
      <c r="AE46" s="28"/>
      <c r="AF46" s="28"/>
      <c r="AG46" s="28"/>
      <c r="AH46" s="28"/>
      <c r="AI46" s="28"/>
      <c r="AJ46" s="28"/>
      <c r="AK46" s="28"/>
      <c r="AL46" s="28"/>
      <c r="AM46" s="28"/>
      <c r="AN46" s="28"/>
      <c r="AO46" s="28"/>
    </row>
    <row r="47" spans="1:41" ht="15.75" customHeight="1">
      <c r="A47" s="157" t="s">
        <v>2200</v>
      </c>
      <c r="B47" s="576" t="s">
        <v>2198</v>
      </c>
      <c r="C47" s="293"/>
      <c r="D47" s="294"/>
      <c r="E47" s="58" t="s">
        <v>2201</v>
      </c>
      <c r="F47" s="110">
        <v>1</v>
      </c>
      <c r="G47" s="174">
        <v>1</v>
      </c>
      <c r="H47" s="175">
        <v>50</v>
      </c>
      <c r="I47" s="58">
        <f t="shared" si="9"/>
        <v>52</v>
      </c>
      <c r="J47" s="58"/>
      <c r="K47" s="62"/>
      <c r="L47" s="58" t="s">
        <v>40</v>
      </c>
      <c r="M47" s="62">
        <f t="shared" si="10"/>
        <v>0</v>
      </c>
      <c r="N47" s="62">
        <f t="shared" si="11"/>
        <v>0</v>
      </c>
      <c r="O47" s="185"/>
      <c r="P47" s="118">
        <f t="shared" si="12"/>
        <v>0</v>
      </c>
      <c r="Q47" s="94">
        <f t="shared" si="13"/>
        <v>0</v>
      </c>
      <c r="R47" s="94">
        <f t="shared" si="14"/>
        <v>0</v>
      </c>
      <c r="S47" s="94">
        <f t="shared" si="15"/>
        <v>0</v>
      </c>
      <c r="T47" s="118">
        <f t="shared" si="16"/>
        <v>0</v>
      </c>
      <c r="U47" s="118">
        <f t="shared" si="17"/>
        <v>0</v>
      </c>
      <c r="V47" s="28"/>
      <c r="W47" s="96"/>
      <c r="X47" s="79"/>
      <c r="Y47" s="28"/>
      <c r="Z47" s="28"/>
      <c r="AA47" s="28"/>
      <c r="AB47" s="28"/>
      <c r="AC47" s="28"/>
      <c r="AD47" s="28"/>
      <c r="AE47" s="28"/>
      <c r="AF47" s="28"/>
      <c r="AG47" s="28"/>
      <c r="AH47" s="28"/>
      <c r="AI47" s="28"/>
      <c r="AJ47" s="28"/>
      <c r="AK47" s="28"/>
      <c r="AL47" s="28"/>
      <c r="AM47" s="28"/>
      <c r="AN47" s="28"/>
      <c r="AO47" s="28"/>
    </row>
    <row r="48" spans="1:41" ht="26.25" customHeight="1">
      <c r="A48" s="157" t="s">
        <v>2202</v>
      </c>
      <c r="B48" s="578" t="s">
        <v>2198</v>
      </c>
      <c r="C48" s="293"/>
      <c r="D48" s="294"/>
      <c r="E48" s="58" t="s">
        <v>2203</v>
      </c>
      <c r="F48" s="110">
        <v>2</v>
      </c>
      <c r="G48" s="174">
        <v>1</v>
      </c>
      <c r="H48" s="175">
        <v>50</v>
      </c>
      <c r="I48" s="58">
        <f t="shared" si="9"/>
        <v>53</v>
      </c>
      <c r="J48" s="58"/>
      <c r="K48" s="62"/>
      <c r="L48" s="58" t="s">
        <v>40</v>
      </c>
      <c r="M48" s="62">
        <f t="shared" si="10"/>
        <v>0</v>
      </c>
      <c r="N48" s="62">
        <f t="shared" si="11"/>
        <v>0</v>
      </c>
      <c r="O48" s="185"/>
      <c r="P48" s="118">
        <f t="shared" si="12"/>
        <v>0</v>
      </c>
      <c r="Q48" s="94">
        <f t="shared" si="13"/>
        <v>0</v>
      </c>
      <c r="R48" s="94">
        <f t="shared" si="14"/>
        <v>0</v>
      </c>
      <c r="S48" s="94">
        <f t="shared" si="15"/>
        <v>0</v>
      </c>
      <c r="T48" s="118">
        <f t="shared" si="16"/>
        <v>0</v>
      </c>
      <c r="U48" s="118">
        <f t="shared" si="17"/>
        <v>0</v>
      </c>
      <c r="V48" s="28"/>
      <c r="W48" s="96"/>
      <c r="X48" s="79"/>
      <c r="Y48" s="28"/>
      <c r="Z48" s="28"/>
      <c r="AA48" s="28"/>
      <c r="AB48" s="28"/>
      <c r="AC48" s="28"/>
      <c r="AD48" s="28"/>
      <c r="AE48" s="28"/>
      <c r="AF48" s="28"/>
      <c r="AG48" s="28"/>
      <c r="AH48" s="28"/>
      <c r="AI48" s="28"/>
      <c r="AJ48" s="28"/>
      <c r="AK48" s="28"/>
      <c r="AL48" s="28"/>
      <c r="AM48" s="28"/>
      <c r="AN48" s="28"/>
      <c r="AO48" s="28"/>
    </row>
    <row r="49" spans="1:41" ht="15.75" customHeight="1">
      <c r="A49" s="157" t="s">
        <v>2204</v>
      </c>
      <c r="B49" s="578" t="s">
        <v>2198</v>
      </c>
      <c r="C49" s="58"/>
      <c r="D49" s="59"/>
      <c r="E49" s="110" t="s">
        <v>2205</v>
      </c>
      <c r="F49" s="110">
        <v>2</v>
      </c>
      <c r="G49" s="174">
        <v>1</v>
      </c>
      <c r="H49" s="175">
        <v>20</v>
      </c>
      <c r="I49" s="58">
        <f t="shared" si="9"/>
        <v>23</v>
      </c>
      <c r="J49" s="58"/>
      <c r="K49" s="62"/>
      <c r="L49" s="58" t="s">
        <v>40</v>
      </c>
      <c r="M49" s="62">
        <f t="shared" si="10"/>
        <v>0</v>
      </c>
      <c r="N49" s="62">
        <f t="shared" si="11"/>
        <v>0</v>
      </c>
      <c r="O49" s="463"/>
      <c r="P49" s="118">
        <f t="shared" si="12"/>
        <v>0</v>
      </c>
      <c r="Q49" s="94">
        <f t="shared" si="13"/>
        <v>0</v>
      </c>
      <c r="R49" s="94">
        <f t="shared" si="14"/>
        <v>0</v>
      </c>
      <c r="S49" s="94">
        <f t="shared" si="15"/>
        <v>0</v>
      </c>
      <c r="T49" s="118">
        <f t="shared" si="16"/>
        <v>0</v>
      </c>
      <c r="U49" s="118">
        <f t="shared" si="17"/>
        <v>0</v>
      </c>
      <c r="V49" s="28"/>
      <c r="W49" s="96"/>
      <c r="X49" s="79"/>
      <c r="Y49" s="28"/>
      <c r="Z49" s="28"/>
      <c r="AA49" s="28"/>
      <c r="AB49" s="28"/>
      <c r="AC49" s="28"/>
      <c r="AD49" s="28"/>
      <c r="AE49" s="28"/>
      <c r="AF49" s="28"/>
      <c r="AG49" s="28"/>
      <c r="AH49" s="28"/>
      <c r="AI49" s="28"/>
      <c r="AJ49" s="28"/>
      <c r="AK49" s="28"/>
      <c r="AL49" s="28"/>
      <c r="AM49" s="28"/>
      <c r="AN49" s="28"/>
      <c r="AO49" s="28"/>
    </row>
    <row r="50" spans="1:41" ht="15.75" customHeight="1">
      <c r="A50" s="157" t="s">
        <v>2206</v>
      </c>
      <c r="B50" s="576" t="s">
        <v>2207</v>
      </c>
      <c r="C50" s="58"/>
      <c r="D50" s="59"/>
      <c r="E50" s="110" t="s">
        <v>2208</v>
      </c>
      <c r="F50" s="110">
        <v>15</v>
      </c>
      <c r="G50" s="174">
        <v>1</v>
      </c>
      <c r="H50" s="175">
        <v>3</v>
      </c>
      <c r="I50" s="58">
        <f t="shared" si="9"/>
        <v>19</v>
      </c>
      <c r="J50" s="58"/>
      <c r="K50" s="62"/>
      <c r="L50" s="58" t="s">
        <v>40</v>
      </c>
      <c r="M50" s="62">
        <f t="shared" si="10"/>
        <v>0</v>
      </c>
      <c r="N50" s="62">
        <f t="shared" si="11"/>
        <v>0</v>
      </c>
      <c r="O50" s="185"/>
      <c r="P50" s="118">
        <f t="shared" si="12"/>
        <v>0</v>
      </c>
      <c r="Q50" s="94">
        <f t="shared" si="13"/>
        <v>0</v>
      </c>
      <c r="R50" s="94">
        <f t="shared" si="14"/>
        <v>0</v>
      </c>
      <c r="S50" s="94">
        <f t="shared" si="15"/>
        <v>0</v>
      </c>
      <c r="T50" s="118">
        <f t="shared" si="16"/>
        <v>0</v>
      </c>
      <c r="U50" s="118">
        <f t="shared" si="17"/>
        <v>0</v>
      </c>
      <c r="V50" s="28"/>
      <c r="W50" s="96"/>
      <c r="X50" s="79"/>
      <c r="Y50" s="28"/>
      <c r="Z50" s="28"/>
      <c r="AA50" s="28"/>
      <c r="AB50" s="28"/>
      <c r="AC50" s="28"/>
      <c r="AD50" s="28"/>
      <c r="AE50" s="28"/>
      <c r="AF50" s="28"/>
      <c r="AG50" s="28"/>
      <c r="AH50" s="28"/>
      <c r="AI50" s="28"/>
      <c r="AJ50" s="28"/>
      <c r="AK50" s="28"/>
      <c r="AL50" s="28"/>
      <c r="AM50" s="28"/>
      <c r="AN50" s="28"/>
      <c r="AO50" s="28"/>
    </row>
    <row r="51" spans="1:41" ht="15.75" customHeight="1">
      <c r="A51" s="157" t="s">
        <v>2209</v>
      </c>
      <c r="B51" s="576" t="s">
        <v>2210</v>
      </c>
      <c r="C51" s="58"/>
      <c r="D51" s="59"/>
      <c r="E51" s="110" t="s">
        <v>2211</v>
      </c>
      <c r="F51" s="110">
        <v>5</v>
      </c>
      <c r="G51" s="174">
        <v>1</v>
      </c>
      <c r="H51" s="175">
        <v>5</v>
      </c>
      <c r="I51" s="58">
        <f t="shared" si="9"/>
        <v>11</v>
      </c>
      <c r="J51" s="58"/>
      <c r="K51" s="62"/>
      <c r="L51" s="58" t="s">
        <v>40</v>
      </c>
      <c r="M51" s="62">
        <f t="shared" si="10"/>
        <v>0</v>
      </c>
      <c r="N51" s="62">
        <f t="shared" si="11"/>
        <v>0</v>
      </c>
      <c r="O51" s="185"/>
      <c r="P51" s="118">
        <f t="shared" si="12"/>
        <v>0</v>
      </c>
      <c r="Q51" s="94">
        <f t="shared" si="13"/>
        <v>0</v>
      </c>
      <c r="R51" s="94">
        <f t="shared" si="14"/>
        <v>0</v>
      </c>
      <c r="S51" s="94">
        <f t="shared" si="15"/>
        <v>0</v>
      </c>
      <c r="T51" s="118">
        <f t="shared" si="16"/>
        <v>0</v>
      </c>
      <c r="U51" s="118">
        <f t="shared" si="17"/>
        <v>0</v>
      </c>
      <c r="V51" s="28"/>
      <c r="W51" s="96"/>
      <c r="X51" s="79"/>
      <c r="Y51" s="28"/>
      <c r="Z51" s="28"/>
      <c r="AA51" s="28"/>
      <c r="AB51" s="28"/>
      <c r="AC51" s="28"/>
      <c r="AD51" s="28"/>
      <c r="AE51" s="28"/>
      <c r="AF51" s="28"/>
      <c r="AG51" s="28"/>
      <c r="AH51" s="28"/>
      <c r="AI51" s="28"/>
      <c r="AJ51" s="28"/>
      <c r="AK51" s="28"/>
      <c r="AL51" s="28"/>
      <c r="AM51" s="28"/>
      <c r="AN51" s="28"/>
      <c r="AO51" s="28"/>
    </row>
    <row r="52" spans="1:41" ht="15.75" customHeight="1">
      <c r="A52" s="157" t="s">
        <v>2212</v>
      </c>
      <c r="B52" s="576" t="s">
        <v>2213</v>
      </c>
      <c r="C52" s="58"/>
      <c r="D52" s="59"/>
      <c r="E52" s="110" t="s">
        <v>2214</v>
      </c>
      <c r="F52" s="90">
        <v>10</v>
      </c>
      <c r="G52" s="91">
        <v>1</v>
      </c>
      <c r="H52" s="92">
        <v>5</v>
      </c>
      <c r="I52" s="93">
        <f t="shared" si="9"/>
        <v>16</v>
      </c>
      <c r="J52" s="58"/>
      <c r="K52" s="62"/>
      <c r="L52" s="58" t="s">
        <v>40</v>
      </c>
      <c r="M52" s="62">
        <f t="shared" si="10"/>
        <v>0</v>
      </c>
      <c r="N52" s="62">
        <f t="shared" si="11"/>
        <v>0</v>
      </c>
      <c r="O52" s="185"/>
      <c r="P52" s="118">
        <f t="shared" si="12"/>
        <v>0</v>
      </c>
      <c r="Q52" s="94">
        <f t="shared" si="13"/>
        <v>0</v>
      </c>
      <c r="R52" s="94">
        <f t="shared" si="14"/>
        <v>0</v>
      </c>
      <c r="S52" s="94">
        <f t="shared" si="15"/>
        <v>0</v>
      </c>
      <c r="T52" s="118">
        <f t="shared" si="16"/>
        <v>0</v>
      </c>
      <c r="U52" s="118">
        <f t="shared" si="17"/>
        <v>0</v>
      </c>
      <c r="V52" s="28"/>
      <c r="W52" s="96"/>
      <c r="X52" s="79"/>
      <c r="Y52" s="28"/>
      <c r="Z52" s="28"/>
      <c r="AA52" s="28"/>
      <c r="AB52" s="28"/>
      <c r="AC52" s="28"/>
      <c r="AD52" s="28"/>
      <c r="AE52" s="28"/>
      <c r="AF52" s="28"/>
      <c r="AG52" s="28"/>
      <c r="AH52" s="28"/>
      <c r="AI52" s="28"/>
      <c r="AJ52" s="28"/>
      <c r="AK52" s="28"/>
      <c r="AL52" s="28"/>
      <c r="AM52" s="28"/>
      <c r="AN52" s="28"/>
      <c r="AO52" s="28"/>
    </row>
    <row r="53" spans="1:41" ht="15.75" customHeight="1">
      <c r="A53" s="157" t="s">
        <v>2215</v>
      </c>
      <c r="B53" s="576" t="s">
        <v>2216</v>
      </c>
      <c r="C53" s="58"/>
      <c r="D53" s="59"/>
      <c r="E53" s="110" t="s">
        <v>2109</v>
      </c>
      <c r="F53" s="90">
        <v>5</v>
      </c>
      <c r="G53" s="91">
        <v>1</v>
      </c>
      <c r="H53" s="92">
        <v>5</v>
      </c>
      <c r="I53" s="93">
        <f t="shared" si="9"/>
        <v>11</v>
      </c>
      <c r="J53" s="58"/>
      <c r="K53" s="62"/>
      <c r="L53" s="58" t="s">
        <v>40</v>
      </c>
      <c r="M53" s="62">
        <f t="shared" si="10"/>
        <v>0</v>
      </c>
      <c r="N53" s="62">
        <f t="shared" si="11"/>
        <v>0</v>
      </c>
      <c r="O53" s="185"/>
      <c r="P53" s="118">
        <f t="shared" si="12"/>
        <v>0</v>
      </c>
      <c r="Q53" s="94">
        <f t="shared" si="13"/>
        <v>0</v>
      </c>
      <c r="R53" s="94">
        <f t="shared" si="14"/>
        <v>0</v>
      </c>
      <c r="S53" s="94">
        <f t="shared" si="15"/>
        <v>0</v>
      </c>
      <c r="T53" s="118">
        <f t="shared" si="16"/>
        <v>0</v>
      </c>
      <c r="U53" s="118">
        <f t="shared" si="17"/>
        <v>0</v>
      </c>
      <c r="V53" s="28"/>
      <c r="W53" s="96"/>
      <c r="X53" s="79"/>
      <c r="Y53" s="28"/>
      <c r="Z53" s="28"/>
      <c r="AA53" s="28"/>
      <c r="AB53" s="28"/>
      <c r="AC53" s="28"/>
      <c r="AD53" s="28"/>
      <c r="AE53" s="28"/>
      <c r="AF53" s="28"/>
      <c r="AG53" s="28"/>
      <c r="AH53" s="28"/>
      <c r="AI53" s="28"/>
      <c r="AJ53" s="28"/>
      <c r="AK53" s="28"/>
      <c r="AL53" s="28"/>
      <c r="AM53" s="28"/>
      <c r="AN53" s="28"/>
      <c r="AO53" s="28"/>
    </row>
    <row r="54" spans="1:41" ht="15.75" customHeight="1">
      <c r="A54" s="157" t="s">
        <v>2217</v>
      </c>
      <c r="B54" s="576" t="s">
        <v>2218</v>
      </c>
      <c r="C54" s="58"/>
      <c r="D54" s="59"/>
      <c r="E54" s="110" t="s">
        <v>2214</v>
      </c>
      <c r="F54" s="90">
        <v>15</v>
      </c>
      <c r="G54" s="91">
        <v>15</v>
      </c>
      <c r="H54" s="92">
        <v>10</v>
      </c>
      <c r="I54" s="93">
        <f t="shared" si="9"/>
        <v>40</v>
      </c>
      <c r="J54" s="58"/>
      <c r="K54" s="62"/>
      <c r="L54" s="58" t="s">
        <v>40</v>
      </c>
      <c r="M54" s="62">
        <f t="shared" si="10"/>
        <v>0</v>
      </c>
      <c r="N54" s="62">
        <f t="shared" si="11"/>
        <v>0</v>
      </c>
      <c r="O54" s="185"/>
      <c r="P54" s="118">
        <f t="shared" si="12"/>
        <v>0</v>
      </c>
      <c r="Q54" s="94">
        <f t="shared" si="13"/>
        <v>0</v>
      </c>
      <c r="R54" s="94">
        <f t="shared" si="14"/>
        <v>0</v>
      </c>
      <c r="S54" s="94">
        <f t="shared" si="15"/>
        <v>0</v>
      </c>
      <c r="T54" s="118">
        <f t="shared" si="16"/>
        <v>0</v>
      </c>
      <c r="U54" s="118">
        <f t="shared" si="17"/>
        <v>0</v>
      </c>
      <c r="V54" s="28"/>
      <c r="W54" s="96"/>
      <c r="X54" s="79"/>
      <c r="Y54" s="28"/>
      <c r="Z54" s="28"/>
      <c r="AA54" s="28"/>
      <c r="AB54" s="28"/>
      <c r="AC54" s="28"/>
      <c r="AD54" s="28"/>
      <c r="AE54" s="28"/>
      <c r="AF54" s="28"/>
      <c r="AG54" s="28"/>
      <c r="AH54" s="28"/>
      <c r="AI54" s="28"/>
      <c r="AJ54" s="28"/>
      <c r="AK54" s="28"/>
      <c r="AL54" s="28"/>
      <c r="AM54" s="28"/>
      <c r="AN54" s="28"/>
      <c r="AO54" s="28"/>
    </row>
    <row r="55" spans="1:41" ht="15.75" customHeight="1">
      <c r="A55" s="157" t="s">
        <v>2219</v>
      </c>
      <c r="B55" s="576" t="s">
        <v>2220</v>
      </c>
      <c r="C55" s="58"/>
      <c r="D55" s="59"/>
      <c r="E55" s="110" t="s">
        <v>2221</v>
      </c>
      <c r="F55" s="110">
        <v>15</v>
      </c>
      <c r="G55" s="174">
        <v>2</v>
      </c>
      <c r="H55" s="175">
        <v>20</v>
      </c>
      <c r="I55" s="58">
        <f t="shared" si="9"/>
        <v>37</v>
      </c>
      <c r="J55" s="58"/>
      <c r="K55" s="62"/>
      <c r="L55" s="58" t="s">
        <v>40</v>
      </c>
      <c r="M55" s="62">
        <f t="shared" si="10"/>
        <v>0</v>
      </c>
      <c r="N55" s="62">
        <f t="shared" si="11"/>
        <v>0</v>
      </c>
      <c r="O55" s="185"/>
      <c r="P55" s="118">
        <f t="shared" si="12"/>
        <v>0</v>
      </c>
      <c r="Q55" s="94">
        <f t="shared" si="13"/>
        <v>0</v>
      </c>
      <c r="R55" s="94">
        <f t="shared" si="14"/>
        <v>0</v>
      </c>
      <c r="S55" s="94">
        <f t="shared" si="15"/>
        <v>0</v>
      </c>
      <c r="T55" s="118">
        <f t="shared" si="16"/>
        <v>0</v>
      </c>
      <c r="U55" s="118">
        <f t="shared" si="17"/>
        <v>0</v>
      </c>
      <c r="V55" s="28"/>
      <c r="W55" s="96"/>
      <c r="X55" s="79"/>
      <c r="Y55" s="28"/>
      <c r="Z55" s="28"/>
      <c r="AA55" s="28"/>
      <c r="AB55" s="28"/>
      <c r="AC55" s="28"/>
      <c r="AD55" s="28"/>
      <c r="AE55" s="28"/>
      <c r="AF55" s="28"/>
      <c r="AG55" s="28"/>
      <c r="AH55" s="28"/>
      <c r="AI55" s="28"/>
      <c r="AJ55" s="28"/>
      <c r="AK55" s="28"/>
      <c r="AL55" s="28"/>
      <c r="AM55" s="28"/>
      <c r="AN55" s="28"/>
      <c r="AO55" s="28"/>
    </row>
    <row r="56" spans="1:41" ht="15.75" customHeight="1">
      <c r="A56" s="157" t="s">
        <v>2222</v>
      </c>
      <c r="B56" s="340" t="s">
        <v>2220</v>
      </c>
      <c r="C56" s="88"/>
      <c r="D56" s="89"/>
      <c r="E56" s="160" t="s">
        <v>2223</v>
      </c>
      <c r="F56" s="110">
        <v>1</v>
      </c>
      <c r="G56" s="174">
        <v>1</v>
      </c>
      <c r="H56" s="175">
        <v>5</v>
      </c>
      <c r="I56" s="86">
        <f t="shared" si="9"/>
        <v>7</v>
      </c>
      <c r="J56" s="86"/>
      <c r="K56" s="195"/>
      <c r="L56" s="86" t="s">
        <v>40</v>
      </c>
      <c r="M56" s="195">
        <f t="shared" si="10"/>
        <v>0</v>
      </c>
      <c r="N56" s="195">
        <f t="shared" si="11"/>
        <v>0</v>
      </c>
      <c r="O56" s="185"/>
      <c r="P56" s="118">
        <f t="shared" si="12"/>
        <v>0</v>
      </c>
      <c r="Q56" s="94">
        <f t="shared" si="13"/>
        <v>0</v>
      </c>
      <c r="R56" s="94">
        <f t="shared" si="14"/>
        <v>0</v>
      </c>
      <c r="S56" s="94">
        <f t="shared" si="15"/>
        <v>0</v>
      </c>
      <c r="T56" s="118">
        <f t="shared" si="16"/>
        <v>0</v>
      </c>
      <c r="U56" s="118">
        <f t="shared" si="17"/>
        <v>0</v>
      </c>
      <c r="V56" s="28"/>
      <c r="W56" s="96"/>
      <c r="X56" s="79"/>
      <c r="Y56" s="28"/>
      <c r="Z56" s="28"/>
      <c r="AA56" s="28"/>
      <c r="AB56" s="28"/>
      <c r="AC56" s="28"/>
      <c r="AD56" s="28"/>
      <c r="AE56" s="28"/>
      <c r="AF56" s="28"/>
      <c r="AG56" s="28"/>
      <c r="AH56" s="28"/>
      <c r="AI56" s="28"/>
      <c r="AJ56" s="28"/>
      <c r="AK56" s="28"/>
      <c r="AL56" s="28"/>
      <c r="AM56" s="28"/>
      <c r="AN56" s="28"/>
      <c r="AO56" s="28"/>
    </row>
    <row r="57" spans="1:41" ht="15.75" customHeight="1">
      <c r="A57" s="157" t="s">
        <v>2224</v>
      </c>
      <c r="B57" s="530" t="s">
        <v>2225</v>
      </c>
      <c r="C57" s="483"/>
      <c r="D57" s="89"/>
      <c r="E57" s="579" t="s">
        <v>2226</v>
      </c>
      <c r="F57" s="110">
        <v>3</v>
      </c>
      <c r="G57" s="174">
        <v>0</v>
      </c>
      <c r="H57" s="175">
        <v>0</v>
      </c>
      <c r="I57" s="58">
        <f t="shared" si="9"/>
        <v>3</v>
      </c>
      <c r="J57" s="58"/>
      <c r="K57" s="447"/>
      <c r="L57" s="58" t="s">
        <v>40</v>
      </c>
      <c r="M57" s="63">
        <f t="shared" si="10"/>
        <v>0</v>
      </c>
      <c r="N57" s="63">
        <f t="shared" si="11"/>
        <v>0</v>
      </c>
      <c r="O57" s="463"/>
      <c r="P57" s="118">
        <f t="shared" si="12"/>
        <v>0</v>
      </c>
      <c r="Q57" s="94">
        <f t="shared" si="13"/>
        <v>0</v>
      </c>
      <c r="R57" s="94">
        <f t="shared" si="14"/>
        <v>0</v>
      </c>
      <c r="S57" s="94">
        <f t="shared" si="15"/>
        <v>0</v>
      </c>
      <c r="T57" s="118">
        <f t="shared" si="16"/>
        <v>0</v>
      </c>
      <c r="U57" s="118">
        <f t="shared" si="17"/>
        <v>0</v>
      </c>
      <c r="V57" s="28"/>
      <c r="W57" s="96"/>
      <c r="X57" s="79"/>
      <c r="Y57" s="28"/>
      <c r="Z57" s="28"/>
      <c r="AA57" s="28"/>
      <c r="AB57" s="28"/>
      <c r="AC57" s="28"/>
      <c r="AD57" s="28"/>
      <c r="AE57" s="28"/>
      <c r="AF57" s="28"/>
      <c r="AG57" s="28"/>
      <c r="AH57" s="28"/>
      <c r="AI57" s="28"/>
      <c r="AJ57" s="28"/>
      <c r="AK57" s="28"/>
      <c r="AL57" s="28"/>
      <c r="AM57" s="28"/>
      <c r="AN57" s="28"/>
      <c r="AO57" s="28"/>
    </row>
    <row r="58" spans="1:41" ht="15.75" customHeight="1">
      <c r="A58" s="157" t="s">
        <v>2227</v>
      </c>
      <c r="B58" s="530" t="s">
        <v>2228</v>
      </c>
      <c r="C58" s="483"/>
      <c r="D58" s="89"/>
      <c r="E58" s="579" t="s">
        <v>2229</v>
      </c>
      <c r="F58" s="110">
        <v>2</v>
      </c>
      <c r="G58" s="174">
        <v>0</v>
      </c>
      <c r="H58" s="175">
        <v>0</v>
      </c>
      <c r="I58" s="58">
        <f t="shared" si="9"/>
        <v>2</v>
      </c>
      <c r="J58" s="58"/>
      <c r="K58" s="447"/>
      <c r="L58" s="58" t="s">
        <v>40</v>
      </c>
      <c r="M58" s="63">
        <f t="shared" si="10"/>
        <v>0</v>
      </c>
      <c r="N58" s="63">
        <f t="shared" si="11"/>
        <v>0</v>
      </c>
      <c r="O58" s="463"/>
      <c r="P58" s="118">
        <f t="shared" si="12"/>
        <v>0</v>
      </c>
      <c r="Q58" s="94">
        <f t="shared" si="13"/>
        <v>0</v>
      </c>
      <c r="R58" s="94">
        <f t="shared" si="14"/>
        <v>0</v>
      </c>
      <c r="S58" s="94">
        <f t="shared" si="15"/>
        <v>0</v>
      </c>
      <c r="T58" s="118">
        <f t="shared" si="16"/>
        <v>0</v>
      </c>
      <c r="U58" s="118">
        <f t="shared" si="17"/>
        <v>0</v>
      </c>
      <c r="V58" s="28"/>
      <c r="W58" s="96"/>
      <c r="X58" s="79"/>
      <c r="Y58" s="28"/>
      <c r="Z58" s="28"/>
      <c r="AA58" s="28"/>
      <c r="AB58" s="28"/>
      <c r="AC58" s="28"/>
      <c r="AD58" s="28"/>
      <c r="AE58" s="28"/>
      <c r="AF58" s="28"/>
      <c r="AG58" s="28"/>
      <c r="AH58" s="28"/>
      <c r="AI58" s="28"/>
      <c r="AJ58" s="28"/>
      <c r="AK58" s="28"/>
      <c r="AL58" s="28"/>
      <c r="AM58" s="28"/>
      <c r="AN58" s="28"/>
      <c r="AO58" s="28"/>
    </row>
    <row r="59" spans="1:41" ht="15.75" customHeight="1">
      <c r="A59" s="157" t="s">
        <v>2230</v>
      </c>
      <c r="B59" s="530" t="s">
        <v>2231</v>
      </c>
      <c r="C59" s="483"/>
      <c r="D59" s="89"/>
      <c r="E59" s="580" t="s">
        <v>2232</v>
      </c>
      <c r="F59" s="110">
        <v>5</v>
      </c>
      <c r="G59" s="174">
        <v>40</v>
      </c>
      <c r="H59" s="175">
        <v>50</v>
      </c>
      <c r="I59" s="86">
        <f t="shared" si="9"/>
        <v>95</v>
      </c>
      <c r="J59" s="86"/>
      <c r="K59" s="195"/>
      <c r="L59" s="86" t="s">
        <v>40</v>
      </c>
      <c r="M59" s="460">
        <f t="shared" si="10"/>
        <v>0</v>
      </c>
      <c r="N59" s="460">
        <f t="shared" si="11"/>
        <v>0</v>
      </c>
      <c r="O59" s="463"/>
      <c r="P59" s="118">
        <f t="shared" si="12"/>
        <v>0</v>
      </c>
      <c r="Q59" s="94">
        <f t="shared" si="13"/>
        <v>0</v>
      </c>
      <c r="R59" s="94">
        <f t="shared" si="14"/>
        <v>0</v>
      </c>
      <c r="S59" s="94">
        <f t="shared" si="15"/>
        <v>0</v>
      </c>
      <c r="T59" s="118">
        <f t="shared" si="16"/>
        <v>0</v>
      </c>
      <c r="U59" s="118">
        <f t="shared" si="17"/>
        <v>0</v>
      </c>
      <c r="V59" s="28"/>
      <c r="W59" s="96"/>
      <c r="X59" s="79"/>
      <c r="Y59" s="28"/>
      <c r="Z59" s="28"/>
      <c r="AA59" s="28"/>
      <c r="AB59" s="28"/>
      <c r="AC59" s="28"/>
      <c r="AD59" s="28"/>
      <c r="AE59" s="28"/>
      <c r="AF59" s="28"/>
      <c r="AG59" s="28"/>
      <c r="AH59" s="28"/>
      <c r="AI59" s="28"/>
      <c r="AJ59" s="28"/>
      <c r="AK59" s="28"/>
      <c r="AL59" s="28"/>
      <c r="AM59" s="28"/>
      <c r="AN59" s="28"/>
      <c r="AO59" s="28"/>
    </row>
    <row r="60" spans="1:41" ht="15.75" customHeight="1">
      <c r="A60" s="157" t="s">
        <v>2233</v>
      </c>
      <c r="B60" s="366" t="s">
        <v>2234</v>
      </c>
      <c r="C60" s="366"/>
      <c r="D60" s="59"/>
      <c r="E60" s="58" t="s">
        <v>2235</v>
      </c>
      <c r="F60" s="147">
        <v>3</v>
      </c>
      <c r="G60" s="213">
        <v>0</v>
      </c>
      <c r="H60" s="214">
        <v>0</v>
      </c>
      <c r="I60" s="147">
        <f t="shared" si="9"/>
        <v>3</v>
      </c>
      <c r="J60" s="58"/>
      <c r="K60" s="447"/>
      <c r="L60" s="58" t="s">
        <v>40</v>
      </c>
      <c r="M60" s="63">
        <f t="shared" si="10"/>
        <v>0</v>
      </c>
      <c r="N60" s="63">
        <f t="shared" si="11"/>
        <v>0</v>
      </c>
      <c r="O60" s="185"/>
      <c r="P60" s="118">
        <f t="shared" si="12"/>
        <v>0</v>
      </c>
      <c r="Q60" s="94">
        <f t="shared" si="13"/>
        <v>0</v>
      </c>
      <c r="R60" s="94">
        <f t="shared" si="14"/>
        <v>0</v>
      </c>
      <c r="S60" s="94">
        <f t="shared" si="15"/>
        <v>0</v>
      </c>
      <c r="T60" s="118">
        <f t="shared" si="16"/>
        <v>0</v>
      </c>
      <c r="U60" s="118">
        <f t="shared" si="17"/>
        <v>0</v>
      </c>
      <c r="V60" s="28"/>
      <c r="W60" s="96"/>
      <c r="X60" s="79"/>
      <c r="Y60" s="28"/>
      <c r="Z60" s="28"/>
      <c r="AA60" s="28"/>
      <c r="AB60" s="28"/>
      <c r="AC60" s="28"/>
      <c r="AD60" s="28"/>
      <c r="AE60" s="28"/>
      <c r="AF60" s="28"/>
      <c r="AG60" s="28"/>
      <c r="AH60" s="28"/>
      <c r="AI60" s="28"/>
      <c r="AJ60" s="28"/>
      <c r="AK60" s="28"/>
      <c r="AL60" s="28"/>
      <c r="AM60" s="28"/>
      <c r="AN60" s="28"/>
      <c r="AO60" s="28"/>
    </row>
    <row r="61" spans="1:41" ht="15.75" customHeight="1">
      <c r="A61" s="157" t="s">
        <v>2236</v>
      </c>
      <c r="B61" s="110" t="s">
        <v>2237</v>
      </c>
      <c r="C61" s="58"/>
      <c r="D61" s="59"/>
      <c r="E61" s="110" t="s">
        <v>2238</v>
      </c>
      <c r="F61" s="110">
        <v>70</v>
      </c>
      <c r="G61" s="174">
        <v>0</v>
      </c>
      <c r="H61" s="175">
        <v>60</v>
      </c>
      <c r="I61" s="58">
        <f t="shared" si="9"/>
        <v>130</v>
      </c>
      <c r="J61" s="58"/>
      <c r="K61" s="62"/>
      <c r="L61" s="58" t="s">
        <v>40</v>
      </c>
      <c r="M61" s="62">
        <f t="shared" si="10"/>
        <v>0</v>
      </c>
      <c r="N61" s="62">
        <f t="shared" si="11"/>
        <v>0</v>
      </c>
      <c r="O61" s="185"/>
      <c r="P61" s="118">
        <f t="shared" si="12"/>
        <v>0</v>
      </c>
      <c r="Q61" s="94">
        <f t="shared" si="13"/>
        <v>0</v>
      </c>
      <c r="R61" s="94">
        <f t="shared" si="14"/>
        <v>0</v>
      </c>
      <c r="S61" s="94">
        <f t="shared" si="15"/>
        <v>0</v>
      </c>
      <c r="T61" s="118">
        <f t="shared" si="16"/>
        <v>0</v>
      </c>
      <c r="U61" s="118">
        <f t="shared" si="17"/>
        <v>0</v>
      </c>
      <c r="V61" s="28"/>
      <c r="W61" s="96"/>
      <c r="X61" s="79"/>
      <c r="Y61" s="28"/>
      <c r="Z61" s="28"/>
      <c r="AA61" s="28"/>
      <c r="AB61" s="28"/>
      <c r="AC61" s="28"/>
      <c r="AD61" s="28"/>
      <c r="AE61" s="28"/>
      <c r="AF61" s="28"/>
      <c r="AG61" s="28"/>
      <c r="AH61" s="28"/>
      <c r="AI61" s="28"/>
      <c r="AJ61" s="28"/>
      <c r="AK61" s="28"/>
      <c r="AL61" s="28"/>
      <c r="AM61" s="28"/>
      <c r="AN61" s="28"/>
      <c r="AO61" s="28"/>
    </row>
    <row r="62" spans="1:41" ht="15.75" customHeight="1">
      <c r="A62" s="157" t="s">
        <v>2239</v>
      </c>
      <c r="B62" s="110" t="s">
        <v>2240</v>
      </c>
      <c r="C62" s="58"/>
      <c r="D62" s="59"/>
      <c r="E62" s="110" t="s">
        <v>2241</v>
      </c>
      <c r="F62" s="110">
        <v>120</v>
      </c>
      <c r="G62" s="174">
        <v>75</v>
      </c>
      <c r="H62" s="175">
        <v>70</v>
      </c>
      <c r="I62" s="58">
        <f t="shared" si="9"/>
        <v>265</v>
      </c>
      <c r="J62" s="58"/>
      <c r="K62" s="62"/>
      <c r="L62" s="58" t="s">
        <v>40</v>
      </c>
      <c r="M62" s="62">
        <f t="shared" si="10"/>
        <v>0</v>
      </c>
      <c r="N62" s="62">
        <f t="shared" si="11"/>
        <v>0</v>
      </c>
      <c r="O62" s="185"/>
      <c r="P62" s="118">
        <f t="shared" si="12"/>
        <v>0</v>
      </c>
      <c r="Q62" s="94">
        <f t="shared" si="13"/>
        <v>0</v>
      </c>
      <c r="R62" s="94">
        <f t="shared" si="14"/>
        <v>0</v>
      </c>
      <c r="S62" s="94">
        <f t="shared" si="15"/>
        <v>0</v>
      </c>
      <c r="T62" s="118">
        <f t="shared" si="16"/>
        <v>0</v>
      </c>
      <c r="U62" s="118">
        <f t="shared" si="17"/>
        <v>0</v>
      </c>
      <c r="V62" s="28"/>
      <c r="W62" s="96"/>
      <c r="X62" s="79"/>
      <c r="Y62" s="28"/>
      <c r="Z62" s="28"/>
      <c r="AA62" s="28"/>
      <c r="AB62" s="28"/>
      <c r="AC62" s="28"/>
      <c r="AD62" s="28"/>
      <c r="AE62" s="28"/>
      <c r="AF62" s="28"/>
      <c r="AG62" s="28"/>
      <c r="AH62" s="28"/>
      <c r="AI62" s="28"/>
      <c r="AJ62" s="28"/>
      <c r="AK62" s="28"/>
      <c r="AL62" s="28"/>
      <c r="AM62" s="28"/>
      <c r="AN62" s="28"/>
      <c r="AO62" s="28"/>
    </row>
    <row r="63" spans="1:41" ht="15.75" customHeight="1">
      <c r="A63" s="157" t="s">
        <v>2242</v>
      </c>
      <c r="B63" s="110" t="s">
        <v>2243</v>
      </c>
      <c r="C63" s="58"/>
      <c r="D63" s="59"/>
      <c r="E63" s="110" t="s">
        <v>2244</v>
      </c>
      <c r="F63" s="110">
        <v>30</v>
      </c>
      <c r="G63" s="174">
        <v>0</v>
      </c>
      <c r="H63" s="175">
        <v>10</v>
      </c>
      <c r="I63" s="58">
        <f t="shared" si="9"/>
        <v>40</v>
      </c>
      <c r="J63" s="58"/>
      <c r="K63" s="62"/>
      <c r="L63" s="58" t="s">
        <v>40</v>
      </c>
      <c r="M63" s="62">
        <f t="shared" si="10"/>
        <v>0</v>
      </c>
      <c r="N63" s="62">
        <f t="shared" si="11"/>
        <v>0</v>
      </c>
      <c r="O63" s="185"/>
      <c r="P63" s="118">
        <f t="shared" si="12"/>
        <v>0</v>
      </c>
      <c r="Q63" s="94">
        <f t="shared" si="13"/>
        <v>0</v>
      </c>
      <c r="R63" s="94">
        <f t="shared" si="14"/>
        <v>0</v>
      </c>
      <c r="S63" s="94">
        <f t="shared" si="15"/>
        <v>0</v>
      </c>
      <c r="T63" s="118">
        <f t="shared" si="16"/>
        <v>0</v>
      </c>
      <c r="U63" s="118">
        <f t="shared" si="17"/>
        <v>0</v>
      </c>
      <c r="V63" s="28"/>
      <c r="W63" s="96"/>
      <c r="X63" s="79"/>
      <c r="Y63" s="28"/>
      <c r="Z63" s="28"/>
      <c r="AA63" s="28"/>
      <c r="AB63" s="28"/>
      <c r="AC63" s="28"/>
      <c r="AD63" s="28"/>
      <c r="AE63" s="28"/>
      <c r="AF63" s="28"/>
      <c r="AG63" s="28"/>
      <c r="AH63" s="28"/>
      <c r="AI63" s="28"/>
      <c r="AJ63" s="28"/>
      <c r="AK63" s="28"/>
      <c r="AL63" s="28"/>
      <c r="AM63" s="28"/>
      <c r="AN63" s="28"/>
      <c r="AO63" s="28"/>
    </row>
    <row r="64" spans="1:41" ht="15.75" customHeight="1">
      <c r="A64" s="157" t="s">
        <v>2245</v>
      </c>
      <c r="B64" s="110" t="s">
        <v>2246</v>
      </c>
      <c r="C64" s="58"/>
      <c r="D64" s="59"/>
      <c r="E64" s="110" t="s">
        <v>2247</v>
      </c>
      <c r="F64" s="110">
        <v>1</v>
      </c>
      <c r="G64" s="174">
        <v>330</v>
      </c>
      <c r="H64" s="175">
        <v>2</v>
      </c>
      <c r="I64" s="58">
        <f t="shared" si="9"/>
        <v>333</v>
      </c>
      <c r="J64" s="58"/>
      <c r="K64" s="62"/>
      <c r="L64" s="58" t="s">
        <v>40</v>
      </c>
      <c r="M64" s="62">
        <f t="shared" si="10"/>
        <v>0</v>
      </c>
      <c r="N64" s="62">
        <f t="shared" si="11"/>
        <v>0</v>
      </c>
      <c r="O64" s="185"/>
      <c r="P64" s="118">
        <f t="shared" si="12"/>
        <v>0</v>
      </c>
      <c r="Q64" s="94">
        <f t="shared" si="13"/>
        <v>0</v>
      </c>
      <c r="R64" s="94">
        <f t="shared" si="14"/>
        <v>0</v>
      </c>
      <c r="S64" s="94">
        <f t="shared" si="15"/>
        <v>0</v>
      </c>
      <c r="T64" s="118">
        <f t="shared" si="16"/>
        <v>0</v>
      </c>
      <c r="U64" s="118">
        <f t="shared" si="17"/>
        <v>0</v>
      </c>
      <c r="V64" s="28"/>
      <c r="W64" s="96"/>
      <c r="X64" s="79"/>
      <c r="Y64" s="28"/>
      <c r="Z64" s="28"/>
      <c r="AA64" s="28"/>
      <c r="AB64" s="28"/>
      <c r="AC64" s="28"/>
      <c r="AD64" s="28"/>
      <c r="AE64" s="28"/>
      <c r="AF64" s="28"/>
      <c r="AG64" s="28"/>
      <c r="AH64" s="28"/>
      <c r="AI64" s="28"/>
      <c r="AJ64" s="28"/>
      <c r="AK64" s="28"/>
      <c r="AL64" s="28"/>
      <c r="AM64" s="28"/>
      <c r="AN64" s="28"/>
      <c r="AO64" s="28"/>
    </row>
    <row r="65" spans="1:41" ht="15.75" customHeight="1">
      <c r="A65" s="157" t="s">
        <v>2248</v>
      </c>
      <c r="B65" s="110" t="s">
        <v>2249</v>
      </c>
      <c r="C65" s="58"/>
      <c r="D65" s="59"/>
      <c r="E65" s="110" t="s">
        <v>2250</v>
      </c>
      <c r="F65" s="110">
        <v>1</v>
      </c>
      <c r="G65" s="174">
        <v>0</v>
      </c>
      <c r="H65" s="175">
        <v>3</v>
      </c>
      <c r="I65" s="58">
        <f t="shared" si="9"/>
        <v>4</v>
      </c>
      <c r="J65" s="58"/>
      <c r="K65" s="62"/>
      <c r="L65" s="58" t="s">
        <v>40</v>
      </c>
      <c r="M65" s="62">
        <f t="shared" si="10"/>
        <v>0</v>
      </c>
      <c r="N65" s="62">
        <f t="shared" si="11"/>
        <v>0</v>
      </c>
      <c r="O65" s="185"/>
      <c r="P65" s="118">
        <f t="shared" si="12"/>
        <v>0</v>
      </c>
      <c r="Q65" s="94">
        <f t="shared" si="13"/>
        <v>0</v>
      </c>
      <c r="R65" s="94">
        <f t="shared" si="14"/>
        <v>0</v>
      </c>
      <c r="S65" s="94">
        <f t="shared" si="15"/>
        <v>0</v>
      </c>
      <c r="T65" s="118">
        <f t="shared" si="16"/>
        <v>0</v>
      </c>
      <c r="U65" s="118">
        <f t="shared" si="17"/>
        <v>0</v>
      </c>
      <c r="V65" s="28"/>
      <c r="W65" s="96"/>
      <c r="X65" s="79"/>
      <c r="Y65" s="28"/>
      <c r="Z65" s="28"/>
      <c r="AA65" s="28"/>
      <c r="AB65" s="28"/>
      <c r="AC65" s="28"/>
      <c r="AD65" s="28"/>
      <c r="AE65" s="28"/>
      <c r="AF65" s="28"/>
      <c r="AG65" s="28"/>
      <c r="AH65" s="28"/>
      <c r="AI65" s="28"/>
      <c r="AJ65" s="28"/>
      <c r="AK65" s="28"/>
      <c r="AL65" s="28"/>
      <c r="AM65" s="28"/>
      <c r="AN65" s="28"/>
      <c r="AO65" s="28"/>
    </row>
    <row r="66" spans="1:41" ht="15.75" customHeight="1">
      <c r="A66" s="157" t="s">
        <v>2251</v>
      </c>
      <c r="B66" s="110" t="s">
        <v>2252</v>
      </c>
      <c r="C66" s="58"/>
      <c r="D66" s="59"/>
      <c r="E66" s="110" t="s">
        <v>2253</v>
      </c>
      <c r="F66" s="110">
        <v>1</v>
      </c>
      <c r="G66" s="174">
        <v>0</v>
      </c>
      <c r="H66" s="175">
        <v>2</v>
      </c>
      <c r="I66" s="58">
        <f t="shared" si="9"/>
        <v>3</v>
      </c>
      <c r="J66" s="58"/>
      <c r="K66" s="62"/>
      <c r="L66" s="58" t="s">
        <v>40</v>
      </c>
      <c r="M66" s="62">
        <f t="shared" si="10"/>
        <v>0</v>
      </c>
      <c r="N66" s="62">
        <f t="shared" si="11"/>
        <v>0</v>
      </c>
      <c r="O66" s="185"/>
      <c r="P66" s="118">
        <f t="shared" si="12"/>
        <v>0</v>
      </c>
      <c r="Q66" s="94">
        <f t="shared" si="13"/>
        <v>0</v>
      </c>
      <c r="R66" s="94">
        <f t="shared" si="14"/>
        <v>0</v>
      </c>
      <c r="S66" s="94">
        <f t="shared" si="15"/>
        <v>0</v>
      </c>
      <c r="T66" s="118">
        <f t="shared" si="16"/>
        <v>0</v>
      </c>
      <c r="U66" s="118">
        <f t="shared" si="17"/>
        <v>0</v>
      </c>
      <c r="V66" s="28"/>
      <c r="W66" s="96"/>
      <c r="X66" s="79"/>
      <c r="Y66" s="28"/>
      <c r="Z66" s="28"/>
      <c r="AA66" s="28"/>
      <c r="AB66" s="28"/>
      <c r="AC66" s="28"/>
      <c r="AD66" s="28"/>
      <c r="AE66" s="28"/>
      <c r="AF66" s="28"/>
      <c r="AG66" s="28"/>
      <c r="AH66" s="28"/>
      <c r="AI66" s="28"/>
      <c r="AJ66" s="28"/>
      <c r="AK66" s="28"/>
      <c r="AL66" s="28"/>
      <c r="AM66" s="28"/>
      <c r="AN66" s="28"/>
      <c r="AO66" s="28"/>
    </row>
    <row r="67" spans="1:41" ht="15.75" customHeight="1">
      <c r="A67" s="157" t="s">
        <v>2254</v>
      </c>
      <c r="B67" s="110" t="s">
        <v>2255</v>
      </c>
      <c r="C67" s="58"/>
      <c r="D67" s="59"/>
      <c r="E67" s="110" t="s">
        <v>2256</v>
      </c>
      <c r="F67" s="110">
        <v>1</v>
      </c>
      <c r="G67" s="174">
        <v>0</v>
      </c>
      <c r="H67" s="175">
        <v>0</v>
      </c>
      <c r="I67" s="58">
        <f t="shared" si="9"/>
        <v>1</v>
      </c>
      <c r="J67" s="58"/>
      <c r="K67" s="62"/>
      <c r="L67" s="58" t="s">
        <v>40</v>
      </c>
      <c r="M67" s="62">
        <f t="shared" si="10"/>
        <v>0</v>
      </c>
      <c r="N67" s="62">
        <f t="shared" si="11"/>
        <v>0</v>
      </c>
      <c r="O67" s="185"/>
      <c r="P67" s="118">
        <f t="shared" si="12"/>
        <v>0</v>
      </c>
      <c r="Q67" s="94">
        <f t="shared" si="13"/>
        <v>0</v>
      </c>
      <c r="R67" s="94">
        <f t="shared" si="14"/>
        <v>0</v>
      </c>
      <c r="S67" s="94">
        <f t="shared" si="15"/>
        <v>0</v>
      </c>
      <c r="T67" s="118">
        <f t="shared" si="16"/>
        <v>0</v>
      </c>
      <c r="U67" s="118">
        <f t="shared" si="17"/>
        <v>0</v>
      </c>
      <c r="V67" s="28"/>
      <c r="W67" s="96"/>
      <c r="X67" s="79"/>
      <c r="Y67" s="28"/>
      <c r="Z67" s="28"/>
      <c r="AA67" s="28"/>
      <c r="AB67" s="28"/>
      <c r="AC67" s="28"/>
      <c r="AD67" s="28"/>
      <c r="AE67" s="28"/>
      <c r="AF67" s="28"/>
      <c r="AG67" s="28"/>
      <c r="AH67" s="28"/>
      <c r="AI67" s="28"/>
      <c r="AJ67" s="28"/>
      <c r="AK67" s="28"/>
      <c r="AL67" s="28"/>
      <c r="AM67" s="28"/>
      <c r="AN67" s="28"/>
      <c r="AO67" s="28"/>
    </row>
    <row r="68" spans="1:41" ht="15.75" customHeight="1">
      <c r="A68" s="157" t="s">
        <v>2257</v>
      </c>
      <c r="B68" s="448" t="s">
        <v>2258</v>
      </c>
      <c r="C68" s="366"/>
      <c r="D68" s="59"/>
      <c r="E68" s="58" t="s">
        <v>2259</v>
      </c>
      <c r="F68" s="147">
        <v>2</v>
      </c>
      <c r="G68" s="213">
        <v>0</v>
      </c>
      <c r="H68" s="214">
        <v>0</v>
      </c>
      <c r="I68" s="147">
        <f t="shared" si="9"/>
        <v>2</v>
      </c>
      <c r="J68" s="58"/>
      <c r="K68" s="447"/>
      <c r="L68" s="58" t="s">
        <v>40</v>
      </c>
      <c r="M68" s="63">
        <f t="shared" si="10"/>
        <v>0</v>
      </c>
      <c r="N68" s="63">
        <f t="shared" si="11"/>
        <v>0</v>
      </c>
      <c r="O68" s="185"/>
      <c r="P68" s="118">
        <f t="shared" si="12"/>
        <v>0</v>
      </c>
      <c r="Q68" s="94">
        <f t="shared" si="13"/>
        <v>0</v>
      </c>
      <c r="R68" s="94">
        <f t="shared" si="14"/>
        <v>0</v>
      </c>
      <c r="S68" s="94">
        <f t="shared" si="15"/>
        <v>0</v>
      </c>
      <c r="T68" s="118">
        <f t="shared" si="16"/>
        <v>0</v>
      </c>
      <c r="U68" s="118">
        <f t="shared" si="17"/>
        <v>0</v>
      </c>
      <c r="V68" s="28"/>
      <c r="W68" s="96"/>
      <c r="X68" s="79"/>
      <c r="Y68" s="28"/>
      <c r="Z68" s="28"/>
      <c r="AA68" s="28"/>
      <c r="AB68" s="28"/>
      <c r="AC68" s="28"/>
      <c r="AD68" s="28"/>
      <c r="AE68" s="28"/>
      <c r="AF68" s="28"/>
      <c r="AG68" s="28"/>
      <c r="AH68" s="28"/>
      <c r="AI68" s="28"/>
      <c r="AJ68" s="28"/>
      <c r="AK68" s="28"/>
      <c r="AL68" s="28"/>
      <c r="AM68" s="28"/>
      <c r="AN68" s="28"/>
      <c r="AO68" s="28"/>
    </row>
    <row r="69" spans="1:41" ht="15.75" customHeight="1">
      <c r="A69" s="157" t="s">
        <v>2260</v>
      </c>
      <c r="B69" s="110" t="s">
        <v>2261</v>
      </c>
      <c r="C69" s="366"/>
      <c r="D69" s="59"/>
      <c r="E69" s="58" t="s">
        <v>2262</v>
      </c>
      <c r="F69" s="147">
        <v>5</v>
      </c>
      <c r="G69" s="213">
        <v>0</v>
      </c>
      <c r="H69" s="214">
        <v>0</v>
      </c>
      <c r="I69" s="147">
        <f t="shared" si="9"/>
        <v>5</v>
      </c>
      <c r="J69" s="58"/>
      <c r="K69" s="447"/>
      <c r="L69" s="58" t="s">
        <v>40</v>
      </c>
      <c r="M69" s="63">
        <f t="shared" si="10"/>
        <v>0</v>
      </c>
      <c r="N69" s="63">
        <f t="shared" si="11"/>
        <v>0</v>
      </c>
      <c r="O69" s="185"/>
      <c r="P69" s="118">
        <f t="shared" si="12"/>
        <v>0</v>
      </c>
      <c r="Q69" s="94">
        <f t="shared" si="13"/>
        <v>0</v>
      </c>
      <c r="R69" s="94">
        <f t="shared" si="14"/>
        <v>0</v>
      </c>
      <c r="S69" s="94">
        <f t="shared" si="15"/>
        <v>0</v>
      </c>
      <c r="T69" s="118">
        <f t="shared" si="16"/>
        <v>0</v>
      </c>
      <c r="U69" s="118">
        <f t="shared" si="17"/>
        <v>0</v>
      </c>
      <c r="V69" s="28"/>
      <c r="W69" s="96"/>
      <c r="X69" s="79"/>
      <c r="Y69" s="28"/>
      <c r="Z69" s="28"/>
      <c r="AA69" s="28"/>
      <c r="AB69" s="28"/>
      <c r="AC69" s="28"/>
      <c r="AD69" s="28"/>
      <c r="AE69" s="28"/>
      <c r="AF69" s="28"/>
      <c r="AG69" s="28"/>
      <c r="AH69" s="28"/>
      <c r="AI69" s="28"/>
      <c r="AJ69" s="28"/>
      <c r="AK69" s="28"/>
      <c r="AL69" s="28"/>
      <c r="AM69" s="28"/>
      <c r="AN69" s="28"/>
      <c r="AO69" s="28"/>
    </row>
    <row r="70" spans="1:41" ht="15.75" customHeight="1">
      <c r="A70" s="157" t="s">
        <v>2263</v>
      </c>
      <c r="B70" s="110" t="s">
        <v>2264</v>
      </c>
      <c r="C70" s="58"/>
      <c r="D70" s="59"/>
      <c r="E70" s="110" t="s">
        <v>2265</v>
      </c>
      <c r="F70" s="110">
        <v>100</v>
      </c>
      <c r="G70" s="174">
        <v>40</v>
      </c>
      <c r="H70" s="175">
        <v>350</v>
      </c>
      <c r="I70" s="58">
        <f t="shared" si="9"/>
        <v>490</v>
      </c>
      <c r="J70" s="58"/>
      <c r="K70" s="62"/>
      <c r="L70" s="58" t="s">
        <v>40</v>
      </c>
      <c r="M70" s="62">
        <f t="shared" si="10"/>
        <v>0</v>
      </c>
      <c r="N70" s="62">
        <f t="shared" si="11"/>
        <v>0</v>
      </c>
      <c r="O70" s="185"/>
      <c r="P70" s="118">
        <f t="shared" si="12"/>
        <v>0</v>
      </c>
      <c r="Q70" s="94">
        <f t="shared" si="13"/>
        <v>0</v>
      </c>
      <c r="R70" s="94">
        <f t="shared" si="14"/>
        <v>0</v>
      </c>
      <c r="S70" s="94">
        <f t="shared" si="15"/>
        <v>0</v>
      </c>
      <c r="T70" s="118">
        <f t="shared" si="16"/>
        <v>0</v>
      </c>
      <c r="U70" s="118">
        <f t="shared" si="17"/>
        <v>0</v>
      </c>
      <c r="V70" s="28"/>
      <c r="W70" s="96"/>
      <c r="X70" s="79"/>
      <c r="Y70" s="28"/>
      <c r="Z70" s="28"/>
      <c r="AA70" s="28"/>
      <c r="AB70" s="28"/>
      <c r="AC70" s="28"/>
      <c r="AD70" s="28"/>
      <c r="AE70" s="28"/>
      <c r="AF70" s="28"/>
      <c r="AG70" s="28"/>
      <c r="AH70" s="28"/>
      <c r="AI70" s="28"/>
      <c r="AJ70" s="28"/>
      <c r="AK70" s="28"/>
      <c r="AL70" s="28"/>
      <c r="AM70" s="28"/>
      <c r="AN70" s="28"/>
      <c r="AO70" s="28"/>
    </row>
    <row r="71" spans="1:41" ht="84" customHeight="1">
      <c r="A71" s="157" t="s">
        <v>2266</v>
      </c>
      <c r="B71" s="110" t="s">
        <v>2267</v>
      </c>
      <c r="C71" s="58"/>
      <c r="D71" s="59"/>
      <c r="E71" s="110" t="s">
        <v>2268</v>
      </c>
      <c r="F71" s="110">
        <v>20</v>
      </c>
      <c r="G71" s="174">
        <v>0</v>
      </c>
      <c r="H71" s="175">
        <v>2</v>
      </c>
      <c r="I71" s="58">
        <f t="shared" ref="I71:I102" si="18">SUM(F71:H71)</f>
        <v>22</v>
      </c>
      <c r="J71" s="58"/>
      <c r="K71" s="62"/>
      <c r="L71" s="58" t="s">
        <v>40</v>
      </c>
      <c r="M71" s="62">
        <f t="shared" ref="M71:M77" si="19">K71*I71</f>
        <v>0</v>
      </c>
      <c r="N71" s="62">
        <f t="shared" ref="N71:N102" si="20">(M71*L71)+M71</f>
        <v>0</v>
      </c>
      <c r="O71" s="185"/>
      <c r="P71" s="118">
        <f t="shared" ref="P71:P77" si="21">ROUND((F71*K71),2)</f>
        <v>0</v>
      </c>
      <c r="Q71" s="94">
        <f t="shared" ref="Q71:Q102" si="22">ROUND((P71+P71*L71),2)</f>
        <v>0</v>
      </c>
      <c r="R71" s="94">
        <f t="shared" ref="R71:R77" si="23">ROUND((G71*K71),2)</f>
        <v>0</v>
      </c>
      <c r="S71" s="94">
        <f t="shared" ref="S71:S102" si="24">ROUND((R71+R71*L71),2)</f>
        <v>0</v>
      </c>
      <c r="T71" s="118">
        <f t="shared" ref="T71:T77" si="25">ROUND((H71*K71),2)</f>
        <v>0</v>
      </c>
      <c r="U71" s="118">
        <f t="shared" ref="U71:U102" si="26">ROUND((T71+T71*L71),2)</f>
        <v>0</v>
      </c>
      <c r="AA71" s="28"/>
      <c r="AB71" s="28"/>
      <c r="AC71" s="28"/>
      <c r="AD71" s="28"/>
      <c r="AE71" s="28"/>
      <c r="AF71" s="28"/>
      <c r="AG71" s="28"/>
      <c r="AH71" s="28"/>
      <c r="AI71" s="28"/>
      <c r="AJ71" s="28"/>
      <c r="AK71" s="28"/>
      <c r="AL71" s="28"/>
      <c r="AM71" s="28"/>
      <c r="AN71" s="28"/>
      <c r="AO71" s="28"/>
    </row>
    <row r="72" spans="1:41" ht="120" customHeight="1">
      <c r="A72" s="157" t="s">
        <v>2269</v>
      </c>
      <c r="B72" s="110" t="s">
        <v>2270</v>
      </c>
      <c r="C72" s="58"/>
      <c r="D72" s="59"/>
      <c r="E72" s="110" t="s">
        <v>2271</v>
      </c>
      <c r="F72" s="110">
        <v>3</v>
      </c>
      <c r="G72" s="174">
        <v>0</v>
      </c>
      <c r="H72" s="175">
        <v>0</v>
      </c>
      <c r="I72" s="58">
        <f t="shared" si="18"/>
        <v>3</v>
      </c>
      <c r="J72" s="58"/>
      <c r="K72" s="62"/>
      <c r="L72" s="58" t="s">
        <v>40</v>
      </c>
      <c r="M72" s="62">
        <f t="shared" si="19"/>
        <v>0</v>
      </c>
      <c r="N72" s="62">
        <f t="shared" si="20"/>
        <v>0</v>
      </c>
      <c r="O72" s="185"/>
      <c r="P72" s="118">
        <f t="shared" si="21"/>
        <v>0</v>
      </c>
      <c r="Q72" s="94">
        <f t="shared" si="22"/>
        <v>0</v>
      </c>
      <c r="R72" s="94">
        <f t="shared" si="23"/>
        <v>0</v>
      </c>
      <c r="S72" s="94">
        <f t="shared" si="24"/>
        <v>0</v>
      </c>
      <c r="T72" s="118">
        <f t="shared" si="25"/>
        <v>0</v>
      </c>
      <c r="U72" s="118">
        <f t="shared" si="26"/>
        <v>0</v>
      </c>
      <c r="AA72" s="28"/>
      <c r="AB72" s="28"/>
      <c r="AC72" s="28"/>
      <c r="AD72" s="28"/>
      <c r="AE72" s="28"/>
      <c r="AF72" s="28"/>
      <c r="AG72" s="28"/>
      <c r="AH72" s="28"/>
      <c r="AI72" s="28"/>
      <c r="AJ72" s="28"/>
      <c r="AK72" s="28"/>
      <c r="AL72" s="28"/>
      <c r="AM72" s="28"/>
      <c r="AN72" s="28"/>
      <c r="AO72" s="28"/>
    </row>
    <row r="73" spans="1:41" ht="72" customHeight="1">
      <c r="A73" s="157" t="s">
        <v>2272</v>
      </c>
      <c r="B73" s="110" t="s">
        <v>2273</v>
      </c>
      <c r="C73" s="58"/>
      <c r="D73" s="59"/>
      <c r="E73" s="110" t="s">
        <v>2274</v>
      </c>
      <c r="F73" s="110">
        <v>75</v>
      </c>
      <c r="G73" s="174">
        <v>60</v>
      </c>
      <c r="H73" s="175">
        <v>40</v>
      </c>
      <c r="I73" s="58">
        <f t="shared" si="18"/>
        <v>175</v>
      </c>
      <c r="J73" s="58"/>
      <c r="K73" s="62"/>
      <c r="L73" s="58" t="s">
        <v>40</v>
      </c>
      <c r="M73" s="62">
        <f t="shared" si="19"/>
        <v>0</v>
      </c>
      <c r="N73" s="62">
        <f t="shared" si="20"/>
        <v>0</v>
      </c>
      <c r="O73" s="185"/>
      <c r="P73" s="118">
        <f t="shared" si="21"/>
        <v>0</v>
      </c>
      <c r="Q73" s="94">
        <f t="shared" si="22"/>
        <v>0</v>
      </c>
      <c r="R73" s="94">
        <f t="shared" si="23"/>
        <v>0</v>
      </c>
      <c r="S73" s="94">
        <f t="shared" si="24"/>
        <v>0</v>
      </c>
      <c r="T73" s="118">
        <f t="shared" si="25"/>
        <v>0</v>
      </c>
      <c r="U73" s="118">
        <f t="shared" si="26"/>
        <v>0</v>
      </c>
      <c r="AA73" s="28"/>
      <c r="AB73" s="28"/>
      <c r="AC73" s="28"/>
      <c r="AD73" s="28"/>
      <c r="AE73" s="28"/>
      <c r="AF73" s="28"/>
      <c r="AG73" s="28"/>
      <c r="AH73" s="28"/>
      <c r="AI73" s="28"/>
      <c r="AJ73" s="28"/>
      <c r="AK73" s="28"/>
      <c r="AL73" s="28"/>
      <c r="AM73" s="28"/>
      <c r="AN73" s="28"/>
      <c r="AO73" s="28"/>
    </row>
    <row r="74" spans="1:41" ht="171.6">
      <c r="A74" s="157" t="s">
        <v>2275</v>
      </c>
      <c r="B74" s="451" t="s">
        <v>2276</v>
      </c>
      <c r="C74" s="58"/>
      <c r="D74" s="59"/>
      <c r="E74" s="58" t="s">
        <v>2277</v>
      </c>
      <c r="F74" s="147">
        <v>0</v>
      </c>
      <c r="G74" s="213">
        <v>10</v>
      </c>
      <c r="H74" s="466">
        <v>40</v>
      </c>
      <c r="I74" s="147">
        <f t="shared" si="18"/>
        <v>50</v>
      </c>
      <c r="J74" s="58"/>
      <c r="K74" s="62"/>
      <c r="L74" s="58" t="s">
        <v>40</v>
      </c>
      <c r="M74" s="63">
        <f t="shared" si="19"/>
        <v>0</v>
      </c>
      <c r="N74" s="63">
        <f t="shared" si="20"/>
        <v>0</v>
      </c>
      <c r="O74" s="485"/>
      <c r="P74" s="118">
        <f t="shared" si="21"/>
        <v>0</v>
      </c>
      <c r="Q74" s="94">
        <f t="shared" si="22"/>
        <v>0</v>
      </c>
      <c r="R74" s="94">
        <f t="shared" si="23"/>
        <v>0</v>
      </c>
      <c r="S74" s="94">
        <f t="shared" si="24"/>
        <v>0</v>
      </c>
      <c r="T74" s="118">
        <f t="shared" si="25"/>
        <v>0</v>
      </c>
      <c r="U74" s="118">
        <f t="shared" si="26"/>
        <v>0</v>
      </c>
      <c r="V74" s="28"/>
      <c r="W74" s="79"/>
      <c r="X74" s="28"/>
      <c r="Y74" s="28"/>
      <c r="Z74" s="28"/>
      <c r="AA74" s="28"/>
      <c r="AB74" s="28"/>
      <c r="AC74" s="28"/>
      <c r="AD74" s="28"/>
      <c r="AE74" s="28"/>
      <c r="AF74" s="28"/>
      <c r="AG74" s="28"/>
      <c r="AH74" s="28"/>
      <c r="AI74" s="28"/>
      <c r="AJ74" s="28"/>
      <c r="AK74" s="28"/>
      <c r="AL74" s="28"/>
      <c r="AM74" s="28"/>
      <c r="AN74" s="28"/>
      <c r="AO74" s="28"/>
    </row>
    <row r="75" spans="1:41" ht="171.6">
      <c r="A75" s="157" t="s">
        <v>2278</v>
      </c>
      <c r="B75" s="451" t="s">
        <v>2279</v>
      </c>
      <c r="C75" s="58"/>
      <c r="D75" s="59"/>
      <c r="E75" s="58" t="s">
        <v>2280</v>
      </c>
      <c r="F75" s="147">
        <v>0</v>
      </c>
      <c r="G75" s="213">
        <v>4</v>
      </c>
      <c r="H75" s="466">
        <v>12</v>
      </c>
      <c r="I75" s="147">
        <f t="shared" si="18"/>
        <v>16</v>
      </c>
      <c r="J75" s="58"/>
      <c r="K75" s="62"/>
      <c r="L75" s="58" t="s">
        <v>40</v>
      </c>
      <c r="M75" s="63">
        <f t="shared" si="19"/>
        <v>0</v>
      </c>
      <c r="N75" s="63">
        <f t="shared" si="20"/>
        <v>0</v>
      </c>
      <c r="O75" s="485"/>
      <c r="P75" s="118">
        <f t="shared" si="21"/>
        <v>0</v>
      </c>
      <c r="Q75" s="94">
        <f t="shared" si="22"/>
        <v>0</v>
      </c>
      <c r="R75" s="94">
        <f t="shared" si="23"/>
        <v>0</v>
      </c>
      <c r="S75" s="94">
        <f t="shared" si="24"/>
        <v>0</v>
      </c>
      <c r="T75" s="118">
        <f t="shared" si="25"/>
        <v>0</v>
      </c>
      <c r="U75" s="118">
        <f t="shared" si="26"/>
        <v>0</v>
      </c>
      <c r="V75" s="28"/>
      <c r="W75" s="79"/>
      <c r="X75" s="28"/>
      <c r="Y75" s="28"/>
      <c r="Z75" s="28"/>
      <c r="AA75" s="28"/>
      <c r="AB75" s="28"/>
      <c r="AC75" s="28"/>
      <c r="AD75" s="28"/>
      <c r="AE75" s="28"/>
      <c r="AF75" s="28"/>
      <c r="AG75" s="28"/>
      <c r="AH75" s="28"/>
      <c r="AI75" s="28"/>
      <c r="AJ75" s="28"/>
      <c r="AK75" s="28"/>
      <c r="AL75" s="28"/>
      <c r="AM75" s="28"/>
      <c r="AN75" s="28"/>
      <c r="AO75" s="28"/>
    </row>
    <row r="76" spans="1:41" ht="171.6">
      <c r="A76" s="157" t="s">
        <v>2281</v>
      </c>
      <c r="B76" s="486" t="s">
        <v>2282</v>
      </c>
      <c r="C76" s="58"/>
      <c r="D76" s="59"/>
      <c r="E76" s="58" t="s">
        <v>2283</v>
      </c>
      <c r="F76" s="147">
        <v>0</v>
      </c>
      <c r="G76" s="213">
        <v>0</v>
      </c>
      <c r="H76" s="466">
        <v>8</v>
      </c>
      <c r="I76" s="147">
        <f t="shared" si="18"/>
        <v>8</v>
      </c>
      <c r="J76" s="58"/>
      <c r="K76" s="62"/>
      <c r="L76" s="58" t="s">
        <v>40</v>
      </c>
      <c r="M76" s="63">
        <f t="shared" si="19"/>
        <v>0</v>
      </c>
      <c r="N76" s="63">
        <f t="shared" si="20"/>
        <v>0</v>
      </c>
      <c r="O76" s="28"/>
      <c r="P76" s="118">
        <f t="shared" si="21"/>
        <v>0</v>
      </c>
      <c r="Q76" s="94">
        <f t="shared" si="22"/>
        <v>0</v>
      </c>
      <c r="R76" s="94">
        <f t="shared" si="23"/>
        <v>0</v>
      </c>
      <c r="S76" s="94">
        <f t="shared" si="24"/>
        <v>0</v>
      </c>
      <c r="T76" s="118">
        <f t="shared" si="25"/>
        <v>0</v>
      </c>
      <c r="U76" s="118">
        <f t="shared" si="26"/>
        <v>0</v>
      </c>
      <c r="V76" s="28"/>
      <c r="W76" s="79"/>
      <c r="X76" s="28"/>
      <c r="Y76" s="28"/>
      <c r="Z76" s="28"/>
      <c r="AA76" s="28"/>
      <c r="AB76" s="28"/>
      <c r="AC76" s="28"/>
      <c r="AD76" s="28"/>
      <c r="AE76" s="28"/>
      <c r="AF76" s="28"/>
      <c r="AG76" s="28"/>
      <c r="AH76" s="28"/>
      <c r="AI76" s="28"/>
      <c r="AJ76" s="28"/>
      <c r="AK76" s="28"/>
      <c r="AL76" s="28"/>
      <c r="AM76" s="28"/>
      <c r="AN76" s="28"/>
      <c r="AO76" s="28"/>
    </row>
    <row r="77" spans="1:41" ht="15.75" customHeight="1">
      <c r="A77" s="157" t="s">
        <v>2284</v>
      </c>
      <c r="B77" s="52" t="s">
        <v>2285</v>
      </c>
      <c r="C77" s="58"/>
      <c r="D77" s="59"/>
      <c r="E77" s="52" t="s">
        <v>2286</v>
      </c>
      <c r="F77" s="110">
        <v>1</v>
      </c>
      <c r="G77" s="174">
        <v>0</v>
      </c>
      <c r="H77" s="175">
        <v>1</v>
      </c>
      <c r="I77" s="58">
        <f t="shared" si="18"/>
        <v>2</v>
      </c>
      <c r="J77" s="58"/>
      <c r="K77" s="62"/>
      <c r="L77" s="58" t="s">
        <v>40</v>
      </c>
      <c r="M77" s="62">
        <f t="shared" si="19"/>
        <v>0</v>
      </c>
      <c r="N77" s="62">
        <f t="shared" si="20"/>
        <v>0</v>
      </c>
      <c r="O77" s="28"/>
      <c r="P77" s="118">
        <f t="shared" si="21"/>
        <v>0</v>
      </c>
      <c r="Q77" s="94">
        <f t="shared" si="22"/>
        <v>0</v>
      </c>
      <c r="R77" s="94">
        <f t="shared" si="23"/>
        <v>0</v>
      </c>
      <c r="S77" s="94">
        <f t="shared" si="24"/>
        <v>0</v>
      </c>
      <c r="T77" s="118">
        <f t="shared" si="25"/>
        <v>0</v>
      </c>
      <c r="U77" s="118">
        <f t="shared" si="26"/>
        <v>0</v>
      </c>
      <c r="V77" s="28"/>
      <c r="W77" s="96"/>
      <c r="X77" s="79"/>
      <c r="Y77" s="28"/>
      <c r="Z77" s="28"/>
      <c r="AA77" s="28"/>
      <c r="AB77" s="28"/>
      <c r="AC77" s="28"/>
      <c r="AD77" s="28"/>
      <c r="AE77" s="28"/>
      <c r="AF77" s="28"/>
      <c r="AG77" s="28"/>
      <c r="AH77" s="28"/>
      <c r="AI77" s="28"/>
      <c r="AJ77" s="28"/>
      <c r="AK77" s="28"/>
      <c r="AL77" s="28"/>
      <c r="AM77" s="28"/>
      <c r="AN77" s="28"/>
      <c r="AO77" s="28"/>
    </row>
    <row r="78" spans="1:41" ht="15" customHeight="1">
      <c r="A78" s="28"/>
      <c r="B78" s="232"/>
      <c r="C78" s="232"/>
      <c r="D78" s="232"/>
      <c r="E78" s="232"/>
      <c r="F78" s="232"/>
      <c r="G78" s="232"/>
      <c r="H78" s="232"/>
      <c r="I78" s="232"/>
      <c r="J78" s="232"/>
      <c r="K78" s="232"/>
      <c r="L78" s="232"/>
      <c r="M78" s="581">
        <f>SUM(M6:M77)</f>
        <v>0</v>
      </c>
      <c r="N78" s="581">
        <f>SUM(N6:N77)</f>
        <v>0</v>
      </c>
      <c r="O78" s="185"/>
      <c r="P78" s="441">
        <f t="shared" ref="P78:U78" si="27">SUM(P2:P77)</f>
        <v>0</v>
      </c>
      <c r="Q78" s="441">
        <f t="shared" si="27"/>
        <v>0</v>
      </c>
      <c r="R78" s="441">
        <f t="shared" si="27"/>
        <v>0</v>
      </c>
      <c r="S78" s="441">
        <f t="shared" si="27"/>
        <v>0</v>
      </c>
      <c r="T78" s="441">
        <f t="shared" si="27"/>
        <v>0</v>
      </c>
      <c r="U78" s="441">
        <f t="shared" si="27"/>
        <v>0</v>
      </c>
      <c r="V78" s="442"/>
      <c r="W78" s="96"/>
      <c r="X78" s="79"/>
      <c r="Y78" s="28"/>
      <c r="Z78" s="28"/>
      <c r="AA78" s="28"/>
      <c r="AB78" s="28"/>
      <c r="AC78" s="28"/>
      <c r="AD78" s="28"/>
      <c r="AE78" s="28"/>
      <c r="AF78" s="28"/>
      <c r="AG78" s="28"/>
      <c r="AH78" s="28"/>
      <c r="AI78" s="28"/>
      <c r="AJ78" s="28"/>
      <c r="AK78" s="28"/>
      <c r="AL78" s="28"/>
      <c r="AM78" s="28"/>
      <c r="AN78" s="28"/>
      <c r="AO78" s="28"/>
    </row>
    <row r="79" spans="1:41" ht="15.75" customHeight="1">
      <c r="A79" s="28"/>
      <c r="B79" s="100"/>
      <c r="C79" s="100"/>
      <c r="D79" s="185"/>
      <c r="E79" s="185"/>
      <c r="F79" s="188"/>
      <c r="G79" s="185"/>
      <c r="H79" s="185"/>
      <c r="I79" s="186"/>
      <c r="J79" s="573"/>
      <c r="K79" s="516"/>
      <c r="L79" s="515"/>
      <c r="M79" s="515"/>
      <c r="N79" s="185"/>
      <c r="O79" s="185"/>
      <c r="P79" s="185"/>
      <c r="Q79" s="185"/>
      <c r="R79" s="185"/>
      <c r="S79" s="185"/>
      <c r="T79" s="185"/>
      <c r="U79" s="185"/>
      <c r="V79" s="28"/>
      <c r="W79" s="28"/>
      <c r="X79" s="79"/>
      <c r="Y79" s="28"/>
      <c r="Z79" s="28"/>
      <c r="AA79" s="28"/>
      <c r="AB79" s="28"/>
      <c r="AC79" s="28"/>
      <c r="AD79" s="28"/>
      <c r="AE79" s="28"/>
      <c r="AF79" s="28"/>
      <c r="AG79" s="28"/>
      <c r="AH79" s="28"/>
      <c r="AI79" s="28"/>
      <c r="AJ79" s="28"/>
      <c r="AK79" s="28"/>
      <c r="AL79" s="28"/>
      <c r="AM79" s="28"/>
      <c r="AN79" s="28"/>
      <c r="AO79" s="28"/>
    </row>
    <row r="80" spans="1:41" ht="27" customHeight="1">
      <c r="A80" s="28"/>
      <c r="B80" s="582" t="s">
        <v>2287</v>
      </c>
      <c r="C80" s="185"/>
      <c r="D80" s="185"/>
      <c r="E80" s="185"/>
      <c r="F80" s="188"/>
      <c r="G80" s="185"/>
      <c r="H80" s="185"/>
      <c r="I80" s="186"/>
      <c r="J80" s="573"/>
      <c r="K80" s="516"/>
      <c r="L80" s="515"/>
      <c r="M80" s="515"/>
      <c r="N80" s="185"/>
      <c r="O80" s="185"/>
      <c r="P80" s="204"/>
      <c r="Q80" s="204"/>
      <c r="R80" s="185"/>
      <c r="S80" s="185"/>
      <c r="T80" s="185"/>
      <c r="U80" s="185"/>
      <c r="V80" s="28"/>
      <c r="W80" s="28"/>
      <c r="X80" s="79"/>
      <c r="Y80" s="28"/>
      <c r="Z80" s="28"/>
      <c r="AA80" s="28"/>
      <c r="AB80" s="28"/>
      <c r="AC80" s="28"/>
      <c r="AD80" s="28"/>
      <c r="AE80" s="28"/>
      <c r="AF80" s="28"/>
      <c r="AG80" s="28"/>
      <c r="AH80" s="28"/>
      <c r="AI80" s="28"/>
      <c r="AJ80" s="28"/>
      <c r="AK80" s="28"/>
      <c r="AL80" s="28"/>
      <c r="AM80" s="28"/>
      <c r="AN80" s="28"/>
      <c r="AO80" s="28"/>
    </row>
    <row r="81" spans="1:41" ht="15.75" customHeight="1">
      <c r="A81" s="28"/>
      <c r="B81" s="572" t="s">
        <v>122</v>
      </c>
      <c r="C81" s="583"/>
      <c r="D81" s="202"/>
      <c r="E81" s="202"/>
      <c r="F81" s="202"/>
      <c r="G81" s="572"/>
      <c r="H81" s="202"/>
      <c r="I81" s="202"/>
      <c r="J81" s="201"/>
      <c r="K81" s="185"/>
      <c r="L81" s="203"/>
      <c r="M81" s="203"/>
      <c r="N81" s="185"/>
      <c r="O81" s="185"/>
      <c r="P81" s="204"/>
      <c r="Q81" s="204"/>
      <c r="R81" s="204"/>
      <c r="S81" s="185"/>
      <c r="T81" s="204"/>
      <c r="U81" s="185"/>
      <c r="V81" s="28"/>
      <c r="W81" s="28"/>
      <c r="X81" s="79"/>
      <c r="Y81" s="28"/>
      <c r="Z81" s="28"/>
      <c r="AA81" s="28"/>
      <c r="AB81" s="28"/>
      <c r="AC81" s="28"/>
      <c r="AD81" s="28"/>
      <c r="AE81" s="28"/>
      <c r="AF81" s="28"/>
      <c r="AG81" s="28"/>
      <c r="AH81" s="28"/>
      <c r="AI81" s="28"/>
      <c r="AJ81" s="28"/>
      <c r="AK81" s="28"/>
      <c r="AL81" s="28"/>
      <c r="AM81" s="28"/>
      <c r="AN81" s="28"/>
      <c r="AO81" s="28"/>
    </row>
    <row r="82" spans="1:41" ht="15.75" customHeight="1">
      <c r="A82" s="28"/>
      <c r="B82" s="226" t="s">
        <v>123</v>
      </c>
      <c r="C82" s="28"/>
      <c r="D82" s="28"/>
      <c r="E82" s="28"/>
      <c r="F82" s="28"/>
      <c r="G82" s="28"/>
      <c r="H82" s="28"/>
      <c r="I82" s="28"/>
      <c r="J82" s="28"/>
      <c r="K82" s="28"/>
      <c r="L82" s="28"/>
      <c r="M82" s="28"/>
      <c r="N82" s="28"/>
      <c r="O82" s="28"/>
      <c r="P82" s="28"/>
      <c r="Q82" s="28"/>
      <c r="R82" s="28"/>
      <c r="S82" s="28"/>
      <c r="T82" s="28"/>
      <c r="U82" s="28"/>
      <c r="V82" s="28"/>
      <c r="W82" s="28"/>
      <c r="X82" s="79"/>
      <c r="Y82" s="28"/>
      <c r="Z82" s="28"/>
      <c r="AA82" s="28"/>
      <c r="AB82" s="28"/>
      <c r="AC82" s="28"/>
      <c r="AD82" s="28"/>
      <c r="AE82" s="28"/>
      <c r="AF82" s="28"/>
      <c r="AG82" s="28"/>
      <c r="AH82" s="28"/>
      <c r="AI82" s="28"/>
      <c r="AJ82" s="28"/>
      <c r="AK82" s="28"/>
      <c r="AL82" s="28"/>
      <c r="AM82" s="28"/>
      <c r="AN82" s="28"/>
      <c r="AO82" s="28"/>
    </row>
    <row r="83" spans="1:41" ht="15.75" customHeight="1"/>
    <row r="84" spans="1:41" ht="15.75" customHeight="1"/>
    <row r="85" spans="1:41" ht="15.75" customHeight="1"/>
    <row r="86" spans="1:41" ht="15.75" customHeight="1"/>
    <row r="87" spans="1:41" ht="15.75" customHeight="1"/>
    <row r="88" spans="1:41" ht="15.75" customHeight="1"/>
    <row r="89" spans="1:41" ht="15.75" customHeight="1"/>
    <row r="90" spans="1:41" ht="15.75" customHeight="1"/>
    <row r="91" spans="1:41" ht="15.75" customHeight="1"/>
    <row r="92" spans="1:41" ht="15.75" customHeight="1"/>
    <row r="93" spans="1:41" ht="15.75" customHeight="1"/>
    <row r="94" spans="1:41" ht="15.75" customHeight="1"/>
    <row r="95" spans="1:41" ht="15.75" customHeight="1"/>
    <row r="96" spans="1:41"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sheetData>
  <autoFilter ref="B6:U78" xr:uid="{00000000-0009-0000-0000-000018000000}"/>
  <mergeCells count="3">
    <mergeCell ref="P6:Q6"/>
    <mergeCell ref="R6:S6"/>
    <mergeCell ref="T6:U6"/>
  </mergeCells>
  <conditionalFormatting sqref="K23 M23:N23">
    <cfRule type="expression" dxfId="17" priority="2">
      <formula>#REF!=#REF!</formula>
    </cfRule>
  </conditionalFormatting>
  <conditionalFormatting sqref="K48 M48:N48">
    <cfRule type="expression" dxfId="16" priority="3">
      <formula>#REF!=#REF!</formula>
    </cfRule>
  </conditionalFormatting>
  <conditionalFormatting sqref="K52 M52:N52">
    <cfRule type="expression" dxfId="15" priority="4">
      <formula>#REF!=#REF!</formula>
    </cfRule>
  </conditionalFormatting>
  <conditionalFormatting sqref="K53:K77 M53:N77">
    <cfRule type="expression" dxfId="14" priority="5">
      <formula>#REF!=#REF!</formula>
    </cfRule>
  </conditionalFormatting>
  <conditionalFormatting sqref="M7:N22 K7:K47 M24:N47 K49:K51 M49:N51">
    <cfRule type="expression" dxfId="13" priority="6">
      <formula>#REF!=#REF!</formula>
    </cfRule>
  </conditionalFormatting>
  <conditionalFormatting sqref="O43:O48">
    <cfRule type="expression" dxfId="12" priority="7">
      <formula>NA()</formula>
    </cfRule>
  </conditionalFormatting>
  <conditionalFormatting sqref="P7:U77">
    <cfRule type="expression" dxfId="11" priority="8">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FF"/>
    <pageSetUpPr fitToPage="1"/>
  </sheetPr>
  <dimension ref="A1:AO1000"/>
  <sheetViews>
    <sheetView zoomScaleNormal="100" workbookViewId="0">
      <selection activeCell="K7" sqref="K7"/>
    </sheetView>
  </sheetViews>
  <sheetFormatPr defaultRowHeight="14.4"/>
  <cols>
    <col min="1" max="1" width="5" customWidth="1"/>
    <col min="2" max="2" width="29.109375" customWidth="1"/>
    <col min="3" max="3" width="22.5546875" customWidth="1"/>
    <col min="4" max="5" width="13.88671875" customWidth="1"/>
    <col min="6" max="10" width="9.44140625" customWidth="1"/>
    <col min="11" max="11" width="11.5546875" customWidth="1"/>
    <col min="12" max="12" width="7.33203125" customWidth="1"/>
    <col min="13" max="13" width="12.88671875" customWidth="1"/>
    <col min="14" max="14" width="12.109375" customWidth="1"/>
    <col min="15" max="19" width="11" customWidth="1"/>
    <col min="20" max="20" width="13.88671875" customWidth="1"/>
    <col min="21" max="21" width="14.44140625" customWidth="1"/>
    <col min="22" max="41" width="11" customWidth="1"/>
    <col min="42" max="1025" width="14.44140625" customWidth="1"/>
  </cols>
  <sheetData>
    <row r="1" spans="1:41" ht="14.25" customHeight="1">
      <c r="A1" s="32" t="s">
        <v>13</v>
      </c>
      <c r="B1" s="28"/>
      <c r="C1" s="28"/>
      <c r="D1" s="28"/>
      <c r="E1" s="28"/>
      <c r="F1" s="28"/>
      <c r="G1" s="28"/>
      <c r="H1" s="34" t="s">
        <v>14</v>
      </c>
      <c r="I1" s="28"/>
      <c r="J1" s="28"/>
      <c r="K1" s="28"/>
      <c r="L1" s="28"/>
      <c r="M1" s="68"/>
      <c r="N1" s="68"/>
      <c r="O1" s="28"/>
      <c r="P1" s="28"/>
      <c r="Q1" s="28"/>
      <c r="R1" s="28"/>
      <c r="S1" s="28"/>
      <c r="T1" s="28"/>
      <c r="U1" s="28"/>
      <c r="V1" s="503"/>
      <c r="W1" s="503"/>
      <c r="X1" s="503"/>
      <c r="Y1" s="503"/>
      <c r="Z1" s="503"/>
      <c r="AA1" s="503"/>
      <c r="AB1" s="503"/>
      <c r="AC1" s="503"/>
      <c r="AD1" s="503"/>
      <c r="AE1" s="503"/>
      <c r="AF1" s="503"/>
      <c r="AG1" s="503"/>
      <c r="AH1" s="503"/>
      <c r="AI1" s="503"/>
      <c r="AJ1" s="503"/>
      <c r="AK1" s="503"/>
      <c r="AL1" s="503"/>
      <c r="AM1" s="503"/>
      <c r="AN1" s="503"/>
      <c r="AO1" s="503"/>
    </row>
    <row r="2" spans="1:41" ht="14.25" customHeight="1">
      <c r="A2" s="34" t="s">
        <v>15</v>
      </c>
      <c r="B2" s="28"/>
      <c r="C2" s="28"/>
      <c r="D2" s="28"/>
      <c r="E2" s="28"/>
      <c r="F2" s="28"/>
      <c r="G2" s="28"/>
      <c r="H2" s="28"/>
      <c r="I2" s="28"/>
      <c r="J2" s="28"/>
      <c r="K2" s="28"/>
      <c r="L2" s="28"/>
      <c r="M2" s="68"/>
      <c r="N2" s="68"/>
      <c r="O2" s="68"/>
      <c r="P2" s="28"/>
      <c r="Q2" s="28"/>
      <c r="R2" s="28"/>
      <c r="S2" s="28"/>
      <c r="T2" s="28"/>
      <c r="U2" s="28"/>
      <c r="V2" s="503"/>
      <c r="W2" s="503"/>
      <c r="X2" s="503"/>
      <c r="Y2" s="503"/>
      <c r="Z2" s="503"/>
      <c r="AA2" s="503"/>
      <c r="AB2" s="503"/>
      <c r="AC2" s="503"/>
      <c r="AD2" s="503"/>
      <c r="AE2" s="503"/>
      <c r="AF2" s="503"/>
      <c r="AG2" s="503"/>
      <c r="AH2" s="503"/>
      <c r="AI2" s="503"/>
      <c r="AJ2" s="503"/>
      <c r="AK2" s="503"/>
      <c r="AL2" s="503"/>
      <c r="AM2" s="503"/>
      <c r="AN2" s="503"/>
      <c r="AO2" s="503"/>
    </row>
    <row r="3" spans="1:41" ht="14.25" customHeight="1">
      <c r="A3" s="28"/>
      <c r="B3" s="28"/>
      <c r="C3" s="28"/>
      <c r="D3" s="28"/>
      <c r="E3" s="28"/>
      <c r="F3" s="28"/>
      <c r="G3" s="28"/>
      <c r="H3" s="28"/>
      <c r="I3" s="28"/>
      <c r="J3" s="28"/>
      <c r="K3" s="28"/>
      <c r="L3" s="28"/>
      <c r="M3" s="68"/>
      <c r="N3" s="68"/>
      <c r="O3" s="28"/>
      <c r="P3" s="28"/>
      <c r="Q3" s="28"/>
      <c r="R3" s="28"/>
      <c r="S3" s="28"/>
      <c r="T3" s="28"/>
      <c r="U3" s="28"/>
      <c r="V3" s="503"/>
      <c r="W3" s="503"/>
      <c r="X3" s="503"/>
      <c r="Y3" s="503"/>
      <c r="Z3" s="503"/>
      <c r="AA3" s="503"/>
      <c r="AB3" s="503"/>
      <c r="AC3" s="503"/>
      <c r="AD3" s="503"/>
      <c r="AE3" s="503"/>
      <c r="AF3" s="503"/>
      <c r="AG3" s="503"/>
      <c r="AH3" s="503"/>
      <c r="AI3" s="503"/>
      <c r="AJ3" s="503"/>
      <c r="AK3" s="503"/>
      <c r="AL3" s="503"/>
      <c r="AM3" s="503"/>
      <c r="AN3" s="503"/>
      <c r="AO3" s="503"/>
    </row>
    <row r="4" spans="1:41" ht="15.75" customHeight="1">
      <c r="A4" s="41" t="s">
        <v>2288</v>
      </c>
      <c r="B4" s="41"/>
      <c r="C4" s="41"/>
      <c r="D4" s="41"/>
      <c r="E4" s="41"/>
      <c r="F4" s="411" t="s">
        <v>17</v>
      </c>
      <c r="G4" s="411"/>
      <c r="H4" s="252"/>
      <c r="I4" s="252"/>
      <c r="J4" s="252"/>
      <c r="K4" s="252"/>
      <c r="L4" s="252"/>
      <c r="M4" s="412"/>
      <c r="N4" s="358"/>
      <c r="O4" s="28"/>
      <c r="P4" s="28"/>
      <c r="Q4" s="28"/>
      <c r="R4" s="28"/>
      <c r="S4" s="28"/>
      <c r="T4" s="28"/>
      <c r="U4" s="28"/>
      <c r="V4" s="503"/>
      <c r="W4" s="503"/>
      <c r="X4" s="503"/>
      <c r="Y4" s="503"/>
      <c r="Z4" s="503"/>
      <c r="AA4" s="503"/>
      <c r="AB4" s="503"/>
      <c r="AC4" s="503"/>
      <c r="AD4" s="503"/>
      <c r="AE4" s="503"/>
      <c r="AF4" s="503"/>
      <c r="AG4" s="503"/>
      <c r="AH4" s="503"/>
      <c r="AI4" s="503"/>
      <c r="AJ4" s="503"/>
      <c r="AK4" s="503"/>
      <c r="AL4" s="503"/>
      <c r="AM4" s="503"/>
      <c r="AN4" s="503"/>
      <c r="AO4" s="503"/>
    </row>
    <row r="5" spans="1:41" ht="28.5" customHeight="1">
      <c r="A5" s="100"/>
      <c r="B5" s="104"/>
      <c r="C5" s="100"/>
      <c r="D5" s="225"/>
      <c r="E5" s="225"/>
      <c r="F5" s="105" t="s">
        <v>18</v>
      </c>
      <c r="G5" s="106" t="s">
        <v>19</v>
      </c>
      <c r="H5" s="107" t="s">
        <v>20</v>
      </c>
      <c r="I5" s="105" t="s">
        <v>21</v>
      </c>
      <c r="J5" s="100"/>
      <c r="K5" s="100"/>
      <c r="L5" s="108"/>
      <c r="M5" s="109"/>
      <c r="N5" s="109"/>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row>
    <row r="6" spans="1:41" ht="58.5" customHeight="1">
      <c r="A6" s="110" t="s">
        <v>125</v>
      </c>
      <c r="B6" s="110" t="s">
        <v>23</v>
      </c>
      <c r="C6" s="232" t="s">
        <v>24</v>
      </c>
      <c r="D6" s="232" t="s">
        <v>25</v>
      </c>
      <c r="E6" s="110" t="s">
        <v>26</v>
      </c>
      <c r="F6" s="52" t="s">
        <v>27</v>
      </c>
      <c r="G6" s="53" t="s">
        <v>27</v>
      </c>
      <c r="H6" s="54" t="s">
        <v>27</v>
      </c>
      <c r="I6" s="110" t="s">
        <v>165</v>
      </c>
      <c r="J6" s="110" t="s">
        <v>29</v>
      </c>
      <c r="K6" s="112" t="s">
        <v>30</v>
      </c>
      <c r="L6" s="110" t="s">
        <v>31</v>
      </c>
      <c r="M6" s="233" t="s">
        <v>32</v>
      </c>
      <c r="N6" s="113" t="s">
        <v>33</v>
      </c>
      <c r="O6" s="28"/>
      <c r="P6" s="12" t="s">
        <v>34</v>
      </c>
      <c r="Q6" s="12"/>
      <c r="R6" s="2" t="s">
        <v>35</v>
      </c>
      <c r="S6" s="2"/>
      <c r="T6" s="12" t="s">
        <v>36</v>
      </c>
      <c r="U6" s="12"/>
      <c r="V6" s="34"/>
      <c r="W6" s="34"/>
      <c r="X6" s="34"/>
      <c r="Y6" s="34"/>
      <c r="Z6" s="34"/>
      <c r="AA6" s="34"/>
      <c r="AB6" s="34"/>
      <c r="AC6" s="34"/>
      <c r="AD6" s="34"/>
      <c r="AE6" s="34"/>
      <c r="AF6" s="34"/>
      <c r="AG6" s="34"/>
      <c r="AH6" s="34"/>
      <c r="AI6" s="34"/>
      <c r="AJ6" s="34"/>
      <c r="AK6" s="34"/>
      <c r="AL6" s="34"/>
      <c r="AM6" s="34"/>
      <c r="AN6" s="34"/>
      <c r="AO6" s="34"/>
    </row>
    <row r="7" spans="1:41" ht="50.25" customHeight="1">
      <c r="A7" s="423" t="s">
        <v>2289</v>
      </c>
      <c r="B7" s="424" t="s">
        <v>2290</v>
      </c>
      <c r="C7" s="293"/>
      <c r="D7" s="425"/>
      <c r="E7" s="86" t="s">
        <v>2291</v>
      </c>
      <c r="F7" s="85">
        <v>0</v>
      </c>
      <c r="G7" s="53">
        <v>0</v>
      </c>
      <c r="H7" s="54">
        <v>40</v>
      </c>
      <c r="I7" s="85">
        <f>SUM(F7:H7)</f>
        <v>40</v>
      </c>
      <c r="J7" s="86"/>
      <c r="K7" s="407"/>
      <c r="L7" s="432">
        <v>0.08</v>
      </c>
      <c r="M7" s="287">
        <f>ROUND((I7*K7),2)</f>
        <v>0</v>
      </c>
      <c r="N7" s="413">
        <f>ROUND((M7+M7*L7),2)</f>
        <v>0</v>
      </c>
      <c r="O7" s="28"/>
      <c r="P7" s="118">
        <f>ROUND((F7*K7),2)</f>
        <v>0</v>
      </c>
      <c r="Q7" s="94">
        <f>ROUND((P7+P7*L7),2)</f>
        <v>0</v>
      </c>
      <c r="R7" s="94">
        <f>ROUND((G7*K7),2)</f>
        <v>0</v>
      </c>
      <c r="S7" s="94">
        <f>ROUND((R7+R7*L7),2)</f>
        <v>0</v>
      </c>
      <c r="T7" s="118">
        <f>ROUND((K7*H7),2)</f>
        <v>0</v>
      </c>
      <c r="U7" s="118">
        <f>ROUND((T7+T7*L7),2)</f>
        <v>0</v>
      </c>
      <c r="V7" s="503"/>
      <c r="W7" s="503"/>
      <c r="X7" s="503"/>
      <c r="Y7" s="503"/>
      <c r="Z7" s="503"/>
      <c r="AA7" s="503"/>
      <c r="AB7" s="503"/>
      <c r="AC7" s="503"/>
      <c r="AD7" s="503"/>
      <c r="AE7" s="503"/>
      <c r="AF7" s="503"/>
      <c r="AG7" s="503"/>
      <c r="AH7" s="503"/>
      <c r="AI7" s="503"/>
      <c r="AJ7" s="503"/>
      <c r="AK7" s="503"/>
      <c r="AL7" s="503"/>
      <c r="AM7" s="503"/>
      <c r="AN7" s="503"/>
      <c r="AO7" s="503"/>
    </row>
    <row r="8" spans="1:41" ht="55.5" customHeight="1">
      <c r="A8" s="423" t="s">
        <v>2292</v>
      </c>
      <c r="B8" s="424" t="s">
        <v>2293</v>
      </c>
      <c r="C8" s="433"/>
      <c r="D8" s="584"/>
      <c r="E8" s="86" t="s">
        <v>2294</v>
      </c>
      <c r="F8" s="85">
        <v>0</v>
      </c>
      <c r="G8" s="53">
        <v>0</v>
      </c>
      <c r="H8" s="54">
        <v>40</v>
      </c>
      <c r="I8" s="85">
        <f>SUM(F8:H8)</f>
        <v>40</v>
      </c>
      <c r="J8" s="86"/>
      <c r="K8" s="407"/>
      <c r="L8" s="437">
        <v>0.08</v>
      </c>
      <c r="M8" s="287">
        <f>ROUND((I8*K8),2)</f>
        <v>0</v>
      </c>
      <c r="N8" s="413">
        <f>ROUND((M8+M8*L8),2)</f>
        <v>0</v>
      </c>
      <c r="O8" s="28"/>
      <c r="P8" s="118">
        <f>ROUND((F8*K8),2)</f>
        <v>0</v>
      </c>
      <c r="Q8" s="94">
        <f>ROUND((P8+P8*L8),2)</f>
        <v>0</v>
      </c>
      <c r="R8" s="94">
        <f>ROUND((G8*K8),2)</f>
        <v>0</v>
      </c>
      <c r="S8" s="94">
        <f>ROUND((R8+R8*L8),2)</f>
        <v>0</v>
      </c>
      <c r="T8" s="118">
        <f>ROUND((K8*H8),2)</f>
        <v>0</v>
      </c>
      <c r="U8" s="118">
        <f>ROUND((T8+T8*L8),2)</f>
        <v>0</v>
      </c>
      <c r="V8" s="503"/>
      <c r="W8" s="503"/>
      <c r="X8" s="503"/>
      <c r="Y8" s="503"/>
      <c r="Z8" s="503"/>
      <c r="AA8" s="503"/>
      <c r="AB8" s="503"/>
      <c r="AC8" s="503"/>
      <c r="AD8" s="503"/>
      <c r="AE8" s="503"/>
      <c r="AF8" s="503"/>
      <c r="AG8" s="503"/>
      <c r="AH8" s="503"/>
      <c r="AI8" s="503"/>
      <c r="AJ8" s="503"/>
      <c r="AK8" s="503"/>
      <c r="AL8" s="503"/>
      <c r="AM8" s="503"/>
      <c r="AN8" s="503"/>
      <c r="AO8" s="503"/>
    </row>
    <row r="9" spans="1:41" ht="23.25" customHeight="1">
      <c r="A9" s="13" t="s">
        <v>2295</v>
      </c>
      <c r="B9" s="13"/>
      <c r="C9" s="13"/>
      <c r="D9" s="13"/>
      <c r="E9" s="13"/>
      <c r="F9" s="13"/>
      <c r="G9" s="13"/>
      <c r="H9" s="13"/>
      <c r="I9" s="13"/>
      <c r="J9" s="13"/>
      <c r="K9" s="13"/>
      <c r="L9" s="438"/>
      <c r="M9" s="439">
        <f>SUM(M7:M8)</f>
        <v>0</v>
      </c>
      <c r="N9" s="440">
        <f>SUM(N7:N8)</f>
        <v>0</v>
      </c>
      <c r="O9" s="28"/>
      <c r="P9" s="65">
        <f t="shared" ref="P9:U9" si="0">SUM(P7:P8)</f>
        <v>0</v>
      </c>
      <c r="Q9" s="65">
        <f t="shared" si="0"/>
        <v>0</v>
      </c>
      <c r="R9" s="441">
        <f t="shared" si="0"/>
        <v>0</v>
      </c>
      <c r="S9" s="441">
        <f t="shared" si="0"/>
        <v>0</v>
      </c>
      <c r="T9" s="441">
        <f t="shared" si="0"/>
        <v>0</v>
      </c>
      <c r="U9" s="441">
        <f t="shared" si="0"/>
        <v>0</v>
      </c>
      <c r="V9" s="503"/>
      <c r="W9" s="503"/>
      <c r="X9" s="503"/>
      <c r="Y9" s="503"/>
      <c r="Z9" s="503"/>
      <c r="AA9" s="503"/>
      <c r="AB9" s="503"/>
      <c r="AC9" s="503"/>
      <c r="AD9" s="503"/>
      <c r="AE9" s="503"/>
      <c r="AF9" s="503"/>
      <c r="AG9" s="503"/>
      <c r="AH9" s="503"/>
      <c r="AI9" s="503"/>
      <c r="AJ9" s="503"/>
      <c r="AK9" s="503"/>
      <c r="AL9" s="503"/>
      <c r="AM9" s="503"/>
      <c r="AN9" s="503"/>
      <c r="AO9" s="503"/>
    </row>
    <row r="10" spans="1:41" ht="14.25" customHeight="1">
      <c r="A10" s="28"/>
      <c r="B10" s="28"/>
      <c r="C10" s="28"/>
      <c r="D10" s="28"/>
      <c r="E10" s="28"/>
      <c r="F10" s="28"/>
      <c r="G10" s="28"/>
      <c r="H10" s="28"/>
      <c r="I10" s="28"/>
      <c r="J10" s="28"/>
      <c r="K10" s="28"/>
      <c r="L10" s="28"/>
      <c r="M10" s="68"/>
      <c r="N10" s="68"/>
      <c r="O10" s="28"/>
      <c r="P10" s="28"/>
      <c r="Q10" s="28"/>
      <c r="R10" s="28"/>
      <c r="S10" s="28"/>
      <c r="T10" s="28"/>
      <c r="U10" s="28"/>
      <c r="V10" s="503"/>
      <c r="W10" s="503"/>
      <c r="X10" s="503"/>
      <c r="Y10" s="503"/>
      <c r="Z10" s="503"/>
      <c r="AA10" s="503"/>
      <c r="AB10" s="503"/>
      <c r="AC10" s="503"/>
      <c r="AD10" s="503"/>
      <c r="AE10" s="503"/>
      <c r="AF10" s="503"/>
      <c r="AG10" s="503"/>
      <c r="AH10" s="503"/>
      <c r="AI10" s="503"/>
      <c r="AJ10" s="503"/>
      <c r="AK10" s="503"/>
      <c r="AL10" s="503"/>
      <c r="AM10" s="503"/>
      <c r="AN10" s="503"/>
      <c r="AO10" s="503"/>
    </row>
    <row r="11" spans="1:41" ht="14.25" customHeight="1">
      <c r="A11" s="34" t="s">
        <v>122</v>
      </c>
      <c r="B11" s="28"/>
      <c r="C11" s="28"/>
      <c r="D11" s="28"/>
      <c r="E11" s="28"/>
      <c r="F11" s="28"/>
      <c r="G11" s="28"/>
      <c r="H11" s="28"/>
      <c r="I11" s="28"/>
      <c r="J11" s="28"/>
      <c r="K11" s="28"/>
      <c r="L11" s="28"/>
      <c r="M11" s="68"/>
      <c r="N11" s="68"/>
      <c r="O11" s="28"/>
      <c r="P11" s="28"/>
      <c r="Q11" s="28"/>
      <c r="R11" s="28"/>
      <c r="S11" s="28"/>
      <c r="T11" s="28"/>
      <c r="U11" s="28"/>
      <c r="V11" s="503"/>
      <c r="W11" s="503"/>
      <c r="X11" s="503"/>
      <c r="Y11" s="503"/>
      <c r="Z11" s="503"/>
      <c r="AA11" s="503"/>
      <c r="AB11" s="503"/>
      <c r="AC11" s="503"/>
      <c r="AD11" s="503"/>
      <c r="AE11" s="503"/>
      <c r="AF11" s="503"/>
      <c r="AG11" s="503"/>
      <c r="AH11" s="503"/>
      <c r="AI11" s="503"/>
      <c r="AJ11" s="503"/>
      <c r="AK11" s="503"/>
      <c r="AL11" s="503"/>
      <c r="AM11" s="503"/>
      <c r="AN11" s="503"/>
      <c r="AO11" s="503"/>
    </row>
    <row r="12" spans="1:41" ht="13.5" customHeight="1">
      <c r="A12" s="226"/>
      <c r="B12" s="443"/>
      <c r="C12" s="28"/>
      <c r="D12" s="28"/>
      <c r="E12" s="28"/>
      <c r="F12" s="28"/>
      <c r="G12" s="28"/>
      <c r="H12" s="28"/>
      <c r="I12" s="28"/>
      <c r="J12" s="28"/>
      <c r="K12" s="28"/>
      <c r="L12" s="28"/>
      <c r="M12" s="68"/>
      <c r="N12" s="68"/>
      <c r="O12" s="28"/>
      <c r="P12" s="99"/>
      <c r="Q12" s="99"/>
      <c r="R12" s="28"/>
      <c r="S12" s="28"/>
      <c r="T12" s="28"/>
      <c r="U12" s="28"/>
      <c r="V12" s="503"/>
      <c r="W12" s="503"/>
      <c r="X12" s="503"/>
      <c r="Y12" s="503"/>
      <c r="Z12" s="503"/>
      <c r="AA12" s="503"/>
      <c r="AB12" s="503"/>
      <c r="AC12" s="503"/>
      <c r="AD12" s="503"/>
      <c r="AE12" s="503"/>
      <c r="AF12" s="503"/>
      <c r="AG12" s="503"/>
      <c r="AH12" s="503"/>
      <c r="AI12" s="503"/>
      <c r="AJ12" s="503"/>
      <c r="AK12" s="503"/>
      <c r="AL12" s="503"/>
      <c r="AM12" s="503"/>
      <c r="AN12" s="503"/>
      <c r="AO12" s="503"/>
    </row>
    <row r="13" spans="1:41" ht="21" customHeight="1">
      <c r="A13" s="34" t="s">
        <v>123</v>
      </c>
      <c r="B13" s="28"/>
      <c r="C13" s="28"/>
      <c r="D13" s="28"/>
      <c r="E13" s="28"/>
      <c r="F13" s="28"/>
      <c r="G13" s="28"/>
      <c r="H13" s="28"/>
      <c r="I13" s="28"/>
      <c r="J13" s="28"/>
      <c r="K13" s="28"/>
      <c r="L13" s="28"/>
      <c r="M13" s="68"/>
      <c r="N13" s="68"/>
      <c r="O13" s="28"/>
      <c r="P13" s="99"/>
      <c r="Q13" s="99"/>
      <c r="R13" s="28"/>
      <c r="S13" s="28"/>
      <c r="T13" s="28"/>
      <c r="U13" s="28"/>
      <c r="V13" s="34"/>
      <c r="W13" s="34"/>
      <c r="X13" s="34"/>
      <c r="Y13" s="34"/>
      <c r="Z13" s="34"/>
      <c r="AA13" s="34"/>
      <c r="AB13" s="34"/>
      <c r="AC13" s="34"/>
      <c r="AD13" s="34"/>
      <c r="AE13" s="34"/>
      <c r="AF13" s="34"/>
      <c r="AG13" s="34"/>
      <c r="AH13" s="34"/>
      <c r="AI13" s="34"/>
      <c r="AJ13" s="34"/>
      <c r="AK13" s="34"/>
      <c r="AL13" s="34"/>
      <c r="AM13" s="34"/>
      <c r="AN13" s="34"/>
      <c r="AO13" s="34"/>
    </row>
    <row r="14" spans="1:41" ht="18.75" customHeight="1"/>
    <row r="15" spans="1:41" ht="61.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9:K9"/>
  </mergeCells>
  <conditionalFormatting sqref="P7:U8">
    <cfRule type="expression" dxfId="10" priority="2">
      <formula>NA()</formula>
    </cfRule>
  </conditionalFormatting>
  <pageMargins left="0.78749999999999998" right="0.78749999999999998" top="1.05277777777778" bottom="1.05277777777778" header="0" footer="0"/>
  <pageSetup paperSize="9" firstPageNumber="0" fitToHeight="0" orientation="portrait" horizontalDpi="300" verticalDpi="300"/>
  <headerFooter>
    <oddHeader>&amp;C&amp;A</oddHeader>
    <oddFooter>&amp;CStrona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U16"/>
  <sheetViews>
    <sheetView zoomScaleNormal="100" workbookViewId="0">
      <selection activeCell="K8" sqref="K8"/>
    </sheetView>
  </sheetViews>
  <sheetFormatPr defaultRowHeight="14.4"/>
  <cols>
    <col min="1" max="1" width="14.44140625" customWidth="1"/>
    <col min="2" max="2" width="33" customWidth="1"/>
    <col min="3" max="1025" width="14.44140625" customWidth="1"/>
  </cols>
  <sheetData>
    <row r="1" spans="1:21">
      <c r="A1" s="355" t="s">
        <v>13</v>
      </c>
      <c r="B1" s="585"/>
      <c r="C1" s="585"/>
      <c r="D1" s="585"/>
      <c r="E1" s="585"/>
      <c r="F1" s="585"/>
      <c r="G1" s="585"/>
      <c r="H1" s="585"/>
      <c r="I1" s="585"/>
      <c r="J1" s="585"/>
      <c r="K1" s="585"/>
    </row>
    <row r="2" spans="1:21">
      <c r="A2" s="355" t="s">
        <v>449</v>
      </c>
      <c r="B2" s="585"/>
      <c r="C2" s="585"/>
      <c r="D2" s="585"/>
      <c r="E2" s="585"/>
      <c r="F2" s="585"/>
      <c r="G2" s="585"/>
      <c r="H2" s="585"/>
      <c r="I2" s="585"/>
      <c r="J2" s="585"/>
      <c r="K2" s="585"/>
    </row>
    <row r="3" spans="1:21">
      <c r="A3" s="585"/>
      <c r="B3" s="585"/>
      <c r="C3" s="585"/>
      <c r="D3" s="585"/>
      <c r="E3" s="585"/>
      <c r="F3" s="585"/>
      <c r="G3" s="585"/>
      <c r="H3" s="585"/>
      <c r="I3" s="585"/>
      <c r="J3" s="585"/>
      <c r="K3" s="585"/>
    </row>
    <row r="4" spans="1:21">
      <c r="A4" s="359" t="s">
        <v>2296</v>
      </c>
      <c r="B4" s="585"/>
      <c r="C4" s="585"/>
      <c r="D4" s="585"/>
      <c r="E4" s="585"/>
      <c r="F4" s="585"/>
      <c r="G4" s="585"/>
      <c r="H4" s="585"/>
      <c r="I4" s="585"/>
      <c r="J4" s="585"/>
      <c r="K4" s="585"/>
    </row>
    <row r="5" spans="1:21">
      <c r="A5" s="585"/>
      <c r="B5" s="585"/>
      <c r="C5" s="585"/>
      <c r="D5" s="585"/>
      <c r="E5" s="585"/>
      <c r="F5" s="585"/>
      <c r="G5" s="585"/>
      <c r="H5" s="585"/>
      <c r="I5" s="585"/>
      <c r="J5" s="585"/>
      <c r="K5" s="585"/>
    </row>
    <row r="6" spans="1:21" ht="20.399999999999999">
      <c r="A6" s="100"/>
      <c r="B6" s="104"/>
      <c r="C6" s="100"/>
      <c r="D6" s="225"/>
      <c r="E6" s="225"/>
      <c r="F6" s="105" t="s">
        <v>18</v>
      </c>
      <c r="G6" s="106" t="s">
        <v>19</v>
      </c>
      <c r="H6" s="107" t="s">
        <v>20</v>
      </c>
      <c r="I6" s="105" t="s">
        <v>21</v>
      </c>
      <c r="J6" s="100"/>
      <c r="K6" s="100"/>
      <c r="L6" s="108"/>
      <c r="M6" s="109"/>
      <c r="N6" s="109"/>
      <c r="O6" s="34"/>
      <c r="P6" s="34"/>
      <c r="Q6" s="34"/>
      <c r="R6" s="34"/>
      <c r="S6" s="34"/>
      <c r="T6" s="34"/>
      <c r="U6" s="34"/>
    </row>
    <row r="7" spans="1:21" ht="30.6">
      <c r="A7" s="110" t="s">
        <v>125</v>
      </c>
      <c r="B7" s="110" t="s">
        <v>23</v>
      </c>
      <c r="C7" s="232" t="s">
        <v>24</v>
      </c>
      <c r="D7" s="232" t="s">
        <v>25</v>
      </c>
      <c r="E7" s="110" t="s">
        <v>26</v>
      </c>
      <c r="F7" s="52" t="s">
        <v>27</v>
      </c>
      <c r="G7" s="53" t="s">
        <v>27</v>
      </c>
      <c r="H7" s="54" t="s">
        <v>27</v>
      </c>
      <c r="I7" s="110" t="s">
        <v>165</v>
      </c>
      <c r="J7" s="110" t="s">
        <v>29</v>
      </c>
      <c r="K7" s="112" t="s">
        <v>30</v>
      </c>
      <c r="L7" s="110" t="s">
        <v>31</v>
      </c>
      <c r="M7" s="233" t="s">
        <v>32</v>
      </c>
      <c r="N7" s="113" t="s">
        <v>33</v>
      </c>
      <c r="O7" s="28"/>
      <c r="P7" s="12" t="s">
        <v>34</v>
      </c>
      <c r="Q7" s="12"/>
      <c r="R7" s="2" t="s">
        <v>35</v>
      </c>
      <c r="S7" s="2"/>
      <c r="T7" s="12" t="s">
        <v>36</v>
      </c>
      <c r="U7" s="12"/>
    </row>
    <row r="8" spans="1:21">
      <c r="A8" s="423" t="s">
        <v>2297</v>
      </c>
      <c r="B8" s="448" t="s">
        <v>2298</v>
      </c>
      <c r="C8" s="293"/>
      <c r="D8" s="425"/>
      <c r="E8" s="586" t="s">
        <v>2299</v>
      </c>
      <c r="F8" s="85">
        <v>0</v>
      </c>
      <c r="G8" s="53">
        <v>0</v>
      </c>
      <c r="H8" s="54">
        <v>12</v>
      </c>
      <c r="I8" s="85">
        <f>SUM(F8:H8)</f>
        <v>12</v>
      </c>
      <c r="J8" s="86"/>
      <c r="K8" s="587"/>
      <c r="L8" s="432">
        <v>0.08</v>
      </c>
      <c r="M8" s="287">
        <f>ROUND((I8*K8),2)</f>
        <v>0</v>
      </c>
      <c r="N8" s="413">
        <f>ROUND((M8+M8*L8),2)</f>
        <v>0</v>
      </c>
      <c r="O8" s="28"/>
      <c r="P8" s="118">
        <f>ROUND((F8*K8),2)</f>
        <v>0</v>
      </c>
      <c r="Q8" s="94">
        <f>ROUND((P8+P8*L8),2)</f>
        <v>0</v>
      </c>
      <c r="R8" s="94">
        <f>ROUND((G8*K8),2)</f>
        <v>0</v>
      </c>
      <c r="S8" s="94">
        <f>ROUND((R8+R8*L8),2)</f>
        <v>0</v>
      </c>
      <c r="T8" s="118">
        <f>ROUND((K8*H8),2)</f>
        <v>0</v>
      </c>
      <c r="U8" s="118">
        <f>ROUND((T8+T8*L8),2)</f>
        <v>0</v>
      </c>
    </row>
    <row r="9" spans="1:21">
      <c r="A9" s="423" t="s">
        <v>2300</v>
      </c>
      <c r="B9" s="448" t="s">
        <v>2298</v>
      </c>
      <c r="C9" s="433"/>
      <c r="D9" s="584"/>
      <c r="E9" s="586" t="s">
        <v>2301</v>
      </c>
      <c r="F9" s="85">
        <v>0</v>
      </c>
      <c r="G9" s="53">
        <v>0</v>
      </c>
      <c r="H9" s="54">
        <v>1</v>
      </c>
      <c r="I9" s="85">
        <f>SUM(F9:H9)</f>
        <v>1</v>
      </c>
      <c r="J9" s="86"/>
      <c r="K9" s="587"/>
      <c r="L9" s="437">
        <v>0.08</v>
      </c>
      <c r="M9" s="287">
        <f>ROUND((I9*K9),2)</f>
        <v>0</v>
      </c>
      <c r="N9" s="413">
        <f>ROUND((M9+M9*L9),2)</f>
        <v>0</v>
      </c>
      <c r="O9" s="28"/>
      <c r="P9" s="118">
        <f>ROUND((F9*K9),2)</f>
        <v>0</v>
      </c>
      <c r="Q9" s="94">
        <f>ROUND((P9+P9*L9),2)</f>
        <v>0</v>
      </c>
      <c r="R9" s="94">
        <f>ROUND((G9*K9),2)</f>
        <v>0</v>
      </c>
      <c r="S9" s="94">
        <f>ROUND((R9+R9*L9),2)</f>
        <v>0</v>
      </c>
      <c r="T9" s="118">
        <f>ROUND((K9*H9),2)</f>
        <v>0</v>
      </c>
      <c r="U9" s="118">
        <f>ROUND((T9+T9*L9),2)</f>
        <v>0</v>
      </c>
    </row>
    <row r="10" spans="1:21">
      <c r="A10" s="423" t="s">
        <v>2302</v>
      </c>
      <c r="B10" s="448" t="s">
        <v>2303</v>
      </c>
      <c r="C10" s="433"/>
      <c r="D10" s="584"/>
      <c r="E10" s="586" t="s">
        <v>2304</v>
      </c>
      <c r="F10" s="85">
        <v>0</v>
      </c>
      <c r="G10" s="53">
        <v>0</v>
      </c>
      <c r="H10" s="54">
        <v>1</v>
      </c>
      <c r="I10" s="85">
        <f>SUM(F10:H10)</f>
        <v>1</v>
      </c>
      <c r="J10" s="86"/>
      <c r="K10" s="587"/>
      <c r="L10" s="437">
        <v>0.08</v>
      </c>
      <c r="M10" s="287">
        <f>ROUND((I10*K10),2)</f>
        <v>0</v>
      </c>
      <c r="N10" s="413">
        <f>ROUND((M10+M10*L10),2)</f>
        <v>0</v>
      </c>
      <c r="O10" s="28"/>
      <c r="P10" s="118">
        <f>ROUND((F10*K10),2)</f>
        <v>0</v>
      </c>
      <c r="Q10" s="94">
        <f>ROUND((P10+P10*L10),2)</f>
        <v>0</v>
      </c>
      <c r="R10" s="94">
        <f>ROUND((G10*K10),2)</f>
        <v>0</v>
      </c>
      <c r="S10" s="94">
        <f>ROUND((R10+R10*L10),2)</f>
        <v>0</v>
      </c>
      <c r="T10" s="118">
        <f>ROUND((K10*H10),2)</f>
        <v>0</v>
      </c>
      <c r="U10" s="118">
        <f>ROUND((T10+T10*L10),2)</f>
        <v>0</v>
      </c>
    </row>
    <row r="11" spans="1:21" ht="15" customHeight="1">
      <c r="A11" s="13" t="s">
        <v>2305</v>
      </c>
      <c r="B11" s="13"/>
      <c r="C11" s="13"/>
      <c r="D11" s="13"/>
      <c r="E11" s="13"/>
      <c r="F11" s="13"/>
      <c r="G11" s="13"/>
      <c r="H11" s="13"/>
      <c r="I11" s="13"/>
      <c r="J11" s="13"/>
      <c r="K11" s="13"/>
      <c r="L11" s="438"/>
      <c r="M11" s="439">
        <f>SUM(M8:M10)</f>
        <v>0</v>
      </c>
      <c r="N11" s="440">
        <f>SUM(N8:N10)</f>
        <v>0</v>
      </c>
      <c r="O11" s="28"/>
      <c r="P11" s="65">
        <f t="shared" ref="P11:U11" si="0">SUM(P8:P10)</f>
        <v>0</v>
      </c>
      <c r="Q11" s="65">
        <f t="shared" si="0"/>
        <v>0</v>
      </c>
      <c r="R11" s="65">
        <f t="shared" si="0"/>
        <v>0</v>
      </c>
      <c r="S11" s="65">
        <f t="shared" si="0"/>
        <v>0</v>
      </c>
      <c r="T11" s="65">
        <f t="shared" si="0"/>
        <v>0</v>
      </c>
      <c r="U11" s="65">
        <f t="shared" si="0"/>
        <v>0</v>
      </c>
    </row>
    <row r="14" spans="1:21">
      <c r="A14" s="355" t="s">
        <v>2306</v>
      </c>
      <c r="B14" s="585"/>
      <c r="C14" s="585"/>
      <c r="D14" s="588"/>
      <c r="E14" s="588"/>
      <c r="F14" s="588"/>
      <c r="G14" s="588"/>
      <c r="H14" s="585"/>
      <c r="I14" s="589"/>
      <c r="J14" s="589"/>
      <c r="K14" s="585"/>
    </row>
    <row r="15" spans="1:21">
      <c r="A15" s="585"/>
      <c r="B15" s="585"/>
      <c r="C15" s="585"/>
      <c r="D15" s="588"/>
      <c r="E15" s="588"/>
      <c r="F15" s="585"/>
      <c r="G15" s="588"/>
      <c r="H15" s="585"/>
      <c r="I15" s="589"/>
      <c r="J15" s="589"/>
      <c r="K15" s="585"/>
    </row>
    <row r="16" spans="1:21">
      <c r="A16" s="355" t="s">
        <v>123</v>
      </c>
      <c r="B16" s="585"/>
      <c r="C16" s="585"/>
      <c r="D16" s="588"/>
      <c r="E16" s="588"/>
      <c r="F16" s="588"/>
      <c r="G16" s="588"/>
      <c r="H16" s="585"/>
      <c r="I16" s="589"/>
      <c r="J16" s="589"/>
      <c r="K16" s="585"/>
    </row>
  </sheetData>
  <mergeCells count="4">
    <mergeCell ref="P7:Q7"/>
    <mergeCell ref="R7:S7"/>
    <mergeCell ref="T7:U7"/>
    <mergeCell ref="A11:K11"/>
  </mergeCells>
  <conditionalFormatting sqref="P8:U10">
    <cfRule type="expression" dxfId="9" priority="2">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Z997"/>
  <sheetViews>
    <sheetView zoomScaleNormal="100" workbookViewId="0">
      <selection activeCell="K7" sqref="K7"/>
    </sheetView>
  </sheetViews>
  <sheetFormatPr defaultRowHeight="14.4"/>
  <cols>
    <col min="1" max="1" width="8.6640625" customWidth="1"/>
    <col min="2" max="2" width="15.33203125" customWidth="1"/>
    <col min="3" max="3" width="14.109375" customWidth="1"/>
    <col min="4" max="10" width="8.6640625" customWidth="1"/>
    <col min="11" max="11" width="11.44140625"/>
    <col min="12" max="12" width="8.6640625" customWidth="1"/>
    <col min="13" max="13" width="12.6640625" customWidth="1"/>
    <col min="14" max="14" width="13.6640625" customWidth="1"/>
    <col min="15" max="15" width="8.6640625" customWidth="1"/>
    <col min="16" max="16" width="11.33203125" customWidth="1"/>
    <col min="17" max="17" width="10.33203125" customWidth="1"/>
    <col min="18" max="18" width="10.88671875" customWidth="1"/>
    <col min="19" max="19" width="10.44140625" customWidth="1"/>
    <col min="20" max="20" width="10.5546875" customWidth="1"/>
    <col min="21" max="21" width="10.33203125" customWidth="1"/>
    <col min="22" max="22" width="8.6640625" customWidth="1"/>
    <col min="23" max="24" width="12.6640625" customWidth="1"/>
    <col min="25" max="26" width="8.6640625" customWidth="1"/>
    <col min="27" max="1025" width="14.44140625" customWidth="1"/>
  </cols>
  <sheetData>
    <row r="1" spans="1:26">
      <c r="A1" s="32" t="s">
        <v>13</v>
      </c>
      <c r="B1" s="34"/>
      <c r="C1" s="34"/>
      <c r="D1" s="34"/>
      <c r="E1" s="34"/>
      <c r="F1" s="34"/>
      <c r="G1" s="34"/>
      <c r="H1" s="34" t="s">
        <v>14</v>
      </c>
      <c r="I1" s="34"/>
      <c r="J1" s="34"/>
      <c r="K1" s="34"/>
      <c r="L1" s="34"/>
      <c r="M1" s="34"/>
      <c r="N1" s="37"/>
      <c r="O1" s="34"/>
      <c r="P1" s="34"/>
      <c r="Q1" s="34"/>
      <c r="R1" s="34"/>
      <c r="S1" s="34"/>
      <c r="T1" s="34"/>
      <c r="U1" s="34"/>
      <c r="V1" s="28"/>
      <c r="W1" s="28"/>
      <c r="X1" s="28"/>
      <c r="Y1" s="28"/>
      <c r="Z1" s="28"/>
    </row>
    <row r="2" spans="1:26">
      <c r="A2" s="34" t="s">
        <v>15</v>
      </c>
      <c r="B2" s="34"/>
      <c r="C2" s="34"/>
      <c r="D2" s="34"/>
      <c r="E2" s="34"/>
      <c r="F2" s="34"/>
      <c r="G2" s="34"/>
      <c r="H2" s="34"/>
      <c r="I2" s="34"/>
      <c r="J2" s="34"/>
      <c r="K2" s="34"/>
      <c r="L2" s="34"/>
      <c r="M2" s="34"/>
      <c r="N2" s="34"/>
      <c r="O2" s="34"/>
      <c r="P2" s="34"/>
      <c r="Q2" s="34"/>
      <c r="R2" s="34"/>
      <c r="S2" s="34"/>
      <c r="T2" s="34"/>
      <c r="U2" s="34"/>
      <c r="V2" s="28"/>
      <c r="W2" s="28"/>
      <c r="X2" s="28"/>
      <c r="Y2" s="28"/>
      <c r="Z2" s="28"/>
    </row>
    <row r="3" spans="1:26">
      <c r="A3" s="34"/>
      <c r="B3" s="34"/>
      <c r="C3" s="34"/>
      <c r="D3" s="34"/>
      <c r="E3" s="34"/>
      <c r="F3" s="34"/>
      <c r="G3" s="34"/>
      <c r="H3" s="34"/>
      <c r="I3" s="34"/>
      <c r="J3" s="34"/>
      <c r="K3" s="34"/>
      <c r="L3" s="34"/>
      <c r="M3" s="34"/>
      <c r="N3" s="37"/>
      <c r="O3" s="34"/>
      <c r="P3" s="34"/>
      <c r="Q3" s="34"/>
      <c r="R3" s="34"/>
      <c r="S3" s="34"/>
      <c r="T3" s="34"/>
      <c r="U3" s="34"/>
      <c r="V3" s="28"/>
      <c r="W3" s="28"/>
      <c r="X3" s="28"/>
      <c r="Y3" s="28"/>
      <c r="Z3" s="28"/>
    </row>
    <row r="4" spans="1:26">
      <c r="A4" s="41" t="s">
        <v>2307</v>
      </c>
      <c r="B4" s="41"/>
      <c r="C4" s="41"/>
      <c r="D4" s="164"/>
      <c r="E4" s="41" t="s">
        <v>17</v>
      </c>
      <c r="F4" s="34"/>
      <c r="G4" s="34"/>
      <c r="H4" s="34"/>
      <c r="I4" s="34"/>
      <c r="J4" s="34"/>
      <c r="K4" s="34"/>
      <c r="L4" s="34"/>
      <c r="M4" s="34"/>
      <c r="N4" s="37"/>
      <c r="O4" s="34"/>
      <c r="P4" s="34"/>
      <c r="Q4" s="34"/>
      <c r="R4" s="34"/>
      <c r="S4" s="34"/>
      <c r="T4" s="34"/>
      <c r="U4" s="166"/>
      <c r="V4" s="28"/>
      <c r="W4" s="28"/>
      <c r="X4" s="28"/>
      <c r="Y4" s="28"/>
      <c r="Z4" s="28"/>
    </row>
    <row r="5" spans="1:26" ht="34.200000000000003">
      <c r="A5" s="33"/>
      <c r="B5" s="45"/>
      <c r="C5" s="33"/>
      <c r="D5" s="33"/>
      <c r="E5" s="33"/>
      <c r="F5" s="46" t="s">
        <v>18</v>
      </c>
      <c r="G5" s="47" t="s">
        <v>19</v>
      </c>
      <c r="H5" s="48" t="s">
        <v>20</v>
      </c>
      <c r="I5" s="46" t="s">
        <v>21</v>
      </c>
      <c r="J5" s="33"/>
      <c r="K5" s="33"/>
      <c r="L5" s="49"/>
      <c r="M5" s="33"/>
      <c r="N5" s="33"/>
      <c r="O5" s="34"/>
      <c r="P5" s="34"/>
      <c r="Q5" s="34"/>
      <c r="R5" s="34"/>
      <c r="S5" s="34"/>
      <c r="T5" s="34"/>
      <c r="U5" s="34"/>
      <c r="V5" s="28"/>
      <c r="W5" s="28"/>
      <c r="X5" s="28"/>
      <c r="Y5" s="28"/>
      <c r="Z5" s="28"/>
    </row>
    <row r="6" spans="1:26" ht="57">
      <c r="A6" s="52" t="s">
        <v>125</v>
      </c>
      <c r="B6" s="171" t="s">
        <v>23</v>
      </c>
      <c r="C6" s="172" t="s">
        <v>24</v>
      </c>
      <c r="D6" s="172" t="s">
        <v>25</v>
      </c>
      <c r="E6" s="173" t="s">
        <v>26</v>
      </c>
      <c r="F6" s="52" t="s">
        <v>27</v>
      </c>
      <c r="G6" s="53" t="s">
        <v>27</v>
      </c>
      <c r="H6" s="54" t="s">
        <v>27</v>
      </c>
      <c r="I6" s="52" t="s">
        <v>165</v>
      </c>
      <c r="J6" s="52" t="s">
        <v>29</v>
      </c>
      <c r="K6" s="55" t="s">
        <v>30</v>
      </c>
      <c r="L6" s="52" t="s">
        <v>31</v>
      </c>
      <c r="M6" s="171" t="s">
        <v>32</v>
      </c>
      <c r="N6" s="52" t="s">
        <v>33</v>
      </c>
      <c r="O6" s="34"/>
      <c r="P6" s="14" t="s">
        <v>34</v>
      </c>
      <c r="Q6" s="14"/>
      <c r="R6" s="10" t="s">
        <v>35</v>
      </c>
      <c r="S6" s="10"/>
      <c r="T6" s="12" t="s">
        <v>36</v>
      </c>
      <c r="U6" s="12"/>
      <c r="V6" s="28"/>
      <c r="W6" s="28"/>
      <c r="X6" s="28"/>
      <c r="Y6" s="28"/>
      <c r="Z6" s="28"/>
    </row>
    <row r="7" spans="1:26" ht="30.6">
      <c r="A7" s="160" t="s">
        <v>2308</v>
      </c>
      <c r="B7" s="110" t="s">
        <v>2309</v>
      </c>
      <c r="C7" s="58"/>
      <c r="D7" s="59"/>
      <c r="E7" s="110" t="s">
        <v>2310</v>
      </c>
      <c r="F7" s="110">
        <v>1</v>
      </c>
      <c r="G7" s="174">
        <v>1</v>
      </c>
      <c r="H7" s="175">
        <v>2</v>
      </c>
      <c r="I7" s="58">
        <f>SUM(F7:H7)</f>
        <v>4</v>
      </c>
      <c r="J7" s="58"/>
      <c r="K7" s="62"/>
      <c r="L7" s="58" t="s">
        <v>40</v>
      </c>
      <c r="M7" s="62">
        <f>K7*I7</f>
        <v>0</v>
      </c>
      <c r="N7" s="62">
        <f>(M7*L7)+M7</f>
        <v>0</v>
      </c>
      <c r="O7" s="590"/>
      <c r="P7" s="118">
        <f>ROUND((F7*K7),2)</f>
        <v>0</v>
      </c>
      <c r="Q7" s="95">
        <f>ROUND((P7+P7*L7),2)</f>
        <v>0</v>
      </c>
      <c r="R7" s="94">
        <f>ROUND((G7*K7),2)</f>
        <v>0</v>
      </c>
      <c r="S7" s="94">
        <f>ROUND((R7+R7*L7),2)</f>
        <v>0</v>
      </c>
      <c r="T7" s="118">
        <f>ROUND((H7*K7),2)</f>
        <v>0</v>
      </c>
      <c r="U7" s="133">
        <f>ROUND((T7+T7*L7),2)</f>
        <v>0</v>
      </c>
      <c r="V7" s="28"/>
      <c r="W7" s="96"/>
      <c r="X7" s="28"/>
      <c r="Y7" s="28"/>
      <c r="Z7" s="28"/>
    </row>
    <row r="8" spans="1:26">
      <c r="A8" s="9" t="s">
        <v>247</v>
      </c>
      <c r="B8" s="9"/>
      <c r="C8" s="9"/>
      <c r="D8" s="9"/>
      <c r="E8" s="9"/>
      <c r="F8" s="9"/>
      <c r="G8" s="9"/>
      <c r="H8" s="9"/>
      <c r="I8" s="9"/>
      <c r="J8" s="9"/>
      <c r="K8" s="9"/>
      <c r="L8" s="9"/>
      <c r="M8" s="176">
        <f>SUM(M7)</f>
        <v>0</v>
      </c>
      <c r="N8" s="177">
        <f>SUM(N7)</f>
        <v>0</v>
      </c>
      <c r="O8" s="34"/>
      <c r="P8" s="65">
        <f t="shared" ref="P8:U8" si="0">SUM(P7)</f>
        <v>0</v>
      </c>
      <c r="Q8" s="65">
        <f t="shared" si="0"/>
        <v>0</v>
      </c>
      <c r="R8" s="65">
        <f t="shared" si="0"/>
        <v>0</v>
      </c>
      <c r="S8" s="65">
        <f t="shared" si="0"/>
        <v>0</v>
      </c>
      <c r="T8" s="65">
        <f t="shared" si="0"/>
        <v>0</v>
      </c>
      <c r="U8" s="65">
        <f t="shared" si="0"/>
        <v>0</v>
      </c>
      <c r="V8" s="28"/>
      <c r="W8" s="96"/>
      <c r="X8" s="79"/>
      <c r="Y8" s="28"/>
      <c r="Z8" s="28"/>
    </row>
    <row r="9" spans="1:26">
      <c r="A9" s="34"/>
      <c r="B9" s="34"/>
      <c r="C9" s="34"/>
      <c r="D9" s="34"/>
      <c r="E9" s="34"/>
      <c r="F9" s="34"/>
      <c r="G9" s="34"/>
      <c r="H9" s="34"/>
      <c r="I9" s="34"/>
      <c r="J9" s="34"/>
      <c r="K9" s="37"/>
      <c r="L9" s="34"/>
      <c r="M9" s="37"/>
      <c r="N9" s="37"/>
      <c r="O9" s="34"/>
      <c r="P9" s="34"/>
      <c r="Q9" s="34"/>
      <c r="R9" s="34"/>
      <c r="S9" s="34"/>
      <c r="T9" s="34"/>
      <c r="U9" s="34"/>
      <c r="V9" s="28"/>
      <c r="W9" s="28"/>
      <c r="X9" s="28"/>
      <c r="Y9" s="28"/>
      <c r="Z9" s="28"/>
    </row>
    <row r="10" spans="1:26">
      <c r="A10" s="34" t="s">
        <v>122</v>
      </c>
      <c r="B10" s="34"/>
      <c r="C10" s="34"/>
      <c r="D10" s="34"/>
      <c r="E10" s="35"/>
      <c r="F10" s="36"/>
      <c r="G10" s="36"/>
      <c r="H10" s="36"/>
      <c r="I10" s="35"/>
      <c r="J10" s="35"/>
      <c r="K10" s="34"/>
      <c r="L10" s="37"/>
      <c r="M10" s="37"/>
      <c r="N10" s="34"/>
      <c r="O10" s="34"/>
      <c r="P10" s="99"/>
      <c r="Q10" s="99"/>
      <c r="R10" s="99"/>
      <c r="S10" s="34"/>
      <c r="T10" s="99"/>
      <c r="U10" s="34"/>
      <c r="V10" s="28"/>
      <c r="W10" s="28"/>
      <c r="X10" s="28"/>
      <c r="Y10" s="28"/>
      <c r="Z10" s="28"/>
    </row>
    <row r="11" spans="1:26">
      <c r="A11" s="34" t="s">
        <v>123</v>
      </c>
      <c r="B11" s="34"/>
      <c r="C11" s="34"/>
      <c r="D11" s="34"/>
      <c r="E11" s="35"/>
      <c r="F11" s="34"/>
      <c r="G11" s="34"/>
      <c r="H11" s="34"/>
      <c r="I11" s="34"/>
      <c r="J11" s="35"/>
      <c r="K11" s="34"/>
      <c r="L11" s="37"/>
      <c r="M11" s="37"/>
      <c r="N11" s="34"/>
      <c r="O11" s="34"/>
      <c r="P11" s="99"/>
      <c r="Q11" s="99"/>
      <c r="R11" s="34"/>
      <c r="S11" s="34"/>
      <c r="T11" s="34"/>
      <c r="U11" s="34"/>
      <c r="V11" s="28"/>
      <c r="W11" s="28"/>
      <c r="X11" s="28"/>
      <c r="Y11" s="28"/>
      <c r="Z11" s="28"/>
    </row>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mergeCells count="4">
    <mergeCell ref="P6:Q6"/>
    <mergeCell ref="R6:S6"/>
    <mergeCell ref="T6:U6"/>
    <mergeCell ref="A8:L8"/>
  </mergeCells>
  <conditionalFormatting sqref="K7 M7:N7">
    <cfRule type="expression" dxfId="8" priority="2">
      <formula>$K7=#REF!</formula>
    </cfRule>
  </conditionalFormatting>
  <pageMargins left="0.7" right="0.7" top="0.75" bottom="0.75" header="0.51180555555555496" footer="0.51180555555555496"/>
  <pageSetup paperSize="9" firstPageNumber="0" fitToHeight="0" orientation="landscape"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U992"/>
  <sheetViews>
    <sheetView zoomScaleNormal="100" workbookViewId="0">
      <selection activeCell="K7" sqref="K7"/>
    </sheetView>
  </sheetViews>
  <sheetFormatPr defaultRowHeight="14.4"/>
  <cols>
    <col min="1" max="1" width="8.6640625" customWidth="1"/>
    <col min="2" max="2" width="38.88671875" customWidth="1"/>
    <col min="3" max="3" width="49" customWidth="1"/>
    <col min="4" max="4" width="8.6640625" customWidth="1"/>
    <col min="5" max="5" width="16" customWidth="1"/>
    <col min="6" max="10" width="8.6640625" customWidth="1"/>
    <col min="11" max="11" width="12.109375" customWidth="1"/>
    <col min="12" max="12" width="8.6640625" customWidth="1"/>
    <col min="13" max="13" width="12.44140625" customWidth="1"/>
    <col min="14" max="14" width="14.109375" customWidth="1"/>
    <col min="15" max="26" width="8.6640625" customWidth="1"/>
    <col min="27" max="1025" width="14.44140625" customWidth="1"/>
  </cols>
  <sheetData>
    <row r="1" spans="1:21">
      <c r="A1" s="355" t="s">
        <v>13</v>
      </c>
      <c r="B1" s="100"/>
      <c r="C1" s="100"/>
      <c r="D1" s="202"/>
      <c r="E1" s="185"/>
      <c r="F1" s="202"/>
      <c r="G1" s="202"/>
      <c r="H1" s="185" t="s">
        <v>14</v>
      </c>
      <c r="I1" s="202"/>
      <c r="J1" s="202"/>
      <c r="K1" s="356"/>
      <c r="L1" s="202"/>
      <c r="M1" s="357"/>
      <c r="N1" s="357"/>
      <c r="O1" s="185"/>
      <c r="P1" s="185"/>
      <c r="Q1" s="185"/>
      <c r="R1" s="185"/>
      <c r="S1" s="185"/>
      <c r="T1" s="185"/>
      <c r="U1" s="185"/>
    </row>
    <row r="2" spans="1:21">
      <c r="A2" s="185" t="s">
        <v>15</v>
      </c>
      <c r="B2" s="100"/>
      <c r="C2" s="100"/>
      <c r="D2" s="202"/>
      <c r="E2" s="185"/>
      <c r="F2" s="185"/>
      <c r="G2" s="185"/>
      <c r="H2" s="185"/>
      <c r="I2" s="185"/>
      <c r="J2" s="185"/>
      <c r="K2" s="201"/>
      <c r="L2" s="185"/>
      <c r="M2" s="358"/>
      <c r="N2" s="358"/>
      <c r="O2" s="185"/>
      <c r="P2" s="185"/>
      <c r="Q2" s="185"/>
      <c r="R2" s="185"/>
      <c r="S2" s="185"/>
      <c r="T2" s="185"/>
      <c r="U2" s="185"/>
    </row>
    <row r="3" spans="1:21">
      <c r="A3" s="355"/>
      <c r="B3" s="100"/>
      <c r="C3" s="100"/>
      <c r="D3" s="202"/>
      <c r="E3" s="185"/>
      <c r="F3" s="202"/>
      <c r="G3" s="202"/>
      <c r="H3" s="202"/>
      <c r="I3" s="202"/>
      <c r="J3" s="202"/>
      <c r="K3" s="356"/>
      <c r="L3" s="202"/>
      <c r="M3" s="357"/>
      <c r="N3" s="357"/>
      <c r="O3" s="185"/>
      <c r="P3" s="185"/>
      <c r="Q3" s="185"/>
      <c r="R3" s="185"/>
      <c r="S3" s="185"/>
      <c r="T3" s="185"/>
      <c r="U3" s="185"/>
    </row>
    <row r="4" spans="1:21">
      <c r="A4" s="359" t="s">
        <v>2311</v>
      </c>
      <c r="B4" s="360"/>
      <c r="C4" s="100"/>
      <c r="D4" s="202"/>
      <c r="E4" s="185"/>
      <c r="F4" s="185" t="s">
        <v>17</v>
      </c>
      <c r="G4" s="202"/>
      <c r="H4" s="202"/>
      <c r="I4" s="202"/>
      <c r="J4" s="202"/>
      <c r="K4" s="356"/>
      <c r="L4" s="202"/>
      <c r="M4" s="357"/>
      <c r="N4" s="357"/>
      <c r="O4" s="185"/>
      <c r="P4" s="185"/>
      <c r="Q4" s="185"/>
      <c r="R4" s="185"/>
      <c r="S4" s="185"/>
      <c r="T4" s="185"/>
      <c r="U4" s="185"/>
    </row>
    <row r="5" spans="1:21" ht="30.6">
      <c r="A5" s="28"/>
      <c r="B5" s="104"/>
      <c r="C5" s="100"/>
      <c r="D5" s="225"/>
      <c r="E5" s="225"/>
      <c r="F5" s="105" t="s">
        <v>18</v>
      </c>
      <c r="G5" s="106" t="s">
        <v>19</v>
      </c>
      <c r="H5" s="107" t="s">
        <v>20</v>
      </c>
      <c r="I5" s="105" t="s">
        <v>21</v>
      </c>
      <c r="J5" s="100"/>
      <c r="K5" s="108"/>
      <c r="L5" s="108"/>
      <c r="M5" s="109"/>
      <c r="N5" s="109"/>
      <c r="O5" s="185"/>
      <c r="P5" s="185"/>
      <c r="Q5" s="185"/>
      <c r="R5" s="185"/>
      <c r="S5" s="185"/>
      <c r="T5" s="185"/>
      <c r="U5" s="185"/>
    </row>
    <row r="6" spans="1:21" ht="40.799999999999997">
      <c r="A6" s="110" t="s">
        <v>22</v>
      </c>
      <c r="B6" s="105"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row>
    <row r="7" spans="1:21" ht="30" customHeight="1">
      <c r="A7" s="160" t="s">
        <v>2312</v>
      </c>
      <c r="B7" s="591" t="s">
        <v>2313</v>
      </c>
      <c r="C7" s="58"/>
      <c r="D7" s="59"/>
      <c r="E7" s="58" t="s">
        <v>2314</v>
      </c>
      <c r="F7" s="459">
        <v>0</v>
      </c>
      <c r="G7" s="213">
        <v>0</v>
      </c>
      <c r="H7" s="214">
        <v>5</v>
      </c>
      <c r="I7" s="147">
        <f>SUM(F7:H7)</f>
        <v>5</v>
      </c>
      <c r="J7" s="58"/>
      <c r="K7" s="62"/>
      <c r="L7" s="58" t="s">
        <v>40</v>
      </c>
      <c r="M7" s="63">
        <f>K7*I7</f>
        <v>0</v>
      </c>
      <c r="N7" s="63">
        <f>(M7*L7)+M7</f>
        <v>0</v>
      </c>
      <c r="O7" s="185"/>
      <c r="P7" s="118">
        <f>ROUND((F7*K7),2)</f>
        <v>0</v>
      </c>
      <c r="Q7" s="94">
        <f>ROUND((P7+P7*L7),2)</f>
        <v>0</v>
      </c>
      <c r="R7" s="118">
        <f>ROUND((G7*K7),2)</f>
        <v>0</v>
      </c>
      <c r="S7" s="94">
        <f>ROUND((R7+R7*L7),2)</f>
        <v>0</v>
      </c>
      <c r="T7" s="118">
        <f>ROUND((H7*K7),2)</f>
        <v>0</v>
      </c>
      <c r="U7" s="94">
        <f>ROUND((T7+T7*L7),2)</f>
        <v>0</v>
      </c>
    </row>
    <row r="8" spans="1:21" ht="30" customHeight="1">
      <c r="A8" s="225"/>
      <c r="B8" s="585"/>
      <c r="C8" s="256"/>
      <c r="D8" s="592"/>
      <c r="E8" s="256"/>
      <c r="F8" s="593"/>
      <c r="G8" s="593"/>
      <c r="H8" s="593"/>
      <c r="I8" s="256"/>
      <c r="J8" s="256"/>
      <c r="K8" s="594"/>
      <c r="L8" s="58"/>
      <c r="M8" s="63"/>
      <c r="N8" s="63"/>
      <c r="O8" s="185"/>
      <c r="P8" s="595"/>
      <c r="Q8" s="596"/>
      <c r="R8" s="596"/>
      <c r="S8" s="596"/>
      <c r="T8" s="595"/>
      <c r="U8" s="595"/>
    </row>
    <row r="9" spans="1:21">
      <c r="A9" s="23"/>
      <c r="B9" s="23"/>
      <c r="C9" s="23"/>
      <c r="D9" s="23"/>
      <c r="E9" s="23"/>
      <c r="F9" s="23"/>
      <c r="G9" s="23"/>
      <c r="H9" s="23"/>
      <c r="I9" s="23"/>
      <c r="J9" s="23"/>
      <c r="K9" s="23"/>
      <c r="L9" s="23"/>
      <c r="M9" s="367">
        <f>SUM(M7:M8)</f>
        <v>0</v>
      </c>
      <c r="N9" s="367">
        <f>SUM(N7:N8)</f>
        <v>0</v>
      </c>
      <c r="O9" s="185"/>
      <c r="P9" s="368">
        <f t="shared" ref="P9:U9" si="0">SUM(P7)</f>
        <v>0</v>
      </c>
      <c r="Q9" s="368">
        <f t="shared" si="0"/>
        <v>0</v>
      </c>
      <c r="R9" s="368">
        <f t="shared" si="0"/>
        <v>0</v>
      </c>
      <c r="S9" s="368">
        <f t="shared" si="0"/>
        <v>0</v>
      </c>
      <c r="T9" s="368">
        <f t="shared" si="0"/>
        <v>0</v>
      </c>
      <c r="U9" s="368">
        <f t="shared" si="0"/>
        <v>0</v>
      </c>
    </row>
    <row r="11" spans="1:21">
      <c r="A11" s="34" t="s">
        <v>122</v>
      </c>
      <c r="C11" s="34"/>
    </row>
    <row r="12" spans="1:21">
      <c r="A12" s="34" t="s">
        <v>123</v>
      </c>
      <c r="C12" s="34"/>
    </row>
    <row r="13" spans="1:21" ht="15.75" customHeight="1"/>
    <row r="14" spans="1:21" ht="15.75" customHeight="1"/>
    <row r="15" spans="1:21" ht="15.75" customHeight="1"/>
    <row r="16" spans="1:21"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mergeCells count="4">
    <mergeCell ref="P6:Q6"/>
    <mergeCell ref="R6:S6"/>
    <mergeCell ref="T6:U6"/>
    <mergeCell ref="A9:L9"/>
  </mergeCells>
  <conditionalFormatting sqref="K7 M7:N7">
    <cfRule type="expression" dxfId="7" priority="2">
      <formula>#REF!=#REF!</formula>
    </cfRule>
  </conditionalFormatting>
  <conditionalFormatting sqref="K8 M8:N8">
    <cfRule type="expression" dxfId="6" priority="3">
      <formula>#REF!=#REF!</formula>
    </cfRule>
  </conditionalFormatting>
  <conditionalFormatting sqref="P7:U8">
    <cfRule type="expression" dxfId="5" priority="4">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FF"/>
    <pageSetUpPr fitToPage="1"/>
  </sheetPr>
  <dimension ref="A1:Z1000"/>
  <sheetViews>
    <sheetView zoomScaleNormal="100" workbookViewId="0">
      <selection activeCell="K7" sqref="K7"/>
    </sheetView>
  </sheetViews>
  <sheetFormatPr defaultRowHeight="14.4"/>
  <cols>
    <col min="1" max="1" width="7.109375" customWidth="1"/>
    <col min="2" max="2" width="21.6640625" customWidth="1"/>
    <col min="3" max="3" width="14.6640625" customWidth="1"/>
    <col min="4" max="10" width="8.6640625" customWidth="1"/>
    <col min="11" max="11" width="11.6640625" customWidth="1"/>
    <col min="12" max="12" width="8.6640625" customWidth="1"/>
    <col min="13" max="13" width="12.5546875" customWidth="1"/>
    <col min="14" max="14" width="12.88671875" customWidth="1"/>
    <col min="15" max="22" width="8.6640625" customWidth="1"/>
    <col min="23" max="23" width="21.44140625" customWidth="1"/>
    <col min="24" max="24" width="26.44140625" customWidth="1"/>
    <col min="25" max="26" width="8.6640625" customWidth="1"/>
    <col min="27" max="1025" width="14.44140625" customWidth="1"/>
  </cols>
  <sheetData>
    <row r="1" spans="1:26">
      <c r="A1" s="32" t="s">
        <v>13</v>
      </c>
      <c r="B1" s="33"/>
      <c r="C1" s="100"/>
      <c r="D1" s="34"/>
      <c r="E1" s="34"/>
      <c r="F1" s="34"/>
      <c r="G1" s="34"/>
      <c r="H1" s="101" t="s">
        <v>14</v>
      </c>
      <c r="I1" s="34"/>
      <c r="J1" s="34"/>
      <c r="K1" s="34"/>
      <c r="L1" s="34"/>
      <c r="M1" s="39"/>
      <c r="N1" s="39"/>
      <c r="O1" s="34"/>
      <c r="P1" s="34"/>
      <c r="Q1" s="34"/>
      <c r="R1" s="34"/>
      <c r="S1" s="34"/>
      <c r="T1" s="34"/>
      <c r="U1" s="34"/>
      <c r="V1" s="28"/>
      <c r="W1" s="28"/>
      <c r="X1" s="28"/>
      <c r="Y1" s="28"/>
      <c r="Z1" s="28"/>
    </row>
    <row r="2" spans="1:26">
      <c r="A2" s="34" t="s">
        <v>15</v>
      </c>
      <c r="B2" s="33"/>
      <c r="C2" s="100"/>
      <c r="D2" s="34"/>
      <c r="E2" s="34"/>
      <c r="F2" s="34"/>
      <c r="G2" s="34"/>
      <c r="H2" s="34"/>
      <c r="I2" s="34"/>
      <c r="J2" s="34"/>
      <c r="K2" s="34"/>
      <c r="L2" s="34"/>
      <c r="M2" s="39"/>
      <c r="N2" s="39"/>
      <c r="O2" s="34"/>
      <c r="P2" s="34"/>
      <c r="Q2" s="34"/>
      <c r="R2" s="34"/>
      <c r="S2" s="34"/>
      <c r="T2" s="34"/>
      <c r="U2" s="34"/>
      <c r="V2" s="28"/>
      <c r="W2" s="28"/>
      <c r="X2" s="28"/>
      <c r="Y2" s="28"/>
      <c r="Z2" s="28"/>
    </row>
    <row r="3" spans="1:26">
      <c r="A3" s="35"/>
      <c r="B3" s="33"/>
      <c r="C3" s="102"/>
      <c r="D3" s="43"/>
      <c r="E3" s="34"/>
      <c r="F3" s="103"/>
      <c r="G3" s="34"/>
      <c r="H3" s="34"/>
      <c r="I3" s="34"/>
      <c r="J3" s="34"/>
      <c r="K3" s="34"/>
      <c r="L3" s="34"/>
      <c r="M3" s="39"/>
      <c r="N3" s="39"/>
      <c r="O3" s="34"/>
      <c r="P3" s="34"/>
      <c r="Q3" s="34"/>
      <c r="R3" s="34"/>
      <c r="S3" s="34"/>
      <c r="T3" s="34"/>
      <c r="U3" s="34"/>
      <c r="V3" s="28"/>
      <c r="W3" s="28"/>
      <c r="X3" s="28"/>
      <c r="Y3" s="28"/>
      <c r="Z3" s="28"/>
    </row>
    <row r="4" spans="1:26">
      <c r="A4" s="41" t="s">
        <v>124</v>
      </c>
      <c r="B4" s="33"/>
      <c r="C4" s="42"/>
      <c r="D4" s="34"/>
      <c r="E4" s="34"/>
      <c r="F4" s="44" t="s">
        <v>17</v>
      </c>
      <c r="G4" s="34"/>
      <c r="H4" s="34"/>
      <c r="I4" s="34"/>
      <c r="J4" s="34"/>
      <c r="K4" s="34"/>
      <c r="L4" s="34"/>
      <c r="M4" s="39"/>
      <c r="N4" s="40"/>
      <c r="O4" s="34"/>
      <c r="P4" s="34"/>
      <c r="Q4" s="34"/>
      <c r="R4" s="34"/>
      <c r="S4" s="34"/>
      <c r="T4" s="34"/>
      <c r="U4" s="34"/>
      <c r="V4" s="28"/>
      <c r="W4" s="28"/>
      <c r="X4" s="28"/>
      <c r="Y4" s="28"/>
      <c r="Z4" s="28"/>
    </row>
    <row r="5" spans="1:26" ht="30.6">
      <c r="A5" s="100"/>
      <c r="B5" s="104"/>
      <c r="C5" s="100"/>
      <c r="D5" s="100"/>
      <c r="E5" s="100"/>
      <c r="F5" s="105" t="s">
        <v>18</v>
      </c>
      <c r="G5" s="106" t="s">
        <v>19</v>
      </c>
      <c r="H5" s="107" t="s">
        <v>20</v>
      </c>
      <c r="I5" s="105" t="s">
        <v>21</v>
      </c>
      <c r="J5" s="100"/>
      <c r="K5" s="100"/>
      <c r="L5" s="108"/>
      <c r="M5" s="109"/>
      <c r="N5" s="109"/>
      <c r="O5" s="34"/>
      <c r="P5" s="34"/>
      <c r="Q5" s="34"/>
      <c r="R5" s="34"/>
      <c r="S5" s="34"/>
      <c r="T5" s="34"/>
      <c r="U5" s="34"/>
      <c r="V5" s="28"/>
      <c r="W5" s="28"/>
      <c r="X5" s="28"/>
      <c r="Y5" s="28"/>
      <c r="Z5" s="28"/>
    </row>
    <row r="6" spans="1:26" ht="40.799999999999997">
      <c r="A6" s="110" t="s">
        <v>125</v>
      </c>
      <c r="B6" s="110" t="s">
        <v>23</v>
      </c>
      <c r="C6" s="111" t="s">
        <v>24</v>
      </c>
      <c r="D6" s="111" t="s">
        <v>25</v>
      </c>
      <c r="E6" s="110" t="s">
        <v>26</v>
      </c>
      <c r="F6" s="52" t="s">
        <v>27</v>
      </c>
      <c r="G6" s="53" t="s">
        <v>27</v>
      </c>
      <c r="H6" s="54" t="s">
        <v>27</v>
      </c>
      <c r="I6" s="110" t="s">
        <v>28</v>
      </c>
      <c r="J6" s="110" t="s">
        <v>29</v>
      </c>
      <c r="K6" s="112" t="s">
        <v>30</v>
      </c>
      <c r="L6" s="110" t="s">
        <v>31</v>
      </c>
      <c r="M6" s="113" t="s">
        <v>32</v>
      </c>
      <c r="N6" s="113" t="s">
        <v>33</v>
      </c>
      <c r="O6" s="34"/>
      <c r="P6" s="14" t="s">
        <v>34</v>
      </c>
      <c r="Q6" s="14"/>
      <c r="R6" s="14" t="s">
        <v>35</v>
      </c>
      <c r="S6" s="14"/>
      <c r="T6" s="114" t="s">
        <v>36</v>
      </c>
      <c r="U6" s="114"/>
      <c r="V6" s="28"/>
      <c r="W6" s="28"/>
      <c r="X6" s="28"/>
      <c r="Y6" s="28"/>
      <c r="Z6" s="28"/>
    </row>
    <row r="7" spans="1:26" ht="22.8">
      <c r="A7" s="115">
        <v>45323</v>
      </c>
      <c r="B7" s="52" t="s">
        <v>126</v>
      </c>
      <c r="C7" s="58"/>
      <c r="D7" s="59"/>
      <c r="E7" s="52" t="s">
        <v>127</v>
      </c>
      <c r="F7" s="116">
        <v>200</v>
      </c>
      <c r="G7" s="53">
        <v>10</v>
      </c>
      <c r="H7" s="54">
        <v>200</v>
      </c>
      <c r="I7" s="93">
        <f>SUM(F7:H7)</f>
        <v>410</v>
      </c>
      <c r="J7" s="58"/>
      <c r="K7" s="62"/>
      <c r="L7" s="58" t="s">
        <v>40</v>
      </c>
      <c r="M7" s="63">
        <f>K7*I7</f>
        <v>0</v>
      </c>
      <c r="N7" s="63">
        <f>(M7*L7)+M7</f>
        <v>0</v>
      </c>
      <c r="O7" s="117"/>
      <c r="P7" s="118">
        <f t="shared" ref="P7:P25" si="0">ROUND((F7*K7),2)</f>
        <v>0</v>
      </c>
      <c r="Q7" s="118">
        <f>ROUND((P7+(P7*8%)),2)</f>
        <v>0</v>
      </c>
      <c r="R7" s="118">
        <f t="shared" ref="R7:R25" si="1">ROUND((G7*K7),2)</f>
        <v>0</v>
      </c>
      <c r="S7" s="119">
        <f t="shared" ref="S7:S25" si="2">ROUND((R7+R7*L7),2)</f>
        <v>0</v>
      </c>
      <c r="T7" s="120">
        <f t="shared" ref="T7:T25" si="3">ROUND((H7*K7),2)</f>
        <v>0</v>
      </c>
      <c r="U7" s="120">
        <f t="shared" ref="U7:U25" si="4">ROUND((T7+T7*L7),2)</f>
        <v>0</v>
      </c>
      <c r="V7" s="28"/>
      <c r="W7" s="68"/>
      <c r="X7" s="28"/>
      <c r="Y7" s="28"/>
      <c r="Z7" s="28"/>
    </row>
    <row r="8" spans="1:26" ht="22.8">
      <c r="A8" s="115">
        <v>45324</v>
      </c>
      <c r="B8" s="52" t="s">
        <v>128</v>
      </c>
      <c r="C8" s="58"/>
      <c r="D8" s="59"/>
      <c r="E8" s="52" t="s">
        <v>129</v>
      </c>
      <c r="F8" s="116">
        <v>10</v>
      </c>
      <c r="G8" s="53">
        <v>10</v>
      </c>
      <c r="H8" s="54">
        <v>600</v>
      </c>
      <c r="I8" s="93">
        <f>SUM(F8:H8)</f>
        <v>620</v>
      </c>
      <c r="J8" s="58"/>
      <c r="K8" s="62"/>
      <c r="L8" s="58" t="s">
        <v>40</v>
      </c>
      <c r="M8" s="63">
        <f>K8*I8</f>
        <v>0</v>
      </c>
      <c r="N8" s="63">
        <f>(M8*L8)+M8</f>
        <v>0</v>
      </c>
      <c r="O8" s="117"/>
      <c r="P8" s="118">
        <f t="shared" si="0"/>
        <v>0</v>
      </c>
      <c r="Q8" s="118">
        <f>ROUND((P8+(P8*8%)),2)</f>
        <v>0</v>
      </c>
      <c r="R8" s="118">
        <f t="shared" si="1"/>
        <v>0</v>
      </c>
      <c r="S8" s="119">
        <f t="shared" si="2"/>
        <v>0</v>
      </c>
      <c r="T8" s="120">
        <f t="shared" si="3"/>
        <v>0</v>
      </c>
      <c r="U8" s="120">
        <f t="shared" si="4"/>
        <v>0</v>
      </c>
      <c r="V8" s="28"/>
      <c r="W8" s="68"/>
      <c r="X8" s="28"/>
      <c r="Y8" s="28"/>
      <c r="Z8" s="28"/>
    </row>
    <row r="9" spans="1:26" ht="22.8">
      <c r="A9" s="115">
        <v>45325</v>
      </c>
      <c r="B9" s="52" t="s">
        <v>130</v>
      </c>
      <c r="C9" s="58"/>
      <c r="D9" s="59"/>
      <c r="E9" s="52" t="s">
        <v>131</v>
      </c>
      <c r="F9" s="116">
        <v>50</v>
      </c>
      <c r="G9" s="53">
        <v>750</v>
      </c>
      <c r="H9" s="54">
        <v>1000</v>
      </c>
      <c r="I9" s="93">
        <f>SUM(F9:H9)</f>
        <v>1800</v>
      </c>
      <c r="J9" s="58"/>
      <c r="K9" s="62"/>
      <c r="L9" s="58" t="s">
        <v>40</v>
      </c>
      <c r="M9" s="63">
        <f>K9*I9</f>
        <v>0</v>
      </c>
      <c r="N9" s="63">
        <f>(M9*L9)+M9</f>
        <v>0</v>
      </c>
      <c r="O9" s="117"/>
      <c r="P9" s="118">
        <f t="shared" si="0"/>
        <v>0</v>
      </c>
      <c r="Q9" s="118">
        <f>ROUND((P9+(P9*8%)),2)</f>
        <v>0</v>
      </c>
      <c r="R9" s="118">
        <f t="shared" si="1"/>
        <v>0</v>
      </c>
      <c r="S9" s="119">
        <f t="shared" si="2"/>
        <v>0</v>
      </c>
      <c r="T9" s="120">
        <f t="shared" si="3"/>
        <v>0</v>
      </c>
      <c r="U9" s="120">
        <f t="shared" si="4"/>
        <v>0</v>
      </c>
      <c r="V9" s="28"/>
      <c r="W9" s="68"/>
      <c r="X9" s="28"/>
      <c r="Y9" s="28"/>
      <c r="Z9" s="28"/>
    </row>
    <row r="10" spans="1:26" ht="22.8">
      <c r="A10" s="115">
        <v>45326</v>
      </c>
      <c r="B10" s="121" t="s">
        <v>132</v>
      </c>
      <c r="C10" s="58"/>
      <c r="D10" s="59"/>
      <c r="E10" s="85" t="s">
        <v>133</v>
      </c>
      <c r="F10" s="116">
        <v>270</v>
      </c>
      <c r="G10" s="53">
        <v>800</v>
      </c>
      <c r="H10" s="54">
        <v>200</v>
      </c>
      <c r="I10" s="93">
        <f>SUM(F10:H10)</f>
        <v>1270</v>
      </c>
      <c r="J10" s="58"/>
      <c r="K10" s="62"/>
      <c r="L10" s="58" t="s">
        <v>40</v>
      </c>
      <c r="M10" s="63">
        <f>K10*I10</f>
        <v>0</v>
      </c>
      <c r="N10" s="63">
        <f>(M10*L10)+M10</f>
        <v>0</v>
      </c>
      <c r="O10" s="117"/>
      <c r="P10" s="118">
        <f t="shared" si="0"/>
        <v>0</v>
      </c>
      <c r="Q10" s="118">
        <f>ROUND((P10+(P10*8%)),2)</f>
        <v>0</v>
      </c>
      <c r="R10" s="118">
        <f t="shared" si="1"/>
        <v>0</v>
      </c>
      <c r="S10" s="119">
        <f t="shared" si="2"/>
        <v>0</v>
      </c>
      <c r="T10" s="120">
        <f t="shared" si="3"/>
        <v>0</v>
      </c>
      <c r="U10" s="120">
        <f t="shared" si="4"/>
        <v>0</v>
      </c>
      <c r="V10" s="28"/>
      <c r="W10" s="68"/>
      <c r="X10" s="28"/>
      <c r="Y10" s="28"/>
      <c r="Z10" s="28"/>
    </row>
    <row r="11" spans="1:26" ht="22.8">
      <c r="A11" s="115">
        <v>45327</v>
      </c>
      <c r="B11" s="52" t="s">
        <v>134</v>
      </c>
      <c r="C11" s="58"/>
      <c r="D11" s="59"/>
      <c r="E11" s="52" t="s">
        <v>135</v>
      </c>
      <c r="F11" s="116">
        <v>80</v>
      </c>
      <c r="G11" s="53">
        <v>4000</v>
      </c>
      <c r="H11" s="54">
        <v>300</v>
      </c>
      <c r="I11" s="93">
        <f>SUM(F11:H11)</f>
        <v>4380</v>
      </c>
      <c r="J11" s="58"/>
      <c r="K11" s="62"/>
      <c r="L11" s="58" t="s">
        <v>40</v>
      </c>
      <c r="M11" s="63">
        <f>K11*I11</f>
        <v>0</v>
      </c>
      <c r="N11" s="63">
        <f>(M11*L11)+M11</f>
        <v>0</v>
      </c>
      <c r="O11" s="117"/>
      <c r="P11" s="118">
        <f t="shared" si="0"/>
        <v>0</v>
      </c>
      <c r="Q11" s="118">
        <f>ROUND((P11+(P11*8%)),2)</f>
        <v>0</v>
      </c>
      <c r="R11" s="118">
        <f t="shared" si="1"/>
        <v>0</v>
      </c>
      <c r="S11" s="119">
        <f t="shared" si="2"/>
        <v>0</v>
      </c>
      <c r="T11" s="120">
        <f t="shared" si="3"/>
        <v>0</v>
      </c>
      <c r="U11" s="120">
        <f t="shared" si="4"/>
        <v>0</v>
      </c>
      <c r="V11" s="28"/>
      <c r="W11" s="68"/>
      <c r="X11" s="28"/>
      <c r="Y11" s="28"/>
      <c r="Z11" s="28"/>
    </row>
    <row r="12" spans="1:26" ht="22.8">
      <c r="A12" s="115">
        <v>45328</v>
      </c>
      <c r="B12" s="122" t="s">
        <v>136</v>
      </c>
      <c r="C12" s="123"/>
      <c r="D12" s="124"/>
      <c r="E12" s="52" t="s">
        <v>137</v>
      </c>
      <c r="F12" s="125">
        <v>10</v>
      </c>
      <c r="G12" s="126">
        <v>100</v>
      </c>
      <c r="H12" s="127">
        <v>20</v>
      </c>
      <c r="I12" s="128">
        <f>SUM(F12,G12:H12)</f>
        <v>130</v>
      </c>
      <c r="J12" s="128"/>
      <c r="K12" s="129"/>
      <c r="L12" s="130">
        <v>0.08</v>
      </c>
      <c r="M12" s="131">
        <f>ROUND((I12*K12),2)</f>
        <v>0</v>
      </c>
      <c r="N12" s="132">
        <f>ROUND((M12+M12*L12),2)</f>
        <v>0</v>
      </c>
      <c r="O12" s="117"/>
      <c r="P12" s="118">
        <f t="shared" si="0"/>
        <v>0</v>
      </c>
      <c r="Q12" s="95">
        <f>ROUND((P12+P12*L12),2)</f>
        <v>0</v>
      </c>
      <c r="R12" s="94">
        <f t="shared" si="1"/>
        <v>0</v>
      </c>
      <c r="S12" s="94">
        <f t="shared" si="2"/>
        <v>0</v>
      </c>
      <c r="T12" s="133">
        <f t="shared" si="3"/>
        <v>0</v>
      </c>
      <c r="U12" s="133">
        <f t="shared" si="4"/>
        <v>0</v>
      </c>
      <c r="V12" s="28"/>
      <c r="W12" s="68"/>
      <c r="X12" s="28"/>
      <c r="Y12" s="28"/>
      <c r="Z12" s="28"/>
    </row>
    <row r="13" spans="1:26" ht="22.8">
      <c r="A13" s="115">
        <v>45329</v>
      </c>
      <c r="B13" s="134" t="s">
        <v>138</v>
      </c>
      <c r="C13" s="135"/>
      <c r="D13" s="136"/>
      <c r="E13" s="52" t="s">
        <v>139</v>
      </c>
      <c r="F13" s="137">
        <v>1</v>
      </c>
      <c r="G13" s="138">
        <v>1</v>
      </c>
      <c r="H13" s="139">
        <v>2</v>
      </c>
      <c r="I13" s="128">
        <f>SUM(F13,G13:H13)</f>
        <v>4</v>
      </c>
      <c r="J13" s="128"/>
      <c r="K13" s="94"/>
      <c r="L13" s="140">
        <v>0.08</v>
      </c>
      <c r="M13" s="131">
        <f>ROUND((I13*K13),2)</f>
        <v>0</v>
      </c>
      <c r="N13" s="132">
        <f>ROUND((M13+M13*L13),2)</f>
        <v>0</v>
      </c>
      <c r="O13" s="117"/>
      <c r="P13" s="118">
        <f t="shared" si="0"/>
        <v>0</v>
      </c>
      <c r="Q13" s="95">
        <f>ROUND((P13+P13*L13),2)</f>
        <v>0</v>
      </c>
      <c r="R13" s="94">
        <f t="shared" si="1"/>
        <v>0</v>
      </c>
      <c r="S13" s="94">
        <f t="shared" si="2"/>
        <v>0</v>
      </c>
      <c r="T13" s="133">
        <f t="shared" si="3"/>
        <v>0</v>
      </c>
      <c r="U13" s="133">
        <f t="shared" si="4"/>
        <v>0</v>
      </c>
      <c r="V13" s="28"/>
      <c r="W13" s="68"/>
      <c r="X13" s="28"/>
      <c r="Y13" s="28"/>
      <c r="Z13" s="28"/>
    </row>
    <row r="14" spans="1:26" ht="22.8">
      <c r="A14" s="115">
        <v>45330</v>
      </c>
      <c r="B14" s="52" t="s">
        <v>140</v>
      </c>
      <c r="C14" s="58"/>
      <c r="D14" s="59"/>
      <c r="E14" s="52" t="s">
        <v>141</v>
      </c>
      <c r="F14" s="116">
        <v>5</v>
      </c>
      <c r="G14" s="53">
        <v>0</v>
      </c>
      <c r="H14" s="54">
        <v>2</v>
      </c>
      <c r="I14" s="93">
        <f t="shared" ref="I14:I25" si="5">SUM(F14:H14)</f>
        <v>7</v>
      </c>
      <c r="J14" s="58"/>
      <c r="K14" s="62"/>
      <c r="L14" s="58" t="s">
        <v>40</v>
      </c>
      <c r="M14" s="63">
        <f t="shared" ref="M14:M25" si="6">K14*I14</f>
        <v>0</v>
      </c>
      <c r="N14" s="63">
        <f t="shared" ref="N14:N25" si="7">(M14*L14)+M14</f>
        <v>0</v>
      </c>
      <c r="O14" s="117"/>
      <c r="P14" s="118">
        <f t="shared" si="0"/>
        <v>0</v>
      </c>
      <c r="Q14" s="118">
        <f t="shared" ref="Q14:Q25" si="8">ROUND((P14+(P14*8%)),2)</f>
        <v>0</v>
      </c>
      <c r="R14" s="118">
        <f t="shared" si="1"/>
        <v>0</v>
      </c>
      <c r="S14" s="119">
        <f t="shared" si="2"/>
        <v>0</v>
      </c>
      <c r="T14" s="120">
        <f t="shared" si="3"/>
        <v>0</v>
      </c>
      <c r="U14" s="120">
        <f t="shared" si="4"/>
        <v>0</v>
      </c>
      <c r="V14" s="28"/>
      <c r="W14" s="68"/>
      <c r="X14" s="28"/>
      <c r="Y14" s="28"/>
      <c r="Z14" s="28"/>
    </row>
    <row r="15" spans="1:26" ht="34.200000000000003">
      <c r="A15" s="115">
        <v>45331</v>
      </c>
      <c r="B15" s="52" t="s">
        <v>142</v>
      </c>
      <c r="C15" s="58"/>
      <c r="D15" s="59"/>
      <c r="E15" s="52" t="s">
        <v>143</v>
      </c>
      <c r="F15" s="116">
        <v>1</v>
      </c>
      <c r="G15" s="53">
        <v>0</v>
      </c>
      <c r="H15" s="54">
        <v>5</v>
      </c>
      <c r="I15" s="93">
        <f t="shared" si="5"/>
        <v>6</v>
      </c>
      <c r="J15" s="58"/>
      <c r="K15" s="62"/>
      <c r="L15" s="58" t="s">
        <v>40</v>
      </c>
      <c r="M15" s="63">
        <f t="shared" si="6"/>
        <v>0</v>
      </c>
      <c r="N15" s="63">
        <f t="shared" si="7"/>
        <v>0</v>
      </c>
      <c r="O15" s="141"/>
      <c r="P15" s="118">
        <f t="shared" si="0"/>
        <v>0</v>
      </c>
      <c r="Q15" s="118">
        <f t="shared" si="8"/>
        <v>0</v>
      </c>
      <c r="R15" s="118">
        <f t="shared" si="1"/>
        <v>0</v>
      </c>
      <c r="S15" s="119">
        <f t="shared" si="2"/>
        <v>0</v>
      </c>
      <c r="T15" s="120">
        <f t="shared" si="3"/>
        <v>0</v>
      </c>
      <c r="U15" s="120">
        <f t="shared" si="4"/>
        <v>0</v>
      </c>
      <c r="V15" s="28"/>
      <c r="W15" s="68"/>
      <c r="X15" s="28"/>
      <c r="Y15" s="28"/>
      <c r="Z15" s="28"/>
    </row>
    <row r="16" spans="1:26" ht="34.200000000000003">
      <c r="A16" s="115">
        <v>45332</v>
      </c>
      <c r="B16" s="52" t="s">
        <v>144</v>
      </c>
      <c r="C16" s="58"/>
      <c r="D16" s="59"/>
      <c r="E16" s="52" t="s">
        <v>145</v>
      </c>
      <c r="F16" s="116">
        <v>25</v>
      </c>
      <c r="G16" s="53">
        <v>120</v>
      </c>
      <c r="H16" s="54">
        <v>25</v>
      </c>
      <c r="I16" s="93">
        <f t="shared" si="5"/>
        <v>170</v>
      </c>
      <c r="J16" s="58"/>
      <c r="K16" s="62"/>
      <c r="L16" s="58" t="s">
        <v>40</v>
      </c>
      <c r="M16" s="63">
        <f t="shared" si="6"/>
        <v>0</v>
      </c>
      <c r="N16" s="63">
        <f t="shared" si="7"/>
        <v>0</v>
      </c>
      <c r="O16" s="141"/>
      <c r="P16" s="118">
        <f t="shared" si="0"/>
        <v>0</v>
      </c>
      <c r="Q16" s="118">
        <f t="shared" si="8"/>
        <v>0</v>
      </c>
      <c r="R16" s="118">
        <f t="shared" si="1"/>
        <v>0</v>
      </c>
      <c r="S16" s="119">
        <f t="shared" si="2"/>
        <v>0</v>
      </c>
      <c r="T16" s="120">
        <f t="shared" si="3"/>
        <v>0</v>
      </c>
      <c r="U16" s="120">
        <f t="shared" si="4"/>
        <v>0</v>
      </c>
      <c r="V16" s="28"/>
      <c r="W16" s="68"/>
      <c r="X16" s="28"/>
      <c r="Y16" s="28"/>
      <c r="Z16" s="28"/>
    </row>
    <row r="17" spans="1:26" ht="22.8">
      <c r="A17" s="115">
        <v>45333</v>
      </c>
      <c r="B17" s="52" t="s">
        <v>146</v>
      </c>
      <c r="C17" s="58"/>
      <c r="D17" s="59"/>
      <c r="E17" s="52" t="s">
        <v>147</v>
      </c>
      <c r="F17" s="116">
        <v>35</v>
      </c>
      <c r="G17" s="53">
        <v>210</v>
      </c>
      <c r="H17" s="54">
        <v>20</v>
      </c>
      <c r="I17" s="93">
        <f t="shared" si="5"/>
        <v>265</v>
      </c>
      <c r="J17" s="58"/>
      <c r="K17" s="62"/>
      <c r="L17" s="58" t="s">
        <v>40</v>
      </c>
      <c r="M17" s="63">
        <f t="shared" si="6"/>
        <v>0</v>
      </c>
      <c r="N17" s="63">
        <f t="shared" si="7"/>
        <v>0</v>
      </c>
      <c r="O17" s="117"/>
      <c r="P17" s="118">
        <f t="shared" si="0"/>
        <v>0</v>
      </c>
      <c r="Q17" s="118">
        <f t="shared" si="8"/>
        <v>0</v>
      </c>
      <c r="R17" s="118">
        <f t="shared" si="1"/>
        <v>0</v>
      </c>
      <c r="S17" s="119">
        <f t="shared" si="2"/>
        <v>0</v>
      </c>
      <c r="T17" s="120">
        <f t="shared" si="3"/>
        <v>0</v>
      </c>
      <c r="U17" s="120">
        <f t="shared" si="4"/>
        <v>0</v>
      </c>
      <c r="V17" s="28"/>
      <c r="W17" s="68"/>
      <c r="X17" s="28"/>
      <c r="Y17" s="28"/>
      <c r="Z17" s="28"/>
    </row>
    <row r="18" spans="1:26" ht="22.8">
      <c r="A18" s="115">
        <v>45334</v>
      </c>
      <c r="B18" s="52" t="s">
        <v>148</v>
      </c>
      <c r="C18" s="58"/>
      <c r="D18" s="59"/>
      <c r="E18" s="52" t="s">
        <v>149</v>
      </c>
      <c r="F18" s="116">
        <v>20</v>
      </c>
      <c r="G18" s="53">
        <v>10</v>
      </c>
      <c r="H18" s="54">
        <v>10</v>
      </c>
      <c r="I18" s="93">
        <f t="shared" si="5"/>
        <v>40</v>
      </c>
      <c r="J18" s="58"/>
      <c r="K18" s="62"/>
      <c r="L18" s="58" t="s">
        <v>40</v>
      </c>
      <c r="M18" s="63">
        <f t="shared" si="6"/>
        <v>0</v>
      </c>
      <c r="N18" s="63">
        <f t="shared" si="7"/>
        <v>0</v>
      </c>
      <c r="O18" s="117"/>
      <c r="P18" s="118">
        <f t="shared" si="0"/>
        <v>0</v>
      </c>
      <c r="Q18" s="118">
        <f t="shared" si="8"/>
        <v>0</v>
      </c>
      <c r="R18" s="118">
        <f t="shared" si="1"/>
        <v>0</v>
      </c>
      <c r="S18" s="119">
        <f t="shared" si="2"/>
        <v>0</v>
      </c>
      <c r="T18" s="120">
        <f t="shared" si="3"/>
        <v>0</v>
      </c>
      <c r="U18" s="120">
        <f t="shared" si="4"/>
        <v>0</v>
      </c>
      <c r="V18" s="28"/>
      <c r="W18" s="68"/>
      <c r="X18" s="28"/>
      <c r="Y18" s="28"/>
      <c r="Z18" s="28"/>
    </row>
    <row r="19" spans="1:26" ht="22.8">
      <c r="A19" s="115">
        <v>45335</v>
      </c>
      <c r="B19" s="52" t="s">
        <v>150</v>
      </c>
      <c r="C19" s="58"/>
      <c r="D19" s="59"/>
      <c r="E19" s="52" t="s">
        <v>151</v>
      </c>
      <c r="F19" s="116">
        <v>3</v>
      </c>
      <c r="G19" s="53">
        <v>1</v>
      </c>
      <c r="H19" s="54">
        <v>5</v>
      </c>
      <c r="I19" s="93">
        <f t="shared" si="5"/>
        <v>9</v>
      </c>
      <c r="J19" s="58"/>
      <c r="K19" s="62"/>
      <c r="L19" s="58" t="s">
        <v>40</v>
      </c>
      <c r="M19" s="63">
        <f t="shared" si="6"/>
        <v>0</v>
      </c>
      <c r="N19" s="63">
        <f t="shared" si="7"/>
        <v>0</v>
      </c>
      <c r="O19" s="117"/>
      <c r="P19" s="118">
        <f t="shared" si="0"/>
        <v>0</v>
      </c>
      <c r="Q19" s="118">
        <f t="shared" si="8"/>
        <v>0</v>
      </c>
      <c r="R19" s="118">
        <f t="shared" si="1"/>
        <v>0</v>
      </c>
      <c r="S19" s="119">
        <f t="shared" si="2"/>
        <v>0</v>
      </c>
      <c r="T19" s="120">
        <f t="shared" si="3"/>
        <v>0</v>
      </c>
      <c r="U19" s="120">
        <f t="shared" si="4"/>
        <v>0</v>
      </c>
      <c r="V19" s="28"/>
      <c r="W19" s="68"/>
      <c r="X19" s="28"/>
      <c r="Y19" s="28"/>
      <c r="Z19" s="28"/>
    </row>
    <row r="20" spans="1:26" ht="22.8">
      <c r="A20" s="115">
        <v>45336</v>
      </c>
      <c r="B20" s="52" t="s">
        <v>152</v>
      </c>
      <c r="C20" s="58"/>
      <c r="D20" s="59"/>
      <c r="E20" s="52" t="s">
        <v>149</v>
      </c>
      <c r="F20" s="116">
        <v>20</v>
      </c>
      <c r="G20" s="53">
        <v>5</v>
      </c>
      <c r="H20" s="54">
        <v>8</v>
      </c>
      <c r="I20" s="93">
        <f t="shared" si="5"/>
        <v>33</v>
      </c>
      <c r="J20" s="58"/>
      <c r="K20" s="62"/>
      <c r="L20" s="58" t="s">
        <v>40</v>
      </c>
      <c r="M20" s="63">
        <f t="shared" si="6"/>
        <v>0</v>
      </c>
      <c r="N20" s="63">
        <f t="shared" si="7"/>
        <v>0</v>
      </c>
      <c r="O20" s="117"/>
      <c r="P20" s="118">
        <f t="shared" si="0"/>
        <v>0</v>
      </c>
      <c r="Q20" s="118">
        <f t="shared" si="8"/>
        <v>0</v>
      </c>
      <c r="R20" s="118">
        <f t="shared" si="1"/>
        <v>0</v>
      </c>
      <c r="S20" s="119">
        <f t="shared" si="2"/>
        <v>0</v>
      </c>
      <c r="T20" s="120">
        <f t="shared" si="3"/>
        <v>0</v>
      </c>
      <c r="U20" s="120">
        <f t="shared" si="4"/>
        <v>0</v>
      </c>
      <c r="V20" s="28"/>
      <c r="W20" s="68"/>
      <c r="X20" s="28"/>
      <c r="Y20" s="28"/>
      <c r="Z20" s="28"/>
    </row>
    <row r="21" spans="1:26" ht="15.75" customHeight="1">
      <c r="A21" s="115">
        <v>45337</v>
      </c>
      <c r="B21" s="52" t="s">
        <v>153</v>
      </c>
      <c r="C21" s="58"/>
      <c r="D21" s="59"/>
      <c r="E21" s="52" t="s">
        <v>154</v>
      </c>
      <c r="F21" s="116">
        <v>65</v>
      </c>
      <c r="G21" s="142">
        <v>5</v>
      </c>
      <c r="H21" s="143">
        <v>40</v>
      </c>
      <c r="I21" s="93">
        <f t="shared" si="5"/>
        <v>110</v>
      </c>
      <c r="J21" s="58"/>
      <c r="K21" s="62"/>
      <c r="L21" s="58" t="s">
        <v>40</v>
      </c>
      <c r="M21" s="63">
        <f t="shared" si="6"/>
        <v>0</v>
      </c>
      <c r="N21" s="63">
        <f t="shared" si="7"/>
        <v>0</v>
      </c>
      <c r="O21" s="117"/>
      <c r="P21" s="118">
        <f t="shared" si="0"/>
        <v>0</v>
      </c>
      <c r="Q21" s="118">
        <f t="shared" si="8"/>
        <v>0</v>
      </c>
      <c r="R21" s="118">
        <f t="shared" si="1"/>
        <v>0</v>
      </c>
      <c r="S21" s="119">
        <f t="shared" si="2"/>
        <v>0</v>
      </c>
      <c r="T21" s="120">
        <f t="shared" si="3"/>
        <v>0</v>
      </c>
      <c r="U21" s="120">
        <f t="shared" si="4"/>
        <v>0</v>
      </c>
      <c r="V21" s="28"/>
      <c r="W21" s="68"/>
      <c r="X21" s="28"/>
      <c r="Y21" s="28"/>
      <c r="Z21" s="28"/>
    </row>
    <row r="22" spans="1:26" ht="15.75" customHeight="1">
      <c r="A22" s="115">
        <v>45338</v>
      </c>
      <c r="B22" s="52" t="s">
        <v>155</v>
      </c>
      <c r="C22" s="58"/>
      <c r="D22" s="59"/>
      <c r="E22" s="52" t="s">
        <v>156</v>
      </c>
      <c r="F22" s="116">
        <v>1</v>
      </c>
      <c r="G22" s="142">
        <v>2</v>
      </c>
      <c r="H22" s="143">
        <v>90</v>
      </c>
      <c r="I22" s="93">
        <f t="shared" si="5"/>
        <v>93</v>
      </c>
      <c r="J22" s="58"/>
      <c r="K22" s="62"/>
      <c r="L22" s="58" t="s">
        <v>40</v>
      </c>
      <c r="M22" s="63">
        <f t="shared" si="6"/>
        <v>0</v>
      </c>
      <c r="N22" s="63">
        <f t="shared" si="7"/>
        <v>0</v>
      </c>
      <c r="O22" s="117"/>
      <c r="P22" s="118">
        <f t="shared" si="0"/>
        <v>0</v>
      </c>
      <c r="Q22" s="118">
        <f t="shared" si="8"/>
        <v>0</v>
      </c>
      <c r="R22" s="118">
        <f t="shared" si="1"/>
        <v>0</v>
      </c>
      <c r="S22" s="119">
        <f t="shared" si="2"/>
        <v>0</v>
      </c>
      <c r="T22" s="120">
        <f t="shared" si="3"/>
        <v>0</v>
      </c>
      <c r="U22" s="120">
        <f t="shared" si="4"/>
        <v>0</v>
      </c>
      <c r="V22" s="28"/>
      <c r="W22" s="68"/>
      <c r="X22" s="28"/>
      <c r="Y22" s="28"/>
      <c r="Z22" s="28"/>
    </row>
    <row r="23" spans="1:26" ht="15.75" customHeight="1">
      <c r="A23" s="115">
        <v>45339</v>
      </c>
      <c r="B23" s="52" t="s">
        <v>157</v>
      </c>
      <c r="C23" s="58"/>
      <c r="D23" s="59"/>
      <c r="E23" s="52" t="s">
        <v>158</v>
      </c>
      <c r="F23" s="116">
        <v>75</v>
      </c>
      <c r="G23" s="53">
        <v>30</v>
      </c>
      <c r="H23" s="54">
        <v>15</v>
      </c>
      <c r="I23" s="93">
        <f t="shared" si="5"/>
        <v>120</v>
      </c>
      <c r="J23" s="58"/>
      <c r="K23" s="62"/>
      <c r="L23" s="58" t="s">
        <v>40</v>
      </c>
      <c r="M23" s="63">
        <f t="shared" si="6"/>
        <v>0</v>
      </c>
      <c r="N23" s="63">
        <f t="shared" si="7"/>
        <v>0</v>
      </c>
      <c r="O23" s="117"/>
      <c r="P23" s="118">
        <f t="shared" si="0"/>
        <v>0</v>
      </c>
      <c r="Q23" s="118">
        <f t="shared" si="8"/>
        <v>0</v>
      </c>
      <c r="R23" s="118">
        <f t="shared" si="1"/>
        <v>0</v>
      </c>
      <c r="S23" s="119">
        <f t="shared" si="2"/>
        <v>0</v>
      </c>
      <c r="T23" s="120">
        <f t="shared" si="3"/>
        <v>0</v>
      </c>
      <c r="U23" s="120">
        <f t="shared" si="4"/>
        <v>0</v>
      </c>
      <c r="V23" s="28"/>
      <c r="W23" s="68"/>
      <c r="X23" s="28"/>
      <c r="Y23" s="28"/>
      <c r="Z23" s="28"/>
    </row>
    <row r="24" spans="1:26" ht="15.75" customHeight="1">
      <c r="A24" s="115">
        <v>45340</v>
      </c>
      <c r="B24" s="52" t="s">
        <v>159</v>
      </c>
      <c r="C24" s="58"/>
      <c r="D24" s="59"/>
      <c r="E24" s="52" t="s">
        <v>160</v>
      </c>
      <c r="F24" s="144">
        <v>40</v>
      </c>
      <c r="G24" s="145">
        <v>20</v>
      </c>
      <c r="H24" s="146">
        <v>20</v>
      </c>
      <c r="I24" s="147">
        <f t="shared" si="5"/>
        <v>80</v>
      </c>
      <c r="J24" s="58"/>
      <c r="K24" s="62"/>
      <c r="L24" s="58" t="s">
        <v>40</v>
      </c>
      <c r="M24" s="63">
        <f t="shared" si="6"/>
        <v>0</v>
      </c>
      <c r="N24" s="63">
        <f t="shared" si="7"/>
        <v>0</v>
      </c>
      <c r="O24" s="117"/>
      <c r="P24" s="118">
        <f t="shared" si="0"/>
        <v>0</v>
      </c>
      <c r="Q24" s="118">
        <f t="shared" si="8"/>
        <v>0</v>
      </c>
      <c r="R24" s="118">
        <f t="shared" si="1"/>
        <v>0</v>
      </c>
      <c r="S24" s="119">
        <f t="shared" si="2"/>
        <v>0</v>
      </c>
      <c r="T24" s="120">
        <f t="shared" si="3"/>
        <v>0</v>
      </c>
      <c r="U24" s="120">
        <f t="shared" si="4"/>
        <v>0</v>
      </c>
      <c r="V24" s="28"/>
      <c r="W24" s="68"/>
      <c r="X24" s="28"/>
      <c r="Y24" s="28"/>
      <c r="Z24" s="28"/>
    </row>
    <row r="25" spans="1:26" ht="15.75" customHeight="1">
      <c r="A25" s="115">
        <v>45341</v>
      </c>
      <c r="B25" s="52" t="s">
        <v>161</v>
      </c>
      <c r="C25" s="58"/>
      <c r="D25" s="59"/>
      <c r="E25" s="52" t="s">
        <v>162</v>
      </c>
      <c r="F25" s="116">
        <v>40</v>
      </c>
      <c r="G25" s="53">
        <v>50</v>
      </c>
      <c r="H25" s="54">
        <v>100</v>
      </c>
      <c r="I25" s="93">
        <f t="shared" si="5"/>
        <v>190</v>
      </c>
      <c r="J25" s="58"/>
      <c r="K25" s="62"/>
      <c r="L25" s="58" t="s">
        <v>40</v>
      </c>
      <c r="M25" s="63">
        <f t="shared" si="6"/>
        <v>0</v>
      </c>
      <c r="N25" s="63">
        <f t="shared" si="7"/>
        <v>0</v>
      </c>
      <c r="O25" s="117"/>
      <c r="P25" s="148">
        <f t="shared" si="0"/>
        <v>0</v>
      </c>
      <c r="Q25" s="118">
        <f t="shared" si="8"/>
        <v>0</v>
      </c>
      <c r="R25" s="118">
        <f t="shared" si="1"/>
        <v>0</v>
      </c>
      <c r="S25" s="119">
        <f t="shared" si="2"/>
        <v>0</v>
      </c>
      <c r="T25" s="120">
        <f t="shared" si="3"/>
        <v>0</v>
      </c>
      <c r="U25" s="120">
        <f t="shared" si="4"/>
        <v>0</v>
      </c>
      <c r="V25" s="28"/>
      <c r="W25" s="68"/>
      <c r="X25" s="28"/>
      <c r="Y25" s="28"/>
      <c r="Z25" s="28"/>
    </row>
    <row r="26" spans="1:26" ht="15" customHeight="1">
      <c r="A26" s="13" t="s">
        <v>163</v>
      </c>
      <c r="B26" s="13"/>
      <c r="C26" s="13"/>
      <c r="D26" s="13"/>
      <c r="E26" s="13"/>
      <c r="F26" s="13"/>
      <c r="G26" s="13"/>
      <c r="H26" s="13"/>
      <c r="I26" s="13"/>
      <c r="J26" s="13"/>
      <c r="K26" s="13"/>
      <c r="L26" s="13"/>
      <c r="M26" s="150">
        <f>SUM(M7:M25)</f>
        <v>0</v>
      </c>
      <c r="N26" s="151">
        <f>SUM(N7:N25)</f>
        <v>0</v>
      </c>
      <c r="O26" s="34"/>
      <c r="P26" s="65">
        <f t="shared" ref="P26:U26" si="9">SUM(P7:P25)</f>
        <v>0</v>
      </c>
      <c r="Q26" s="65">
        <f t="shared" si="9"/>
        <v>0</v>
      </c>
      <c r="R26" s="65">
        <f t="shared" si="9"/>
        <v>0</v>
      </c>
      <c r="S26" s="65">
        <f t="shared" si="9"/>
        <v>0</v>
      </c>
      <c r="T26" s="65">
        <f t="shared" si="9"/>
        <v>0</v>
      </c>
      <c r="U26" s="65">
        <f t="shared" si="9"/>
        <v>0</v>
      </c>
      <c r="V26" s="28"/>
      <c r="W26" s="68"/>
      <c r="X26" s="79"/>
      <c r="Y26" s="28"/>
      <c r="Z26" s="28"/>
    </row>
    <row r="27" spans="1:26" ht="15.75" customHeight="1">
      <c r="A27" s="34"/>
      <c r="B27" s="33"/>
      <c r="C27" s="100"/>
      <c r="D27" s="34"/>
      <c r="E27" s="34"/>
      <c r="F27" s="34"/>
      <c r="G27" s="152"/>
      <c r="H27" s="153"/>
      <c r="I27" s="34"/>
      <c r="J27" s="34"/>
      <c r="K27" s="37"/>
      <c r="L27" s="34"/>
      <c r="M27" s="39"/>
      <c r="N27" s="39"/>
      <c r="O27" s="34"/>
      <c r="P27" s="34"/>
      <c r="Q27" s="34"/>
      <c r="R27" s="34"/>
      <c r="S27" s="34"/>
      <c r="T27" s="34"/>
      <c r="U27" s="34"/>
      <c r="V27" s="28"/>
      <c r="W27" s="28"/>
      <c r="X27" s="28"/>
      <c r="Y27" s="28"/>
      <c r="Z27" s="28"/>
    </row>
    <row r="28" spans="1:26" ht="15.75" customHeight="1">
      <c r="A28" s="34" t="s">
        <v>122</v>
      </c>
      <c r="B28" s="33"/>
      <c r="C28" s="34"/>
      <c r="D28" s="34"/>
      <c r="E28" s="35"/>
      <c r="F28" s="36"/>
      <c r="G28" s="35"/>
      <c r="H28" s="35"/>
      <c r="I28" s="35"/>
      <c r="J28" s="35"/>
      <c r="K28" s="34"/>
      <c r="L28" s="37"/>
      <c r="M28" s="39"/>
      <c r="N28" s="40"/>
      <c r="O28" s="34"/>
      <c r="P28" s="99"/>
      <c r="Q28" s="99"/>
      <c r="R28" s="99"/>
      <c r="S28" s="34"/>
      <c r="T28" s="99"/>
      <c r="U28" s="34"/>
      <c r="V28" s="28"/>
      <c r="W28" s="28"/>
      <c r="X28" s="28"/>
      <c r="Y28" s="28"/>
      <c r="Z28" s="28"/>
    </row>
    <row r="29" spans="1:26" ht="15.75" customHeight="1">
      <c r="A29" s="34"/>
      <c r="B29" s="33"/>
      <c r="C29" s="33"/>
      <c r="D29" s="34"/>
      <c r="E29" s="35"/>
      <c r="F29" s="36"/>
      <c r="G29" s="35"/>
      <c r="H29" s="35"/>
      <c r="I29" s="35"/>
      <c r="J29" s="35"/>
      <c r="K29" s="34"/>
      <c r="L29" s="37"/>
      <c r="M29" s="39"/>
      <c r="N29" s="40"/>
      <c r="O29" s="34"/>
      <c r="P29" s="99"/>
      <c r="Q29" s="99"/>
      <c r="R29" s="34"/>
      <c r="S29" s="34"/>
      <c r="T29" s="34"/>
      <c r="U29" s="34"/>
      <c r="V29" s="28"/>
      <c r="W29" s="28"/>
      <c r="X29" s="28"/>
      <c r="Y29" s="28"/>
      <c r="Z29" s="28"/>
    </row>
    <row r="30" spans="1:26" ht="15.75" customHeight="1">
      <c r="A30" s="34"/>
      <c r="B30" s="33"/>
      <c r="C30" s="33"/>
      <c r="D30" s="34"/>
      <c r="E30" s="35"/>
      <c r="F30" s="36"/>
      <c r="G30" s="36" t="s">
        <v>123</v>
      </c>
      <c r="H30" s="36"/>
      <c r="I30" s="36"/>
      <c r="J30" s="35"/>
      <c r="K30" s="34"/>
      <c r="L30" s="37"/>
      <c r="M30" s="39"/>
      <c r="N30" s="40"/>
      <c r="O30" s="34"/>
      <c r="P30" s="34"/>
      <c r="Q30" s="34"/>
      <c r="R30" s="34"/>
      <c r="S30" s="34"/>
      <c r="T30" s="34"/>
      <c r="U30" s="34"/>
      <c r="V30" s="28"/>
      <c r="W30" s="28"/>
      <c r="X30" s="28"/>
      <c r="Y30" s="28"/>
      <c r="Z30" s="28"/>
    </row>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6:T26" xr:uid="{00000000-0009-0000-0000-000002000000}"/>
  <mergeCells count="3">
    <mergeCell ref="P6:Q6"/>
    <mergeCell ref="R6:S6"/>
    <mergeCell ref="A26:L26"/>
  </mergeCells>
  <conditionalFormatting sqref="K7:K22 M7:N22 K25 M25:N25">
    <cfRule type="expression" dxfId="74" priority="2">
      <formula>#REF!=#REF!</formula>
    </cfRule>
  </conditionalFormatting>
  <pageMargins left="0.7" right="0.7" top="0.75" bottom="0.75" header="0.51180555555555496" footer="0.51180555555555496"/>
  <pageSetup paperSize="9" firstPageNumber="0" fitToHeight="0" orientation="landscape"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U992"/>
  <sheetViews>
    <sheetView zoomScaleNormal="100" workbookViewId="0">
      <selection activeCell="K7" sqref="K7"/>
    </sheetView>
  </sheetViews>
  <sheetFormatPr defaultRowHeight="14.4"/>
  <cols>
    <col min="1" max="1" width="8.6640625" customWidth="1"/>
    <col min="2" max="2" width="38.88671875" customWidth="1"/>
    <col min="3" max="3" width="49" customWidth="1"/>
    <col min="4" max="4" width="8.6640625" customWidth="1"/>
    <col min="5" max="5" width="16" customWidth="1"/>
    <col min="6" max="12" width="8.6640625" customWidth="1"/>
    <col min="13" max="13" width="12.44140625" customWidth="1"/>
    <col min="14" max="14" width="14.109375" customWidth="1"/>
    <col min="15" max="26" width="8.6640625" customWidth="1"/>
    <col min="27" max="1025" width="14.44140625" customWidth="1"/>
  </cols>
  <sheetData>
    <row r="1" spans="1:21">
      <c r="A1" s="355" t="s">
        <v>13</v>
      </c>
      <c r="B1" s="100"/>
      <c r="C1" s="100"/>
      <c r="D1" s="202"/>
      <c r="E1" s="185"/>
      <c r="F1" s="202"/>
      <c r="G1" s="202"/>
      <c r="H1" s="185" t="s">
        <v>14</v>
      </c>
      <c r="I1" s="202"/>
      <c r="J1" s="202"/>
      <c r="K1" s="356"/>
      <c r="L1" s="202"/>
      <c r="M1" s="357"/>
      <c r="N1" s="357"/>
      <c r="O1" s="185"/>
      <c r="P1" s="185"/>
      <c r="Q1" s="185"/>
      <c r="R1" s="185"/>
      <c r="S1" s="185"/>
      <c r="T1" s="185"/>
      <c r="U1" s="185"/>
    </row>
    <row r="2" spans="1:21">
      <c r="A2" s="185" t="s">
        <v>15</v>
      </c>
      <c r="B2" s="100"/>
      <c r="C2" s="100"/>
      <c r="D2" s="202"/>
      <c r="E2" s="185"/>
      <c r="F2" s="185"/>
      <c r="G2" s="185"/>
      <c r="H2" s="185"/>
      <c r="I2" s="185"/>
      <c r="J2" s="185"/>
      <c r="K2" s="201"/>
      <c r="L2" s="185"/>
      <c r="M2" s="358"/>
      <c r="N2" s="358"/>
      <c r="O2" s="185"/>
      <c r="P2" s="185"/>
      <c r="Q2" s="185"/>
      <c r="R2" s="185"/>
      <c r="S2" s="185"/>
      <c r="T2" s="185"/>
      <c r="U2" s="185"/>
    </row>
    <row r="3" spans="1:21">
      <c r="A3" s="355"/>
      <c r="B3" s="100"/>
      <c r="C3" s="100"/>
      <c r="D3" s="202"/>
      <c r="E3" s="185"/>
      <c r="F3" s="202"/>
      <c r="G3" s="202"/>
      <c r="H3" s="202"/>
      <c r="I3" s="202"/>
      <c r="J3" s="202"/>
      <c r="K3" s="356"/>
      <c r="L3" s="202"/>
      <c r="M3" s="357"/>
      <c r="N3" s="357"/>
      <c r="O3" s="185"/>
      <c r="P3" s="185"/>
      <c r="Q3" s="185"/>
      <c r="R3" s="185"/>
      <c r="S3" s="185"/>
      <c r="T3" s="185"/>
      <c r="U3" s="185"/>
    </row>
    <row r="4" spans="1:21">
      <c r="A4" s="359" t="s">
        <v>2315</v>
      </c>
      <c r="B4" s="360"/>
      <c r="C4" s="100"/>
      <c r="D4" s="202"/>
      <c r="E4" s="185"/>
      <c r="F4" s="185" t="s">
        <v>17</v>
      </c>
      <c r="G4" s="202"/>
      <c r="H4" s="202"/>
      <c r="I4" s="202"/>
      <c r="J4" s="202"/>
      <c r="K4" s="356"/>
      <c r="L4" s="202"/>
      <c r="M4" s="357"/>
      <c r="N4" s="357"/>
      <c r="O4" s="185"/>
      <c r="P4" s="185"/>
      <c r="Q4" s="185"/>
      <c r="R4" s="185"/>
      <c r="S4" s="185"/>
      <c r="T4" s="185"/>
      <c r="U4" s="185"/>
    </row>
    <row r="5" spans="1:21" ht="30.6">
      <c r="A5" s="28"/>
      <c r="B5" s="104"/>
      <c r="C5" s="100"/>
      <c r="D5" s="225"/>
      <c r="E5" s="225"/>
      <c r="F5" s="105" t="s">
        <v>18</v>
      </c>
      <c r="G5" s="106" t="s">
        <v>19</v>
      </c>
      <c r="H5" s="107" t="s">
        <v>20</v>
      </c>
      <c r="I5" s="105" t="s">
        <v>21</v>
      </c>
      <c r="J5" s="100"/>
      <c r="K5" s="108"/>
      <c r="L5" s="108"/>
      <c r="M5" s="109"/>
      <c r="N5" s="109"/>
      <c r="O5" s="185"/>
      <c r="P5" s="185"/>
      <c r="Q5" s="185"/>
      <c r="R5" s="185"/>
      <c r="S5" s="185"/>
      <c r="T5" s="185"/>
      <c r="U5" s="185"/>
    </row>
    <row r="6" spans="1:21" ht="40.799999999999997">
      <c r="A6" s="110" t="s">
        <v>22</v>
      </c>
      <c r="B6" s="105"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row>
    <row r="7" spans="1:21" ht="30" customHeight="1">
      <c r="A7" s="160" t="s">
        <v>2316</v>
      </c>
      <c r="B7" s="597" t="s">
        <v>2317</v>
      </c>
      <c r="C7" s="591"/>
      <c r="D7" s="59"/>
      <c r="E7" s="58" t="s">
        <v>2318</v>
      </c>
      <c r="F7" s="147">
        <v>0</v>
      </c>
      <c r="G7" s="213">
        <v>0</v>
      </c>
      <c r="H7" s="214">
        <v>35</v>
      </c>
      <c r="I7" s="147">
        <f>SUM(F7:H7)</f>
        <v>35</v>
      </c>
      <c r="J7" s="58"/>
      <c r="K7" s="447"/>
      <c r="L7" s="58" t="s">
        <v>40</v>
      </c>
      <c r="M7" s="63">
        <f>K7*I7</f>
        <v>0</v>
      </c>
      <c r="N7" s="63">
        <f>(M7*L7)+M7</f>
        <v>0</v>
      </c>
      <c r="O7" s="185"/>
      <c r="P7" s="118">
        <f>ROUND((F7*K7),2)</f>
        <v>0</v>
      </c>
      <c r="Q7" s="94">
        <f>ROUND((P7+P7*L7),2)</f>
        <v>0</v>
      </c>
      <c r="R7" s="118">
        <f>ROUND((G7*K7),2)</f>
        <v>0</v>
      </c>
      <c r="S7" s="94">
        <f>ROUND((R7+R7*L7),2)</f>
        <v>0</v>
      </c>
      <c r="T7" s="118">
        <f>ROUND((H7*K7),2)</f>
        <v>0</v>
      </c>
      <c r="U7" s="94">
        <f>ROUND((T7+T7*L7),2)</f>
        <v>0</v>
      </c>
    </row>
    <row r="8" spans="1:21" ht="30" customHeight="1">
      <c r="A8" s="225"/>
      <c r="B8" s="585"/>
      <c r="C8" s="256"/>
      <c r="D8" s="592"/>
      <c r="E8" s="256"/>
      <c r="F8" s="598"/>
      <c r="G8" s="598"/>
      <c r="H8" s="598"/>
      <c r="I8" s="599"/>
      <c r="J8" s="256"/>
      <c r="K8" s="594"/>
      <c r="L8" s="58"/>
      <c r="M8" s="63"/>
      <c r="N8" s="63"/>
      <c r="O8" s="185"/>
      <c r="P8" s="595"/>
      <c r="Q8" s="596"/>
      <c r="R8" s="596"/>
      <c r="S8" s="596"/>
      <c r="T8" s="595"/>
      <c r="U8" s="595"/>
    </row>
    <row r="9" spans="1:21">
      <c r="A9" s="23"/>
      <c r="B9" s="23"/>
      <c r="C9" s="23"/>
      <c r="D9" s="23"/>
      <c r="E9" s="23"/>
      <c r="F9" s="23"/>
      <c r="G9" s="23"/>
      <c r="H9" s="23"/>
      <c r="I9" s="23"/>
      <c r="J9" s="23"/>
      <c r="K9" s="23"/>
      <c r="L9" s="23"/>
      <c r="M9" s="367">
        <f>SUM(M7:M8)</f>
        <v>0</v>
      </c>
      <c r="N9" s="367">
        <f>SUM(N7:N8)</f>
        <v>0</v>
      </c>
      <c r="O9" s="185"/>
      <c r="P9" s="368">
        <f t="shared" ref="P9:U9" si="0">SUM(P7)</f>
        <v>0</v>
      </c>
      <c r="Q9" s="368">
        <f t="shared" si="0"/>
        <v>0</v>
      </c>
      <c r="R9" s="368">
        <f t="shared" si="0"/>
        <v>0</v>
      </c>
      <c r="S9" s="368">
        <f t="shared" si="0"/>
        <v>0</v>
      </c>
      <c r="T9" s="368">
        <f t="shared" si="0"/>
        <v>0</v>
      </c>
      <c r="U9" s="368">
        <f t="shared" si="0"/>
        <v>0</v>
      </c>
    </row>
    <row r="11" spans="1:21">
      <c r="A11" s="34" t="s">
        <v>122</v>
      </c>
    </row>
    <row r="12" spans="1:21">
      <c r="A12" s="34" t="s">
        <v>123</v>
      </c>
    </row>
    <row r="13" spans="1:21" ht="15.75" customHeight="1"/>
    <row r="14" spans="1:21" ht="15.75" customHeight="1"/>
    <row r="15" spans="1:21" ht="15.75" customHeight="1"/>
    <row r="16" spans="1:21"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mergeCells count="4">
    <mergeCell ref="P6:Q6"/>
    <mergeCell ref="R6:S6"/>
    <mergeCell ref="T6:U6"/>
    <mergeCell ref="A9:L9"/>
  </mergeCells>
  <conditionalFormatting sqref="K7:K8 M7:N8">
    <cfRule type="expression" dxfId="4" priority="2">
      <formula>#REF!=#REF!</formula>
    </cfRule>
  </conditionalFormatting>
  <conditionalFormatting sqref="P7:U8">
    <cfRule type="expression" dxfId="3" priority="3">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Z1004"/>
  <sheetViews>
    <sheetView zoomScaleNormal="100" workbookViewId="0">
      <selection activeCell="A35" sqref="A35"/>
    </sheetView>
  </sheetViews>
  <sheetFormatPr defaultRowHeight="14.4"/>
  <cols>
    <col min="1" max="1" width="8.6640625" customWidth="1"/>
    <col min="2" max="2" width="21.33203125" customWidth="1"/>
    <col min="3" max="3" width="18.6640625" customWidth="1"/>
    <col min="4" max="4" width="18.44140625" customWidth="1"/>
    <col min="5" max="5" width="8.6640625" customWidth="1"/>
    <col min="6" max="6" width="11.5546875" customWidth="1"/>
    <col min="7" max="7" width="14.6640625" customWidth="1"/>
    <col min="8" max="8" width="8.6640625" customWidth="1"/>
    <col min="9" max="9" width="13.5546875" customWidth="1"/>
    <col min="10" max="10" width="13.88671875" customWidth="1"/>
    <col min="11" max="11" width="8.6640625" customWidth="1"/>
    <col min="12" max="12" width="21.109375" customWidth="1"/>
    <col min="13" max="13" width="21.44140625" customWidth="1"/>
    <col min="14" max="14" width="9.88671875" customWidth="1"/>
    <col min="15" max="15" width="11.33203125" customWidth="1"/>
    <col min="16" max="16" width="9.88671875" customWidth="1"/>
    <col min="17" max="26" width="8.6640625" customWidth="1"/>
    <col min="27" max="1025" width="14.44140625" customWidth="1"/>
  </cols>
  <sheetData>
    <row r="1" spans="1:26" ht="15.6">
      <c r="A1" s="28"/>
      <c r="B1" s="43" t="s">
        <v>13</v>
      </c>
      <c r="C1" s="28"/>
      <c r="D1" s="28"/>
      <c r="E1" s="28"/>
      <c r="F1" s="28"/>
      <c r="G1" s="28"/>
      <c r="H1" s="28"/>
      <c r="I1" s="28"/>
      <c r="J1" s="28"/>
      <c r="K1" s="28"/>
      <c r="L1" s="600"/>
      <c r="M1" s="409"/>
      <c r="N1" s="28"/>
      <c r="O1" s="28"/>
      <c r="P1" s="28"/>
      <c r="Q1" s="28"/>
      <c r="R1" s="28"/>
      <c r="S1" s="28"/>
      <c r="T1" s="28"/>
      <c r="U1" s="28"/>
      <c r="V1" s="28"/>
      <c r="W1" s="28"/>
      <c r="X1" s="28"/>
      <c r="Y1" s="28"/>
      <c r="Z1" s="28"/>
    </row>
    <row r="2" spans="1:26">
      <c r="A2" s="28"/>
      <c r="B2" s="43" t="s">
        <v>2319</v>
      </c>
      <c r="C2" s="28"/>
      <c r="D2" s="28"/>
      <c r="E2" s="28"/>
      <c r="F2" s="28"/>
      <c r="G2" s="28"/>
      <c r="H2" s="28"/>
      <c r="I2" s="28"/>
      <c r="J2" s="28"/>
      <c r="K2" s="28"/>
      <c r="L2" s="16"/>
      <c r="M2" s="16"/>
      <c r="N2" s="28"/>
      <c r="O2" s="28"/>
      <c r="P2" s="28"/>
      <c r="Q2" s="28"/>
      <c r="R2" s="28"/>
      <c r="S2" s="28"/>
      <c r="T2" s="28"/>
      <c r="U2" s="28"/>
      <c r="V2" s="28"/>
      <c r="W2" s="28"/>
      <c r="X2" s="28"/>
      <c r="Y2" s="28"/>
      <c r="Z2" s="28"/>
    </row>
    <row r="3" spans="1:26" ht="15.6">
      <c r="A3" s="28"/>
      <c r="B3" s="601"/>
      <c r="C3" s="28"/>
      <c r="D3" s="28"/>
      <c r="E3" s="28"/>
      <c r="F3" s="28"/>
      <c r="G3" s="28"/>
      <c r="H3" s="28"/>
      <c r="I3" s="28"/>
      <c r="J3" s="28"/>
      <c r="K3" s="28"/>
      <c r="L3" s="600"/>
      <c r="M3" s="409"/>
      <c r="N3" s="28"/>
      <c r="O3" s="28"/>
      <c r="P3" s="28"/>
      <c r="Q3" s="28"/>
      <c r="R3" s="28"/>
      <c r="S3" s="28"/>
      <c r="T3" s="28"/>
      <c r="U3" s="28"/>
      <c r="V3" s="28"/>
      <c r="W3" s="28"/>
      <c r="X3" s="28"/>
      <c r="Y3" s="28"/>
      <c r="Z3" s="28"/>
    </row>
    <row r="4" spans="1:26">
      <c r="A4" s="57"/>
      <c r="B4" s="602"/>
      <c r="C4" s="22" t="s">
        <v>2320</v>
      </c>
      <c r="D4" s="22"/>
      <c r="E4" s="57"/>
      <c r="F4" s="15" t="s">
        <v>34</v>
      </c>
      <c r="G4" s="15"/>
      <c r="H4" s="57"/>
      <c r="I4" s="22" t="s">
        <v>35</v>
      </c>
      <c r="J4" s="22"/>
      <c r="K4" s="57"/>
      <c r="L4" s="22" t="s">
        <v>36</v>
      </c>
      <c r="M4" s="22"/>
      <c r="N4" s="28"/>
      <c r="O4" s="28"/>
      <c r="P4" s="28"/>
      <c r="Q4" s="28"/>
      <c r="R4" s="28"/>
      <c r="S4" s="28"/>
      <c r="T4" s="28"/>
      <c r="U4" s="28"/>
      <c r="V4" s="28"/>
      <c r="W4" s="28"/>
      <c r="X4" s="28"/>
      <c r="Y4" s="28"/>
      <c r="Z4" s="28"/>
    </row>
    <row r="5" spans="1:26">
      <c r="A5" s="52" t="s">
        <v>2321</v>
      </c>
      <c r="B5" s="602" t="s">
        <v>2322</v>
      </c>
      <c r="C5" s="52" t="s">
        <v>2323</v>
      </c>
      <c r="D5" s="52" t="s">
        <v>2324</v>
      </c>
      <c r="E5" s="52"/>
      <c r="F5" s="173" t="s">
        <v>2323</v>
      </c>
      <c r="G5" s="52" t="s">
        <v>2324</v>
      </c>
      <c r="H5" s="52"/>
      <c r="I5" s="52" t="s">
        <v>2325</v>
      </c>
      <c r="J5" s="52" t="s">
        <v>2324</v>
      </c>
      <c r="K5" s="52"/>
      <c r="L5" s="282" t="s">
        <v>2325</v>
      </c>
      <c r="M5" s="282" t="s">
        <v>2324</v>
      </c>
      <c r="N5" s="28"/>
      <c r="O5" s="28"/>
      <c r="P5" s="28"/>
      <c r="Q5" s="28"/>
      <c r="R5" s="28"/>
      <c r="S5" s="28"/>
      <c r="T5" s="28"/>
      <c r="U5" s="28"/>
      <c r="V5" s="28"/>
      <c r="W5" s="28"/>
      <c r="X5" s="28"/>
      <c r="Y5" s="28"/>
      <c r="Z5" s="28"/>
    </row>
    <row r="6" spans="1:26" ht="22.8">
      <c r="A6" s="120" t="s">
        <v>2326</v>
      </c>
      <c r="B6" s="330" t="str">
        <f>'Część 1 antybiotyki'!A4</f>
        <v>Część nr 1  - Dostawy antybiotyków 1</v>
      </c>
      <c r="C6" s="603">
        <f>'Część 1 antybiotyki'!M35</f>
        <v>0</v>
      </c>
      <c r="D6" s="603">
        <f>'Część 1 antybiotyki'!N35</f>
        <v>0</v>
      </c>
      <c r="E6" s="603"/>
      <c r="F6" s="603">
        <f>'Część 1 antybiotyki'!P35</f>
        <v>0</v>
      </c>
      <c r="G6" s="603">
        <f>'Część 1 antybiotyki'!Q35</f>
        <v>0</v>
      </c>
      <c r="H6" s="603"/>
      <c r="I6" s="603">
        <f>'Część 1 antybiotyki'!R35</f>
        <v>0</v>
      </c>
      <c r="J6" s="603">
        <f>'Część 1 antybiotyki'!S35</f>
        <v>0</v>
      </c>
      <c r="K6" s="603"/>
      <c r="L6" s="603">
        <f>'Część 1 antybiotyki'!T35</f>
        <v>0</v>
      </c>
      <c r="M6" s="604">
        <f>'Część 1 antybiotyki'!U35</f>
        <v>0</v>
      </c>
      <c r="N6" s="28"/>
      <c r="O6" s="79">
        <f t="shared" ref="O6:O34" si="0">D6-(G6+J6+M6)</f>
        <v>0</v>
      </c>
      <c r="P6" s="79"/>
      <c r="Q6" s="28"/>
      <c r="R6" s="28"/>
      <c r="S6" s="28"/>
      <c r="T6" s="28"/>
      <c r="U6" s="28"/>
      <c r="V6" s="28"/>
      <c r="W6" s="28"/>
      <c r="X6" s="28"/>
      <c r="Y6" s="28"/>
      <c r="Z6" s="28"/>
    </row>
    <row r="7" spans="1:26" ht="22.8">
      <c r="A7" s="120" t="s">
        <v>2327</v>
      </c>
      <c r="B7" s="330" t="str">
        <f>'Część 2 antybiotyki'!A4</f>
        <v>Część nr 2  - Dostawy antybiotyków 2</v>
      </c>
      <c r="C7" s="603">
        <f>'Część 2 antybiotyki'!M26</f>
        <v>0</v>
      </c>
      <c r="D7" s="603">
        <f>'Część 2 antybiotyki'!N26</f>
        <v>0</v>
      </c>
      <c r="E7" s="603"/>
      <c r="F7" s="603">
        <f>'Część 2 antybiotyki'!P26</f>
        <v>0</v>
      </c>
      <c r="G7" s="603">
        <f>'Część 2 antybiotyki'!Q26</f>
        <v>0</v>
      </c>
      <c r="H7" s="603"/>
      <c r="I7" s="603">
        <f>'Część 2 antybiotyki'!R26</f>
        <v>0</v>
      </c>
      <c r="J7" s="603">
        <f>'Część 2 antybiotyki'!S26</f>
        <v>0</v>
      </c>
      <c r="K7" s="603"/>
      <c r="L7" s="603">
        <f>'Część 2 antybiotyki'!T26</f>
        <v>0</v>
      </c>
      <c r="M7" s="604">
        <f>'Część 2 antybiotyki'!U26</f>
        <v>0</v>
      </c>
      <c r="N7" s="28"/>
      <c r="O7" s="79">
        <f t="shared" si="0"/>
        <v>0</v>
      </c>
      <c r="P7" s="79"/>
      <c r="Q7" s="28"/>
      <c r="R7" s="28"/>
      <c r="S7" s="28"/>
      <c r="T7" s="28"/>
      <c r="U7" s="28"/>
      <c r="V7" s="28"/>
      <c r="W7" s="28"/>
      <c r="X7" s="28"/>
      <c r="Y7" s="28"/>
      <c r="Z7" s="28"/>
    </row>
    <row r="8" spans="1:26" ht="22.8">
      <c r="A8" s="120" t="s">
        <v>2328</v>
      </c>
      <c r="B8" s="330" t="str">
        <f>'Część 3 antybiotyki'!A4</f>
        <v>Część 3 - Dostawy antybiotyków 3</v>
      </c>
      <c r="C8" s="603">
        <f>'Część 3 antybiotyki'!M28</f>
        <v>0</v>
      </c>
      <c r="D8" s="603">
        <f>'Część 3 antybiotyki'!N28</f>
        <v>0</v>
      </c>
      <c r="E8" s="603"/>
      <c r="F8" s="603">
        <f>'Część 3 antybiotyki'!P28</f>
        <v>0</v>
      </c>
      <c r="G8" s="603">
        <f>'Część 3 antybiotyki'!Q28</f>
        <v>0</v>
      </c>
      <c r="H8" s="603"/>
      <c r="I8" s="603">
        <f>'Część 3 antybiotyki'!R28</f>
        <v>0</v>
      </c>
      <c r="J8" s="603">
        <f>'Część 3 antybiotyki'!S28</f>
        <v>0</v>
      </c>
      <c r="K8" s="603"/>
      <c r="L8" s="603">
        <f>'Część 3 antybiotyki'!T28</f>
        <v>0</v>
      </c>
      <c r="M8" s="604">
        <f>'Część 3 antybiotyki'!U28</f>
        <v>0</v>
      </c>
      <c r="N8" s="28"/>
      <c r="O8" s="79">
        <f t="shared" si="0"/>
        <v>0</v>
      </c>
      <c r="P8" s="79"/>
      <c r="Q8" s="28"/>
      <c r="R8" s="28"/>
      <c r="S8" s="28"/>
      <c r="T8" s="28"/>
      <c r="U8" s="28"/>
      <c r="V8" s="28"/>
      <c r="W8" s="28"/>
      <c r="X8" s="28"/>
      <c r="Y8" s="28"/>
      <c r="Z8" s="28"/>
    </row>
    <row r="9" spans="1:26" ht="22.8">
      <c r="A9" s="120" t="s">
        <v>2329</v>
      </c>
      <c r="B9" s="330" t="str">
        <f>'Część 4 antybiotyki'!A4</f>
        <v>Część 4 - Dostawy antybiotyków 4</v>
      </c>
      <c r="C9" s="603">
        <f>'Część 4 antybiotyki'!M9</f>
        <v>0</v>
      </c>
      <c r="D9" s="603">
        <f>'Część 4 antybiotyki'!N9</f>
        <v>0</v>
      </c>
      <c r="E9" s="603"/>
      <c r="F9" s="603">
        <f>'Część 4 antybiotyki'!P9</f>
        <v>0</v>
      </c>
      <c r="G9" s="603">
        <f>'Część 4 antybiotyki'!Q9</f>
        <v>0</v>
      </c>
      <c r="H9" s="603"/>
      <c r="I9" s="603">
        <f>'Część 4 antybiotyki'!R9</f>
        <v>0</v>
      </c>
      <c r="J9" s="603">
        <f>'Część 4 antybiotyki'!S9</f>
        <v>0</v>
      </c>
      <c r="K9" s="603"/>
      <c r="L9" s="603">
        <f>'Część 4 antybiotyki'!T9</f>
        <v>0</v>
      </c>
      <c r="M9" s="604">
        <f>'Część 4 antybiotyki'!U9</f>
        <v>0</v>
      </c>
      <c r="N9" s="28"/>
      <c r="O9" s="79">
        <f t="shared" si="0"/>
        <v>0</v>
      </c>
      <c r="P9" s="79"/>
      <c r="Q9" s="28"/>
      <c r="R9" s="28"/>
      <c r="S9" s="28"/>
      <c r="T9" s="28"/>
      <c r="U9" s="28"/>
      <c r="V9" s="28"/>
      <c r="W9" s="28"/>
      <c r="X9" s="28"/>
      <c r="Y9" s="28"/>
      <c r="Z9" s="28"/>
    </row>
    <row r="10" spans="1:26" ht="22.8">
      <c r="A10" s="120" t="s">
        <v>2330</v>
      </c>
      <c r="B10" s="330" t="str">
        <f>'Część 5 pprątkowe'!A4</f>
        <v>Część 5 - Dostawy leków przeciwprątkowych 1</v>
      </c>
      <c r="C10" s="603">
        <f>'Część 5 pprątkowe'!M10</f>
        <v>0</v>
      </c>
      <c r="D10" s="603">
        <f>'Część 5 pprątkowe'!N10</f>
        <v>0</v>
      </c>
      <c r="E10" s="603"/>
      <c r="F10" s="603">
        <f>'Część 5 pprątkowe'!P10</f>
        <v>0</v>
      </c>
      <c r="G10" s="603">
        <f>'Część 5 pprątkowe'!Q10</f>
        <v>0</v>
      </c>
      <c r="H10" s="603"/>
      <c r="I10" s="603">
        <f>'Część 5 pprątkowe'!R10</f>
        <v>0</v>
      </c>
      <c r="J10" s="603">
        <f>'Część 5 pprątkowe'!S10</f>
        <v>0</v>
      </c>
      <c r="K10" s="603"/>
      <c r="L10" s="603">
        <f>'Część 5 pprątkowe'!T10</f>
        <v>0</v>
      </c>
      <c r="M10" s="604">
        <f>'Część 5 pprątkowe'!U10</f>
        <v>0</v>
      </c>
      <c r="N10" s="28"/>
      <c r="O10" s="79">
        <f t="shared" si="0"/>
        <v>0</v>
      </c>
      <c r="P10" s="28"/>
      <c r="Q10" s="28"/>
      <c r="R10" s="28"/>
      <c r="S10" s="28"/>
      <c r="T10" s="28"/>
      <c r="U10" s="28"/>
      <c r="V10" s="28"/>
      <c r="W10" s="28"/>
      <c r="X10" s="28"/>
      <c r="Y10" s="28"/>
      <c r="Z10" s="28"/>
    </row>
    <row r="11" spans="1:26" ht="22.8">
      <c r="A11" s="120" t="s">
        <v>2331</v>
      </c>
      <c r="B11" s="330" t="str">
        <f>'Część 6 pprątkowe 2'!A4</f>
        <v>Część nr 6  -  Dostawy leków p/prątkowych 2</v>
      </c>
      <c r="C11" s="603">
        <f>'Część 6 pprątkowe 2'!M9</f>
        <v>0</v>
      </c>
      <c r="D11" s="603">
        <f>'Część 6 pprątkowe 2'!N9</f>
        <v>0</v>
      </c>
      <c r="E11" s="603"/>
      <c r="F11" s="603">
        <f>'Część 6 pprątkowe 2'!P9</f>
        <v>0</v>
      </c>
      <c r="G11" s="603">
        <f>'Część 6 pprątkowe 2'!Q9</f>
        <v>0</v>
      </c>
      <c r="H11" s="603"/>
      <c r="I11" s="603">
        <f>'Część 6 pprątkowe 2'!R9</f>
        <v>0</v>
      </c>
      <c r="J11" s="603">
        <f>'Część 6 pprątkowe 2'!S9</f>
        <v>0</v>
      </c>
      <c r="K11" s="603"/>
      <c r="L11" s="603">
        <f>'Część 6 pprątkowe 2'!T9</f>
        <v>0</v>
      </c>
      <c r="M11" s="604">
        <f>'Część 6 pprątkowe 2'!U9</f>
        <v>0</v>
      </c>
      <c r="N11" s="28"/>
      <c r="O11" s="79">
        <f t="shared" si="0"/>
        <v>0</v>
      </c>
      <c r="P11" s="28"/>
      <c r="Q11" s="28"/>
      <c r="R11" s="28"/>
      <c r="S11" s="28"/>
      <c r="T11" s="28"/>
      <c r="U11" s="28"/>
      <c r="V11" s="28"/>
      <c r="W11" s="28"/>
      <c r="X11" s="28"/>
      <c r="Y11" s="28"/>
      <c r="Z11" s="28"/>
    </row>
    <row r="12" spans="1:26" ht="22.8">
      <c r="A12" s="120" t="s">
        <v>2332</v>
      </c>
      <c r="B12" s="330" t="str">
        <f>'Część 7  narkotyki'!A4</f>
        <v>Część nr 7  - Dostawy środków odurzających</v>
      </c>
      <c r="C12" s="603">
        <f>'Część 7  narkotyki'!M42</f>
        <v>0</v>
      </c>
      <c r="D12" s="603">
        <f>'Część 7  narkotyki'!N42</f>
        <v>0</v>
      </c>
      <c r="E12" s="603"/>
      <c r="F12" s="603">
        <f>'Część 7  narkotyki'!P42</f>
        <v>0</v>
      </c>
      <c r="G12" s="603">
        <f>'Część 7  narkotyki'!Q42</f>
        <v>0</v>
      </c>
      <c r="H12" s="603"/>
      <c r="I12" s="603">
        <f>'Część 7  narkotyki'!R42</f>
        <v>0</v>
      </c>
      <c r="J12" s="603">
        <f>'Część 7  narkotyki'!S42</f>
        <v>0</v>
      </c>
      <c r="K12" s="603"/>
      <c r="L12" s="603">
        <f>'Część 7  narkotyki'!T42</f>
        <v>0</v>
      </c>
      <c r="M12" s="604">
        <f>'Część 7  narkotyki'!U42</f>
        <v>0</v>
      </c>
      <c r="N12" s="28"/>
      <c r="O12" s="79">
        <f t="shared" si="0"/>
        <v>0</v>
      </c>
      <c r="P12" s="28"/>
      <c r="Q12" s="28"/>
      <c r="R12" s="28"/>
      <c r="S12" s="28"/>
      <c r="T12" s="28"/>
      <c r="U12" s="28"/>
      <c r="V12" s="28"/>
      <c r="W12" s="28"/>
      <c r="X12" s="28"/>
      <c r="Y12" s="28"/>
      <c r="Z12" s="28"/>
    </row>
    <row r="13" spans="1:26" ht="22.8">
      <c r="A13" s="120" t="s">
        <v>2333</v>
      </c>
      <c r="B13" s="605" t="str">
        <f>'Część 8 psychotropy'!A4</f>
        <v>Część nr 8 - Dostawy leków psychotropowych</v>
      </c>
      <c r="C13" s="603">
        <f>'Część 8 psychotropy'!M35</f>
        <v>0</v>
      </c>
      <c r="D13" s="603">
        <f>'Część 8 psychotropy'!N35</f>
        <v>0</v>
      </c>
      <c r="E13" s="603"/>
      <c r="F13" s="603">
        <f>'Część 8 psychotropy'!P35</f>
        <v>0</v>
      </c>
      <c r="G13" s="603">
        <f>'Część 8 psychotropy'!Q35</f>
        <v>0</v>
      </c>
      <c r="H13" s="603"/>
      <c r="I13" s="603">
        <f>'Część 8 psychotropy'!R35</f>
        <v>0</v>
      </c>
      <c r="J13" s="603">
        <f>'Część 8 psychotropy'!S35</f>
        <v>0</v>
      </c>
      <c r="K13" s="603"/>
      <c r="L13" s="603">
        <f>'Część 8 psychotropy'!T35</f>
        <v>0</v>
      </c>
      <c r="M13" s="604">
        <f>'Część 8 psychotropy'!U35</f>
        <v>0</v>
      </c>
      <c r="N13" s="28"/>
      <c r="O13" s="79">
        <f t="shared" si="0"/>
        <v>0</v>
      </c>
      <c r="P13" s="28"/>
      <c r="Q13" s="28"/>
      <c r="R13" s="28"/>
      <c r="S13" s="28"/>
      <c r="T13" s="28"/>
      <c r="U13" s="28"/>
      <c r="V13" s="28"/>
      <c r="W13" s="28"/>
      <c r="X13" s="28"/>
      <c r="Y13" s="28"/>
      <c r="Z13" s="28"/>
    </row>
    <row r="14" spans="1:26" ht="22.8">
      <c r="A14" s="120" t="s">
        <v>2334</v>
      </c>
      <c r="B14" s="330" t="str">
        <f>'Część 9 enoxaparin'!A4</f>
        <v>Część nr  9 - Dostawy leku ENOXAPARINUM</v>
      </c>
      <c r="C14" s="603">
        <f>'Część 9 enoxaparin'!M11</f>
        <v>0</v>
      </c>
      <c r="D14" s="603">
        <f>'Część 9 enoxaparin'!N11</f>
        <v>0</v>
      </c>
      <c r="E14" s="603"/>
      <c r="F14" s="603">
        <f>'Część 9 enoxaparin'!P11</f>
        <v>0</v>
      </c>
      <c r="G14" s="603">
        <f>'Część 9 enoxaparin'!Q11</f>
        <v>0</v>
      </c>
      <c r="H14" s="603"/>
      <c r="I14" s="603">
        <f>'Część 9 enoxaparin'!R11</f>
        <v>0</v>
      </c>
      <c r="J14" s="603">
        <f>'Część 9 enoxaparin'!S11</f>
        <v>0</v>
      </c>
      <c r="K14" s="603"/>
      <c r="L14" s="603">
        <f>'Część 9 enoxaparin'!T11</f>
        <v>0</v>
      </c>
      <c r="M14" s="604">
        <f>'Część 9 enoxaparin'!U11</f>
        <v>0</v>
      </c>
      <c r="N14" s="28"/>
      <c r="O14" s="79">
        <f t="shared" si="0"/>
        <v>0</v>
      </c>
      <c r="P14" s="28"/>
      <c r="Q14" s="28"/>
      <c r="R14" s="28"/>
      <c r="S14" s="28"/>
      <c r="T14" s="28"/>
      <c r="U14" s="28"/>
      <c r="V14" s="28"/>
      <c r="W14" s="28"/>
      <c r="X14" s="28"/>
      <c r="Y14" s="28"/>
      <c r="Z14" s="28"/>
    </row>
    <row r="15" spans="1:26" ht="27" customHeight="1">
      <c r="A15" s="606" t="s">
        <v>2335</v>
      </c>
      <c r="B15" s="330" t="str">
        <f>'Część 10 Afatinib'!A4</f>
        <v>Część nr 10- Dostawy leku Afatinib</v>
      </c>
      <c r="C15" s="603">
        <f>'Część 10 Afatinib'!M10</f>
        <v>0</v>
      </c>
      <c r="D15" s="603">
        <f>'Część 10 Afatinib'!N10</f>
        <v>0</v>
      </c>
      <c r="E15" s="603"/>
      <c r="F15" s="603">
        <f>'Część 10 Afatinib'!P10</f>
        <v>0</v>
      </c>
      <c r="G15" s="603">
        <f>'Część 10 Afatinib'!Q10</f>
        <v>0</v>
      </c>
      <c r="H15" s="603"/>
      <c r="I15" s="603">
        <f>'Część 10 Afatinib'!R10</f>
        <v>0</v>
      </c>
      <c r="J15" s="603">
        <f>'Część 10 Afatinib'!S10</f>
        <v>0</v>
      </c>
      <c r="K15" s="603"/>
      <c r="L15" s="603">
        <f>'Część 10 Afatinib'!T10</f>
        <v>0</v>
      </c>
      <c r="M15" s="604">
        <f>'Część 10 Afatinib'!U10</f>
        <v>0</v>
      </c>
      <c r="N15" s="28"/>
      <c r="O15" s="79">
        <f t="shared" si="0"/>
        <v>0</v>
      </c>
      <c r="P15" s="28"/>
      <c r="Q15" s="28"/>
      <c r="R15" s="28"/>
      <c r="S15" s="28"/>
      <c r="T15" s="28"/>
      <c r="U15" s="28"/>
      <c r="V15" s="28"/>
      <c r="W15" s="28"/>
      <c r="X15" s="28"/>
      <c r="Y15" s="28"/>
      <c r="Z15" s="28"/>
    </row>
    <row r="16" spans="1:26" ht="22.8">
      <c r="A16" s="120" t="s">
        <v>2336</v>
      </c>
      <c r="B16" s="330" t="str">
        <f>'Część 11 onkologiczne'!A4</f>
        <v xml:space="preserve">Część nr 11 - Dostawy leków onkologicznych </v>
      </c>
      <c r="C16" s="603">
        <f>'Część 11 onkologiczne'!M51</f>
        <v>0</v>
      </c>
      <c r="D16" s="603">
        <f>'Część 11 onkologiczne'!N51</f>
        <v>0</v>
      </c>
      <c r="E16" s="603"/>
      <c r="F16" s="603">
        <f>'Część 11 onkologiczne'!P51</f>
        <v>0</v>
      </c>
      <c r="G16" s="603">
        <f>'Część 11 onkologiczne'!Q51</f>
        <v>0</v>
      </c>
      <c r="H16" s="603"/>
      <c r="I16" s="603">
        <f>'Część 11 onkologiczne'!R51</f>
        <v>0</v>
      </c>
      <c r="J16" s="603">
        <f>'Część 11 onkologiczne'!S51</f>
        <v>0</v>
      </c>
      <c r="K16" s="603"/>
      <c r="L16" s="603">
        <f>'Część 11 onkologiczne'!T51</f>
        <v>0</v>
      </c>
      <c r="M16" s="604">
        <f>'Część 11 onkologiczne'!U51</f>
        <v>0</v>
      </c>
      <c r="N16" s="28"/>
      <c r="O16" s="79">
        <f t="shared" si="0"/>
        <v>0</v>
      </c>
      <c r="P16" s="28"/>
      <c r="Q16" s="28"/>
      <c r="R16" s="28"/>
      <c r="S16" s="28"/>
      <c r="T16" s="28"/>
      <c r="U16" s="28"/>
      <c r="V16" s="28"/>
      <c r="W16" s="28"/>
      <c r="X16" s="28"/>
      <c r="Y16" s="28"/>
      <c r="Z16" s="28"/>
    </row>
    <row r="17" spans="1:26" ht="34.200000000000003">
      <c r="A17" s="120" t="s">
        <v>2337</v>
      </c>
      <c r="B17" s="330" t="str">
        <f>'Część 12 ŻD'!A4</f>
        <v>Część nr 12 - Dostawa produktów do żywienia medycznego</v>
      </c>
      <c r="C17" s="603">
        <f>'Część 12 ŻD'!M11</f>
        <v>0</v>
      </c>
      <c r="D17" s="603">
        <f>'Część 12 ŻD'!N11</f>
        <v>0</v>
      </c>
      <c r="E17" s="603"/>
      <c r="F17" s="603">
        <f>'Część 12 ŻD'!P11</f>
        <v>0</v>
      </c>
      <c r="G17" s="603">
        <f>'Część 12 ŻD'!Q11</f>
        <v>0</v>
      </c>
      <c r="H17" s="603"/>
      <c r="I17" s="603">
        <f>'Część 12 ŻD'!R11</f>
        <v>0</v>
      </c>
      <c r="J17" s="603">
        <f>'Część 12 ŻD'!S11</f>
        <v>0</v>
      </c>
      <c r="K17" s="603"/>
      <c r="L17" s="603">
        <f>'Część 12 ŻD'!T11</f>
        <v>0</v>
      </c>
      <c r="M17" s="604">
        <f>'Część 12 ŻD'!U11</f>
        <v>0</v>
      </c>
      <c r="N17" s="28"/>
      <c r="O17" s="79">
        <f t="shared" si="0"/>
        <v>0</v>
      </c>
      <c r="P17" s="28"/>
      <c r="Q17" s="28"/>
      <c r="R17" s="28"/>
      <c r="S17" s="28"/>
      <c r="T17" s="28"/>
      <c r="U17" s="28"/>
      <c r="V17" s="28"/>
      <c r="W17" s="28"/>
      <c r="X17" s="28"/>
      <c r="Y17" s="28"/>
      <c r="Z17" s="28"/>
    </row>
    <row r="18" spans="1:26" ht="22.8">
      <c r="A18" s="120" t="s">
        <v>2338</v>
      </c>
      <c r="B18" s="330" t="str">
        <f>'Część 13  płyny'!A4</f>
        <v xml:space="preserve">Część nr 13 - Dostawa płynów infuzyjnych </v>
      </c>
      <c r="C18" s="603">
        <f>'Część 13  płyny'!M31</f>
        <v>0</v>
      </c>
      <c r="D18" s="603">
        <f>'Część 13  płyny'!N31</f>
        <v>0</v>
      </c>
      <c r="E18" s="603"/>
      <c r="F18" s="603">
        <f>'Część 13  płyny'!P31</f>
        <v>0</v>
      </c>
      <c r="G18" s="603">
        <f>'Część 13  płyny'!Q31</f>
        <v>0</v>
      </c>
      <c r="H18" s="603"/>
      <c r="I18" s="603">
        <f>'Część 13  płyny'!R31</f>
        <v>0</v>
      </c>
      <c r="J18" s="603">
        <f>'Część 13  płyny'!S31</f>
        <v>0</v>
      </c>
      <c r="K18" s="603"/>
      <c r="L18" s="603">
        <f>'Część 13  płyny'!T31</f>
        <v>0</v>
      </c>
      <c r="M18" s="604">
        <f>'Część 13  płyny'!U31</f>
        <v>0</v>
      </c>
      <c r="N18" s="28"/>
      <c r="O18" s="79">
        <f t="shared" si="0"/>
        <v>0</v>
      </c>
      <c r="P18" s="28"/>
      <c r="Q18" s="28"/>
      <c r="R18" s="28"/>
      <c r="S18" s="28"/>
      <c r="T18" s="28"/>
      <c r="U18" s="28"/>
      <c r="V18" s="28"/>
      <c r="W18" s="28"/>
      <c r="X18" s="28"/>
      <c r="Y18" s="28"/>
      <c r="Z18" s="28"/>
    </row>
    <row r="19" spans="1:26" ht="22.8">
      <c r="A19" s="120" t="s">
        <v>2339</v>
      </c>
      <c r="B19" s="330" t="str">
        <f>'Część 14 alectinib'!A4</f>
        <v>Część nr 14 - Dostawy leku Alectinib</v>
      </c>
      <c r="C19" s="603">
        <f>'Część 14 alectinib'!M8</f>
        <v>0</v>
      </c>
      <c r="D19" s="603">
        <f>'Część 14 alectinib'!N8</f>
        <v>0</v>
      </c>
      <c r="E19" s="603"/>
      <c r="F19" s="603">
        <f>'Część 14 alectinib'!P8</f>
        <v>0</v>
      </c>
      <c r="G19" s="603">
        <f>'Część 14 alectinib'!Q8</f>
        <v>0</v>
      </c>
      <c r="H19" s="603"/>
      <c r="I19" s="603">
        <f>'Część 14 alectinib'!R8</f>
        <v>0</v>
      </c>
      <c r="J19" s="603">
        <f>'Część 14 alectinib'!S8</f>
        <v>0</v>
      </c>
      <c r="K19" s="603"/>
      <c r="L19" s="603">
        <f>'Część 14 alectinib'!T8</f>
        <v>0</v>
      </c>
      <c r="M19" s="604">
        <f>'Część 14 alectinib'!U8</f>
        <v>0</v>
      </c>
      <c r="N19" s="28"/>
      <c r="O19" s="79">
        <f t="shared" si="0"/>
        <v>0</v>
      </c>
      <c r="P19" s="28"/>
      <c r="Q19" s="28"/>
      <c r="R19" s="28"/>
      <c r="S19" s="28"/>
      <c r="T19" s="28"/>
      <c r="U19" s="28"/>
      <c r="V19" s="28"/>
      <c r="W19" s="28"/>
      <c r="X19" s="28"/>
      <c r="Y19" s="28"/>
      <c r="Z19" s="28"/>
    </row>
    <row r="20" spans="1:26" ht="22.8">
      <c r="A20" s="120" t="s">
        <v>2340</v>
      </c>
      <c r="B20" s="330" t="str">
        <f>'Część 15 atezolizumab'!A4</f>
        <v xml:space="preserve">Część nr  15 - Dostawy leku Atezolizumab </v>
      </c>
      <c r="C20" s="603">
        <f>'Część 15 atezolizumab'!M9</f>
        <v>0</v>
      </c>
      <c r="D20" s="603">
        <f>'Część 15 atezolizumab'!N9</f>
        <v>0</v>
      </c>
      <c r="E20" s="603"/>
      <c r="F20" s="603">
        <f>'Część 15 atezolizumab'!P9</f>
        <v>0</v>
      </c>
      <c r="G20" s="603">
        <f>'Część 15 atezolizumab'!Q9</f>
        <v>0</v>
      </c>
      <c r="H20" s="603"/>
      <c r="I20" s="603">
        <f>'Część 15 atezolizumab'!R9</f>
        <v>0</v>
      </c>
      <c r="J20" s="603">
        <f>'Część 15 atezolizumab'!S9</f>
        <v>0</v>
      </c>
      <c r="K20" s="603"/>
      <c r="L20" s="603">
        <f>'Część 15 atezolizumab'!T9</f>
        <v>0</v>
      </c>
      <c r="M20" s="604">
        <f>'Część 15 atezolizumab'!U9</f>
        <v>0</v>
      </c>
      <c r="N20" s="28"/>
      <c r="O20" s="79">
        <f t="shared" si="0"/>
        <v>0</v>
      </c>
      <c r="P20" s="28"/>
      <c r="Q20" s="28"/>
      <c r="R20" s="28"/>
      <c r="S20" s="28"/>
      <c r="T20" s="28"/>
      <c r="U20" s="28"/>
      <c r="V20" s="28"/>
      <c r="W20" s="28"/>
      <c r="X20" s="28"/>
      <c r="Y20" s="28"/>
      <c r="Z20" s="28"/>
    </row>
    <row r="21" spans="1:26" ht="15.75" customHeight="1">
      <c r="A21" s="120" t="s">
        <v>2341</v>
      </c>
      <c r="B21" s="330" t="str">
        <f>'Część 16  durvalumab'!A4</f>
        <v>Część nr 16 - Dostawy leku Durvalumab</v>
      </c>
      <c r="C21" s="603">
        <f>'Część 16  durvalumab'!M9</f>
        <v>0</v>
      </c>
      <c r="D21" s="603">
        <f>'Część 16  durvalumab'!N9</f>
        <v>0</v>
      </c>
      <c r="E21" s="603"/>
      <c r="F21" s="603">
        <f>'Część 16  durvalumab'!P9</f>
        <v>0</v>
      </c>
      <c r="G21" s="603">
        <f>'Część 16  durvalumab'!Q9</f>
        <v>0</v>
      </c>
      <c r="H21" s="603"/>
      <c r="I21" s="603">
        <f>'Część 16  durvalumab'!R9</f>
        <v>0</v>
      </c>
      <c r="J21" s="603">
        <f>'Część 16  durvalumab'!S9</f>
        <v>0</v>
      </c>
      <c r="K21" s="603"/>
      <c r="L21" s="603">
        <f>'Część 16  durvalumab'!T9</f>
        <v>0</v>
      </c>
      <c r="M21" s="604">
        <f>'Część 16  durvalumab'!U9</f>
        <v>0</v>
      </c>
      <c r="N21" s="28"/>
      <c r="O21" s="79">
        <f t="shared" si="0"/>
        <v>0</v>
      </c>
      <c r="P21" s="28"/>
      <c r="Q21" s="28"/>
      <c r="R21" s="28"/>
      <c r="S21" s="28"/>
      <c r="T21" s="28"/>
      <c r="U21" s="28"/>
      <c r="V21" s="28"/>
      <c r="W21" s="28"/>
      <c r="X21" s="28"/>
      <c r="Y21" s="28"/>
      <c r="Z21" s="28"/>
    </row>
    <row r="22" spans="1:26" ht="15.75" customHeight="1">
      <c r="A22" s="120" t="s">
        <v>2342</v>
      </c>
      <c r="B22" s="330" t="str">
        <f>'Część 17 pembrolizumab'!A4</f>
        <v>Część nr  17 - Dostawy leku Pembrolizumab</v>
      </c>
      <c r="C22" s="603">
        <f>'Część 17 pembrolizumab'!M9</f>
        <v>0</v>
      </c>
      <c r="D22" s="603">
        <f>'Część 17 pembrolizumab'!N9</f>
        <v>0</v>
      </c>
      <c r="E22" s="603"/>
      <c r="F22" s="603">
        <f>'Część 17 pembrolizumab'!P9</f>
        <v>0</v>
      </c>
      <c r="G22" s="603">
        <f>'Część 17 pembrolizumab'!Q9</f>
        <v>0</v>
      </c>
      <c r="H22" s="603"/>
      <c r="I22" s="603">
        <f>'Część 17 pembrolizumab'!R9</f>
        <v>0</v>
      </c>
      <c r="J22" s="603">
        <f>'Część 17 pembrolizumab'!S9</f>
        <v>0</v>
      </c>
      <c r="K22" s="603"/>
      <c r="L22" s="603">
        <f>'Część 17 pembrolizumab'!T9</f>
        <v>0</v>
      </c>
      <c r="M22" s="604">
        <f>'Część 17 pembrolizumab'!U9</f>
        <v>0</v>
      </c>
      <c r="N22" s="28"/>
      <c r="O22" s="79">
        <f t="shared" si="0"/>
        <v>0</v>
      </c>
      <c r="P22" s="28"/>
      <c r="Q22" s="28"/>
      <c r="R22" s="28"/>
      <c r="S22" s="28"/>
      <c r="T22" s="28"/>
      <c r="U22" s="28"/>
      <c r="V22" s="28"/>
      <c r="W22" s="28"/>
      <c r="X22" s="28"/>
      <c r="Y22" s="28"/>
      <c r="Z22" s="28"/>
    </row>
    <row r="23" spans="1:26" ht="15.75" customHeight="1">
      <c r="A23" s="120" t="s">
        <v>2343</v>
      </c>
      <c r="B23" s="330" t="str">
        <f>'Część 18 leki różne p.o 1'!A4</f>
        <v>Część nr 18 - Dostawy leków różnych p.o 1</v>
      </c>
      <c r="C23" s="603">
        <f>'Część 18 leki różne p.o 1'!M114</f>
        <v>0</v>
      </c>
      <c r="D23" s="603">
        <f>'Część 18 leki różne p.o 1'!N114</f>
        <v>0</v>
      </c>
      <c r="E23" s="603"/>
      <c r="F23" s="603">
        <f>'Część 18 leki różne p.o 1'!P114</f>
        <v>0</v>
      </c>
      <c r="G23" s="603">
        <f>'Część 18 leki różne p.o 1'!Q114</f>
        <v>0</v>
      </c>
      <c r="H23" s="603"/>
      <c r="I23" s="603">
        <f>'Część 18 leki różne p.o 1'!R114</f>
        <v>0</v>
      </c>
      <c r="J23" s="603">
        <f>'Część 18 leki różne p.o 1'!S114</f>
        <v>0</v>
      </c>
      <c r="K23" s="603"/>
      <c r="L23" s="603">
        <f>'Część 18 leki różne p.o 1'!T114</f>
        <v>0</v>
      </c>
      <c r="M23" s="604">
        <f>'Część 18 leki różne p.o 1'!U114</f>
        <v>0</v>
      </c>
      <c r="N23" s="28"/>
      <c r="O23" s="79">
        <f t="shared" si="0"/>
        <v>0</v>
      </c>
      <c r="P23" s="28"/>
      <c r="Q23" s="28"/>
      <c r="R23" s="28"/>
      <c r="S23" s="28"/>
      <c r="T23" s="28"/>
      <c r="U23" s="28"/>
      <c r="V23" s="28"/>
      <c r="W23" s="28"/>
      <c r="X23" s="28"/>
      <c r="Y23" s="28"/>
      <c r="Z23" s="28"/>
    </row>
    <row r="24" spans="1:26" ht="15.75" customHeight="1">
      <c r="A24" s="120" t="s">
        <v>2344</v>
      </c>
      <c r="B24" s="330" t="str">
        <f>'Część 19 różne p.o. 2 '!A4</f>
        <v>Część nr 19 - Dostawy leków różnych p.o. 2</v>
      </c>
      <c r="C24" s="603">
        <f>'Część 19 różne p.o. 2 '!M168</f>
        <v>0</v>
      </c>
      <c r="D24" s="603">
        <f>'Część 19 różne p.o. 2 '!N168</f>
        <v>0</v>
      </c>
      <c r="E24" s="603"/>
      <c r="F24" s="603">
        <f>'Część 19 różne p.o. 2 '!P168</f>
        <v>0</v>
      </c>
      <c r="G24" s="603">
        <f>'Część 19 różne p.o. 2 '!Q168</f>
        <v>0</v>
      </c>
      <c r="H24" s="603"/>
      <c r="I24" s="603">
        <f>'Część 19 różne p.o. 2 '!R168</f>
        <v>0</v>
      </c>
      <c r="J24" s="603">
        <f>'Część 19 różne p.o. 2 '!S168</f>
        <v>0</v>
      </c>
      <c r="K24" s="603"/>
      <c r="L24" s="603">
        <f>'Część 19 różne p.o. 2 '!T168</f>
        <v>0</v>
      </c>
      <c r="M24" s="604">
        <f>'Część 19 różne p.o. 2 '!U168</f>
        <v>0</v>
      </c>
      <c r="N24" s="28"/>
      <c r="O24" s="79">
        <f t="shared" si="0"/>
        <v>0</v>
      </c>
      <c r="P24" s="28"/>
      <c r="Q24" s="28"/>
      <c r="R24" s="28"/>
      <c r="S24" s="28"/>
      <c r="T24" s="28"/>
      <c r="U24" s="28"/>
      <c r="V24" s="28"/>
      <c r="W24" s="28"/>
      <c r="X24" s="28"/>
      <c r="Y24" s="28"/>
      <c r="Z24" s="28"/>
    </row>
    <row r="25" spans="1:26" ht="15.75" customHeight="1">
      <c r="A25" s="120" t="s">
        <v>2345</v>
      </c>
      <c r="B25" s="330" t="str">
        <f>'Część 20 różne p.o. 3'!A4</f>
        <v>Część nr 20 - Dostawy leków różnych p.o. 3</v>
      </c>
      <c r="C25" s="603">
        <f>'Część 20 różne p.o. 3'!M130</f>
        <v>0</v>
      </c>
      <c r="D25" s="603">
        <f>'Część 20 różne p.o. 3'!N130</f>
        <v>0</v>
      </c>
      <c r="E25" s="603"/>
      <c r="F25" s="603">
        <f>'Część 20 różne p.o. 3'!P130</f>
        <v>0</v>
      </c>
      <c r="G25" s="603">
        <f>'Część 20 różne p.o. 3'!Q130</f>
        <v>0</v>
      </c>
      <c r="H25" s="603"/>
      <c r="I25" s="603">
        <f>'Część 20 różne p.o. 3'!R130</f>
        <v>0</v>
      </c>
      <c r="J25" s="603">
        <f>'Część 20 różne p.o. 3'!S130</f>
        <v>0</v>
      </c>
      <c r="K25" s="603"/>
      <c r="L25" s="603">
        <f>'Część 20 różne p.o. 3'!T130</f>
        <v>0</v>
      </c>
      <c r="M25" s="604">
        <f>'Część 20 różne p.o. 3'!U130</f>
        <v>0</v>
      </c>
      <c r="N25" s="28"/>
      <c r="O25" s="79">
        <f t="shared" si="0"/>
        <v>0</v>
      </c>
      <c r="P25" s="28"/>
      <c r="Q25" s="28"/>
      <c r="R25" s="28"/>
      <c r="S25" s="28"/>
      <c r="T25" s="28"/>
      <c r="U25" s="28"/>
      <c r="V25" s="28"/>
      <c r="W25" s="28"/>
      <c r="X25" s="28"/>
      <c r="Y25" s="28"/>
      <c r="Z25" s="28"/>
    </row>
    <row r="26" spans="1:26" ht="15.75" customHeight="1">
      <c r="A26" s="120" t="s">
        <v>2346</v>
      </c>
      <c r="B26" s="330" t="str">
        <f>'Część 21 różne wziewne 1'!A4</f>
        <v>Część nr 21 - Dostawy leków różnych wziewnych 1</v>
      </c>
      <c r="C26" s="603">
        <f>'Część 21 różne wziewne 1'!M36</f>
        <v>0</v>
      </c>
      <c r="D26" s="603">
        <f>'Część 21 różne wziewne 1'!N36</f>
        <v>0</v>
      </c>
      <c r="E26" s="603"/>
      <c r="F26" s="603">
        <f>'Część 21 różne wziewne 1'!P36</f>
        <v>0</v>
      </c>
      <c r="G26" s="603">
        <f>'Część 21 różne wziewne 1'!Q36</f>
        <v>0</v>
      </c>
      <c r="H26" s="603"/>
      <c r="I26" s="603">
        <f>'Część 21 różne wziewne 1'!R36</f>
        <v>0</v>
      </c>
      <c r="J26" s="603">
        <f>'Część 21 różne wziewne 1'!S36</f>
        <v>0</v>
      </c>
      <c r="K26" s="603"/>
      <c r="L26" s="603">
        <f>'Część 21 różne wziewne 1'!T36</f>
        <v>0</v>
      </c>
      <c r="M26" s="604">
        <f>'Część 21 różne wziewne 1'!U36</f>
        <v>0</v>
      </c>
      <c r="N26" s="28"/>
      <c r="O26" s="79">
        <f t="shared" si="0"/>
        <v>0</v>
      </c>
      <c r="P26" s="28"/>
      <c r="Q26" s="28"/>
      <c r="R26" s="28"/>
      <c r="S26" s="28"/>
      <c r="T26" s="28"/>
      <c r="U26" s="28"/>
      <c r="V26" s="28"/>
      <c r="W26" s="28"/>
      <c r="X26" s="28"/>
      <c r="Y26" s="28"/>
      <c r="Z26" s="28"/>
    </row>
    <row r="27" spans="1:26" ht="15.75" customHeight="1">
      <c r="A27" s="120" t="s">
        <v>2347</v>
      </c>
      <c r="B27" s="330" t="str">
        <f>'Część 22 różne wziewne 2'!A4</f>
        <v>Część nr 22 - Dostawy leków różnych wziewnych 2</v>
      </c>
      <c r="C27" s="603">
        <f>'Część 22 różne wziewne 2'!M11</f>
        <v>0</v>
      </c>
      <c r="D27" s="603">
        <f>'Część 22 różne wziewne 2'!N11</f>
        <v>0</v>
      </c>
      <c r="E27" s="603"/>
      <c r="F27" s="603">
        <f>'Część 22 różne wziewne 2'!P11</f>
        <v>0</v>
      </c>
      <c r="G27" s="603">
        <f>'Część 22 różne wziewne 2'!Q11</f>
        <v>0</v>
      </c>
      <c r="H27" s="603"/>
      <c r="I27" s="603">
        <f>'Część 22 różne wziewne 2'!R11</f>
        <v>0</v>
      </c>
      <c r="J27" s="603">
        <f>'Część 22 różne wziewne 2'!S11</f>
        <v>0</v>
      </c>
      <c r="K27" s="603"/>
      <c r="L27" s="603">
        <f>'Część 22 różne wziewne 2'!T11</f>
        <v>0</v>
      </c>
      <c r="M27" s="604">
        <f>'Część 22 różne wziewne 2'!U11</f>
        <v>0</v>
      </c>
      <c r="N27" s="28"/>
      <c r="O27" s="79">
        <f t="shared" si="0"/>
        <v>0</v>
      </c>
      <c r="P27" s="28"/>
      <c r="Q27" s="28"/>
      <c r="R27" s="28"/>
      <c r="S27" s="28"/>
      <c r="T27" s="28"/>
      <c r="U27" s="28"/>
      <c r="V27" s="28"/>
      <c r="W27" s="28"/>
      <c r="X27" s="28"/>
      <c r="Y27" s="28"/>
      <c r="Z27" s="28"/>
    </row>
    <row r="28" spans="1:26" ht="15.75" customHeight="1">
      <c r="A28" s="120" t="s">
        <v>2348</v>
      </c>
      <c r="B28" s="330" t="str">
        <f>'Część 23 różne do u.zew.'!A4</f>
        <v>Część nr 23 - Dostawy leków różnych do u. zew.</v>
      </c>
      <c r="C28" s="603">
        <f>'Część 23 różne do u.zew.'!M76</f>
        <v>0</v>
      </c>
      <c r="D28" s="603">
        <f>'Część 23 różne do u.zew.'!N76</f>
        <v>0</v>
      </c>
      <c r="E28" s="603"/>
      <c r="F28" s="603">
        <f>'Część 23 różne do u.zew.'!P76</f>
        <v>0</v>
      </c>
      <c r="G28" s="603">
        <f>'Część 23 różne do u.zew.'!Q76</f>
        <v>0</v>
      </c>
      <c r="H28" s="603"/>
      <c r="I28" s="603">
        <f>'Część 23 różne do u.zew.'!R76</f>
        <v>0</v>
      </c>
      <c r="J28" s="603">
        <f>'Część 23 różne do u.zew.'!S76</f>
        <v>0</v>
      </c>
      <c r="K28" s="603"/>
      <c r="L28" s="603">
        <f>'Część 23 różne do u.zew.'!T76</f>
        <v>0</v>
      </c>
      <c r="M28" s="604">
        <f>'Część 23 różne do u.zew.'!U76</f>
        <v>0</v>
      </c>
      <c r="N28" s="79"/>
      <c r="O28" s="79">
        <f t="shared" si="0"/>
        <v>0</v>
      </c>
      <c r="P28" s="28"/>
      <c r="Q28" s="28"/>
      <c r="R28" s="28"/>
      <c r="S28" s="28"/>
      <c r="T28" s="28"/>
      <c r="U28" s="28"/>
      <c r="V28" s="28"/>
      <c r="W28" s="28"/>
      <c r="X28" s="28"/>
      <c r="Y28" s="28"/>
      <c r="Z28" s="28"/>
    </row>
    <row r="29" spans="1:26" ht="15.75" customHeight="1">
      <c r="A29" s="120" t="s">
        <v>2349</v>
      </c>
      <c r="B29" s="330" t="str">
        <f>'Część 24 różne i.v.'!A4</f>
        <v>Część nr 24 - Dostawy leków różnych i.v</v>
      </c>
      <c r="C29" s="603">
        <f>'Część 24 różne i.v.'!M78</f>
        <v>0</v>
      </c>
      <c r="D29" s="603">
        <f>'Część 24 różne i.v.'!N78</f>
        <v>0</v>
      </c>
      <c r="E29" s="603"/>
      <c r="F29" s="603">
        <f>'Część 24 różne i.v.'!P78</f>
        <v>0</v>
      </c>
      <c r="G29" s="603">
        <f>'Część 24 różne i.v.'!Q78</f>
        <v>0</v>
      </c>
      <c r="H29" s="603"/>
      <c r="I29" s="603">
        <f>'Część 24 różne i.v.'!R78</f>
        <v>0</v>
      </c>
      <c r="J29" s="603">
        <f>'Część 24 różne i.v.'!S78</f>
        <v>0</v>
      </c>
      <c r="K29" s="603"/>
      <c r="L29" s="603">
        <f>'Część 24 różne i.v.'!T78</f>
        <v>0</v>
      </c>
      <c r="M29" s="604">
        <f>'Część 24 różne i.v.'!U78</f>
        <v>0</v>
      </c>
      <c r="N29" s="79"/>
      <c r="O29" s="79">
        <f t="shared" si="0"/>
        <v>0</v>
      </c>
      <c r="P29" s="28"/>
      <c r="Q29" s="28"/>
      <c r="R29" s="28"/>
      <c r="S29" s="28"/>
      <c r="T29" s="28"/>
      <c r="U29" s="28"/>
      <c r="V29" s="28"/>
      <c r="W29" s="28"/>
      <c r="X29" s="28"/>
      <c r="Y29" s="28"/>
      <c r="Z29" s="28"/>
    </row>
    <row r="30" spans="1:26" ht="22.5" customHeight="1">
      <c r="A30" s="606" t="s">
        <v>2350</v>
      </c>
      <c r="B30" s="330" t="str">
        <f>'Część 25 Nintedanib B.87'!A4</f>
        <v>Część nr  25 –  Dostawy leku Nintedanib do programu lekowego B.87</v>
      </c>
      <c r="C30" s="603">
        <f>'Część 25 Nintedanib B.87'!M9</f>
        <v>0</v>
      </c>
      <c r="D30" s="603">
        <f>'Część 25 Nintedanib B.87'!N9</f>
        <v>0</v>
      </c>
      <c r="E30" s="603"/>
      <c r="F30" s="603">
        <f>'Część 25 Nintedanib B.87'!P9</f>
        <v>0</v>
      </c>
      <c r="G30" s="603">
        <f>'Część 25 Nintedanib B.87'!Q9</f>
        <v>0</v>
      </c>
      <c r="H30" s="603"/>
      <c r="I30" s="603">
        <f>'Część 25 Nintedanib B.87'!R9</f>
        <v>0</v>
      </c>
      <c r="J30" s="603">
        <f>'Część 25 Nintedanib B.87'!S9</f>
        <v>0</v>
      </c>
      <c r="K30" s="603"/>
      <c r="L30" s="603">
        <f>'Część 25 Nintedanib B.87'!T9</f>
        <v>0</v>
      </c>
      <c r="M30" s="604">
        <f>'Część 25 Nintedanib B.87'!U9</f>
        <v>0</v>
      </c>
      <c r="N30" s="79"/>
      <c r="O30" s="79">
        <f t="shared" si="0"/>
        <v>0</v>
      </c>
      <c r="P30" s="28"/>
      <c r="Q30" s="28"/>
      <c r="R30" s="28"/>
      <c r="S30" s="28"/>
      <c r="T30" s="28"/>
      <c r="U30" s="28"/>
      <c r="V30" s="28"/>
      <c r="W30" s="28"/>
      <c r="X30" s="28"/>
      <c r="Y30" s="28"/>
      <c r="Z30" s="28"/>
    </row>
    <row r="31" spans="1:26" ht="22.5" customHeight="1">
      <c r="A31" s="606" t="s">
        <v>2351</v>
      </c>
      <c r="B31" s="330" t="str">
        <f>'Część 26 Nintedanib B.6'!A4</f>
        <v>Część nr 26 - Dostawy leku Nintedanib do programu lekowego B.6</v>
      </c>
      <c r="C31" s="603">
        <f>'Część 26 Nintedanib B.6'!M11</f>
        <v>0</v>
      </c>
      <c r="D31" s="603">
        <f>'Część 26 Nintedanib B.6'!N11</f>
        <v>0</v>
      </c>
      <c r="E31" s="603"/>
      <c r="F31" s="603">
        <f>'Część 26 Nintedanib B.6'!P11</f>
        <v>0</v>
      </c>
      <c r="G31" s="603">
        <f>'Część 26 Nintedanib B.6'!Q11</f>
        <v>0</v>
      </c>
      <c r="H31" s="603"/>
      <c r="I31" s="603">
        <f>'Część 26 Nintedanib B.6'!R11</f>
        <v>0</v>
      </c>
      <c r="J31" s="603">
        <f>'Część 26 Nintedanib B.6'!S11</f>
        <v>0</v>
      </c>
      <c r="K31" s="603"/>
      <c r="L31" s="603">
        <f>'Część 26 Nintedanib B.6'!T11</f>
        <v>0</v>
      </c>
      <c r="M31" s="604">
        <f>'Część 26 Nintedanib B.6'!U11</f>
        <v>0</v>
      </c>
      <c r="N31" s="79"/>
      <c r="O31" s="79">
        <f t="shared" si="0"/>
        <v>0</v>
      </c>
      <c r="P31" s="28"/>
      <c r="Q31" s="28"/>
      <c r="R31" s="28"/>
      <c r="S31" s="28"/>
      <c r="T31" s="28"/>
      <c r="U31" s="28"/>
      <c r="V31" s="28"/>
      <c r="W31" s="28"/>
      <c r="X31" s="28"/>
      <c r="Y31" s="28"/>
      <c r="Z31" s="28"/>
    </row>
    <row r="32" spans="1:26" ht="22.5" customHeight="1">
      <c r="A32" s="606" t="s">
        <v>2352</v>
      </c>
      <c r="B32" s="330" t="str">
        <f>'Część 27 Tuberculina'!A4</f>
        <v>Część 27 - Dostawy leku Tuberkulina</v>
      </c>
      <c r="C32" s="603">
        <f>'Część 27 Tuberculina'!M8</f>
        <v>0</v>
      </c>
      <c r="D32" s="603">
        <f>'Część 27 Tuberculina'!N8</f>
        <v>0</v>
      </c>
      <c r="E32" s="603"/>
      <c r="F32" s="603">
        <f>'Część 27 Tuberculina'!P8</f>
        <v>0</v>
      </c>
      <c r="G32" s="603">
        <f>'Część 27 Tuberculina'!Q8</f>
        <v>0</v>
      </c>
      <c r="H32" s="603"/>
      <c r="I32" s="603">
        <f>'Część 27 Tuberculina'!R8</f>
        <v>0</v>
      </c>
      <c r="J32" s="603">
        <f>'Część 27 Tuberculina'!S8</f>
        <v>0</v>
      </c>
      <c r="K32" s="603"/>
      <c r="L32" s="603">
        <f>'Część 27 Tuberculina'!T8</f>
        <v>0</v>
      </c>
      <c r="M32" s="604">
        <f>'Część 27 Tuberculina'!U8</f>
        <v>0</v>
      </c>
      <c r="N32" s="79"/>
      <c r="O32" s="79">
        <f t="shared" si="0"/>
        <v>0</v>
      </c>
      <c r="P32" s="28"/>
      <c r="Q32" s="28"/>
      <c r="R32" s="28"/>
      <c r="S32" s="28"/>
      <c r="T32" s="28"/>
      <c r="U32" s="28"/>
      <c r="V32" s="28"/>
      <c r="W32" s="28"/>
      <c r="X32" s="28"/>
      <c r="Y32" s="28"/>
      <c r="Z32" s="28"/>
    </row>
    <row r="33" spans="1:26" ht="22.5" customHeight="1">
      <c r="A33" s="606" t="s">
        <v>2353</v>
      </c>
      <c r="B33" s="330" t="str">
        <f>'Część 28 Bedakilina'!A4</f>
        <v>Część nr 28 - Dostawy leku Bedakilina</v>
      </c>
      <c r="C33" s="603">
        <f>'Część 28 Bedakilina'!M9</f>
        <v>0</v>
      </c>
      <c r="D33" s="603">
        <f>'Część 28 Bedakilina'!N9</f>
        <v>0</v>
      </c>
      <c r="E33" s="603"/>
      <c r="F33" s="603">
        <f>'Część 28 Bedakilina'!P9</f>
        <v>0</v>
      </c>
      <c r="G33" s="603">
        <f>'Część 28 Bedakilina'!Q9</f>
        <v>0</v>
      </c>
      <c r="H33" s="603"/>
      <c r="I33" s="603">
        <f>'Część 28 Bedakilina'!R9</f>
        <v>0</v>
      </c>
      <c r="J33" s="603">
        <f>'Część 28 Bedakilina'!S9</f>
        <v>0</v>
      </c>
      <c r="K33" s="603"/>
      <c r="L33" s="603">
        <f>'Część 28 Bedakilina'!T9</f>
        <v>0</v>
      </c>
      <c r="M33" s="604">
        <f>'Część 28 Bedakilina'!U9</f>
        <v>0</v>
      </c>
      <c r="N33" s="79"/>
      <c r="O33" s="79">
        <f t="shared" si="0"/>
        <v>0</v>
      </c>
      <c r="P33" s="28"/>
      <c r="Q33" s="28"/>
      <c r="R33" s="28"/>
      <c r="S33" s="28"/>
      <c r="T33" s="28"/>
      <c r="U33" s="28"/>
      <c r="V33" s="28"/>
      <c r="W33" s="28"/>
      <c r="X33" s="28"/>
      <c r="Y33" s="28"/>
      <c r="Z33" s="28"/>
    </row>
    <row r="34" spans="1:26" ht="22.5" customHeight="1">
      <c r="A34" s="606" t="s">
        <v>2354</v>
      </c>
      <c r="B34" s="330" t="str">
        <f>'Część 29 Pretomanid'!A4</f>
        <v>Część nr 29 - Dostawy leku Pretomanid</v>
      </c>
      <c r="C34" s="603">
        <f>'Część 29 Pretomanid'!M9</f>
        <v>0</v>
      </c>
      <c r="D34" s="603">
        <f>'Część 29 Pretomanid'!N9</f>
        <v>0</v>
      </c>
      <c r="E34" s="603"/>
      <c r="F34" s="603">
        <f>'Część 29 Pretomanid'!P9</f>
        <v>0</v>
      </c>
      <c r="G34" s="603">
        <f>'Część 29 Pretomanid'!Q9</f>
        <v>0</v>
      </c>
      <c r="H34" s="603"/>
      <c r="I34" s="603">
        <f>'Część 29 Pretomanid'!R9</f>
        <v>0</v>
      </c>
      <c r="J34" s="603">
        <f>'Część 29 Pretomanid'!S9</f>
        <v>0</v>
      </c>
      <c r="K34" s="603"/>
      <c r="L34" s="603">
        <f>'Część 29 Pretomanid'!T9</f>
        <v>0</v>
      </c>
      <c r="M34" s="604">
        <f>'Część 29 Pretomanid'!U9</f>
        <v>0</v>
      </c>
      <c r="N34" s="79"/>
      <c r="O34" s="79">
        <f t="shared" si="0"/>
        <v>0</v>
      </c>
      <c r="P34" s="28"/>
      <c r="Q34" s="28"/>
      <c r="R34" s="28"/>
      <c r="S34" s="28"/>
      <c r="T34" s="28"/>
      <c r="U34" s="28"/>
      <c r="V34" s="28"/>
      <c r="W34" s="28"/>
      <c r="X34" s="28"/>
      <c r="Y34" s="28"/>
      <c r="Z34" s="28"/>
    </row>
    <row r="35" spans="1:26" ht="15.75" customHeight="1">
      <c r="A35" s="67"/>
      <c r="B35" s="607" t="s">
        <v>2355</v>
      </c>
      <c r="C35" s="608">
        <f>SUM(C6:C34)</f>
        <v>0</v>
      </c>
      <c r="D35" s="608">
        <f>SUM(D6:D34)</f>
        <v>0</v>
      </c>
      <c r="E35" s="608"/>
      <c r="F35" s="608">
        <f>SUM(F6:F34)</f>
        <v>0</v>
      </c>
      <c r="G35" s="608">
        <f>SUM(G6:G34)</f>
        <v>0</v>
      </c>
      <c r="H35" s="608"/>
      <c r="I35" s="608">
        <f>SUM(I6:I34)</f>
        <v>0</v>
      </c>
      <c r="J35" s="608">
        <f>SUM(J6:J34)</f>
        <v>0</v>
      </c>
      <c r="K35" s="608"/>
      <c r="L35" s="608">
        <f>SUM(L6:L34)</f>
        <v>0</v>
      </c>
      <c r="M35" s="608">
        <f>SUM(M6:M34)</f>
        <v>0</v>
      </c>
      <c r="N35" s="28"/>
      <c r="O35" s="28"/>
      <c r="P35" s="28"/>
      <c r="Q35" s="28"/>
      <c r="R35" s="28"/>
      <c r="S35" s="28"/>
      <c r="T35" s="28"/>
      <c r="U35" s="28"/>
      <c r="V35" s="28"/>
      <c r="W35" s="28"/>
      <c r="X35" s="28"/>
      <c r="Y35" s="28"/>
      <c r="Z35" s="28"/>
    </row>
    <row r="36" spans="1:26" ht="15.75" customHeight="1">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spans="1:26" ht="15.75" customHeight="1">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spans="1:26" ht="15.75" customHeight="1">
      <c r="A38" s="28"/>
      <c r="B38" s="77"/>
      <c r="C38" s="77"/>
      <c r="D38" s="28"/>
      <c r="E38" s="28"/>
      <c r="F38" s="28"/>
      <c r="G38" s="28"/>
      <c r="H38" s="28"/>
      <c r="I38" s="28"/>
      <c r="J38" s="28"/>
      <c r="K38" s="28"/>
      <c r="L38" s="28"/>
      <c r="M38" s="28"/>
      <c r="N38" s="28"/>
      <c r="O38" s="28"/>
      <c r="P38" s="28"/>
      <c r="Q38" s="28"/>
      <c r="R38" s="28"/>
      <c r="S38" s="28"/>
      <c r="T38" s="28"/>
      <c r="U38" s="28"/>
      <c r="V38" s="28"/>
      <c r="W38" s="28"/>
      <c r="X38" s="28"/>
      <c r="Y38" s="28"/>
      <c r="Z38" s="28"/>
    </row>
    <row r="39" spans="1:26" ht="15.75" customHeight="1">
      <c r="A39" s="28"/>
      <c r="B39" s="77"/>
      <c r="C39" s="77"/>
      <c r="D39" s="28"/>
      <c r="E39" s="28"/>
      <c r="F39" s="28"/>
      <c r="G39" s="28"/>
      <c r="H39" s="28"/>
      <c r="I39" s="28"/>
      <c r="J39" s="28"/>
      <c r="K39" s="28"/>
      <c r="L39" s="28"/>
      <c r="M39" s="28"/>
      <c r="N39" s="28"/>
      <c r="O39" s="28"/>
      <c r="P39" s="28"/>
      <c r="Q39" s="28"/>
      <c r="R39" s="28"/>
      <c r="S39" s="28"/>
      <c r="T39" s="28"/>
      <c r="U39" s="28"/>
      <c r="V39" s="28"/>
      <c r="W39" s="28"/>
      <c r="X39" s="28"/>
      <c r="Y39" s="28"/>
      <c r="Z39" s="28"/>
    </row>
    <row r="40" spans="1:26" ht="15.75" customHeight="1">
      <c r="A40" s="28"/>
      <c r="B40" s="77"/>
      <c r="C40" s="77"/>
      <c r="D40" s="28"/>
      <c r="E40" s="28"/>
      <c r="F40" s="28"/>
      <c r="G40" s="28"/>
      <c r="H40" s="28"/>
      <c r="I40" s="28"/>
      <c r="J40" s="28"/>
      <c r="K40" s="28"/>
      <c r="L40" s="28"/>
      <c r="M40" s="28"/>
      <c r="N40" s="28"/>
      <c r="O40" s="28"/>
      <c r="P40" s="28"/>
      <c r="Q40" s="28"/>
      <c r="R40" s="28"/>
      <c r="S40" s="28"/>
      <c r="T40" s="28"/>
      <c r="U40" s="28"/>
      <c r="V40" s="28"/>
      <c r="W40" s="28"/>
      <c r="X40" s="28"/>
      <c r="Y40" s="28"/>
      <c r="Z40" s="28"/>
    </row>
    <row r="41" spans="1:26" ht="15.75" customHeight="1"/>
    <row r="42" spans="1:26" ht="15.75" customHeight="1"/>
    <row r="43" spans="1:26" ht="15.75" customHeight="1"/>
    <row r="44" spans="1:26" ht="15.75" customHeight="1"/>
    <row r="45" spans="1:26" ht="15.75" customHeight="1"/>
    <row r="46" spans="1:26" ht="15.75" customHeight="1"/>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5">
    <mergeCell ref="L2:M2"/>
    <mergeCell ref="C4:D4"/>
    <mergeCell ref="F4:G4"/>
    <mergeCell ref="I4:J4"/>
    <mergeCell ref="L4:M4"/>
  </mergeCells>
  <pageMargins left="0.7" right="0.7" top="0.75" bottom="0.75" header="0.51180555555555496" footer="0.51180555555555496"/>
  <pageSetup paperSize="9" firstPageNumber="0" fitToHeight="0" orientation="landscape"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U1005"/>
  <sheetViews>
    <sheetView zoomScaleNormal="100" workbookViewId="0"/>
  </sheetViews>
  <sheetFormatPr defaultRowHeight="14.4"/>
  <cols>
    <col min="1" max="1" width="8.6640625" customWidth="1"/>
    <col min="2" max="2" width="48" customWidth="1"/>
    <col min="3" max="3" width="49" customWidth="1"/>
    <col min="4" max="4" width="8.6640625" customWidth="1"/>
    <col min="5" max="5" width="16" customWidth="1"/>
    <col min="6" max="12" width="8.6640625" customWidth="1"/>
    <col min="13" max="13" width="12.44140625" customWidth="1"/>
    <col min="14" max="14" width="14.109375" customWidth="1"/>
    <col min="15" max="26" width="8.6640625" customWidth="1"/>
    <col min="27" max="1025" width="14.44140625" customWidth="1"/>
  </cols>
  <sheetData>
    <row r="1" spans="1:21">
      <c r="A1" s="355" t="s">
        <v>13</v>
      </c>
      <c r="B1" s="100"/>
      <c r="C1" s="100"/>
      <c r="D1" s="202"/>
      <c r="E1" s="185"/>
      <c r="F1" s="202"/>
      <c r="G1" s="202"/>
      <c r="H1" s="185" t="s">
        <v>14</v>
      </c>
      <c r="I1" s="202"/>
      <c r="J1" s="202"/>
      <c r="K1" s="356"/>
      <c r="L1" s="202"/>
      <c r="M1" s="357"/>
      <c r="N1" s="357"/>
      <c r="O1" s="185"/>
      <c r="P1" s="185"/>
      <c r="Q1" s="185"/>
      <c r="R1" s="185"/>
      <c r="S1" s="185"/>
      <c r="T1" s="185"/>
      <c r="U1" s="185"/>
    </row>
    <row r="2" spans="1:21">
      <c r="A2" s="185" t="s">
        <v>15</v>
      </c>
      <c r="B2" s="100"/>
      <c r="C2" s="100"/>
      <c r="D2" s="202"/>
      <c r="E2" s="185"/>
      <c r="F2" s="185"/>
      <c r="G2" s="185"/>
      <c r="H2" s="185"/>
      <c r="I2" s="185"/>
      <c r="J2" s="185"/>
      <c r="K2" s="201"/>
      <c r="L2" s="185"/>
      <c r="M2" s="358"/>
      <c r="N2" s="358"/>
      <c r="O2" s="185"/>
      <c r="P2" s="185"/>
      <c r="Q2" s="185"/>
      <c r="R2" s="185"/>
      <c r="S2" s="185"/>
      <c r="T2" s="185"/>
      <c r="U2" s="185"/>
    </row>
    <row r="3" spans="1:21">
      <c r="A3" s="355"/>
      <c r="B3" s="100"/>
      <c r="C3" s="100"/>
      <c r="D3" s="202"/>
      <c r="E3" s="185"/>
      <c r="F3" s="202"/>
      <c r="G3" s="202"/>
      <c r="H3" s="202"/>
      <c r="I3" s="202"/>
      <c r="J3" s="202"/>
      <c r="K3" s="356"/>
      <c r="L3" s="202"/>
      <c r="M3" s="357"/>
      <c r="N3" s="357"/>
      <c r="O3" s="185"/>
      <c r="P3" s="185"/>
      <c r="Q3" s="185"/>
      <c r="R3" s="185"/>
      <c r="S3" s="185"/>
      <c r="T3" s="185"/>
      <c r="U3" s="185"/>
    </row>
    <row r="4" spans="1:21">
      <c r="A4" s="359" t="s">
        <v>2356</v>
      </c>
      <c r="B4" s="360"/>
      <c r="C4" s="100"/>
      <c r="D4" s="202"/>
      <c r="E4" s="185"/>
      <c r="F4" s="185" t="s">
        <v>17</v>
      </c>
      <c r="G4" s="202"/>
      <c r="H4" s="202"/>
      <c r="I4" s="202"/>
      <c r="J4" s="202"/>
      <c r="K4" s="356"/>
      <c r="L4" s="202"/>
      <c r="M4" s="357"/>
      <c r="N4" s="357"/>
      <c r="O4" s="185"/>
      <c r="P4" s="185"/>
      <c r="Q4" s="185"/>
      <c r="R4" s="185"/>
      <c r="S4" s="185"/>
      <c r="T4" s="185"/>
      <c r="U4" s="185"/>
    </row>
    <row r="5" spans="1:21" ht="30.6">
      <c r="A5" s="28"/>
      <c r="B5" s="104"/>
      <c r="C5" s="100"/>
      <c r="D5" s="225"/>
      <c r="E5" s="225"/>
      <c r="F5" s="105" t="s">
        <v>18</v>
      </c>
      <c r="G5" s="106" t="s">
        <v>19</v>
      </c>
      <c r="H5" s="107" t="s">
        <v>20</v>
      </c>
      <c r="I5" s="105" t="s">
        <v>21</v>
      </c>
      <c r="J5" s="100"/>
      <c r="K5" s="108"/>
      <c r="L5" s="108"/>
      <c r="M5" s="109"/>
      <c r="N5" s="109"/>
      <c r="O5" s="185"/>
      <c r="P5" s="185"/>
      <c r="Q5" s="185"/>
      <c r="R5" s="185"/>
      <c r="S5" s="185"/>
      <c r="T5" s="185"/>
      <c r="U5" s="185"/>
    </row>
    <row r="6" spans="1:21" ht="40.799999999999997">
      <c r="A6" s="110" t="s">
        <v>22</v>
      </c>
      <c r="B6" s="110"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row>
    <row r="16" spans="1:21" ht="30" customHeight="1">
      <c r="A16" s="110"/>
      <c r="B16" s="448"/>
      <c r="C16" s="449"/>
      <c r="D16" s="59"/>
      <c r="E16" s="58"/>
      <c r="F16" s="147"/>
      <c r="G16" s="213"/>
      <c r="H16" s="214"/>
      <c r="I16" s="147">
        <f>SUM(F16:H16)</f>
        <v>0</v>
      </c>
      <c r="J16" s="58"/>
      <c r="K16" s="450"/>
      <c r="L16" s="58" t="s">
        <v>40</v>
      </c>
      <c r="M16" s="63">
        <f t="shared" ref="M16:M21" si="0">K16*I16</f>
        <v>0</v>
      </c>
      <c r="N16" s="63">
        <f t="shared" ref="N16:N21" si="1">(M16*L16)+M16</f>
        <v>0</v>
      </c>
      <c r="O16" s="185"/>
      <c r="P16" s="118"/>
      <c r="Q16" s="94"/>
      <c r="R16" s="94"/>
      <c r="S16" s="94"/>
      <c r="T16" s="118"/>
      <c r="U16" s="118"/>
    </row>
    <row r="17" spans="1:21" ht="30" customHeight="1">
      <c r="A17" s="110"/>
      <c r="B17" s="448"/>
      <c r="C17" s="449"/>
      <c r="D17" s="59"/>
      <c r="E17" s="58"/>
      <c r="F17" s="147"/>
      <c r="G17" s="213"/>
      <c r="H17" s="214"/>
      <c r="I17" s="147">
        <f>SUM(F17:H17)</f>
        <v>0</v>
      </c>
      <c r="J17" s="58"/>
      <c r="K17" s="450"/>
      <c r="L17" s="58" t="s">
        <v>40</v>
      </c>
      <c r="M17" s="63">
        <f t="shared" si="0"/>
        <v>0</v>
      </c>
      <c r="N17" s="63">
        <f t="shared" si="1"/>
        <v>0</v>
      </c>
      <c r="O17" s="185"/>
      <c r="P17" s="118"/>
      <c r="Q17" s="94"/>
      <c r="R17" s="94"/>
      <c r="S17" s="94"/>
      <c r="T17" s="118"/>
      <c r="U17" s="118"/>
    </row>
    <row r="18" spans="1:21" ht="30" customHeight="1">
      <c r="A18" s="110"/>
      <c r="B18" s="449"/>
      <c r="C18" s="58"/>
      <c r="D18" s="59"/>
      <c r="E18" s="58"/>
      <c r="F18" s="147"/>
      <c r="G18" s="213"/>
      <c r="H18" s="214"/>
      <c r="I18" s="147">
        <f>SUM(F18:H18)</f>
        <v>0</v>
      </c>
      <c r="J18" s="58"/>
      <c r="K18" s="62"/>
      <c r="L18" s="58" t="s">
        <v>40</v>
      </c>
      <c r="M18" s="63">
        <f t="shared" si="0"/>
        <v>0</v>
      </c>
      <c r="N18" s="63">
        <f t="shared" si="1"/>
        <v>0</v>
      </c>
      <c r="O18" s="185"/>
      <c r="P18" s="118">
        <f>ROUND((F18*K18),2)</f>
        <v>0</v>
      </c>
      <c r="Q18" s="94">
        <f>ROUND((P18+P18*L18),2)</f>
        <v>0</v>
      </c>
      <c r="R18" s="94">
        <f>ROUND((G18*K18),2)</f>
        <v>0</v>
      </c>
      <c r="S18" s="94">
        <f>ROUND((R18+R18*L18),2)</f>
        <v>0</v>
      </c>
      <c r="T18" s="118">
        <f>ROUND((H18*K18),2)</f>
        <v>0</v>
      </c>
      <c r="U18" s="118">
        <f>ROUND((T18+T18*L18),2)</f>
        <v>0</v>
      </c>
    </row>
    <row r="19" spans="1:21" ht="30" customHeight="1">
      <c r="A19" s="110"/>
      <c r="B19" s="449"/>
      <c r="C19" s="58"/>
      <c r="D19" s="59"/>
      <c r="E19" s="58"/>
      <c r="F19" s="147"/>
      <c r="G19" s="213"/>
      <c r="H19" s="214"/>
      <c r="I19" s="147">
        <f>SUM(F19:H19)</f>
        <v>0</v>
      </c>
      <c r="J19" s="58"/>
      <c r="K19" s="62"/>
      <c r="L19" s="58" t="s">
        <v>40</v>
      </c>
      <c r="M19" s="63">
        <f t="shared" si="0"/>
        <v>0</v>
      </c>
      <c r="N19" s="63">
        <f t="shared" si="1"/>
        <v>0</v>
      </c>
      <c r="O19" s="185"/>
      <c r="P19" s="118">
        <f>ROUND((F19*K19),2)</f>
        <v>0</v>
      </c>
      <c r="Q19" s="94">
        <f>ROUND((P19+P19*L19),2)</f>
        <v>0</v>
      </c>
      <c r="R19" s="94">
        <f>ROUND((G19*K19),2)</f>
        <v>0</v>
      </c>
      <c r="S19" s="94">
        <f>ROUND((R19+R19*L19),2)</f>
        <v>0</v>
      </c>
      <c r="T19" s="118">
        <f>ROUND((H19*K19),2)</f>
        <v>0</v>
      </c>
      <c r="U19" s="118">
        <f>ROUND((T19+T19*L19),2)</f>
        <v>0</v>
      </c>
    </row>
    <row r="20" spans="1:21" ht="30" customHeight="1">
      <c r="A20" s="225"/>
      <c r="B20" s="585"/>
      <c r="C20" s="256"/>
      <c r="D20" s="592"/>
      <c r="E20" s="256"/>
      <c r="F20" s="593"/>
      <c r="G20" s="609"/>
      <c r="H20" s="610"/>
      <c r="I20" s="256"/>
      <c r="J20" s="256"/>
      <c r="K20" s="594"/>
      <c r="L20" s="58" t="s">
        <v>40</v>
      </c>
      <c r="M20" s="63">
        <f t="shared" si="0"/>
        <v>0</v>
      </c>
      <c r="N20" s="63">
        <f t="shared" si="1"/>
        <v>0</v>
      </c>
      <c r="O20" s="185"/>
      <c r="P20" s="595"/>
      <c r="Q20" s="596"/>
      <c r="R20" s="596"/>
      <c r="S20" s="596"/>
      <c r="T20" s="595"/>
      <c r="U20" s="595"/>
    </row>
    <row r="21" spans="1:21" ht="30" customHeight="1">
      <c r="A21" s="225"/>
      <c r="B21" s="585"/>
      <c r="C21" s="256"/>
      <c r="D21" s="592"/>
      <c r="E21" s="256"/>
      <c r="F21" s="593"/>
      <c r="G21" s="609"/>
      <c r="H21" s="610"/>
      <c r="I21" s="256"/>
      <c r="J21" s="256"/>
      <c r="K21" s="594"/>
      <c r="L21" s="58" t="s">
        <v>40</v>
      </c>
      <c r="M21" s="63">
        <f t="shared" si="0"/>
        <v>0</v>
      </c>
      <c r="N21" s="63">
        <f t="shared" si="1"/>
        <v>0</v>
      </c>
      <c r="O21" s="185"/>
      <c r="P21" s="595"/>
      <c r="Q21" s="596"/>
      <c r="R21" s="596"/>
      <c r="S21" s="596"/>
      <c r="T21" s="595"/>
      <c r="U21" s="595"/>
    </row>
    <row r="22" spans="1:21">
      <c r="A22" s="23"/>
      <c r="B22" s="23"/>
      <c r="C22" s="23"/>
      <c r="D22" s="23"/>
      <c r="E22" s="23"/>
      <c r="F22" s="23"/>
      <c r="G22" s="23"/>
      <c r="H22" s="23"/>
      <c r="I22" s="23"/>
      <c r="J22" s="23"/>
      <c r="K22" s="23"/>
      <c r="L22" s="23"/>
      <c r="M22" s="367">
        <f>SUM(M7:M21)</f>
        <v>0</v>
      </c>
      <c r="N22" s="367">
        <f>SUM(N7:N21)</f>
        <v>0</v>
      </c>
      <c r="O22" s="185"/>
      <c r="P22" s="368">
        <f t="shared" ref="P22:U22" si="2">SUM(P7:P19)</f>
        <v>0</v>
      </c>
      <c r="Q22" s="368">
        <f t="shared" si="2"/>
        <v>0</v>
      </c>
      <c r="R22" s="368">
        <f t="shared" si="2"/>
        <v>0</v>
      </c>
      <c r="S22" s="368">
        <f t="shared" si="2"/>
        <v>0</v>
      </c>
      <c r="T22" s="368">
        <f t="shared" si="2"/>
        <v>0</v>
      </c>
      <c r="U22" s="368">
        <f t="shared" si="2"/>
        <v>0</v>
      </c>
    </row>
    <row r="26" spans="1:21" ht="15.75" customHeight="1"/>
    <row r="27" spans="1:21" ht="15.75" customHeight="1"/>
    <row r="28" spans="1:21" ht="15.75" customHeight="1"/>
    <row r="29" spans="1:21" ht="15.75" customHeight="1"/>
    <row r="30" spans="1:21" ht="15.75" customHeight="1"/>
    <row r="31" spans="1:21" ht="15.75" customHeight="1"/>
    <row r="32" spans="1:2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4">
    <mergeCell ref="P6:Q6"/>
    <mergeCell ref="R6:S6"/>
    <mergeCell ref="T6:U6"/>
    <mergeCell ref="A22:L22"/>
  </mergeCells>
  <conditionalFormatting sqref="K16:K21 M16:N21">
    <cfRule type="expression" dxfId="2" priority="2">
      <formula>#REF!=#REF!</formula>
    </cfRule>
  </conditionalFormatting>
  <conditionalFormatting sqref="P16:U21">
    <cfRule type="expression" dxfId="1" priority="3">
      <formula>NA()</formula>
    </cfRule>
  </conditionalFormatting>
  <pageMargins left="0.7" right="0.7" top="0.75" bottom="0.75" header="0.51180555555555496" footer="0.51180555555555496"/>
  <pageSetup paperSize="9" firstPageNumber="0"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U1011"/>
  <sheetViews>
    <sheetView zoomScaleNormal="100" workbookViewId="0"/>
  </sheetViews>
  <sheetFormatPr defaultRowHeight="14.4"/>
  <cols>
    <col min="1" max="1" width="8.6640625" customWidth="1"/>
    <col min="2" max="2" width="38.88671875" customWidth="1"/>
    <col min="3" max="3" width="49" customWidth="1"/>
    <col min="4" max="4" width="8.6640625" customWidth="1"/>
    <col min="5" max="5" width="16" customWidth="1"/>
    <col min="6" max="12" width="8.6640625" customWidth="1"/>
    <col min="13" max="13" width="12.44140625" customWidth="1"/>
    <col min="14" max="14" width="14.109375" customWidth="1"/>
    <col min="15" max="26" width="8.6640625" customWidth="1"/>
    <col min="27" max="1025" width="14.44140625" customWidth="1"/>
  </cols>
  <sheetData>
    <row r="1" spans="1:21">
      <c r="A1" s="355" t="s">
        <v>13</v>
      </c>
      <c r="B1" s="100"/>
      <c r="C1" s="100"/>
      <c r="D1" s="202"/>
      <c r="E1" s="185"/>
      <c r="F1" s="202"/>
      <c r="G1" s="202"/>
      <c r="H1" s="185" t="s">
        <v>14</v>
      </c>
      <c r="I1" s="202"/>
      <c r="J1" s="202"/>
      <c r="K1" s="356"/>
      <c r="L1" s="202"/>
      <c r="M1" s="357"/>
      <c r="N1" s="357"/>
      <c r="O1" s="185"/>
      <c r="P1" s="185"/>
      <c r="Q1" s="185"/>
      <c r="R1" s="185"/>
      <c r="S1" s="185"/>
      <c r="T1" s="185"/>
      <c r="U1" s="185"/>
    </row>
    <row r="2" spans="1:21">
      <c r="A2" s="185" t="s">
        <v>15</v>
      </c>
      <c r="B2" s="100"/>
      <c r="C2" s="100"/>
      <c r="D2" s="202"/>
      <c r="E2" s="185"/>
      <c r="F2" s="185"/>
      <c r="G2" s="185"/>
      <c r="H2" s="185"/>
      <c r="I2" s="185"/>
      <c r="J2" s="185"/>
      <c r="K2" s="201"/>
      <c r="L2" s="185"/>
      <c r="M2" s="358"/>
      <c r="N2" s="358"/>
      <c r="O2" s="185"/>
      <c r="P2" s="185"/>
      <c r="Q2" s="185"/>
      <c r="R2" s="185"/>
      <c r="S2" s="185"/>
      <c r="T2" s="185"/>
      <c r="U2" s="185"/>
    </row>
    <row r="3" spans="1:21">
      <c r="A3" s="355"/>
      <c r="B3" s="100"/>
      <c r="C3" s="100"/>
      <c r="D3" s="202"/>
      <c r="E3" s="185"/>
      <c r="F3" s="202"/>
      <c r="G3" s="202"/>
      <c r="H3" s="202"/>
      <c r="I3" s="202"/>
      <c r="J3" s="202"/>
      <c r="K3" s="356"/>
      <c r="L3" s="202"/>
      <c r="M3" s="357"/>
      <c r="N3" s="357"/>
      <c r="O3" s="185"/>
      <c r="P3" s="185"/>
      <c r="Q3" s="185"/>
      <c r="R3" s="185"/>
      <c r="S3" s="185"/>
      <c r="T3" s="185"/>
      <c r="U3" s="185"/>
    </row>
    <row r="4" spans="1:21">
      <c r="A4" s="359" t="s">
        <v>2356</v>
      </c>
      <c r="B4" s="360"/>
      <c r="C4" s="100"/>
      <c r="D4" s="202"/>
      <c r="E4" s="185"/>
      <c r="F4" s="185" t="s">
        <v>17</v>
      </c>
      <c r="G4" s="202"/>
      <c r="H4" s="202"/>
      <c r="I4" s="202"/>
      <c r="J4" s="202"/>
      <c r="K4" s="356"/>
      <c r="L4" s="202"/>
      <c r="M4" s="357"/>
      <c r="N4" s="357"/>
      <c r="O4" s="185"/>
      <c r="P4" s="185"/>
      <c r="Q4" s="185"/>
      <c r="R4" s="185"/>
      <c r="S4" s="185"/>
      <c r="T4" s="185"/>
      <c r="U4" s="185"/>
    </row>
    <row r="5" spans="1:21" ht="30.6">
      <c r="A5" s="28"/>
      <c r="B5" s="104"/>
      <c r="C5" s="100"/>
      <c r="D5" s="225"/>
      <c r="E5" s="225"/>
      <c r="F5" s="105" t="s">
        <v>18</v>
      </c>
      <c r="G5" s="106" t="s">
        <v>19</v>
      </c>
      <c r="H5" s="107" t="s">
        <v>20</v>
      </c>
      <c r="I5" s="105" t="s">
        <v>21</v>
      </c>
      <c r="J5" s="100"/>
      <c r="K5" s="108"/>
      <c r="L5" s="108"/>
      <c r="M5" s="109"/>
      <c r="N5" s="109"/>
      <c r="O5" s="185"/>
      <c r="P5" s="185"/>
      <c r="Q5" s="185"/>
      <c r="R5" s="185"/>
      <c r="S5" s="185"/>
      <c r="T5" s="185"/>
      <c r="U5" s="185"/>
    </row>
    <row r="6" spans="1:21" ht="40.799999999999997">
      <c r="A6" s="110" t="s">
        <v>22</v>
      </c>
      <c r="B6" s="105" t="s">
        <v>23</v>
      </c>
      <c r="C6" s="111" t="s">
        <v>24</v>
      </c>
      <c r="D6" s="111" t="s">
        <v>25</v>
      </c>
      <c r="E6" s="105" t="s">
        <v>26</v>
      </c>
      <c r="F6" s="52" t="s">
        <v>27</v>
      </c>
      <c r="G6" s="53" t="s">
        <v>27</v>
      </c>
      <c r="H6" s="54" t="s">
        <v>27</v>
      </c>
      <c r="I6" s="105" t="s">
        <v>165</v>
      </c>
      <c r="J6" s="105" t="s">
        <v>29</v>
      </c>
      <c r="K6" s="361" t="s">
        <v>30</v>
      </c>
      <c r="L6" s="105" t="s">
        <v>31</v>
      </c>
      <c r="M6" s="362" t="s">
        <v>32</v>
      </c>
      <c r="N6" s="363" t="s">
        <v>33</v>
      </c>
      <c r="O6" s="185"/>
      <c r="P6" s="6" t="s">
        <v>34</v>
      </c>
      <c r="Q6" s="6"/>
      <c r="R6" s="24" t="s">
        <v>35</v>
      </c>
      <c r="S6" s="24"/>
      <c r="T6" s="6" t="s">
        <v>36</v>
      </c>
      <c r="U6" s="6"/>
    </row>
    <row r="7" spans="1:21" ht="30" customHeight="1">
      <c r="A7" s="110"/>
      <c r="O7" s="463"/>
      <c r="P7" s="118">
        <f>ROUND(('Część 24 różne i.v.'!F52*'Część 24 różne i.v.'!K52),2)</f>
        <v>0</v>
      </c>
      <c r="Q7" s="94">
        <f>ROUND((P7+P7*'Część 24 różne i.v.'!L52),2)</f>
        <v>0</v>
      </c>
      <c r="R7" s="94">
        <f>ROUND(('Część 24 różne i.v.'!G52*'Część 24 różne i.v.'!K52),2)</f>
        <v>0</v>
      </c>
      <c r="S7" s="94">
        <f>ROUND((R7+R7*'Część 24 różne i.v.'!L52),2)</f>
        <v>0</v>
      </c>
      <c r="T7" s="118">
        <f>ROUND(('Część 24 różne i.v.'!H52*'Część 24 różne i.v.'!K52),2)</f>
        <v>0</v>
      </c>
      <c r="U7" s="118">
        <f>ROUND((T7+T7*'Część 24 różne i.v.'!L52),2)</f>
        <v>0</v>
      </c>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sheetData>
  <mergeCells count="3">
    <mergeCell ref="P6:Q6"/>
    <mergeCell ref="R6:S6"/>
    <mergeCell ref="T6:U6"/>
  </mergeCells>
  <conditionalFormatting sqref="P7:U7">
    <cfRule type="expression" dxfId="0" priority="2">
      <formula>NA()</formula>
    </cfRule>
  </conditionalFormatting>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FF"/>
    <pageSetUpPr fitToPage="1"/>
  </sheetPr>
  <dimension ref="A1:Z1003"/>
  <sheetViews>
    <sheetView zoomScaleNormal="100" workbookViewId="0">
      <selection activeCell="K7" sqref="K7"/>
    </sheetView>
  </sheetViews>
  <sheetFormatPr defaultRowHeight="14.4"/>
  <cols>
    <col min="1" max="1" width="8.6640625" customWidth="1"/>
    <col min="2" max="2" width="20" customWidth="1"/>
    <col min="3" max="3" width="18.88671875" customWidth="1"/>
    <col min="4" max="10" width="8.6640625" customWidth="1"/>
    <col min="11" max="11" width="12" customWidth="1"/>
    <col min="12" max="12" width="8.6640625" customWidth="1"/>
    <col min="13" max="13" width="13.44140625" customWidth="1"/>
    <col min="14" max="14" width="13.109375" customWidth="1"/>
    <col min="15" max="15" width="8.6640625" customWidth="1"/>
    <col min="16" max="16" width="10.44140625" customWidth="1"/>
    <col min="17" max="17" width="11" customWidth="1"/>
    <col min="18" max="18" width="12.33203125" customWidth="1"/>
    <col min="19" max="19" width="10.88671875" customWidth="1"/>
    <col min="20" max="20" width="11" customWidth="1"/>
    <col min="21" max="21" width="11.33203125" customWidth="1"/>
    <col min="22" max="22" width="8.6640625" customWidth="1"/>
    <col min="23" max="23" width="13.5546875" customWidth="1"/>
    <col min="24" max="24" width="12.6640625" customWidth="1"/>
    <col min="25" max="26" width="8.6640625" customWidth="1"/>
    <col min="27" max="1025" width="14.44140625" customWidth="1"/>
  </cols>
  <sheetData>
    <row r="1" spans="1:26">
      <c r="A1" s="32" t="s">
        <v>13</v>
      </c>
      <c r="B1" s="33"/>
      <c r="C1" s="33"/>
      <c r="D1" s="34"/>
      <c r="E1" s="35"/>
      <c r="F1" s="36"/>
      <c r="G1" s="37"/>
      <c r="H1" s="101" t="s">
        <v>14</v>
      </c>
      <c r="I1" s="37"/>
      <c r="J1" s="37"/>
      <c r="K1" s="37"/>
      <c r="L1" s="37"/>
      <c r="M1" s="37"/>
      <c r="N1" s="34"/>
      <c r="O1" s="34"/>
      <c r="P1" s="34"/>
      <c r="Q1" s="34"/>
      <c r="R1" s="34"/>
      <c r="S1" s="34"/>
      <c r="T1" s="34"/>
      <c r="U1" s="34"/>
      <c r="V1" s="28"/>
      <c r="W1" s="28"/>
      <c r="X1" s="28"/>
      <c r="Y1" s="28"/>
      <c r="Z1" s="28"/>
    </row>
    <row r="2" spans="1:26">
      <c r="A2" s="34" t="s">
        <v>15</v>
      </c>
      <c r="B2" s="33"/>
      <c r="C2" s="33"/>
      <c r="D2" s="34"/>
      <c r="E2" s="35"/>
      <c r="F2" s="36"/>
      <c r="G2" s="37"/>
      <c r="H2" s="37"/>
      <c r="I2" s="37"/>
      <c r="J2" s="37"/>
      <c r="K2" s="37"/>
      <c r="L2" s="37"/>
      <c r="M2" s="37"/>
      <c r="N2" s="34"/>
      <c r="O2" s="34"/>
      <c r="P2" s="34"/>
      <c r="Q2" s="34"/>
      <c r="R2" s="34"/>
      <c r="S2" s="34"/>
      <c r="T2" s="34"/>
      <c r="U2" s="34"/>
      <c r="V2" s="28"/>
      <c r="W2" s="28"/>
      <c r="X2" s="28"/>
      <c r="Y2" s="28"/>
      <c r="Z2" s="28"/>
    </row>
    <row r="3" spans="1:26">
      <c r="A3" s="34"/>
      <c r="B3" s="42"/>
      <c r="C3" s="42"/>
      <c r="D3" s="43"/>
      <c r="E3" s="35"/>
      <c r="F3" s="36"/>
      <c r="G3" s="37"/>
      <c r="H3" s="37"/>
      <c r="I3" s="37"/>
      <c r="J3" s="37"/>
      <c r="K3" s="37"/>
      <c r="L3" s="37"/>
      <c r="M3" s="37"/>
      <c r="N3" s="34"/>
      <c r="O3" s="34"/>
      <c r="P3" s="34"/>
      <c r="Q3" s="34"/>
      <c r="R3" s="34"/>
      <c r="S3" s="34"/>
      <c r="T3" s="34"/>
      <c r="U3" s="34"/>
      <c r="V3" s="28"/>
      <c r="W3" s="28"/>
      <c r="X3" s="28"/>
      <c r="Y3" s="28"/>
      <c r="Z3" s="28"/>
    </row>
    <row r="4" spans="1:26">
      <c r="A4" s="154" t="s">
        <v>164</v>
      </c>
      <c r="B4" s="155"/>
      <c r="C4" s="155"/>
      <c r="D4" s="34"/>
      <c r="E4" s="44" t="s">
        <v>17</v>
      </c>
      <c r="F4" s="156"/>
      <c r="G4" s="37"/>
      <c r="H4" s="37"/>
      <c r="I4" s="37"/>
      <c r="J4" s="37"/>
      <c r="K4" s="37"/>
      <c r="L4" s="37"/>
      <c r="M4" s="37"/>
      <c r="N4" s="34"/>
      <c r="O4" s="34"/>
      <c r="P4" s="34"/>
      <c r="Q4" s="34"/>
      <c r="R4" s="34"/>
      <c r="S4" s="34"/>
      <c r="T4" s="34"/>
      <c r="U4" s="34"/>
      <c r="V4" s="28"/>
      <c r="W4" s="28"/>
      <c r="X4" s="28"/>
      <c r="Y4" s="28"/>
      <c r="Z4" s="28"/>
    </row>
    <row r="5" spans="1:26" ht="30.6">
      <c r="A5" s="100"/>
      <c r="B5" s="104"/>
      <c r="C5" s="100"/>
      <c r="D5" s="100"/>
      <c r="E5" s="100"/>
      <c r="F5" s="105" t="s">
        <v>18</v>
      </c>
      <c r="G5" s="106" t="s">
        <v>19</v>
      </c>
      <c r="H5" s="107" t="s">
        <v>20</v>
      </c>
      <c r="I5" s="105" t="s">
        <v>21</v>
      </c>
      <c r="J5" s="100"/>
      <c r="K5" s="100"/>
      <c r="L5" s="108"/>
      <c r="M5" s="100"/>
      <c r="N5" s="100"/>
      <c r="O5" s="34"/>
      <c r="P5" s="34"/>
      <c r="Q5" s="34"/>
      <c r="R5" s="34"/>
      <c r="S5" s="34"/>
      <c r="T5" s="34"/>
      <c r="U5" s="34"/>
      <c r="V5" s="28"/>
      <c r="W5" s="28"/>
      <c r="X5" s="28"/>
      <c r="Y5" s="28"/>
      <c r="Z5" s="28"/>
    </row>
    <row r="6" spans="1:26" ht="40.799999999999997">
      <c r="A6" s="110" t="s">
        <v>125</v>
      </c>
      <c r="B6" s="110" t="s">
        <v>23</v>
      </c>
      <c r="C6" s="111" t="s">
        <v>24</v>
      </c>
      <c r="D6" s="111" t="s">
        <v>25</v>
      </c>
      <c r="E6" s="110" t="s">
        <v>26</v>
      </c>
      <c r="F6" s="52" t="s">
        <v>27</v>
      </c>
      <c r="G6" s="53" t="s">
        <v>27</v>
      </c>
      <c r="H6" s="54" t="s">
        <v>27</v>
      </c>
      <c r="I6" s="110" t="s">
        <v>165</v>
      </c>
      <c r="J6" s="110" t="s">
        <v>29</v>
      </c>
      <c r="K6" s="112" t="s">
        <v>30</v>
      </c>
      <c r="L6" s="110" t="s">
        <v>31</v>
      </c>
      <c r="M6" s="110" t="s">
        <v>32</v>
      </c>
      <c r="N6" s="110" t="s">
        <v>33</v>
      </c>
      <c r="O6" s="34"/>
      <c r="P6" s="14" t="s">
        <v>34</v>
      </c>
      <c r="Q6" s="14"/>
      <c r="R6" s="14" t="s">
        <v>35</v>
      </c>
      <c r="S6" s="14"/>
      <c r="T6" s="12" t="s">
        <v>36</v>
      </c>
      <c r="U6" s="12"/>
      <c r="V6" s="28"/>
      <c r="W6" s="28"/>
      <c r="X6" s="28"/>
      <c r="Y6" s="28"/>
      <c r="Z6" s="28"/>
    </row>
    <row r="7" spans="1:26">
      <c r="A7" s="157" t="s">
        <v>166</v>
      </c>
      <c r="B7" s="110" t="s">
        <v>167</v>
      </c>
      <c r="C7" s="58"/>
      <c r="D7" s="59"/>
      <c r="E7" s="110" t="s">
        <v>168</v>
      </c>
      <c r="F7" s="90">
        <v>25</v>
      </c>
      <c r="G7" s="91">
        <v>85</v>
      </c>
      <c r="H7" s="92">
        <v>20</v>
      </c>
      <c r="I7" s="93">
        <f t="shared" ref="I7:I27" si="0">SUM(F7:H7)</f>
        <v>130</v>
      </c>
      <c r="J7" s="58"/>
      <c r="K7" s="62"/>
      <c r="L7" s="58" t="s">
        <v>40</v>
      </c>
      <c r="M7" s="62">
        <f t="shared" ref="M7:M27" si="1">K7*I7</f>
        <v>0</v>
      </c>
      <c r="N7" s="62">
        <f t="shared" ref="N7:N27" si="2">(M7*L7)+M7</f>
        <v>0</v>
      </c>
      <c r="O7" s="158"/>
      <c r="P7" s="94">
        <f t="shared" ref="P7:P27" si="3">ROUND((F7*K7),2)</f>
        <v>0</v>
      </c>
      <c r="Q7" s="94">
        <f t="shared" ref="Q7:Q27" si="4">ROUND((P7+(P7*8%)),2)</f>
        <v>0</v>
      </c>
      <c r="R7" s="94">
        <f t="shared" ref="R7:R27" si="5">ROUND((G7*K7),2)</f>
        <v>0</v>
      </c>
      <c r="S7" s="95">
        <f t="shared" ref="S7:S27" si="6">ROUND((R7+R7*L7),2)</f>
        <v>0</v>
      </c>
      <c r="T7" s="94">
        <f t="shared" ref="T7:T27" si="7">ROUND((H7*K7),2)</f>
        <v>0</v>
      </c>
      <c r="U7" s="94">
        <f t="shared" ref="U7:U27" si="8">ROUND((T7+T7*L7),2)</f>
        <v>0</v>
      </c>
      <c r="V7" s="28"/>
      <c r="W7" s="96"/>
      <c r="X7" s="79"/>
      <c r="Y7" s="28"/>
      <c r="Z7" s="28"/>
    </row>
    <row r="8" spans="1:26" ht="20.399999999999999">
      <c r="A8" s="157" t="s">
        <v>169</v>
      </c>
      <c r="B8" s="110" t="s">
        <v>170</v>
      </c>
      <c r="C8" s="58"/>
      <c r="D8" s="59"/>
      <c r="E8" s="110" t="s">
        <v>171</v>
      </c>
      <c r="F8" s="90">
        <v>1</v>
      </c>
      <c r="G8" s="91">
        <v>1</v>
      </c>
      <c r="H8" s="92">
        <v>2</v>
      </c>
      <c r="I8" s="93">
        <f t="shared" si="0"/>
        <v>4</v>
      </c>
      <c r="J8" s="58"/>
      <c r="K8" s="62"/>
      <c r="L8" s="58" t="s">
        <v>40</v>
      </c>
      <c r="M8" s="62">
        <f t="shared" si="1"/>
        <v>0</v>
      </c>
      <c r="N8" s="62">
        <f t="shared" si="2"/>
        <v>0</v>
      </c>
      <c r="O8" s="34"/>
      <c r="P8" s="94">
        <f t="shared" si="3"/>
        <v>0</v>
      </c>
      <c r="Q8" s="94">
        <f t="shared" si="4"/>
        <v>0</v>
      </c>
      <c r="R8" s="94">
        <f t="shared" si="5"/>
        <v>0</v>
      </c>
      <c r="S8" s="95">
        <f t="shared" si="6"/>
        <v>0</v>
      </c>
      <c r="T8" s="94">
        <f t="shared" si="7"/>
        <v>0</v>
      </c>
      <c r="U8" s="94">
        <f t="shared" si="8"/>
        <v>0</v>
      </c>
      <c r="V8" s="28"/>
      <c r="W8" s="96"/>
      <c r="X8" s="79"/>
      <c r="Y8" s="28"/>
      <c r="Z8" s="28"/>
    </row>
    <row r="9" spans="1:26" ht="20.399999999999999">
      <c r="A9" s="157" t="s">
        <v>172</v>
      </c>
      <c r="B9" s="110" t="s">
        <v>173</v>
      </c>
      <c r="C9" s="58"/>
      <c r="D9" s="59"/>
      <c r="E9" s="110" t="s">
        <v>174</v>
      </c>
      <c r="F9" s="90">
        <v>2100</v>
      </c>
      <c r="G9" s="91">
        <v>550</v>
      </c>
      <c r="H9" s="92">
        <v>1000</v>
      </c>
      <c r="I9" s="93">
        <f t="shared" si="0"/>
        <v>3650</v>
      </c>
      <c r="J9" s="58"/>
      <c r="K9" s="62"/>
      <c r="L9" s="58" t="s">
        <v>40</v>
      </c>
      <c r="M9" s="62">
        <f t="shared" si="1"/>
        <v>0</v>
      </c>
      <c r="N9" s="62">
        <f t="shared" si="2"/>
        <v>0</v>
      </c>
      <c r="O9" s="34"/>
      <c r="P9" s="94">
        <f t="shared" si="3"/>
        <v>0</v>
      </c>
      <c r="Q9" s="94">
        <f t="shared" si="4"/>
        <v>0</v>
      </c>
      <c r="R9" s="94">
        <f t="shared" si="5"/>
        <v>0</v>
      </c>
      <c r="S9" s="95">
        <f t="shared" si="6"/>
        <v>0</v>
      </c>
      <c r="T9" s="94">
        <f t="shared" si="7"/>
        <v>0</v>
      </c>
      <c r="U9" s="94">
        <f t="shared" si="8"/>
        <v>0</v>
      </c>
      <c r="V9" s="28"/>
      <c r="W9" s="96"/>
      <c r="X9" s="79"/>
      <c r="Y9" s="28"/>
      <c r="Z9" s="28"/>
    </row>
    <row r="10" spans="1:26" ht="30.6">
      <c r="A10" s="157" t="s">
        <v>175</v>
      </c>
      <c r="B10" s="110" t="s">
        <v>176</v>
      </c>
      <c r="C10" s="58"/>
      <c r="D10" s="59"/>
      <c r="E10" s="110" t="s">
        <v>177</v>
      </c>
      <c r="F10" s="90">
        <v>260</v>
      </c>
      <c r="G10" s="91">
        <v>50</v>
      </c>
      <c r="H10" s="92">
        <v>60</v>
      </c>
      <c r="I10" s="93">
        <f t="shared" si="0"/>
        <v>370</v>
      </c>
      <c r="J10" s="58"/>
      <c r="K10" s="62"/>
      <c r="L10" s="58" t="s">
        <v>40</v>
      </c>
      <c r="M10" s="62">
        <f t="shared" si="1"/>
        <v>0</v>
      </c>
      <c r="N10" s="62">
        <f t="shared" si="2"/>
        <v>0</v>
      </c>
      <c r="O10" s="34"/>
      <c r="P10" s="94">
        <f t="shared" si="3"/>
        <v>0</v>
      </c>
      <c r="Q10" s="94">
        <f t="shared" si="4"/>
        <v>0</v>
      </c>
      <c r="R10" s="94">
        <f t="shared" si="5"/>
        <v>0</v>
      </c>
      <c r="S10" s="95">
        <f t="shared" si="6"/>
        <v>0</v>
      </c>
      <c r="T10" s="94">
        <f t="shared" si="7"/>
        <v>0</v>
      </c>
      <c r="U10" s="94">
        <f t="shared" si="8"/>
        <v>0</v>
      </c>
      <c r="V10" s="28"/>
      <c r="W10" s="96"/>
      <c r="X10" s="79"/>
      <c r="Y10" s="28"/>
      <c r="Z10" s="28"/>
    </row>
    <row r="11" spans="1:26" ht="22.8">
      <c r="A11" s="157" t="s">
        <v>178</v>
      </c>
      <c r="B11" s="52" t="s">
        <v>179</v>
      </c>
      <c r="C11" s="58"/>
      <c r="D11" s="59"/>
      <c r="E11" s="52" t="s">
        <v>180</v>
      </c>
      <c r="F11" s="52">
        <v>180</v>
      </c>
      <c r="G11" s="53">
        <v>12</v>
      </c>
      <c r="H11" s="54">
        <v>12</v>
      </c>
      <c r="I11" s="58">
        <f t="shared" si="0"/>
        <v>204</v>
      </c>
      <c r="J11" s="58"/>
      <c r="K11" s="62"/>
      <c r="L11" s="58" t="s">
        <v>40</v>
      </c>
      <c r="M11" s="62">
        <f t="shared" si="1"/>
        <v>0</v>
      </c>
      <c r="N11" s="62">
        <f t="shared" si="2"/>
        <v>0</v>
      </c>
      <c r="O11" s="34"/>
      <c r="P11" s="94">
        <f t="shared" si="3"/>
        <v>0</v>
      </c>
      <c r="Q11" s="94">
        <f t="shared" si="4"/>
        <v>0</v>
      </c>
      <c r="R11" s="94">
        <f t="shared" si="5"/>
        <v>0</v>
      </c>
      <c r="S11" s="95">
        <f t="shared" si="6"/>
        <v>0</v>
      </c>
      <c r="T11" s="94">
        <f t="shared" si="7"/>
        <v>0</v>
      </c>
      <c r="U11" s="94">
        <f t="shared" si="8"/>
        <v>0</v>
      </c>
      <c r="V11" s="28"/>
      <c r="W11" s="96"/>
      <c r="X11" s="79"/>
      <c r="Y11" s="28"/>
      <c r="Z11" s="28"/>
    </row>
    <row r="12" spans="1:26" ht="20.399999999999999">
      <c r="A12" s="157" t="s">
        <v>181</v>
      </c>
      <c r="B12" s="110" t="s">
        <v>182</v>
      </c>
      <c r="C12" s="58"/>
      <c r="D12" s="59"/>
      <c r="E12" s="110" t="s">
        <v>183</v>
      </c>
      <c r="F12" s="90">
        <v>5</v>
      </c>
      <c r="G12" s="53">
        <v>20</v>
      </c>
      <c r="H12" s="92">
        <v>60</v>
      </c>
      <c r="I12" s="93">
        <f t="shared" si="0"/>
        <v>85</v>
      </c>
      <c r="J12" s="58"/>
      <c r="K12" s="62"/>
      <c r="L12" s="58" t="s">
        <v>40</v>
      </c>
      <c r="M12" s="62">
        <f t="shared" si="1"/>
        <v>0</v>
      </c>
      <c r="N12" s="62">
        <f t="shared" si="2"/>
        <v>0</v>
      </c>
      <c r="O12" s="34"/>
      <c r="P12" s="94">
        <f t="shared" si="3"/>
        <v>0</v>
      </c>
      <c r="Q12" s="94">
        <f t="shared" si="4"/>
        <v>0</v>
      </c>
      <c r="R12" s="94">
        <f t="shared" si="5"/>
        <v>0</v>
      </c>
      <c r="S12" s="95">
        <f t="shared" si="6"/>
        <v>0</v>
      </c>
      <c r="T12" s="94">
        <f t="shared" si="7"/>
        <v>0</v>
      </c>
      <c r="U12" s="94">
        <f t="shared" si="8"/>
        <v>0</v>
      </c>
      <c r="V12" s="28"/>
      <c r="W12" s="96"/>
      <c r="X12" s="79"/>
      <c r="Y12" s="28"/>
      <c r="Z12" s="28"/>
    </row>
    <row r="13" spans="1:26" ht="20.399999999999999">
      <c r="A13" s="157" t="s">
        <v>184</v>
      </c>
      <c r="B13" s="110" t="s">
        <v>185</v>
      </c>
      <c r="C13" s="58"/>
      <c r="D13" s="59"/>
      <c r="E13" s="110" t="s">
        <v>186</v>
      </c>
      <c r="F13" s="90">
        <v>5</v>
      </c>
      <c r="G13" s="53">
        <v>20</v>
      </c>
      <c r="H13" s="92">
        <v>60</v>
      </c>
      <c r="I13" s="93">
        <f t="shared" si="0"/>
        <v>85</v>
      </c>
      <c r="J13" s="58"/>
      <c r="K13" s="62"/>
      <c r="L13" s="58" t="s">
        <v>40</v>
      </c>
      <c r="M13" s="62">
        <f t="shared" si="1"/>
        <v>0</v>
      </c>
      <c r="N13" s="62">
        <f t="shared" si="2"/>
        <v>0</v>
      </c>
      <c r="O13" s="34"/>
      <c r="P13" s="94">
        <f t="shared" si="3"/>
        <v>0</v>
      </c>
      <c r="Q13" s="94">
        <f t="shared" si="4"/>
        <v>0</v>
      </c>
      <c r="R13" s="94">
        <f t="shared" si="5"/>
        <v>0</v>
      </c>
      <c r="S13" s="95">
        <f t="shared" si="6"/>
        <v>0</v>
      </c>
      <c r="T13" s="94">
        <f t="shared" si="7"/>
        <v>0</v>
      </c>
      <c r="U13" s="94">
        <f t="shared" si="8"/>
        <v>0</v>
      </c>
      <c r="V13" s="28"/>
      <c r="W13" s="96"/>
      <c r="X13" s="79"/>
      <c r="Y13" s="28"/>
      <c r="Z13" s="28"/>
    </row>
    <row r="14" spans="1:26" ht="20.399999999999999">
      <c r="A14" s="157" t="s">
        <v>187</v>
      </c>
      <c r="B14" s="110" t="s">
        <v>188</v>
      </c>
      <c r="C14" s="58"/>
      <c r="D14" s="59"/>
      <c r="E14" s="110" t="s">
        <v>189</v>
      </c>
      <c r="F14" s="90">
        <v>20</v>
      </c>
      <c r="G14" s="53">
        <v>40</v>
      </c>
      <c r="H14" s="92">
        <v>20</v>
      </c>
      <c r="I14" s="93">
        <f t="shared" si="0"/>
        <v>80</v>
      </c>
      <c r="J14" s="58"/>
      <c r="K14" s="62"/>
      <c r="L14" s="58" t="s">
        <v>40</v>
      </c>
      <c r="M14" s="62">
        <f t="shared" si="1"/>
        <v>0</v>
      </c>
      <c r="N14" s="62">
        <f t="shared" si="2"/>
        <v>0</v>
      </c>
      <c r="O14" s="34"/>
      <c r="P14" s="94">
        <f t="shared" si="3"/>
        <v>0</v>
      </c>
      <c r="Q14" s="94">
        <f t="shared" si="4"/>
        <v>0</v>
      </c>
      <c r="R14" s="94">
        <f t="shared" si="5"/>
        <v>0</v>
      </c>
      <c r="S14" s="95">
        <f t="shared" si="6"/>
        <v>0</v>
      </c>
      <c r="T14" s="94">
        <f t="shared" si="7"/>
        <v>0</v>
      </c>
      <c r="U14" s="94">
        <f t="shared" si="8"/>
        <v>0</v>
      </c>
      <c r="V14" s="28"/>
      <c r="W14" s="96"/>
      <c r="X14" s="79"/>
      <c r="Y14" s="28"/>
      <c r="Z14" s="28"/>
    </row>
    <row r="15" spans="1:26" ht="20.399999999999999">
      <c r="A15" s="157" t="s">
        <v>190</v>
      </c>
      <c r="B15" s="121" t="s">
        <v>191</v>
      </c>
      <c r="C15" s="58"/>
      <c r="D15" s="59"/>
      <c r="E15" s="110" t="s">
        <v>192</v>
      </c>
      <c r="F15" s="159">
        <v>10</v>
      </c>
      <c r="G15" s="91">
        <v>0</v>
      </c>
      <c r="H15" s="92">
        <v>0</v>
      </c>
      <c r="I15" s="93">
        <f t="shared" si="0"/>
        <v>10</v>
      </c>
      <c r="J15" s="58"/>
      <c r="K15" s="62"/>
      <c r="L15" s="58" t="s">
        <v>40</v>
      </c>
      <c r="M15" s="62">
        <f t="shared" si="1"/>
        <v>0</v>
      </c>
      <c r="N15" s="62">
        <f t="shared" si="2"/>
        <v>0</v>
      </c>
      <c r="O15" s="152"/>
      <c r="P15" s="94">
        <f t="shared" si="3"/>
        <v>0</v>
      </c>
      <c r="Q15" s="94">
        <f t="shared" si="4"/>
        <v>0</v>
      </c>
      <c r="R15" s="94">
        <f t="shared" si="5"/>
        <v>0</v>
      </c>
      <c r="S15" s="95">
        <f t="shared" si="6"/>
        <v>0</v>
      </c>
      <c r="T15" s="94">
        <f t="shared" si="7"/>
        <v>0</v>
      </c>
      <c r="U15" s="94">
        <f t="shared" si="8"/>
        <v>0</v>
      </c>
      <c r="V15" s="28"/>
      <c r="W15" s="96"/>
      <c r="X15" s="79"/>
      <c r="Y15" s="28"/>
      <c r="Z15" s="28"/>
    </row>
    <row r="16" spans="1:26" ht="20.399999999999999">
      <c r="A16" s="157" t="s">
        <v>193</v>
      </c>
      <c r="B16" s="121" t="s">
        <v>194</v>
      </c>
      <c r="C16" s="58"/>
      <c r="D16" s="59"/>
      <c r="E16" s="110" t="s">
        <v>195</v>
      </c>
      <c r="F16" s="159">
        <v>10</v>
      </c>
      <c r="G16" s="91">
        <v>0</v>
      </c>
      <c r="H16" s="92">
        <v>0</v>
      </c>
      <c r="I16" s="93">
        <f t="shared" si="0"/>
        <v>10</v>
      </c>
      <c r="J16" s="58"/>
      <c r="K16" s="62"/>
      <c r="L16" s="58" t="s">
        <v>40</v>
      </c>
      <c r="M16" s="62">
        <f t="shared" si="1"/>
        <v>0</v>
      </c>
      <c r="N16" s="62">
        <f t="shared" si="2"/>
        <v>0</v>
      </c>
      <c r="O16" s="152"/>
      <c r="P16" s="94">
        <f t="shared" si="3"/>
        <v>0</v>
      </c>
      <c r="Q16" s="94">
        <f t="shared" si="4"/>
        <v>0</v>
      </c>
      <c r="R16" s="94">
        <f t="shared" si="5"/>
        <v>0</v>
      </c>
      <c r="S16" s="95">
        <f t="shared" si="6"/>
        <v>0</v>
      </c>
      <c r="T16" s="94">
        <f t="shared" si="7"/>
        <v>0</v>
      </c>
      <c r="U16" s="94">
        <f t="shared" si="8"/>
        <v>0</v>
      </c>
      <c r="V16" s="28"/>
      <c r="W16" s="96"/>
      <c r="X16" s="79"/>
      <c r="Y16" s="28"/>
      <c r="Z16" s="28"/>
    </row>
    <row r="17" spans="1:26">
      <c r="A17" s="157" t="s">
        <v>196</v>
      </c>
      <c r="B17" s="110" t="s">
        <v>197</v>
      </c>
      <c r="C17" s="58"/>
      <c r="D17" s="59"/>
      <c r="E17" s="110" t="s">
        <v>198</v>
      </c>
      <c r="F17" s="90">
        <v>450</v>
      </c>
      <c r="G17" s="53">
        <v>5</v>
      </c>
      <c r="H17" s="92">
        <v>120</v>
      </c>
      <c r="I17" s="93">
        <f t="shared" si="0"/>
        <v>575</v>
      </c>
      <c r="J17" s="58"/>
      <c r="K17" s="62"/>
      <c r="L17" s="58" t="s">
        <v>40</v>
      </c>
      <c r="M17" s="62">
        <f t="shared" si="1"/>
        <v>0</v>
      </c>
      <c r="N17" s="62">
        <f t="shared" si="2"/>
        <v>0</v>
      </c>
      <c r="O17" s="34"/>
      <c r="P17" s="94">
        <f t="shared" si="3"/>
        <v>0</v>
      </c>
      <c r="Q17" s="94">
        <f t="shared" si="4"/>
        <v>0</v>
      </c>
      <c r="R17" s="94">
        <f t="shared" si="5"/>
        <v>0</v>
      </c>
      <c r="S17" s="95">
        <f t="shared" si="6"/>
        <v>0</v>
      </c>
      <c r="T17" s="94">
        <f t="shared" si="7"/>
        <v>0</v>
      </c>
      <c r="U17" s="94">
        <f t="shared" si="8"/>
        <v>0</v>
      </c>
      <c r="V17" s="28"/>
      <c r="W17" s="96"/>
      <c r="X17" s="79"/>
      <c r="Y17" s="28"/>
      <c r="Z17" s="28"/>
    </row>
    <row r="18" spans="1:26" ht="20.399999999999999">
      <c r="A18" s="157" t="s">
        <v>199</v>
      </c>
      <c r="B18" s="110" t="s">
        <v>200</v>
      </c>
      <c r="C18" s="58"/>
      <c r="D18" s="59"/>
      <c r="E18" s="110" t="s">
        <v>201</v>
      </c>
      <c r="F18" s="90">
        <v>35</v>
      </c>
      <c r="G18" s="91">
        <v>60</v>
      </c>
      <c r="H18" s="92">
        <v>40</v>
      </c>
      <c r="I18" s="93">
        <f t="shared" si="0"/>
        <v>135</v>
      </c>
      <c r="J18" s="58"/>
      <c r="K18" s="62"/>
      <c r="L18" s="58" t="s">
        <v>40</v>
      </c>
      <c r="M18" s="62">
        <f t="shared" si="1"/>
        <v>0</v>
      </c>
      <c r="N18" s="62">
        <f t="shared" si="2"/>
        <v>0</v>
      </c>
      <c r="O18" s="34"/>
      <c r="P18" s="94">
        <f t="shared" si="3"/>
        <v>0</v>
      </c>
      <c r="Q18" s="94">
        <f t="shared" si="4"/>
        <v>0</v>
      </c>
      <c r="R18" s="94">
        <f t="shared" si="5"/>
        <v>0</v>
      </c>
      <c r="S18" s="95">
        <f t="shared" si="6"/>
        <v>0</v>
      </c>
      <c r="T18" s="94">
        <f t="shared" si="7"/>
        <v>0</v>
      </c>
      <c r="U18" s="94">
        <f t="shared" si="8"/>
        <v>0</v>
      </c>
      <c r="V18" s="28"/>
      <c r="W18" s="96"/>
      <c r="X18" s="79"/>
      <c r="Y18" s="28"/>
      <c r="Z18" s="28"/>
    </row>
    <row r="19" spans="1:26" ht="20.399999999999999">
      <c r="A19" s="157" t="s">
        <v>202</v>
      </c>
      <c r="B19" s="160" t="s">
        <v>203</v>
      </c>
      <c r="C19" s="88"/>
      <c r="D19" s="89"/>
      <c r="E19" s="160" t="s">
        <v>127</v>
      </c>
      <c r="F19" s="90">
        <v>80</v>
      </c>
      <c r="G19" s="91">
        <v>40</v>
      </c>
      <c r="H19" s="92">
        <v>80</v>
      </c>
      <c r="I19" s="93">
        <f t="shared" si="0"/>
        <v>200</v>
      </c>
      <c r="J19" s="58"/>
      <c r="K19" s="62"/>
      <c r="L19" s="58" t="s">
        <v>40</v>
      </c>
      <c r="M19" s="62">
        <f t="shared" si="1"/>
        <v>0</v>
      </c>
      <c r="N19" s="62">
        <f t="shared" si="2"/>
        <v>0</v>
      </c>
      <c r="O19" s="34"/>
      <c r="P19" s="94">
        <f t="shared" si="3"/>
        <v>0</v>
      </c>
      <c r="Q19" s="94">
        <f t="shared" si="4"/>
        <v>0</v>
      </c>
      <c r="R19" s="94">
        <f t="shared" si="5"/>
        <v>0</v>
      </c>
      <c r="S19" s="95">
        <f t="shared" si="6"/>
        <v>0</v>
      </c>
      <c r="T19" s="94">
        <f t="shared" si="7"/>
        <v>0</v>
      </c>
      <c r="U19" s="94">
        <f t="shared" si="8"/>
        <v>0</v>
      </c>
      <c r="V19" s="28"/>
      <c r="W19" s="96"/>
      <c r="X19" s="79"/>
      <c r="Y19" s="28"/>
      <c r="Z19" s="28"/>
    </row>
    <row r="20" spans="1:26" ht="20.399999999999999">
      <c r="A20" s="157" t="s">
        <v>204</v>
      </c>
      <c r="B20" s="110" t="s">
        <v>205</v>
      </c>
      <c r="C20" s="58"/>
      <c r="D20" s="59"/>
      <c r="E20" s="110" t="s">
        <v>206</v>
      </c>
      <c r="F20" s="90">
        <v>35</v>
      </c>
      <c r="G20" s="91">
        <v>2</v>
      </c>
      <c r="H20" s="92">
        <v>6</v>
      </c>
      <c r="I20" s="93">
        <f t="shared" si="0"/>
        <v>43</v>
      </c>
      <c r="J20" s="58"/>
      <c r="K20" s="62"/>
      <c r="L20" s="58" t="s">
        <v>40</v>
      </c>
      <c r="M20" s="62">
        <f t="shared" si="1"/>
        <v>0</v>
      </c>
      <c r="N20" s="62">
        <f t="shared" si="2"/>
        <v>0</v>
      </c>
      <c r="O20" s="34"/>
      <c r="P20" s="94">
        <f t="shared" si="3"/>
        <v>0</v>
      </c>
      <c r="Q20" s="94">
        <f t="shared" si="4"/>
        <v>0</v>
      </c>
      <c r="R20" s="94">
        <f t="shared" si="5"/>
        <v>0</v>
      </c>
      <c r="S20" s="95">
        <f t="shared" si="6"/>
        <v>0</v>
      </c>
      <c r="T20" s="94">
        <f t="shared" si="7"/>
        <v>0</v>
      </c>
      <c r="U20" s="94">
        <f t="shared" si="8"/>
        <v>0</v>
      </c>
      <c r="V20" s="28"/>
      <c r="W20" s="96"/>
      <c r="X20" s="79"/>
      <c r="Y20" s="28"/>
      <c r="Z20" s="28"/>
    </row>
    <row r="21" spans="1:26" ht="20.399999999999999">
      <c r="A21" s="157" t="s">
        <v>207</v>
      </c>
      <c r="B21" s="121" t="s">
        <v>208</v>
      </c>
      <c r="C21" s="58"/>
      <c r="D21" s="59"/>
      <c r="E21" s="110" t="s">
        <v>209</v>
      </c>
      <c r="F21" s="90">
        <v>10</v>
      </c>
      <c r="G21" s="91">
        <v>20</v>
      </c>
      <c r="H21" s="92">
        <v>5</v>
      </c>
      <c r="I21" s="93">
        <f t="shared" si="0"/>
        <v>35</v>
      </c>
      <c r="J21" s="58"/>
      <c r="K21" s="62"/>
      <c r="L21" s="58" t="s">
        <v>40</v>
      </c>
      <c r="M21" s="62">
        <f t="shared" si="1"/>
        <v>0</v>
      </c>
      <c r="N21" s="62">
        <f t="shared" si="2"/>
        <v>0</v>
      </c>
      <c r="O21" s="34"/>
      <c r="P21" s="94">
        <f t="shared" si="3"/>
        <v>0</v>
      </c>
      <c r="Q21" s="94">
        <f t="shared" si="4"/>
        <v>0</v>
      </c>
      <c r="R21" s="94">
        <f t="shared" si="5"/>
        <v>0</v>
      </c>
      <c r="S21" s="95">
        <f t="shared" si="6"/>
        <v>0</v>
      </c>
      <c r="T21" s="94">
        <f t="shared" si="7"/>
        <v>0</v>
      </c>
      <c r="U21" s="94">
        <f t="shared" si="8"/>
        <v>0</v>
      </c>
      <c r="V21" s="28"/>
      <c r="W21" s="96"/>
      <c r="X21" s="79"/>
      <c r="Y21" s="28"/>
      <c r="Z21" s="28"/>
    </row>
    <row r="22" spans="1:26" ht="30.6">
      <c r="A22" s="157" t="s">
        <v>210</v>
      </c>
      <c r="B22" s="160" t="s">
        <v>211</v>
      </c>
      <c r="C22" s="88"/>
      <c r="D22" s="89"/>
      <c r="E22" s="160" t="s">
        <v>212</v>
      </c>
      <c r="F22" s="159">
        <v>1</v>
      </c>
      <c r="G22" s="91">
        <v>2</v>
      </c>
      <c r="H22" s="92">
        <v>0</v>
      </c>
      <c r="I22" s="93">
        <f t="shared" si="0"/>
        <v>3</v>
      </c>
      <c r="J22" s="58"/>
      <c r="K22" s="62"/>
      <c r="L22" s="58" t="s">
        <v>40</v>
      </c>
      <c r="M22" s="62">
        <f t="shared" si="1"/>
        <v>0</v>
      </c>
      <c r="N22" s="62">
        <f t="shared" si="2"/>
        <v>0</v>
      </c>
      <c r="O22" s="34"/>
      <c r="P22" s="94">
        <f t="shared" si="3"/>
        <v>0</v>
      </c>
      <c r="Q22" s="94">
        <f t="shared" si="4"/>
        <v>0</v>
      </c>
      <c r="R22" s="94">
        <f t="shared" si="5"/>
        <v>0</v>
      </c>
      <c r="S22" s="95">
        <f t="shared" si="6"/>
        <v>0</v>
      </c>
      <c r="T22" s="94">
        <f t="shared" si="7"/>
        <v>0</v>
      </c>
      <c r="U22" s="94">
        <f t="shared" si="8"/>
        <v>0</v>
      </c>
      <c r="V22" s="28"/>
      <c r="W22" s="96"/>
      <c r="X22" s="79"/>
      <c r="Y22" s="28"/>
      <c r="Z22" s="28"/>
    </row>
    <row r="23" spans="1:26" ht="30.6">
      <c r="A23" s="157" t="s">
        <v>213</v>
      </c>
      <c r="B23" s="121" t="s">
        <v>214</v>
      </c>
      <c r="C23" s="58"/>
      <c r="D23" s="59"/>
      <c r="E23" s="110" t="s">
        <v>215</v>
      </c>
      <c r="F23" s="159">
        <v>80</v>
      </c>
      <c r="G23" s="91">
        <v>75</v>
      </c>
      <c r="H23" s="92">
        <v>100</v>
      </c>
      <c r="I23" s="93">
        <f t="shared" si="0"/>
        <v>255</v>
      </c>
      <c r="J23" s="58"/>
      <c r="K23" s="62"/>
      <c r="L23" s="58" t="s">
        <v>40</v>
      </c>
      <c r="M23" s="62">
        <f t="shared" si="1"/>
        <v>0</v>
      </c>
      <c r="N23" s="62">
        <f t="shared" si="2"/>
        <v>0</v>
      </c>
      <c r="O23" s="152"/>
      <c r="P23" s="94">
        <f t="shared" si="3"/>
        <v>0</v>
      </c>
      <c r="Q23" s="94">
        <f t="shared" si="4"/>
        <v>0</v>
      </c>
      <c r="R23" s="94">
        <f t="shared" si="5"/>
        <v>0</v>
      </c>
      <c r="S23" s="95">
        <f t="shared" si="6"/>
        <v>0</v>
      </c>
      <c r="T23" s="94">
        <f t="shared" si="7"/>
        <v>0</v>
      </c>
      <c r="U23" s="94">
        <f t="shared" si="8"/>
        <v>0</v>
      </c>
      <c r="V23" s="28"/>
      <c r="W23" s="96"/>
      <c r="X23" s="79"/>
      <c r="Y23" s="28"/>
      <c r="Z23" s="28"/>
    </row>
    <row r="24" spans="1:26" ht="15.75" customHeight="1">
      <c r="A24" s="157" t="s">
        <v>216</v>
      </c>
      <c r="B24" s="85" t="s">
        <v>217</v>
      </c>
      <c r="C24" s="58"/>
      <c r="D24" s="59"/>
      <c r="E24" s="85" t="s">
        <v>218</v>
      </c>
      <c r="F24" s="85">
        <v>30</v>
      </c>
      <c r="G24" s="53">
        <v>10</v>
      </c>
      <c r="H24" s="54">
        <v>90</v>
      </c>
      <c r="I24" s="58">
        <f t="shared" si="0"/>
        <v>130</v>
      </c>
      <c r="J24" s="58"/>
      <c r="K24" s="62"/>
      <c r="L24" s="58" t="s">
        <v>40</v>
      </c>
      <c r="M24" s="62">
        <f t="shared" si="1"/>
        <v>0</v>
      </c>
      <c r="N24" s="62">
        <f t="shared" si="2"/>
        <v>0</v>
      </c>
      <c r="O24" s="152"/>
      <c r="P24" s="94">
        <f t="shared" si="3"/>
        <v>0</v>
      </c>
      <c r="Q24" s="94">
        <f t="shared" si="4"/>
        <v>0</v>
      </c>
      <c r="R24" s="94">
        <f t="shared" si="5"/>
        <v>0</v>
      </c>
      <c r="S24" s="95">
        <f t="shared" si="6"/>
        <v>0</v>
      </c>
      <c r="T24" s="94">
        <f t="shared" si="7"/>
        <v>0</v>
      </c>
      <c r="U24" s="94">
        <f t="shared" si="8"/>
        <v>0</v>
      </c>
      <c r="V24" s="28"/>
      <c r="W24" s="96"/>
      <c r="X24" s="79"/>
      <c r="Y24" s="28"/>
      <c r="Z24" s="28"/>
    </row>
    <row r="25" spans="1:26" ht="15.75" customHeight="1">
      <c r="A25" s="157" t="s">
        <v>219</v>
      </c>
      <c r="B25" s="85" t="s">
        <v>220</v>
      </c>
      <c r="C25" s="58"/>
      <c r="D25" s="59"/>
      <c r="E25" s="85" t="s">
        <v>221</v>
      </c>
      <c r="F25" s="85">
        <v>120</v>
      </c>
      <c r="G25" s="53">
        <v>110</v>
      </c>
      <c r="H25" s="54">
        <v>150</v>
      </c>
      <c r="I25" s="58">
        <f t="shared" si="0"/>
        <v>380</v>
      </c>
      <c r="J25" s="58"/>
      <c r="K25" s="62"/>
      <c r="L25" s="58" t="s">
        <v>40</v>
      </c>
      <c r="M25" s="62">
        <f t="shared" si="1"/>
        <v>0</v>
      </c>
      <c r="N25" s="62">
        <f t="shared" si="2"/>
        <v>0</v>
      </c>
      <c r="O25" s="152"/>
      <c r="P25" s="94">
        <f t="shared" si="3"/>
        <v>0</v>
      </c>
      <c r="Q25" s="94">
        <f t="shared" si="4"/>
        <v>0</v>
      </c>
      <c r="R25" s="94">
        <f t="shared" si="5"/>
        <v>0</v>
      </c>
      <c r="S25" s="95">
        <f t="shared" si="6"/>
        <v>0</v>
      </c>
      <c r="T25" s="94">
        <f t="shared" si="7"/>
        <v>0</v>
      </c>
      <c r="U25" s="94">
        <f t="shared" si="8"/>
        <v>0</v>
      </c>
      <c r="V25" s="28"/>
      <c r="W25" s="96"/>
      <c r="X25" s="79"/>
      <c r="Y25" s="28"/>
      <c r="Z25" s="28"/>
    </row>
    <row r="26" spans="1:26" ht="15.75" customHeight="1">
      <c r="A26" s="157" t="s">
        <v>222</v>
      </c>
      <c r="B26" s="85" t="s">
        <v>223</v>
      </c>
      <c r="C26" s="58"/>
      <c r="D26" s="59"/>
      <c r="E26" s="85" t="s">
        <v>224</v>
      </c>
      <c r="F26" s="85">
        <v>10</v>
      </c>
      <c r="G26" s="53">
        <v>5</v>
      </c>
      <c r="H26" s="54">
        <v>10</v>
      </c>
      <c r="I26" s="58">
        <f t="shared" si="0"/>
        <v>25</v>
      </c>
      <c r="J26" s="58"/>
      <c r="K26" s="62"/>
      <c r="L26" s="58" t="s">
        <v>40</v>
      </c>
      <c r="M26" s="62">
        <f t="shared" si="1"/>
        <v>0</v>
      </c>
      <c r="N26" s="62">
        <f t="shared" si="2"/>
        <v>0</v>
      </c>
      <c r="O26" s="152"/>
      <c r="P26" s="94">
        <f t="shared" si="3"/>
        <v>0</v>
      </c>
      <c r="Q26" s="94">
        <f t="shared" si="4"/>
        <v>0</v>
      </c>
      <c r="R26" s="94">
        <f t="shared" si="5"/>
        <v>0</v>
      </c>
      <c r="S26" s="95">
        <f t="shared" si="6"/>
        <v>0</v>
      </c>
      <c r="T26" s="94">
        <f t="shared" si="7"/>
        <v>0</v>
      </c>
      <c r="U26" s="94">
        <f t="shared" si="8"/>
        <v>0</v>
      </c>
      <c r="V26" s="28"/>
      <c r="W26" s="96"/>
      <c r="X26" s="79"/>
      <c r="Y26" s="28"/>
      <c r="Z26" s="28"/>
    </row>
    <row r="27" spans="1:26" ht="15.75" customHeight="1">
      <c r="A27" s="157" t="s">
        <v>225</v>
      </c>
      <c r="B27" s="85" t="s">
        <v>226</v>
      </c>
      <c r="C27" s="58"/>
      <c r="D27" s="59"/>
      <c r="E27" s="85" t="s">
        <v>227</v>
      </c>
      <c r="F27" s="85">
        <v>10</v>
      </c>
      <c r="G27" s="53">
        <v>3</v>
      </c>
      <c r="H27" s="54">
        <v>25</v>
      </c>
      <c r="I27" s="58">
        <f t="shared" si="0"/>
        <v>38</v>
      </c>
      <c r="J27" s="58"/>
      <c r="K27" s="62"/>
      <c r="L27" s="58" t="s">
        <v>40</v>
      </c>
      <c r="M27" s="62">
        <f t="shared" si="1"/>
        <v>0</v>
      </c>
      <c r="N27" s="62">
        <f t="shared" si="2"/>
        <v>0</v>
      </c>
      <c r="O27" s="152"/>
      <c r="P27" s="94">
        <f t="shared" si="3"/>
        <v>0</v>
      </c>
      <c r="Q27" s="94">
        <f t="shared" si="4"/>
        <v>0</v>
      </c>
      <c r="R27" s="94">
        <f t="shared" si="5"/>
        <v>0</v>
      </c>
      <c r="S27" s="95">
        <f t="shared" si="6"/>
        <v>0</v>
      </c>
      <c r="T27" s="94">
        <f t="shared" si="7"/>
        <v>0</v>
      </c>
      <c r="U27" s="94">
        <f t="shared" si="8"/>
        <v>0</v>
      </c>
      <c r="V27" s="28"/>
      <c r="W27" s="96"/>
      <c r="X27" s="79"/>
      <c r="Y27" s="28"/>
      <c r="Z27" s="28"/>
    </row>
    <row r="28" spans="1:26" ht="15.75" customHeight="1">
      <c r="A28" s="11" t="s">
        <v>228</v>
      </c>
      <c r="B28" s="11"/>
      <c r="C28" s="11"/>
      <c r="D28" s="11"/>
      <c r="E28" s="11"/>
      <c r="F28" s="11"/>
      <c r="G28" s="11"/>
      <c r="H28" s="11"/>
      <c r="I28" s="11"/>
      <c r="J28" s="11"/>
      <c r="K28" s="11"/>
      <c r="L28" s="11"/>
      <c r="M28" s="161">
        <f>SUM(M7:M27)</f>
        <v>0</v>
      </c>
      <c r="N28" s="162">
        <f>SUM(N7:N27)</f>
        <v>0</v>
      </c>
      <c r="O28" s="152"/>
      <c r="P28" s="94">
        <f t="shared" ref="P28:U28" si="9">SUM(P7:P27)</f>
        <v>0</v>
      </c>
      <c r="Q28" s="94">
        <f t="shared" si="9"/>
        <v>0</v>
      </c>
      <c r="R28" s="94">
        <f t="shared" si="9"/>
        <v>0</v>
      </c>
      <c r="S28" s="94">
        <f t="shared" si="9"/>
        <v>0</v>
      </c>
      <c r="T28" s="94">
        <f t="shared" si="9"/>
        <v>0</v>
      </c>
      <c r="U28" s="94">
        <f t="shared" si="9"/>
        <v>0</v>
      </c>
      <c r="V28" s="28"/>
      <c r="W28" s="96"/>
      <c r="X28" s="79"/>
      <c r="Y28" s="28"/>
      <c r="Z28" s="28"/>
    </row>
    <row r="29" spans="1:26" ht="15.75" customHeight="1">
      <c r="A29" s="34"/>
      <c r="B29" s="33"/>
      <c r="C29" s="100"/>
      <c r="D29" s="34"/>
      <c r="E29" s="34"/>
      <c r="F29" s="34"/>
      <c r="G29" s="152"/>
      <c r="H29" s="153"/>
      <c r="I29" s="34"/>
      <c r="J29" s="34"/>
      <c r="K29" s="37"/>
      <c r="L29" s="34"/>
      <c r="M29" s="37"/>
      <c r="N29" s="37"/>
      <c r="O29" s="34"/>
      <c r="P29" s="34"/>
      <c r="Q29" s="34"/>
      <c r="R29" s="34"/>
      <c r="S29" s="34"/>
      <c r="T29" s="34"/>
      <c r="U29" s="34"/>
      <c r="V29" s="28"/>
      <c r="W29" s="28"/>
      <c r="X29" s="28"/>
      <c r="Y29" s="28"/>
      <c r="Z29" s="28"/>
    </row>
    <row r="30" spans="1:26" ht="15.75" customHeight="1">
      <c r="A30" s="34" t="s">
        <v>122</v>
      </c>
      <c r="B30" s="33"/>
      <c r="C30" s="34"/>
      <c r="D30" s="34"/>
      <c r="E30" s="35"/>
      <c r="F30" s="36"/>
      <c r="G30" s="35"/>
      <c r="H30" s="35"/>
      <c r="I30" s="35"/>
      <c r="J30" s="35"/>
      <c r="K30" s="34"/>
      <c r="L30" s="37"/>
      <c r="M30" s="37"/>
      <c r="N30" s="34"/>
      <c r="O30" s="34"/>
      <c r="P30" s="99"/>
      <c r="Q30" s="99"/>
      <c r="R30" s="99"/>
      <c r="S30" s="99"/>
      <c r="T30" s="99"/>
      <c r="U30" s="34"/>
      <c r="V30" s="28"/>
      <c r="W30" s="28"/>
      <c r="X30" s="28"/>
      <c r="Y30" s="28"/>
      <c r="Z30" s="28"/>
    </row>
    <row r="31" spans="1:26" ht="15.75" customHeight="1">
      <c r="A31" s="34"/>
      <c r="B31" s="33"/>
      <c r="C31" s="33"/>
      <c r="D31" s="34"/>
      <c r="E31" s="35"/>
      <c r="F31" s="36"/>
      <c r="G31" s="35"/>
      <c r="H31" s="35"/>
      <c r="I31" s="35"/>
      <c r="J31" s="35"/>
      <c r="K31" s="34"/>
      <c r="L31" s="37"/>
      <c r="M31" s="37"/>
      <c r="N31" s="34"/>
      <c r="O31" s="34"/>
      <c r="P31" s="99"/>
      <c r="Q31" s="99"/>
      <c r="R31" s="34"/>
      <c r="S31" s="34"/>
      <c r="T31" s="34"/>
      <c r="U31" s="34"/>
      <c r="V31" s="28"/>
      <c r="W31" s="28"/>
      <c r="X31" s="28"/>
      <c r="Y31" s="28"/>
      <c r="Z31" s="28"/>
    </row>
    <row r="32" spans="1:26" ht="15.75" customHeight="1">
      <c r="A32" s="163" t="s">
        <v>123</v>
      </c>
      <c r="B32" s="33"/>
      <c r="C32" s="33"/>
      <c r="D32" s="34"/>
      <c r="E32" s="35"/>
      <c r="F32" s="36"/>
      <c r="G32" s="36"/>
      <c r="H32" s="36"/>
      <c r="I32" s="36"/>
      <c r="J32" s="35"/>
      <c r="K32" s="34"/>
      <c r="L32" s="37"/>
      <c r="M32" s="37"/>
      <c r="N32" s="34"/>
      <c r="O32" s="34"/>
      <c r="P32" s="34"/>
      <c r="Q32" s="34"/>
      <c r="R32" s="34"/>
      <c r="S32" s="34"/>
      <c r="T32" s="34"/>
      <c r="U32" s="34"/>
      <c r="V32" s="28"/>
      <c r="W32" s="28"/>
      <c r="X32" s="28"/>
      <c r="Y32" s="28"/>
      <c r="Z32" s="28"/>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autoFilter ref="A6:Z28" xr:uid="{00000000-0009-0000-0000-000003000000}"/>
  <mergeCells count="4">
    <mergeCell ref="P6:Q6"/>
    <mergeCell ref="R6:S6"/>
    <mergeCell ref="T6:U6"/>
    <mergeCell ref="A28:L28"/>
  </mergeCells>
  <conditionalFormatting sqref="K7:K27 M7:N27">
    <cfRule type="expression" dxfId="73" priority="2">
      <formula>$K7=#REF!</formula>
    </cfRule>
  </conditionalFormatting>
  <pageMargins left="0.7" right="0.7" top="0.75" bottom="0.75" header="0.51180555555555496" footer="0.51180555555555496"/>
  <pageSetup paperSize="9" firstPageNumber="0"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FF"/>
    <pageSetUpPr fitToPage="1"/>
  </sheetPr>
  <dimension ref="A1:Z1000"/>
  <sheetViews>
    <sheetView zoomScaleNormal="100" workbookViewId="0">
      <selection activeCell="K7" sqref="K7"/>
    </sheetView>
  </sheetViews>
  <sheetFormatPr defaultRowHeight="14.4"/>
  <cols>
    <col min="1" max="1" width="8.6640625" customWidth="1"/>
    <col min="2" max="2" width="16.5546875" customWidth="1"/>
    <col min="3" max="3" width="14.109375" customWidth="1"/>
    <col min="4" max="4" width="12.5546875" customWidth="1"/>
    <col min="5" max="12" width="8.6640625" customWidth="1"/>
    <col min="13" max="13" width="13.44140625" customWidth="1"/>
    <col min="14" max="14" width="13.5546875" customWidth="1"/>
    <col min="15" max="17" width="8.6640625" customWidth="1"/>
    <col min="18" max="18" width="10" customWidth="1"/>
    <col min="19" max="19" width="10.6640625" customWidth="1"/>
    <col min="20" max="20" width="10" customWidth="1"/>
    <col min="21" max="21" width="9.6640625" customWidth="1"/>
    <col min="22" max="22" width="8.6640625" customWidth="1"/>
    <col min="23" max="23" width="13.5546875" customWidth="1"/>
    <col min="24" max="24" width="15.5546875" customWidth="1"/>
    <col min="25" max="26" width="8.6640625" customWidth="1"/>
    <col min="27" max="1025" width="14.44140625" customWidth="1"/>
  </cols>
  <sheetData>
    <row r="1" spans="1:26">
      <c r="A1" s="32" t="s">
        <v>13</v>
      </c>
      <c r="B1" s="33"/>
      <c r="C1" s="33"/>
      <c r="D1" s="34"/>
      <c r="E1" s="34"/>
      <c r="F1" s="34"/>
      <c r="G1" s="34"/>
      <c r="H1" s="34" t="s">
        <v>14</v>
      </c>
      <c r="I1" s="34"/>
      <c r="J1" s="34"/>
      <c r="K1" s="37"/>
      <c r="L1" s="34"/>
      <c r="M1" s="39"/>
      <c r="N1" s="39"/>
      <c r="O1" s="34"/>
      <c r="P1" s="34"/>
      <c r="Q1" s="34"/>
      <c r="R1" s="34"/>
      <c r="S1" s="34"/>
      <c r="T1" s="34"/>
      <c r="U1" s="34"/>
      <c r="V1" s="28"/>
      <c r="W1" s="28"/>
      <c r="X1" s="28"/>
      <c r="Y1" s="28"/>
      <c r="Z1" s="28"/>
    </row>
    <row r="2" spans="1:26">
      <c r="A2" s="34" t="s">
        <v>15</v>
      </c>
      <c r="B2" s="33"/>
      <c r="C2" s="33"/>
      <c r="D2" s="34"/>
      <c r="E2" s="34"/>
      <c r="F2" s="34"/>
      <c r="G2" s="34"/>
      <c r="H2" s="34"/>
      <c r="I2" s="34"/>
      <c r="J2" s="34"/>
      <c r="K2" s="34"/>
      <c r="L2" s="34"/>
      <c r="M2" s="40"/>
      <c r="N2" s="39"/>
      <c r="O2" s="34"/>
      <c r="P2" s="34"/>
      <c r="Q2" s="34"/>
      <c r="R2" s="34"/>
      <c r="S2" s="34"/>
      <c r="T2" s="34"/>
      <c r="U2" s="34"/>
      <c r="V2" s="28"/>
      <c r="W2" s="28"/>
      <c r="X2" s="28"/>
      <c r="Y2" s="28"/>
      <c r="Z2" s="28"/>
    </row>
    <row r="3" spans="1:26">
      <c r="A3" s="35"/>
      <c r="B3" s="33"/>
      <c r="C3" s="42"/>
      <c r="D3" s="43"/>
      <c r="E3" s="103"/>
      <c r="F3" s="103"/>
      <c r="G3" s="103"/>
      <c r="H3" s="103"/>
      <c r="I3" s="34"/>
      <c r="J3" s="34"/>
      <c r="K3" s="34"/>
      <c r="L3" s="34"/>
      <c r="M3" s="40"/>
      <c r="N3" s="39"/>
      <c r="O3" s="34"/>
      <c r="P3" s="34"/>
      <c r="Q3" s="34"/>
      <c r="R3" s="34"/>
      <c r="S3" s="34"/>
      <c r="T3" s="34"/>
      <c r="U3" s="34"/>
      <c r="V3" s="28"/>
      <c r="W3" s="28"/>
      <c r="X3" s="28"/>
      <c r="Y3" s="28"/>
      <c r="Z3" s="28"/>
    </row>
    <row r="4" spans="1:26">
      <c r="A4" s="41" t="s">
        <v>229</v>
      </c>
      <c r="B4" s="45"/>
      <c r="C4" s="45"/>
      <c r="D4" s="164"/>
      <c r="E4" s="165" t="s">
        <v>17</v>
      </c>
      <c r="F4" s="34"/>
      <c r="G4" s="103"/>
      <c r="H4" s="103"/>
      <c r="I4" s="34"/>
      <c r="J4" s="34"/>
      <c r="K4" s="34"/>
      <c r="L4" s="34"/>
      <c r="M4" s="40"/>
      <c r="N4" s="39"/>
      <c r="O4" s="34"/>
      <c r="P4" s="34"/>
      <c r="Q4" s="34"/>
      <c r="R4" s="34"/>
      <c r="S4" s="34"/>
      <c r="T4" s="34"/>
      <c r="U4" s="166"/>
      <c r="V4" s="28"/>
      <c r="W4" s="28"/>
      <c r="X4" s="28"/>
      <c r="Y4" s="28"/>
      <c r="Z4" s="28"/>
    </row>
    <row r="5" spans="1:26" ht="34.200000000000003">
      <c r="A5" s="33"/>
      <c r="B5" s="45"/>
      <c r="C5" s="33"/>
      <c r="D5" s="33"/>
      <c r="E5" s="33"/>
      <c r="F5" s="46" t="s">
        <v>18</v>
      </c>
      <c r="G5" s="47" t="s">
        <v>19</v>
      </c>
      <c r="H5" s="48" t="s">
        <v>20</v>
      </c>
      <c r="I5" s="46" t="s">
        <v>21</v>
      </c>
      <c r="J5" s="33"/>
      <c r="K5" s="33"/>
      <c r="L5" s="49"/>
      <c r="M5" s="50"/>
      <c r="N5" s="50"/>
      <c r="O5" s="34"/>
      <c r="P5" s="34"/>
      <c r="Q5" s="34"/>
      <c r="R5" s="34"/>
      <c r="S5" s="34"/>
      <c r="T5" s="34"/>
      <c r="U5" s="34"/>
      <c r="V5" s="28"/>
      <c r="W5" s="28"/>
      <c r="X5" s="28"/>
      <c r="Y5" s="28"/>
      <c r="Z5" s="28"/>
    </row>
    <row r="6" spans="1:26" ht="57">
      <c r="A6" s="52" t="s">
        <v>125</v>
      </c>
      <c r="B6" s="52" t="s">
        <v>23</v>
      </c>
      <c r="C6" s="51" t="s">
        <v>24</v>
      </c>
      <c r="D6" s="51" t="s">
        <v>25</v>
      </c>
      <c r="E6" s="52" t="s">
        <v>26</v>
      </c>
      <c r="F6" s="52" t="s">
        <v>27</v>
      </c>
      <c r="G6" s="53" t="s">
        <v>27</v>
      </c>
      <c r="H6" s="54" t="s">
        <v>27</v>
      </c>
      <c r="I6" s="52" t="s">
        <v>28</v>
      </c>
      <c r="J6" s="52" t="s">
        <v>29</v>
      </c>
      <c r="K6" s="55" t="s">
        <v>30</v>
      </c>
      <c r="L6" s="52" t="s">
        <v>31</v>
      </c>
      <c r="M6" s="167" t="s">
        <v>32</v>
      </c>
      <c r="N6" s="56" t="s">
        <v>33</v>
      </c>
      <c r="O6" s="34"/>
      <c r="P6" s="12" t="s">
        <v>34</v>
      </c>
      <c r="Q6" s="12"/>
      <c r="R6" s="14" t="s">
        <v>35</v>
      </c>
      <c r="S6" s="14"/>
      <c r="T6" s="12" t="s">
        <v>36</v>
      </c>
      <c r="U6" s="12"/>
      <c r="V6" s="28"/>
      <c r="W6" s="28"/>
      <c r="X6" s="28"/>
      <c r="Y6" s="28"/>
      <c r="Z6" s="28"/>
    </row>
    <row r="7" spans="1:26" ht="22.8">
      <c r="A7" s="168" t="s">
        <v>230</v>
      </c>
      <c r="B7" s="134" t="s">
        <v>231</v>
      </c>
      <c r="C7" s="135"/>
      <c r="D7" s="136"/>
      <c r="E7" s="52" t="s">
        <v>232</v>
      </c>
      <c r="F7" s="137">
        <v>1500</v>
      </c>
      <c r="G7" s="138">
        <v>3800</v>
      </c>
      <c r="H7" s="139">
        <v>2200</v>
      </c>
      <c r="I7" s="128">
        <f>SUM(F7,G7:H7)</f>
        <v>7500</v>
      </c>
      <c r="J7" s="128"/>
      <c r="K7" s="62"/>
      <c r="L7" s="140">
        <v>0.08</v>
      </c>
      <c r="M7" s="131">
        <f>ROUND((I7*K7),2)</f>
        <v>0</v>
      </c>
      <c r="N7" s="132">
        <f>ROUND((M7+M7*L7),2)</f>
        <v>0</v>
      </c>
      <c r="O7" s="117"/>
      <c r="P7" s="118">
        <f>ROUND((F7*K7),2)</f>
        <v>0</v>
      </c>
      <c r="Q7" s="95">
        <f>ROUND((P7+P7*L7),2)</f>
        <v>0</v>
      </c>
      <c r="R7" s="94">
        <f>ROUND((G7*K7),2)</f>
        <v>0</v>
      </c>
      <c r="S7" s="94">
        <f>ROUND((R7+R7*L7),2)</f>
        <v>0</v>
      </c>
      <c r="T7" s="133">
        <f>ROUND((H7*K7),2)</f>
        <v>0</v>
      </c>
      <c r="U7" s="133">
        <f>ROUND((T7+T7*L7),2)</f>
        <v>0</v>
      </c>
      <c r="V7" s="28"/>
      <c r="W7" s="68"/>
      <c r="X7" s="79"/>
      <c r="Y7" s="28"/>
      <c r="Z7" s="28"/>
    </row>
    <row r="8" spans="1:26" ht="22.8">
      <c r="A8" s="168" t="s">
        <v>233</v>
      </c>
      <c r="B8" s="52" t="s">
        <v>234</v>
      </c>
      <c r="C8" s="58"/>
      <c r="D8" s="59"/>
      <c r="E8" s="52" t="s">
        <v>235</v>
      </c>
      <c r="F8" s="116">
        <v>600</v>
      </c>
      <c r="G8" s="53">
        <v>1300</v>
      </c>
      <c r="H8" s="54">
        <v>400</v>
      </c>
      <c r="I8" s="93">
        <f>SUM(F8:H8)</f>
        <v>2300</v>
      </c>
      <c r="J8" s="62"/>
      <c r="K8" s="62"/>
      <c r="L8" s="58" t="s">
        <v>40</v>
      </c>
      <c r="M8" s="63">
        <f>K8*I8</f>
        <v>0</v>
      </c>
      <c r="N8" s="63">
        <f>(M8*L8)+M8</f>
        <v>0</v>
      </c>
      <c r="O8" s="117"/>
      <c r="P8" s="118">
        <f>ROUND((F8*K8),2)</f>
        <v>0</v>
      </c>
      <c r="Q8" s="118">
        <f>ROUND((P8+(P8*8%)),2)</f>
        <v>0</v>
      </c>
      <c r="R8" s="118">
        <f>ROUND((G8*K8),2)</f>
        <v>0</v>
      </c>
      <c r="S8" s="119">
        <f>ROUND((R8+R8*L8),2)</f>
        <v>0</v>
      </c>
      <c r="T8" s="120">
        <f>ROUND((H8*K8),2)</f>
        <v>0</v>
      </c>
      <c r="U8" s="120">
        <f>ROUND((T8+T8*L8),2)</f>
        <v>0</v>
      </c>
      <c r="V8" s="28"/>
      <c r="W8" s="68"/>
      <c r="X8" s="79"/>
      <c r="Y8" s="28"/>
      <c r="Z8" s="28"/>
    </row>
    <row r="9" spans="1:26" ht="15" customHeight="1">
      <c r="A9" s="13" t="s">
        <v>236</v>
      </c>
      <c r="B9" s="13"/>
      <c r="C9" s="13"/>
      <c r="D9" s="13"/>
      <c r="E9" s="13"/>
      <c r="F9" s="13"/>
      <c r="G9" s="13"/>
      <c r="H9" s="13"/>
      <c r="I9" s="13"/>
      <c r="J9" s="13"/>
      <c r="K9" s="13"/>
      <c r="L9" s="13"/>
      <c r="M9" s="97">
        <f>SUM(M7:M8)</f>
        <v>0</v>
      </c>
      <c r="N9" s="169">
        <f>SUM(N7:N8)</f>
        <v>0</v>
      </c>
      <c r="O9" s="34"/>
      <c r="P9" s="118">
        <f t="shared" ref="P9:U9" si="0">SUM(P7:P8)</f>
        <v>0</v>
      </c>
      <c r="Q9" s="94">
        <f t="shared" si="0"/>
        <v>0</v>
      </c>
      <c r="R9" s="118">
        <f t="shared" si="0"/>
        <v>0</v>
      </c>
      <c r="S9" s="118">
        <f t="shared" si="0"/>
        <v>0</v>
      </c>
      <c r="T9" s="118">
        <f t="shared" si="0"/>
        <v>0</v>
      </c>
      <c r="U9" s="118">
        <f t="shared" si="0"/>
        <v>0</v>
      </c>
      <c r="V9" s="28"/>
      <c r="W9" s="68"/>
      <c r="X9" s="79"/>
      <c r="Y9" s="28"/>
      <c r="Z9" s="28"/>
    </row>
    <row r="10" spans="1:26">
      <c r="A10" s="34"/>
      <c r="B10" s="33"/>
      <c r="C10" s="33"/>
      <c r="D10" s="34"/>
      <c r="E10" s="34"/>
      <c r="F10" s="34"/>
      <c r="G10" s="36"/>
      <c r="H10" s="36"/>
      <c r="I10" s="34"/>
      <c r="J10" s="34"/>
      <c r="K10" s="37"/>
      <c r="L10" s="34"/>
      <c r="M10" s="39"/>
      <c r="N10" s="39"/>
      <c r="O10" s="34"/>
      <c r="P10" s="34"/>
      <c r="Q10" s="34"/>
      <c r="R10" s="34"/>
      <c r="S10" s="34"/>
      <c r="T10" s="34"/>
      <c r="U10" s="34"/>
      <c r="V10" s="28"/>
      <c r="W10" s="28"/>
      <c r="X10" s="28"/>
      <c r="Y10" s="28"/>
      <c r="Z10" s="28"/>
    </row>
    <row r="11" spans="1:26">
      <c r="A11" s="34"/>
      <c r="B11" s="33"/>
      <c r="C11" s="32"/>
      <c r="D11" s="34"/>
      <c r="E11" s="35"/>
      <c r="F11" s="36"/>
      <c r="G11" s="36"/>
      <c r="H11" s="36"/>
      <c r="I11" s="36"/>
      <c r="J11" s="35"/>
      <c r="K11" s="34"/>
      <c r="L11" s="37"/>
      <c r="M11" s="39"/>
      <c r="N11" s="40"/>
      <c r="O11" s="34"/>
      <c r="P11" s="99"/>
      <c r="Q11" s="99"/>
      <c r="R11" s="99"/>
      <c r="S11" s="34"/>
      <c r="T11" s="99"/>
      <c r="U11" s="34"/>
      <c r="V11" s="28"/>
      <c r="W11" s="28"/>
      <c r="X11" s="28"/>
      <c r="Y11" s="28"/>
      <c r="Z11" s="28"/>
    </row>
    <row r="12" spans="1:26">
      <c r="A12" s="34" t="s">
        <v>122</v>
      </c>
      <c r="B12" s="33"/>
      <c r="C12" s="33"/>
      <c r="D12" s="34"/>
      <c r="E12" s="35"/>
      <c r="F12" s="34"/>
      <c r="G12" s="34"/>
      <c r="H12" s="34"/>
      <c r="I12" s="34"/>
      <c r="J12" s="35"/>
      <c r="K12" s="34"/>
      <c r="L12" s="37"/>
      <c r="M12" s="39"/>
      <c r="N12" s="40"/>
      <c r="O12" s="34"/>
      <c r="P12" s="99"/>
      <c r="Q12" s="99"/>
      <c r="R12" s="34"/>
      <c r="S12" s="34"/>
      <c r="T12" s="34"/>
      <c r="U12" s="34"/>
      <c r="V12" s="28"/>
      <c r="W12" s="28"/>
      <c r="X12" s="28"/>
      <c r="Y12" s="28"/>
      <c r="Z12" s="28"/>
    </row>
    <row r="13" spans="1:26">
      <c r="A13" s="170" t="s">
        <v>123</v>
      </c>
      <c r="B13" s="28"/>
      <c r="C13" s="28"/>
      <c r="D13" s="28"/>
      <c r="E13" s="28"/>
      <c r="F13" s="28"/>
      <c r="G13" s="28"/>
      <c r="H13" s="28"/>
      <c r="I13" s="28"/>
      <c r="J13" s="28"/>
      <c r="K13" s="28"/>
      <c r="L13" s="28"/>
      <c r="M13" s="68"/>
      <c r="N13" s="68"/>
      <c r="O13" s="28"/>
      <c r="P13" s="28"/>
      <c r="Q13" s="28"/>
      <c r="R13" s="28"/>
      <c r="S13" s="28"/>
      <c r="T13" s="28"/>
      <c r="U13" s="28"/>
      <c r="V13" s="28"/>
      <c r="W13" s="28"/>
      <c r="X13" s="28"/>
      <c r="Y13" s="28"/>
      <c r="Z13" s="2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6:Q6"/>
    <mergeCell ref="R6:S6"/>
    <mergeCell ref="T6:U6"/>
    <mergeCell ref="A9:L9"/>
  </mergeCells>
  <conditionalFormatting sqref="K7:K8 J8 M8:N8">
    <cfRule type="expression" dxfId="72" priority="2">
      <formula>$K7=#REF!</formula>
    </cfRule>
  </conditionalFormatting>
  <pageMargins left="0.7" right="0.7" top="0.75" bottom="0.75" header="0.51180555555555496" footer="0.51180555555555496"/>
  <pageSetup paperSize="9"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FF"/>
    <pageSetUpPr fitToPage="1"/>
  </sheetPr>
  <dimension ref="A1:Z999"/>
  <sheetViews>
    <sheetView zoomScaleNormal="100" workbookViewId="0">
      <selection activeCell="K7" sqref="K7"/>
    </sheetView>
  </sheetViews>
  <sheetFormatPr defaultRowHeight="14.4"/>
  <cols>
    <col min="1" max="1" width="8.6640625" customWidth="1"/>
    <col min="2" max="2" width="15.33203125" customWidth="1"/>
    <col min="3" max="3" width="14.109375" customWidth="1"/>
    <col min="4" max="10" width="8.6640625" customWidth="1"/>
    <col min="11" max="11" width="11.44140625"/>
    <col min="12" max="12" width="8.6640625" customWidth="1"/>
    <col min="13" max="13" width="12.6640625" customWidth="1"/>
    <col min="14" max="14" width="13.6640625" customWidth="1"/>
    <col min="15" max="15" width="8.6640625" customWidth="1"/>
    <col min="16" max="16" width="11.33203125" customWidth="1"/>
    <col min="17" max="17" width="10.33203125" customWidth="1"/>
    <col min="18" max="18" width="10.88671875" customWidth="1"/>
    <col min="19" max="19" width="10.44140625" customWidth="1"/>
    <col min="20" max="20" width="10.5546875" customWidth="1"/>
    <col min="21" max="21" width="10.33203125" customWidth="1"/>
    <col min="22" max="22" width="8.6640625" customWidth="1"/>
    <col min="23" max="24" width="12.6640625" customWidth="1"/>
    <col min="25" max="26" width="8.6640625" customWidth="1"/>
    <col min="27" max="1025" width="14.44140625" customWidth="1"/>
  </cols>
  <sheetData>
    <row r="1" spans="1:26">
      <c r="A1" s="32" t="s">
        <v>13</v>
      </c>
      <c r="B1" s="34"/>
      <c r="C1" s="34"/>
      <c r="D1" s="34"/>
      <c r="E1" s="34"/>
      <c r="F1" s="34"/>
      <c r="G1" s="34"/>
      <c r="H1" s="34" t="s">
        <v>14</v>
      </c>
      <c r="I1" s="34"/>
      <c r="J1" s="34"/>
      <c r="K1" s="34"/>
      <c r="L1" s="34"/>
      <c r="M1" s="34"/>
      <c r="N1" s="37"/>
      <c r="O1" s="34"/>
      <c r="P1" s="34"/>
      <c r="Q1" s="34"/>
      <c r="R1" s="34"/>
      <c r="S1" s="34"/>
      <c r="T1" s="34"/>
      <c r="U1" s="34"/>
      <c r="V1" s="28"/>
      <c r="W1" s="28"/>
      <c r="X1" s="28"/>
      <c r="Y1" s="28"/>
      <c r="Z1" s="28"/>
    </row>
    <row r="2" spans="1:26">
      <c r="A2" s="34" t="s">
        <v>15</v>
      </c>
      <c r="B2" s="34"/>
      <c r="C2" s="34"/>
      <c r="D2" s="34"/>
      <c r="E2" s="34"/>
      <c r="F2" s="34"/>
      <c r="G2" s="34"/>
      <c r="H2" s="34"/>
      <c r="I2" s="34"/>
      <c r="J2" s="34"/>
      <c r="K2" s="34"/>
      <c r="L2" s="34"/>
      <c r="M2" s="34"/>
      <c r="N2" s="34"/>
      <c r="O2" s="34"/>
      <c r="P2" s="34"/>
      <c r="Q2" s="34"/>
      <c r="R2" s="34"/>
      <c r="S2" s="34"/>
      <c r="T2" s="34"/>
      <c r="U2" s="34"/>
      <c r="V2" s="28"/>
      <c r="W2" s="28"/>
      <c r="X2" s="28"/>
      <c r="Y2" s="28"/>
      <c r="Z2" s="28"/>
    </row>
    <row r="3" spans="1:26">
      <c r="A3" s="34"/>
      <c r="B3" s="34"/>
      <c r="C3" s="34"/>
      <c r="D3" s="34"/>
      <c r="E3" s="34"/>
      <c r="F3" s="34"/>
      <c r="G3" s="34"/>
      <c r="H3" s="34"/>
      <c r="I3" s="34"/>
      <c r="J3" s="34"/>
      <c r="K3" s="34"/>
      <c r="L3" s="34"/>
      <c r="M3" s="34"/>
      <c r="N3" s="37"/>
      <c r="O3" s="34"/>
      <c r="P3" s="34"/>
      <c r="Q3" s="34"/>
      <c r="R3" s="34"/>
      <c r="S3" s="34"/>
      <c r="T3" s="34"/>
      <c r="U3" s="34"/>
      <c r="V3" s="28"/>
      <c r="W3" s="28"/>
      <c r="X3" s="28"/>
      <c r="Y3" s="28"/>
      <c r="Z3" s="28"/>
    </row>
    <row r="4" spans="1:26">
      <c r="A4" s="41" t="s">
        <v>237</v>
      </c>
      <c r="B4" s="41"/>
      <c r="C4" s="41"/>
      <c r="D4" s="164"/>
      <c r="E4" s="41" t="s">
        <v>17</v>
      </c>
      <c r="F4" s="34"/>
      <c r="G4" s="34"/>
      <c r="H4" s="34"/>
      <c r="I4" s="34"/>
      <c r="J4" s="34"/>
      <c r="K4" s="34"/>
      <c r="L4" s="34"/>
      <c r="M4" s="34"/>
      <c r="N4" s="37"/>
      <c r="O4" s="34"/>
      <c r="P4" s="34"/>
      <c r="Q4" s="34"/>
      <c r="R4" s="34"/>
      <c r="S4" s="34"/>
      <c r="T4" s="34"/>
      <c r="U4" s="166"/>
      <c r="V4" s="28"/>
      <c r="W4" s="28"/>
      <c r="X4" s="28"/>
      <c r="Y4" s="28"/>
      <c r="Z4" s="28"/>
    </row>
    <row r="5" spans="1:26" ht="34.200000000000003">
      <c r="A5" s="33"/>
      <c r="B5" s="45"/>
      <c r="C5" s="33"/>
      <c r="D5" s="33"/>
      <c r="E5" s="33"/>
      <c r="F5" s="46" t="s">
        <v>18</v>
      </c>
      <c r="G5" s="47" t="s">
        <v>19</v>
      </c>
      <c r="H5" s="48" t="s">
        <v>20</v>
      </c>
      <c r="I5" s="46" t="s">
        <v>21</v>
      </c>
      <c r="J5" s="33"/>
      <c r="K5" s="33"/>
      <c r="L5" s="49"/>
      <c r="M5" s="33"/>
      <c r="N5" s="33"/>
      <c r="O5" s="34"/>
      <c r="P5" s="34"/>
      <c r="Q5" s="34"/>
      <c r="R5" s="34"/>
      <c r="S5" s="34"/>
      <c r="T5" s="34"/>
      <c r="U5" s="34"/>
      <c r="V5" s="28"/>
      <c r="W5" s="28"/>
      <c r="X5" s="28"/>
      <c r="Y5" s="28"/>
      <c r="Z5" s="28"/>
    </row>
    <row r="6" spans="1:26" ht="57">
      <c r="A6" s="52" t="s">
        <v>125</v>
      </c>
      <c r="B6" s="171" t="s">
        <v>23</v>
      </c>
      <c r="C6" s="172" t="s">
        <v>24</v>
      </c>
      <c r="D6" s="172" t="s">
        <v>25</v>
      </c>
      <c r="E6" s="173" t="s">
        <v>26</v>
      </c>
      <c r="F6" s="52" t="s">
        <v>27</v>
      </c>
      <c r="G6" s="53" t="s">
        <v>27</v>
      </c>
      <c r="H6" s="54" t="s">
        <v>27</v>
      </c>
      <c r="I6" s="52" t="s">
        <v>165</v>
      </c>
      <c r="J6" s="52" t="s">
        <v>29</v>
      </c>
      <c r="K6" s="55" t="s">
        <v>30</v>
      </c>
      <c r="L6" s="52" t="s">
        <v>31</v>
      </c>
      <c r="M6" s="171" t="s">
        <v>32</v>
      </c>
      <c r="N6" s="52" t="s">
        <v>33</v>
      </c>
      <c r="O6" s="34"/>
      <c r="P6" s="14" t="s">
        <v>34</v>
      </c>
      <c r="Q6" s="14"/>
      <c r="R6" s="10" t="s">
        <v>35</v>
      </c>
      <c r="S6" s="10"/>
      <c r="T6" s="12" t="s">
        <v>36</v>
      </c>
      <c r="U6" s="12"/>
      <c r="V6" s="28"/>
      <c r="W6" s="28"/>
      <c r="X6" s="28"/>
      <c r="Y6" s="28"/>
      <c r="Z6" s="28"/>
    </row>
    <row r="7" spans="1:26" ht="20.399999999999999">
      <c r="A7" s="110" t="s">
        <v>238</v>
      </c>
      <c r="B7" s="110" t="s">
        <v>239</v>
      </c>
      <c r="C7" s="58"/>
      <c r="D7" s="59"/>
      <c r="E7" s="110" t="s">
        <v>240</v>
      </c>
      <c r="F7" s="110">
        <v>60</v>
      </c>
      <c r="G7" s="174">
        <v>120</v>
      </c>
      <c r="H7" s="175">
        <v>150</v>
      </c>
      <c r="I7" s="58">
        <f>SUM(F7:H7)</f>
        <v>330</v>
      </c>
      <c r="J7" s="58"/>
      <c r="K7" s="62"/>
      <c r="L7" s="58" t="s">
        <v>40</v>
      </c>
      <c r="M7" s="62">
        <f>K7*I7</f>
        <v>0</v>
      </c>
      <c r="N7" s="62">
        <f>(M7*L7)+M7</f>
        <v>0</v>
      </c>
      <c r="O7" s="34"/>
      <c r="P7" s="118">
        <f>ROUND((F7*K7),2)</f>
        <v>0</v>
      </c>
      <c r="Q7" s="95">
        <f>ROUND((P7+P7*L7),2)</f>
        <v>0</v>
      </c>
      <c r="R7" s="94">
        <f>ROUND((G7*K7),2)</f>
        <v>0</v>
      </c>
      <c r="S7" s="94">
        <f>ROUND((R7+R7*L7),2)</f>
        <v>0</v>
      </c>
      <c r="T7" s="118">
        <f>ROUND((H7*K7),2)</f>
        <v>0</v>
      </c>
      <c r="U7" s="133">
        <f>ROUND((T7+T7*L7),2)</f>
        <v>0</v>
      </c>
      <c r="V7" s="28"/>
      <c r="W7" s="96"/>
      <c r="X7" s="28"/>
      <c r="Y7" s="28"/>
      <c r="Z7" s="28"/>
    </row>
    <row r="8" spans="1:26" ht="20.399999999999999">
      <c r="A8" s="110" t="s">
        <v>241</v>
      </c>
      <c r="B8" s="110" t="s">
        <v>242</v>
      </c>
      <c r="C8" s="58"/>
      <c r="D8" s="59"/>
      <c r="E8" s="110" t="s">
        <v>243</v>
      </c>
      <c r="F8" s="110">
        <v>10</v>
      </c>
      <c r="G8" s="174">
        <v>3</v>
      </c>
      <c r="H8" s="175">
        <v>20</v>
      </c>
      <c r="I8" s="58">
        <f>SUM(F8:H8)</f>
        <v>33</v>
      </c>
      <c r="J8" s="58"/>
      <c r="K8" s="62"/>
      <c r="L8" s="58" t="s">
        <v>40</v>
      </c>
      <c r="M8" s="62">
        <f>K8*I8</f>
        <v>0</v>
      </c>
      <c r="N8" s="62">
        <f>(M8*L8)+M8</f>
        <v>0</v>
      </c>
      <c r="O8" s="34"/>
      <c r="P8" s="118">
        <f>ROUND((F8*K8),2)</f>
        <v>0</v>
      </c>
      <c r="Q8" s="95">
        <f>ROUND((P8+P8*L8),2)</f>
        <v>0</v>
      </c>
      <c r="R8" s="94">
        <f>ROUND((G8*K8),2)</f>
        <v>0</v>
      </c>
      <c r="S8" s="94">
        <f>ROUND((R8+R8*L8),2)</f>
        <v>0</v>
      </c>
      <c r="T8" s="118">
        <f>ROUND((H8*K8),2)</f>
        <v>0</v>
      </c>
      <c r="U8" s="133">
        <f>ROUND((T8+T8*L8),2)</f>
        <v>0</v>
      </c>
      <c r="V8" s="28"/>
      <c r="W8" s="96"/>
      <c r="X8" s="28"/>
      <c r="Y8" s="28"/>
      <c r="Z8" s="28"/>
    </row>
    <row r="9" spans="1:26" ht="20.399999999999999">
      <c r="A9" s="110" t="s">
        <v>244</v>
      </c>
      <c r="B9" s="110" t="s">
        <v>245</v>
      </c>
      <c r="C9" s="58"/>
      <c r="D9" s="59"/>
      <c r="E9" s="110" t="s">
        <v>246</v>
      </c>
      <c r="F9" s="110">
        <v>50</v>
      </c>
      <c r="G9" s="174">
        <v>70</v>
      </c>
      <c r="H9" s="175">
        <v>70</v>
      </c>
      <c r="I9" s="58">
        <f>SUM(F9:H9)</f>
        <v>190</v>
      </c>
      <c r="J9" s="58"/>
      <c r="K9" s="62"/>
      <c r="L9" s="58" t="s">
        <v>40</v>
      </c>
      <c r="M9" s="62">
        <f>K9*I9</f>
        <v>0</v>
      </c>
      <c r="N9" s="62">
        <f>(M9*L9)+M9</f>
        <v>0</v>
      </c>
      <c r="O9" s="34"/>
      <c r="P9" s="118">
        <f>ROUND((F9*K9),2)</f>
        <v>0</v>
      </c>
      <c r="Q9" s="95">
        <f>ROUND((P9+P9*L9),2)</f>
        <v>0</v>
      </c>
      <c r="R9" s="94">
        <f>ROUND((G9*K9),2)</f>
        <v>0</v>
      </c>
      <c r="S9" s="94">
        <f>ROUND((R9+R9*L9),2)</f>
        <v>0</v>
      </c>
      <c r="T9" s="118">
        <f>ROUND((H9*K9),2)</f>
        <v>0</v>
      </c>
      <c r="U9" s="133">
        <f>ROUND((T9+T9*L9),2)</f>
        <v>0</v>
      </c>
      <c r="V9" s="28"/>
      <c r="W9" s="96"/>
      <c r="X9" s="28"/>
      <c r="Y9" s="28"/>
      <c r="Z9" s="28"/>
    </row>
    <row r="10" spans="1:26">
      <c r="A10" s="9" t="s">
        <v>247</v>
      </c>
      <c r="B10" s="9"/>
      <c r="C10" s="9"/>
      <c r="D10" s="9"/>
      <c r="E10" s="9"/>
      <c r="F10" s="9"/>
      <c r="G10" s="9"/>
      <c r="H10" s="9"/>
      <c r="I10" s="9"/>
      <c r="J10" s="9"/>
      <c r="K10" s="9"/>
      <c r="L10" s="9"/>
      <c r="M10" s="176">
        <f>SUM(M7:M9)</f>
        <v>0</v>
      </c>
      <c r="N10" s="177">
        <f>SUM(N7:N9)</f>
        <v>0</v>
      </c>
      <c r="O10" s="34"/>
      <c r="P10" s="65">
        <f t="shared" ref="P10:U10" si="0">SUM(P7:P9)</f>
        <v>0</v>
      </c>
      <c r="Q10" s="65">
        <f t="shared" si="0"/>
        <v>0</v>
      </c>
      <c r="R10" s="65">
        <f t="shared" si="0"/>
        <v>0</v>
      </c>
      <c r="S10" s="65">
        <f t="shared" si="0"/>
        <v>0</v>
      </c>
      <c r="T10" s="65">
        <f t="shared" si="0"/>
        <v>0</v>
      </c>
      <c r="U10" s="65">
        <f t="shared" si="0"/>
        <v>0</v>
      </c>
      <c r="V10" s="28"/>
      <c r="W10" s="96"/>
      <c r="X10" s="79"/>
      <c r="Y10" s="28"/>
      <c r="Z10" s="28"/>
    </row>
    <row r="11" spans="1:26">
      <c r="A11" s="34"/>
      <c r="B11" s="34"/>
      <c r="C11" s="34"/>
      <c r="D11" s="34"/>
      <c r="E11" s="34"/>
      <c r="F11" s="34"/>
      <c r="G11" s="34"/>
      <c r="H11" s="34"/>
      <c r="I11" s="34"/>
      <c r="J11" s="34"/>
      <c r="K11" s="37"/>
      <c r="L11" s="34"/>
      <c r="M11" s="37"/>
      <c r="N11" s="37"/>
      <c r="O11" s="34"/>
      <c r="P11" s="34"/>
      <c r="Q11" s="34"/>
      <c r="R11" s="34"/>
      <c r="S11" s="34"/>
      <c r="T11" s="34"/>
      <c r="U11" s="34"/>
      <c r="V11" s="28"/>
      <c r="W11" s="28"/>
      <c r="X11" s="28"/>
      <c r="Y11" s="28"/>
      <c r="Z11" s="28"/>
    </row>
    <row r="12" spans="1:26">
      <c r="A12" s="34" t="s">
        <v>122</v>
      </c>
      <c r="B12" s="34"/>
      <c r="C12" s="34"/>
      <c r="D12" s="34"/>
      <c r="E12" s="35"/>
      <c r="F12" s="36"/>
      <c r="G12" s="36"/>
      <c r="H12" s="36"/>
      <c r="I12" s="35"/>
      <c r="J12" s="35"/>
      <c r="K12" s="34"/>
      <c r="L12" s="37"/>
      <c r="M12" s="37"/>
      <c r="N12" s="34"/>
      <c r="O12" s="34"/>
      <c r="P12" s="99"/>
      <c r="Q12" s="99"/>
      <c r="R12" s="99"/>
      <c r="S12" s="34"/>
      <c r="T12" s="99"/>
      <c r="U12" s="34"/>
      <c r="V12" s="28"/>
      <c r="W12" s="28"/>
      <c r="X12" s="28"/>
      <c r="Y12" s="28"/>
      <c r="Z12" s="28"/>
    </row>
    <row r="13" spans="1:26">
      <c r="A13" s="34" t="s">
        <v>123</v>
      </c>
      <c r="B13" s="34"/>
      <c r="C13" s="34"/>
      <c r="D13" s="34"/>
      <c r="E13" s="35"/>
      <c r="F13" s="34"/>
      <c r="G13" s="34"/>
      <c r="H13" s="34"/>
      <c r="I13" s="34"/>
      <c r="J13" s="35"/>
      <c r="K13" s="34"/>
      <c r="L13" s="37"/>
      <c r="M13" s="37"/>
      <c r="N13" s="34"/>
      <c r="O13" s="34"/>
      <c r="P13" s="99"/>
      <c r="Q13" s="99"/>
      <c r="R13" s="34"/>
      <c r="S13" s="34"/>
      <c r="T13" s="34"/>
      <c r="U13" s="34"/>
      <c r="V13" s="28"/>
      <c r="W13" s="28"/>
      <c r="X13" s="28"/>
      <c r="Y13" s="28"/>
      <c r="Z13" s="28"/>
    </row>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4">
    <mergeCell ref="P6:Q6"/>
    <mergeCell ref="R6:S6"/>
    <mergeCell ref="T6:U6"/>
    <mergeCell ref="A10:L10"/>
  </mergeCells>
  <conditionalFormatting sqref="K7:K9 M7:N9">
    <cfRule type="expression" dxfId="71" priority="2">
      <formula>$K7=#REF!</formula>
    </cfRule>
  </conditionalFormatting>
  <pageMargins left="0.7" right="0.7" top="0.75" bottom="0.75" header="0.51180555555555496" footer="0.51180555555555496"/>
  <pageSetup paperSize="9" firstPageNumber="0"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FF"/>
    <pageSetUpPr fitToPage="1"/>
  </sheetPr>
  <dimension ref="A1:Z1000"/>
  <sheetViews>
    <sheetView zoomScaleNormal="100" workbookViewId="0">
      <selection activeCell="K8" sqref="K8"/>
    </sheetView>
  </sheetViews>
  <sheetFormatPr defaultRowHeight="14.4"/>
  <cols>
    <col min="1" max="1" width="8.6640625" customWidth="1"/>
    <col min="2" max="2" width="15" customWidth="1"/>
    <col min="3" max="3" width="12.5546875" customWidth="1"/>
    <col min="4" max="4" width="12.33203125" customWidth="1"/>
    <col min="5" max="12" width="8.6640625" customWidth="1"/>
    <col min="13" max="14" width="13.109375" customWidth="1"/>
    <col min="15" max="22" width="8.6640625" customWidth="1"/>
    <col min="23" max="23" width="11.6640625" customWidth="1"/>
    <col min="24" max="24" width="13.109375" customWidth="1"/>
    <col min="25" max="26" width="8.6640625" customWidth="1"/>
    <col min="27" max="1025" width="14.44140625" customWidth="1"/>
  </cols>
  <sheetData>
    <row r="1" spans="1:26">
      <c r="A1" s="32" t="s">
        <v>13</v>
      </c>
      <c r="B1" s="34"/>
      <c r="C1" s="34"/>
      <c r="D1" s="34"/>
      <c r="E1" s="34"/>
      <c r="F1" s="34"/>
      <c r="G1" s="34"/>
      <c r="H1" s="34" t="s">
        <v>14</v>
      </c>
      <c r="I1" s="34"/>
      <c r="J1" s="34"/>
      <c r="K1" s="34"/>
      <c r="L1" s="34"/>
      <c r="M1" s="37"/>
      <c r="N1" s="37"/>
      <c r="O1" s="34"/>
      <c r="P1" s="34"/>
      <c r="Q1" s="34"/>
      <c r="R1" s="34"/>
      <c r="S1" s="34"/>
      <c r="T1" s="34"/>
      <c r="U1" s="34"/>
      <c r="V1" s="28"/>
      <c r="W1" s="28"/>
      <c r="X1" s="28"/>
      <c r="Y1" s="28"/>
      <c r="Z1" s="28"/>
    </row>
    <row r="2" spans="1:26">
      <c r="A2" s="34" t="s">
        <v>15</v>
      </c>
      <c r="B2" s="34"/>
      <c r="C2" s="34"/>
      <c r="D2" s="34"/>
      <c r="E2" s="34"/>
      <c r="F2" s="34"/>
      <c r="G2" s="34"/>
      <c r="H2" s="34"/>
      <c r="I2" s="34"/>
      <c r="J2" s="34"/>
      <c r="K2" s="34"/>
      <c r="L2" s="34"/>
      <c r="M2" s="34"/>
      <c r="N2" s="34"/>
      <c r="O2" s="34"/>
      <c r="P2" s="34"/>
      <c r="Q2" s="34"/>
      <c r="R2" s="34"/>
      <c r="S2" s="34"/>
      <c r="T2" s="34"/>
      <c r="U2" s="34"/>
      <c r="V2" s="28"/>
      <c r="W2" s="28"/>
      <c r="X2" s="28"/>
      <c r="Y2" s="28"/>
      <c r="Z2" s="28"/>
    </row>
    <row r="3" spans="1:26">
      <c r="A3" s="34"/>
      <c r="B3" s="43"/>
      <c r="C3" s="43"/>
      <c r="D3" s="43"/>
      <c r="E3" s="34"/>
      <c r="F3" s="34"/>
      <c r="G3" s="34"/>
      <c r="H3" s="34"/>
      <c r="I3" s="34"/>
      <c r="J3" s="34"/>
      <c r="K3" s="34"/>
      <c r="L3" s="34"/>
      <c r="M3" s="37"/>
      <c r="N3" s="37"/>
      <c r="O3" s="34"/>
      <c r="P3" s="34"/>
      <c r="Q3" s="34"/>
      <c r="R3" s="34"/>
      <c r="S3" s="34"/>
      <c r="T3" s="34"/>
      <c r="U3" s="34"/>
      <c r="V3" s="28"/>
      <c r="W3" s="28"/>
      <c r="X3" s="28"/>
      <c r="Y3" s="28"/>
      <c r="Z3" s="28"/>
    </row>
    <row r="4" spans="1:26">
      <c r="A4" s="41" t="s">
        <v>248</v>
      </c>
      <c r="B4" s="34"/>
      <c r="C4" s="43"/>
      <c r="D4" s="43"/>
      <c r="E4" s="34"/>
      <c r="F4" s="103"/>
      <c r="G4" s="34"/>
      <c r="H4" s="34"/>
      <c r="I4" s="34"/>
      <c r="J4" s="34"/>
      <c r="K4" s="34"/>
      <c r="L4" s="34"/>
      <c r="M4" s="37"/>
      <c r="N4" s="37"/>
      <c r="O4" s="34"/>
      <c r="P4" s="34"/>
      <c r="Q4" s="34"/>
      <c r="R4" s="34"/>
      <c r="S4" s="34"/>
      <c r="T4" s="34"/>
      <c r="U4" s="34"/>
      <c r="V4" s="28"/>
      <c r="W4" s="28"/>
      <c r="X4" s="28"/>
      <c r="Y4" s="28"/>
      <c r="Z4" s="28"/>
    </row>
    <row r="5" spans="1:26">
      <c r="A5" s="41"/>
      <c r="B5" s="41"/>
      <c r="C5" s="41"/>
      <c r="D5" s="155"/>
      <c r="E5" s="166"/>
      <c r="F5" s="165" t="s">
        <v>17</v>
      </c>
      <c r="G5" s="178"/>
      <c r="H5" s="178"/>
      <c r="I5" s="34"/>
      <c r="J5" s="34"/>
      <c r="K5" s="34"/>
      <c r="L5" s="34"/>
      <c r="M5" s="34"/>
      <c r="N5" s="34"/>
      <c r="O5" s="166"/>
      <c r="P5" s="166"/>
      <c r="Q5" s="166"/>
      <c r="R5" s="166"/>
      <c r="S5" s="166"/>
      <c r="T5" s="166"/>
      <c r="U5" s="166"/>
      <c r="V5" s="28"/>
      <c r="W5" s="28"/>
      <c r="X5" s="28"/>
      <c r="Y5" s="28"/>
      <c r="Z5" s="28"/>
    </row>
    <row r="6" spans="1:26" ht="34.200000000000003">
      <c r="A6" s="33"/>
      <c r="B6" s="45"/>
      <c r="C6" s="33"/>
      <c r="D6" s="33"/>
      <c r="E6" s="33"/>
      <c r="F6" s="46" t="s">
        <v>18</v>
      </c>
      <c r="G6" s="47" t="s">
        <v>19</v>
      </c>
      <c r="H6" s="48" t="s">
        <v>20</v>
      </c>
      <c r="I6" s="46" t="s">
        <v>21</v>
      </c>
      <c r="J6" s="33"/>
      <c r="K6" s="33"/>
      <c r="L6" s="49"/>
      <c r="M6" s="33"/>
      <c r="N6" s="33"/>
      <c r="O6" s="34"/>
      <c r="P6" s="34"/>
      <c r="Q6" s="34"/>
      <c r="R6" s="34"/>
      <c r="S6" s="34"/>
      <c r="T6" s="34"/>
      <c r="U6" s="34"/>
      <c r="V6" s="28"/>
      <c r="W6" s="28"/>
      <c r="X6" s="28"/>
      <c r="Y6" s="28"/>
      <c r="Z6" s="28"/>
    </row>
    <row r="7" spans="1:26" ht="57">
      <c r="A7" s="52" t="s">
        <v>125</v>
      </c>
      <c r="B7" s="52" t="s">
        <v>23</v>
      </c>
      <c r="C7" s="51" t="s">
        <v>24</v>
      </c>
      <c r="D7" s="51" t="s">
        <v>25</v>
      </c>
      <c r="E7" s="52" t="s">
        <v>26</v>
      </c>
      <c r="F7" s="52" t="s">
        <v>27</v>
      </c>
      <c r="G7" s="53" t="s">
        <v>27</v>
      </c>
      <c r="H7" s="54" t="s">
        <v>27</v>
      </c>
      <c r="I7" s="52" t="s">
        <v>165</v>
      </c>
      <c r="J7" s="52" t="s">
        <v>29</v>
      </c>
      <c r="K7" s="55" t="s">
        <v>30</v>
      </c>
      <c r="L7" s="52" t="s">
        <v>31</v>
      </c>
      <c r="M7" s="171" t="s">
        <v>32</v>
      </c>
      <c r="N7" s="52" t="s">
        <v>33</v>
      </c>
      <c r="O7" s="34"/>
      <c r="P7" s="14" t="s">
        <v>34</v>
      </c>
      <c r="Q7" s="14"/>
      <c r="R7" s="10" t="s">
        <v>35</v>
      </c>
      <c r="S7" s="10"/>
      <c r="T7" s="12" t="s">
        <v>36</v>
      </c>
      <c r="U7" s="12"/>
      <c r="V7" s="28"/>
      <c r="W7" s="28"/>
      <c r="X7" s="28"/>
      <c r="Y7" s="28"/>
      <c r="Z7" s="28"/>
    </row>
    <row r="8" spans="1:26" ht="34.200000000000003">
      <c r="A8" s="114" t="s">
        <v>249</v>
      </c>
      <c r="B8" s="122" t="s">
        <v>250</v>
      </c>
      <c r="C8" s="179"/>
      <c r="D8" s="180"/>
      <c r="E8" s="46" t="s">
        <v>251</v>
      </c>
      <c r="F8" s="46">
        <v>3000</v>
      </c>
      <c r="G8" s="47">
        <v>1400</v>
      </c>
      <c r="H8" s="48">
        <v>1500</v>
      </c>
      <c r="I8" s="125">
        <f>SUM(F8:H8)</f>
        <v>5900</v>
      </c>
      <c r="J8" s="125"/>
      <c r="K8" s="181"/>
      <c r="L8" s="130">
        <v>0.08</v>
      </c>
      <c r="M8" s="131">
        <f>ROUND((I8*K8),2)</f>
        <v>0</v>
      </c>
      <c r="N8" s="182">
        <f>ROUND((M8+M8*L8),2)</f>
        <v>0</v>
      </c>
      <c r="O8" s="34"/>
      <c r="P8" s="118">
        <f>ROUND((F8*K8),2)</f>
        <v>0</v>
      </c>
      <c r="Q8" s="95">
        <f>ROUND((P8+P8*L8),2)</f>
        <v>0</v>
      </c>
      <c r="R8" s="94">
        <f>ROUND((G8*K8),2)</f>
        <v>0</v>
      </c>
      <c r="S8" s="95">
        <f>ROUND((R8+R8*L8),2)</f>
        <v>0</v>
      </c>
      <c r="T8" s="133">
        <f>ROUND((H8*K8),2)</f>
        <v>0</v>
      </c>
      <c r="U8" s="133">
        <f>ROUND((T8+T8*L8),2)</f>
        <v>0</v>
      </c>
      <c r="V8" s="28"/>
      <c r="W8" s="68"/>
      <c r="X8" s="79"/>
      <c r="Y8" s="28"/>
      <c r="Z8" s="28"/>
    </row>
    <row r="9" spans="1:26" ht="15" customHeight="1">
      <c r="A9" s="13" t="s">
        <v>252</v>
      </c>
      <c r="B9" s="13"/>
      <c r="C9" s="13"/>
      <c r="D9" s="13"/>
      <c r="E9" s="13"/>
      <c r="F9" s="13"/>
      <c r="G9" s="13"/>
      <c r="H9" s="13"/>
      <c r="I9" s="13"/>
      <c r="J9" s="13"/>
      <c r="K9" s="13"/>
      <c r="L9" s="13"/>
      <c r="M9" s="183">
        <f>SUM(M8)</f>
        <v>0</v>
      </c>
      <c r="N9" s="184">
        <f>SUM(N8)</f>
        <v>0</v>
      </c>
      <c r="O9" s="34"/>
      <c r="P9" s="65">
        <f t="shared" ref="P9:U9" si="0">SUM(P8)</f>
        <v>0</v>
      </c>
      <c r="Q9" s="65">
        <f t="shared" si="0"/>
        <v>0</v>
      </c>
      <c r="R9" s="65">
        <f t="shared" si="0"/>
        <v>0</v>
      </c>
      <c r="S9" s="65">
        <f t="shared" si="0"/>
        <v>0</v>
      </c>
      <c r="T9" s="65">
        <f t="shared" si="0"/>
        <v>0</v>
      </c>
      <c r="U9" s="65">
        <f t="shared" si="0"/>
        <v>0</v>
      </c>
      <c r="V9" s="28"/>
      <c r="W9" s="28"/>
      <c r="X9" s="28"/>
      <c r="Y9" s="28"/>
      <c r="Z9" s="28"/>
    </row>
    <row r="10" spans="1:26">
      <c r="A10" s="34"/>
      <c r="B10" s="34"/>
      <c r="C10" s="34"/>
      <c r="D10" s="34"/>
      <c r="E10" s="34"/>
      <c r="F10" s="34"/>
      <c r="G10" s="34"/>
      <c r="H10" s="34"/>
      <c r="I10" s="34"/>
      <c r="J10" s="34"/>
      <c r="K10" s="37"/>
      <c r="L10" s="34"/>
      <c r="M10" s="37"/>
      <c r="N10" s="37"/>
      <c r="O10" s="34"/>
      <c r="P10" s="34"/>
      <c r="Q10" s="34"/>
      <c r="R10" s="34"/>
      <c r="S10" s="34"/>
      <c r="T10" s="34"/>
      <c r="U10" s="34"/>
      <c r="V10" s="28"/>
      <c r="W10" s="28"/>
      <c r="X10" s="28"/>
      <c r="Y10" s="28"/>
      <c r="Z10" s="28"/>
    </row>
    <row r="11" spans="1:26">
      <c r="A11" s="34"/>
      <c r="B11" s="34"/>
      <c r="C11" s="34"/>
      <c r="D11" s="34"/>
      <c r="E11" s="35"/>
      <c r="F11" s="36"/>
      <c r="G11" s="36"/>
      <c r="H11" s="36"/>
      <c r="I11" s="35"/>
      <c r="J11" s="35"/>
      <c r="K11" s="34"/>
      <c r="L11" s="37"/>
      <c r="M11" s="37"/>
      <c r="N11" s="34"/>
      <c r="O11" s="34"/>
      <c r="P11" s="99"/>
      <c r="Q11" s="99"/>
      <c r="R11" s="99"/>
      <c r="S11" s="34"/>
      <c r="T11" s="99"/>
      <c r="U11" s="34"/>
      <c r="V11" s="28"/>
      <c r="W11" s="28"/>
      <c r="X11" s="28"/>
      <c r="Y11" s="28"/>
      <c r="Z11" s="28"/>
    </row>
    <row r="12" spans="1:26">
      <c r="A12" s="34" t="s">
        <v>122</v>
      </c>
      <c r="B12" s="34"/>
      <c r="C12" s="34"/>
      <c r="D12" s="34"/>
      <c r="E12" s="35"/>
      <c r="F12" s="34"/>
      <c r="G12" s="34"/>
      <c r="H12" s="34"/>
      <c r="I12" s="34"/>
      <c r="J12" s="35"/>
      <c r="K12" s="34"/>
      <c r="L12" s="37"/>
      <c r="M12" s="37"/>
      <c r="N12" s="34"/>
      <c r="O12" s="34"/>
      <c r="P12" s="99"/>
      <c r="Q12" s="99"/>
      <c r="R12" s="34"/>
      <c r="S12" s="34"/>
      <c r="T12" s="34"/>
      <c r="U12" s="34"/>
      <c r="V12" s="28"/>
      <c r="W12" s="28"/>
      <c r="X12" s="28"/>
      <c r="Y12" s="28"/>
      <c r="Z12" s="28"/>
    </row>
    <row r="13" spans="1:26">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c r="A14" s="28" t="s">
        <v>123</v>
      </c>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P7:Q7"/>
    <mergeCell ref="R7:S7"/>
    <mergeCell ref="T7:U7"/>
    <mergeCell ref="A9:L9"/>
  </mergeCells>
  <pageMargins left="0.7" right="0.7" top="0.75" bottom="0.75" header="0.51180555555555496" footer="0.51180555555555496"/>
  <pageSetup paperSize="9" firstPageNumber="0"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FF"/>
    <pageSetUpPr fitToPage="1"/>
  </sheetPr>
  <dimension ref="A1:Z1009"/>
  <sheetViews>
    <sheetView zoomScaleNormal="100" workbookViewId="0">
      <selection activeCell="B19" sqref="B19"/>
    </sheetView>
  </sheetViews>
  <sheetFormatPr defaultRowHeight="14.4"/>
  <cols>
    <col min="1" max="1" width="6.33203125" customWidth="1"/>
    <col min="2" max="2" width="25.5546875" customWidth="1"/>
    <col min="3" max="3" width="13.6640625" customWidth="1"/>
    <col min="4" max="4" width="7.6640625" customWidth="1"/>
    <col min="5" max="10" width="8.6640625" customWidth="1"/>
    <col min="11" max="11" width="9.6640625" customWidth="1"/>
    <col min="12" max="12" width="8.6640625" customWidth="1"/>
    <col min="13" max="13" width="11.6640625" customWidth="1"/>
    <col min="14" max="14" width="11.33203125" customWidth="1"/>
    <col min="15" max="22" width="8.6640625" customWidth="1"/>
    <col min="23" max="23" width="24.109375" customWidth="1"/>
    <col min="24" max="24" width="8.6640625" customWidth="1"/>
    <col min="25" max="25" width="12.109375" customWidth="1"/>
    <col min="26" max="26" width="8.6640625" customWidth="1"/>
    <col min="27" max="1025" width="14.44140625" customWidth="1"/>
  </cols>
  <sheetData>
    <row r="1" spans="1:26">
      <c r="A1" s="185" t="s">
        <v>13</v>
      </c>
      <c r="B1" s="100"/>
      <c r="C1" s="100"/>
      <c r="D1" s="185"/>
      <c r="E1" s="185"/>
      <c r="F1" s="185"/>
      <c r="G1" s="185"/>
      <c r="H1" s="185" t="s">
        <v>14</v>
      </c>
      <c r="I1" s="185"/>
      <c r="J1" s="185"/>
      <c r="K1" s="185"/>
      <c r="L1" s="185"/>
      <c r="M1" s="185"/>
      <c r="N1" s="185"/>
      <c r="O1" s="185"/>
      <c r="P1" s="185"/>
      <c r="Q1" s="185"/>
      <c r="R1" s="185"/>
      <c r="S1" s="185"/>
      <c r="T1" s="185"/>
      <c r="U1" s="185"/>
      <c r="V1" s="28"/>
      <c r="W1" s="28"/>
      <c r="X1" s="28"/>
      <c r="Y1" s="28"/>
      <c r="Z1" s="28"/>
    </row>
    <row r="2" spans="1:26">
      <c r="A2" s="185" t="s">
        <v>15</v>
      </c>
      <c r="B2" s="100"/>
      <c r="C2" s="100"/>
      <c r="D2" s="185"/>
      <c r="E2" s="185"/>
      <c r="F2" s="185"/>
      <c r="G2" s="185"/>
      <c r="H2" s="185"/>
      <c r="I2" s="185"/>
      <c r="J2" s="185"/>
      <c r="K2" s="185"/>
      <c r="L2" s="185"/>
      <c r="M2" s="185"/>
      <c r="N2" s="185"/>
      <c r="O2" s="185"/>
      <c r="P2" s="185"/>
      <c r="Q2" s="185"/>
      <c r="R2" s="185"/>
      <c r="S2" s="185"/>
      <c r="T2" s="185"/>
      <c r="U2" s="185"/>
      <c r="V2" s="28"/>
      <c r="W2" s="28"/>
      <c r="X2" s="28"/>
      <c r="Y2" s="28"/>
      <c r="Z2" s="28"/>
    </row>
    <row r="3" spans="1:26">
      <c r="A3" s="185"/>
      <c r="B3" s="100"/>
      <c r="C3" s="100"/>
      <c r="D3" s="185"/>
      <c r="E3" s="185"/>
      <c r="F3" s="185"/>
      <c r="G3" s="185"/>
      <c r="H3" s="185"/>
      <c r="I3" s="185"/>
      <c r="J3" s="185"/>
      <c r="K3" s="185"/>
      <c r="L3" s="185"/>
      <c r="M3" s="185"/>
      <c r="N3" s="185"/>
      <c r="O3" s="185"/>
      <c r="P3" s="185"/>
      <c r="Q3" s="185"/>
      <c r="R3" s="185"/>
      <c r="S3" s="185"/>
      <c r="T3" s="185"/>
      <c r="U3" s="185"/>
      <c r="V3" s="28"/>
      <c r="W3" s="28"/>
      <c r="X3" s="28"/>
      <c r="Y3" s="28"/>
      <c r="Z3" s="28"/>
    </row>
    <row r="4" spans="1:26">
      <c r="A4" s="186" t="s">
        <v>253</v>
      </c>
      <c r="B4" s="100"/>
      <c r="C4" s="100"/>
      <c r="D4" s="185"/>
      <c r="E4" s="187"/>
      <c r="F4" s="185"/>
      <c r="G4" s="185"/>
      <c r="H4" s="185"/>
      <c r="I4" s="185"/>
      <c r="J4" s="185"/>
      <c r="K4" s="185"/>
      <c r="L4" s="185"/>
      <c r="M4" s="185"/>
      <c r="N4" s="185"/>
      <c r="O4" s="185"/>
      <c r="P4" s="185"/>
      <c r="Q4" s="185"/>
      <c r="R4" s="185"/>
      <c r="S4" s="185"/>
      <c r="T4" s="185"/>
      <c r="U4" s="185"/>
      <c r="V4" s="28"/>
      <c r="W4" s="28"/>
      <c r="X4" s="28"/>
      <c r="Y4" s="28"/>
      <c r="Z4" s="28"/>
    </row>
    <row r="5" spans="1:26">
      <c r="A5" s="186"/>
      <c r="B5" s="102"/>
      <c r="C5" s="102"/>
      <c r="D5" s="188"/>
      <c r="E5" s="188"/>
      <c r="F5" s="186" t="s">
        <v>17</v>
      </c>
      <c r="G5" s="188"/>
      <c r="H5" s="188"/>
      <c r="I5" s="188"/>
      <c r="J5" s="188"/>
      <c r="K5" s="188"/>
      <c r="L5" s="188"/>
      <c r="M5" s="188"/>
      <c r="N5" s="188"/>
      <c r="O5" s="188"/>
      <c r="P5" s="188"/>
      <c r="Q5" s="188"/>
      <c r="R5" s="188"/>
      <c r="S5" s="188"/>
      <c r="T5" s="188"/>
      <c r="U5" s="188"/>
      <c r="V5" s="28"/>
      <c r="W5" s="28"/>
      <c r="X5" s="28"/>
      <c r="Y5" s="28"/>
      <c r="Z5" s="28"/>
    </row>
    <row r="6" spans="1:26" ht="30.6">
      <c r="A6" s="100"/>
      <c r="B6" s="104"/>
      <c r="C6" s="100"/>
      <c r="D6" s="100"/>
      <c r="E6" s="100"/>
      <c r="F6" s="105" t="s">
        <v>18</v>
      </c>
      <c r="G6" s="106" t="s">
        <v>19</v>
      </c>
      <c r="H6" s="107" t="s">
        <v>20</v>
      </c>
      <c r="I6" s="105" t="s">
        <v>21</v>
      </c>
      <c r="J6" s="100"/>
      <c r="K6" s="100"/>
      <c r="L6" s="108"/>
      <c r="M6" s="100"/>
      <c r="N6" s="100"/>
      <c r="O6" s="185"/>
      <c r="P6" s="185"/>
      <c r="Q6" s="185"/>
      <c r="R6" s="185"/>
      <c r="S6" s="185"/>
      <c r="T6" s="185"/>
      <c r="U6" s="185"/>
      <c r="V6" s="28"/>
      <c r="W6" s="28"/>
      <c r="X6" s="28"/>
      <c r="Y6" s="28"/>
      <c r="Z6" s="28"/>
    </row>
    <row r="7" spans="1:26" ht="40.799999999999997">
      <c r="A7" s="110" t="s">
        <v>125</v>
      </c>
      <c r="B7" s="110" t="s">
        <v>23</v>
      </c>
      <c r="C7" s="111" t="s">
        <v>24</v>
      </c>
      <c r="D7" s="111" t="s">
        <v>25</v>
      </c>
      <c r="E7" s="110" t="s">
        <v>26</v>
      </c>
      <c r="F7" s="52" t="s">
        <v>27</v>
      </c>
      <c r="G7" s="53" t="s">
        <v>27</v>
      </c>
      <c r="H7" s="54" t="s">
        <v>27</v>
      </c>
      <c r="I7" s="110" t="s">
        <v>165</v>
      </c>
      <c r="J7" s="110" t="s">
        <v>29</v>
      </c>
      <c r="K7" s="112" t="s">
        <v>30</v>
      </c>
      <c r="L7" s="110" t="s">
        <v>31</v>
      </c>
      <c r="M7" s="189" t="s">
        <v>32</v>
      </c>
      <c r="N7" s="110" t="s">
        <v>33</v>
      </c>
      <c r="O7" s="185"/>
      <c r="P7" s="8" t="s">
        <v>34</v>
      </c>
      <c r="Q7" s="8"/>
      <c r="R7" s="7" t="s">
        <v>35</v>
      </c>
      <c r="S7" s="7"/>
      <c r="T7" s="6" t="s">
        <v>36</v>
      </c>
      <c r="U7" s="6"/>
      <c r="V7" s="28"/>
      <c r="W7" s="28"/>
      <c r="X7" s="28"/>
      <c r="Y7" s="28"/>
      <c r="Z7" s="28"/>
    </row>
    <row r="8" spans="1:26" ht="20.399999999999999">
      <c r="A8" s="157" t="s">
        <v>254</v>
      </c>
      <c r="B8" s="121" t="s">
        <v>255</v>
      </c>
      <c r="C8" s="58"/>
      <c r="D8" s="59"/>
      <c r="E8" s="110" t="s">
        <v>256</v>
      </c>
      <c r="F8" s="110">
        <v>4</v>
      </c>
      <c r="G8" s="174">
        <v>0</v>
      </c>
      <c r="H8" s="175">
        <v>0</v>
      </c>
      <c r="I8" s="58">
        <f t="shared" ref="I8:I41" si="0">SUM(F8:H8)</f>
        <v>4</v>
      </c>
      <c r="J8" s="58"/>
      <c r="K8" s="62"/>
      <c r="L8" s="58" t="s">
        <v>40</v>
      </c>
      <c r="M8" s="62">
        <f t="shared" ref="M8:M41" si="1">K8*I8</f>
        <v>0</v>
      </c>
      <c r="N8" s="62">
        <f t="shared" ref="N8:N41" si="2">(M8*L8)+M8</f>
        <v>0</v>
      </c>
      <c r="O8" s="185"/>
      <c r="P8" s="191">
        <f t="shared" ref="P8:P41" si="3">ROUND((F8*K8),2)</f>
        <v>0</v>
      </c>
      <c r="Q8" s="192">
        <f t="shared" ref="Q8:Q41" si="4">ROUND((P8+P8*L8),2)</f>
        <v>0</v>
      </c>
      <c r="R8" s="193">
        <f t="shared" ref="R8:R41" si="5">ROUND((G8*K8),2)</f>
        <v>0</v>
      </c>
      <c r="S8" s="193">
        <f t="shared" ref="S8:S41" si="6">ROUND((R8+R8*L8),2)</f>
        <v>0</v>
      </c>
      <c r="T8" s="191">
        <f t="shared" ref="T8:T41" si="7">ROUND((H8*K8),2)</f>
        <v>0</v>
      </c>
      <c r="U8" s="194">
        <f t="shared" ref="U8:U41" si="8">ROUND((T8+T8*L8),2)</f>
        <v>0</v>
      </c>
      <c r="V8" s="28"/>
      <c r="W8" s="96"/>
      <c r="X8" s="28"/>
      <c r="Y8" s="79"/>
      <c r="Z8" s="28"/>
    </row>
    <row r="9" spans="1:26" ht="36" customHeight="1">
      <c r="A9" s="157" t="s">
        <v>257</v>
      </c>
      <c r="B9" s="121" t="s">
        <v>258</v>
      </c>
      <c r="C9" s="58"/>
      <c r="D9" s="59"/>
      <c r="E9" s="110" t="s">
        <v>259</v>
      </c>
      <c r="F9" s="110">
        <v>4</v>
      </c>
      <c r="G9" s="174">
        <v>0</v>
      </c>
      <c r="H9" s="175">
        <v>0</v>
      </c>
      <c r="I9" s="58">
        <f t="shared" si="0"/>
        <v>4</v>
      </c>
      <c r="J9" s="58"/>
      <c r="K9" s="62"/>
      <c r="L9" s="58" t="s">
        <v>40</v>
      </c>
      <c r="M9" s="62">
        <f t="shared" si="1"/>
        <v>0</v>
      </c>
      <c r="N9" s="62">
        <f t="shared" si="2"/>
        <v>0</v>
      </c>
      <c r="O9" s="185"/>
      <c r="P9" s="191">
        <f t="shared" si="3"/>
        <v>0</v>
      </c>
      <c r="Q9" s="192">
        <f t="shared" si="4"/>
        <v>0</v>
      </c>
      <c r="R9" s="193">
        <f t="shared" si="5"/>
        <v>0</v>
      </c>
      <c r="S9" s="193">
        <f t="shared" si="6"/>
        <v>0</v>
      </c>
      <c r="T9" s="191">
        <f t="shared" si="7"/>
        <v>0</v>
      </c>
      <c r="U9" s="194">
        <f t="shared" si="8"/>
        <v>0</v>
      </c>
      <c r="V9" s="28"/>
      <c r="W9" s="96"/>
      <c r="X9" s="28"/>
      <c r="Y9" s="79"/>
      <c r="Z9" s="28"/>
    </row>
    <row r="10" spans="1:26" ht="20.399999999999999">
      <c r="A10" s="157" t="s">
        <v>260</v>
      </c>
      <c r="B10" s="121" t="s">
        <v>261</v>
      </c>
      <c r="C10" s="58"/>
      <c r="D10" s="59"/>
      <c r="E10" s="121" t="s">
        <v>262</v>
      </c>
      <c r="F10" s="110">
        <v>1</v>
      </c>
      <c r="G10" s="174">
        <v>0</v>
      </c>
      <c r="H10" s="175">
        <v>1</v>
      </c>
      <c r="I10" s="58">
        <f t="shared" si="0"/>
        <v>2</v>
      </c>
      <c r="J10" s="58"/>
      <c r="K10" s="62"/>
      <c r="L10" s="58" t="s">
        <v>40</v>
      </c>
      <c r="M10" s="62">
        <f t="shared" si="1"/>
        <v>0</v>
      </c>
      <c r="N10" s="62">
        <f t="shared" si="2"/>
        <v>0</v>
      </c>
      <c r="O10" s="185"/>
      <c r="P10" s="191">
        <f t="shared" si="3"/>
        <v>0</v>
      </c>
      <c r="Q10" s="192">
        <f t="shared" si="4"/>
        <v>0</v>
      </c>
      <c r="R10" s="193">
        <f t="shared" si="5"/>
        <v>0</v>
      </c>
      <c r="S10" s="193">
        <f t="shared" si="6"/>
        <v>0</v>
      </c>
      <c r="T10" s="191">
        <f t="shared" si="7"/>
        <v>0</v>
      </c>
      <c r="U10" s="194">
        <f t="shared" si="8"/>
        <v>0</v>
      </c>
      <c r="V10" s="28"/>
      <c r="W10" s="96"/>
      <c r="X10" s="28"/>
      <c r="Y10" s="79"/>
      <c r="Z10" s="28"/>
    </row>
    <row r="11" spans="1:26" ht="20.399999999999999">
      <c r="A11" s="157" t="s">
        <v>263</v>
      </c>
      <c r="B11" s="121" t="s">
        <v>264</v>
      </c>
      <c r="C11" s="58"/>
      <c r="D11" s="59"/>
      <c r="E11" s="121" t="s">
        <v>265</v>
      </c>
      <c r="F11" s="110">
        <v>1</v>
      </c>
      <c r="G11" s="174">
        <v>0</v>
      </c>
      <c r="H11" s="175">
        <v>1</v>
      </c>
      <c r="I11" s="58">
        <f t="shared" si="0"/>
        <v>2</v>
      </c>
      <c r="J11" s="58"/>
      <c r="K11" s="62"/>
      <c r="L11" s="58" t="s">
        <v>40</v>
      </c>
      <c r="M11" s="62">
        <f t="shared" si="1"/>
        <v>0</v>
      </c>
      <c r="N11" s="62">
        <f t="shared" si="2"/>
        <v>0</v>
      </c>
      <c r="O11" s="185"/>
      <c r="P11" s="191">
        <f t="shared" si="3"/>
        <v>0</v>
      </c>
      <c r="Q11" s="192">
        <f t="shared" si="4"/>
        <v>0</v>
      </c>
      <c r="R11" s="193">
        <f t="shared" si="5"/>
        <v>0</v>
      </c>
      <c r="S11" s="193">
        <f t="shared" si="6"/>
        <v>0</v>
      </c>
      <c r="T11" s="191">
        <f t="shared" si="7"/>
        <v>0</v>
      </c>
      <c r="U11" s="194">
        <f t="shared" si="8"/>
        <v>0</v>
      </c>
      <c r="V11" s="28"/>
      <c r="W11" s="96"/>
      <c r="X11" s="28"/>
      <c r="Y11" s="79"/>
      <c r="Z11" s="28"/>
    </row>
    <row r="12" spans="1:26" ht="20.399999999999999">
      <c r="A12" s="157" t="s">
        <v>266</v>
      </c>
      <c r="B12" s="121" t="s">
        <v>267</v>
      </c>
      <c r="C12" s="58"/>
      <c r="D12" s="59"/>
      <c r="E12" s="121" t="s">
        <v>268</v>
      </c>
      <c r="F12" s="110">
        <v>2</v>
      </c>
      <c r="G12" s="174">
        <v>1</v>
      </c>
      <c r="H12" s="175">
        <v>2</v>
      </c>
      <c r="I12" s="58">
        <f t="shared" si="0"/>
        <v>5</v>
      </c>
      <c r="J12" s="58"/>
      <c r="K12" s="62"/>
      <c r="L12" s="58" t="s">
        <v>40</v>
      </c>
      <c r="M12" s="62">
        <f t="shared" si="1"/>
        <v>0</v>
      </c>
      <c r="N12" s="62">
        <f t="shared" si="2"/>
        <v>0</v>
      </c>
      <c r="O12" s="185"/>
      <c r="P12" s="191">
        <f t="shared" si="3"/>
        <v>0</v>
      </c>
      <c r="Q12" s="192">
        <f t="shared" si="4"/>
        <v>0</v>
      </c>
      <c r="R12" s="193">
        <f t="shared" si="5"/>
        <v>0</v>
      </c>
      <c r="S12" s="193">
        <f t="shared" si="6"/>
        <v>0</v>
      </c>
      <c r="T12" s="191">
        <f t="shared" si="7"/>
        <v>0</v>
      </c>
      <c r="U12" s="194">
        <f t="shared" si="8"/>
        <v>0</v>
      </c>
      <c r="V12" s="28"/>
      <c r="W12" s="96"/>
      <c r="X12" s="28"/>
      <c r="Y12" s="79"/>
      <c r="Z12" s="28"/>
    </row>
    <row r="13" spans="1:26" ht="20.399999999999999">
      <c r="A13" s="157" t="s">
        <v>269</v>
      </c>
      <c r="B13" s="121" t="s">
        <v>270</v>
      </c>
      <c r="C13" s="58"/>
      <c r="D13" s="59"/>
      <c r="E13" s="110" t="s">
        <v>271</v>
      </c>
      <c r="F13" s="110">
        <v>2</v>
      </c>
      <c r="G13" s="174">
        <v>1</v>
      </c>
      <c r="H13" s="175">
        <v>2</v>
      </c>
      <c r="I13" s="58">
        <f t="shared" si="0"/>
        <v>5</v>
      </c>
      <c r="J13" s="58"/>
      <c r="K13" s="62"/>
      <c r="L13" s="58" t="s">
        <v>40</v>
      </c>
      <c r="M13" s="62">
        <f t="shared" si="1"/>
        <v>0</v>
      </c>
      <c r="N13" s="62">
        <f t="shared" si="2"/>
        <v>0</v>
      </c>
      <c r="O13" s="185"/>
      <c r="P13" s="191">
        <f t="shared" si="3"/>
        <v>0</v>
      </c>
      <c r="Q13" s="192">
        <f t="shared" si="4"/>
        <v>0</v>
      </c>
      <c r="R13" s="193">
        <f t="shared" si="5"/>
        <v>0</v>
      </c>
      <c r="S13" s="193">
        <f t="shared" si="6"/>
        <v>0</v>
      </c>
      <c r="T13" s="191">
        <f t="shared" si="7"/>
        <v>0</v>
      </c>
      <c r="U13" s="194">
        <f t="shared" si="8"/>
        <v>0</v>
      </c>
      <c r="V13" s="28"/>
      <c r="W13" s="96"/>
      <c r="X13" s="28"/>
      <c r="Y13" s="79"/>
      <c r="Z13" s="28"/>
    </row>
    <row r="14" spans="1:26" ht="20.399999999999999">
      <c r="A14" s="157" t="s">
        <v>272</v>
      </c>
      <c r="B14" s="121" t="s">
        <v>273</v>
      </c>
      <c r="C14" s="58"/>
      <c r="D14" s="59"/>
      <c r="E14" s="121" t="s">
        <v>274</v>
      </c>
      <c r="F14" s="110">
        <v>25</v>
      </c>
      <c r="G14" s="174">
        <v>11</v>
      </c>
      <c r="H14" s="175">
        <v>2</v>
      </c>
      <c r="I14" s="58">
        <f t="shared" si="0"/>
        <v>38</v>
      </c>
      <c r="J14" s="58"/>
      <c r="K14" s="62"/>
      <c r="L14" s="58" t="s">
        <v>40</v>
      </c>
      <c r="M14" s="62">
        <f t="shared" si="1"/>
        <v>0</v>
      </c>
      <c r="N14" s="62">
        <f t="shared" si="2"/>
        <v>0</v>
      </c>
      <c r="O14" s="185"/>
      <c r="P14" s="191">
        <f t="shared" si="3"/>
        <v>0</v>
      </c>
      <c r="Q14" s="192">
        <f t="shared" si="4"/>
        <v>0</v>
      </c>
      <c r="R14" s="193">
        <f t="shared" si="5"/>
        <v>0</v>
      </c>
      <c r="S14" s="193">
        <f t="shared" si="6"/>
        <v>0</v>
      </c>
      <c r="T14" s="191">
        <f t="shared" si="7"/>
        <v>0</v>
      </c>
      <c r="U14" s="194">
        <f t="shared" si="8"/>
        <v>0</v>
      </c>
      <c r="V14" s="28"/>
      <c r="W14" s="96"/>
      <c r="X14" s="28"/>
      <c r="Y14" s="79"/>
      <c r="Z14" s="28"/>
    </row>
    <row r="15" spans="1:26" ht="20.399999999999999">
      <c r="A15" s="157" t="s">
        <v>275</v>
      </c>
      <c r="B15" s="121" t="s">
        <v>276</v>
      </c>
      <c r="C15" s="58"/>
      <c r="D15" s="59"/>
      <c r="E15" s="121" t="s">
        <v>277</v>
      </c>
      <c r="F15" s="110">
        <v>20</v>
      </c>
      <c r="G15" s="174">
        <v>13</v>
      </c>
      <c r="H15" s="175">
        <v>2</v>
      </c>
      <c r="I15" s="58">
        <f t="shared" si="0"/>
        <v>35</v>
      </c>
      <c r="J15" s="58"/>
      <c r="K15" s="62"/>
      <c r="L15" s="58" t="s">
        <v>40</v>
      </c>
      <c r="M15" s="62">
        <f t="shared" si="1"/>
        <v>0</v>
      </c>
      <c r="N15" s="62">
        <f t="shared" si="2"/>
        <v>0</v>
      </c>
      <c r="O15" s="185"/>
      <c r="P15" s="191">
        <f t="shared" si="3"/>
        <v>0</v>
      </c>
      <c r="Q15" s="192">
        <f t="shared" si="4"/>
        <v>0</v>
      </c>
      <c r="R15" s="193">
        <f t="shared" si="5"/>
        <v>0</v>
      </c>
      <c r="S15" s="193">
        <f t="shared" si="6"/>
        <v>0</v>
      </c>
      <c r="T15" s="191">
        <f t="shared" si="7"/>
        <v>0</v>
      </c>
      <c r="U15" s="194">
        <f t="shared" si="8"/>
        <v>0</v>
      </c>
      <c r="V15" s="28"/>
      <c r="W15" s="96"/>
      <c r="X15" s="28"/>
      <c r="Y15" s="79"/>
      <c r="Z15" s="28"/>
    </row>
    <row r="16" spans="1:26" ht="20.399999999999999">
      <c r="A16" s="157" t="s">
        <v>278</v>
      </c>
      <c r="B16" s="121" t="s">
        <v>279</v>
      </c>
      <c r="C16" s="58"/>
      <c r="D16" s="59"/>
      <c r="E16" s="121" t="s">
        <v>280</v>
      </c>
      <c r="F16" s="110">
        <v>20</v>
      </c>
      <c r="G16" s="174">
        <v>1</v>
      </c>
      <c r="H16" s="175">
        <v>2</v>
      </c>
      <c r="I16" s="58">
        <f t="shared" si="0"/>
        <v>23</v>
      </c>
      <c r="J16" s="58"/>
      <c r="K16" s="62"/>
      <c r="L16" s="58" t="s">
        <v>40</v>
      </c>
      <c r="M16" s="62">
        <f t="shared" si="1"/>
        <v>0</v>
      </c>
      <c r="N16" s="62">
        <f t="shared" si="2"/>
        <v>0</v>
      </c>
      <c r="O16" s="185"/>
      <c r="P16" s="191">
        <f t="shared" si="3"/>
        <v>0</v>
      </c>
      <c r="Q16" s="192">
        <f t="shared" si="4"/>
        <v>0</v>
      </c>
      <c r="R16" s="193">
        <f t="shared" si="5"/>
        <v>0</v>
      </c>
      <c r="S16" s="193">
        <f t="shared" si="6"/>
        <v>0</v>
      </c>
      <c r="T16" s="191">
        <f t="shared" si="7"/>
        <v>0</v>
      </c>
      <c r="U16" s="194">
        <f t="shared" si="8"/>
        <v>0</v>
      </c>
      <c r="V16" s="28"/>
      <c r="W16" s="96"/>
      <c r="X16" s="28"/>
      <c r="Y16" s="79"/>
      <c r="Z16" s="28"/>
    </row>
    <row r="17" spans="1:26" ht="20.399999999999999">
      <c r="A17" s="157" t="s">
        <v>281</v>
      </c>
      <c r="B17" s="110" t="s">
        <v>282</v>
      </c>
      <c r="C17" s="58"/>
      <c r="D17" s="59"/>
      <c r="E17" s="110" t="s">
        <v>283</v>
      </c>
      <c r="F17" s="110">
        <v>30</v>
      </c>
      <c r="G17" s="174">
        <v>1</v>
      </c>
      <c r="H17" s="175">
        <v>3</v>
      </c>
      <c r="I17" s="58">
        <f t="shared" si="0"/>
        <v>34</v>
      </c>
      <c r="J17" s="58"/>
      <c r="K17" s="62"/>
      <c r="L17" s="58" t="s">
        <v>40</v>
      </c>
      <c r="M17" s="62">
        <f t="shared" si="1"/>
        <v>0</v>
      </c>
      <c r="N17" s="62">
        <f t="shared" si="2"/>
        <v>0</v>
      </c>
      <c r="O17" s="185"/>
      <c r="P17" s="191">
        <f t="shared" si="3"/>
        <v>0</v>
      </c>
      <c r="Q17" s="192">
        <f t="shared" si="4"/>
        <v>0</v>
      </c>
      <c r="R17" s="193">
        <f t="shared" si="5"/>
        <v>0</v>
      </c>
      <c r="S17" s="193">
        <f t="shared" si="6"/>
        <v>0</v>
      </c>
      <c r="T17" s="191">
        <f t="shared" si="7"/>
        <v>0</v>
      </c>
      <c r="U17" s="194">
        <f t="shared" si="8"/>
        <v>0</v>
      </c>
      <c r="V17" s="28"/>
      <c r="W17" s="96"/>
      <c r="X17" s="28"/>
      <c r="Y17" s="79"/>
      <c r="Z17" s="28"/>
    </row>
    <row r="18" spans="1:26" ht="30.6">
      <c r="A18" s="157" t="s">
        <v>284</v>
      </c>
      <c r="B18" s="121" t="s">
        <v>285</v>
      </c>
      <c r="C18" s="58"/>
      <c r="D18" s="59"/>
      <c r="E18" s="121" t="s">
        <v>286</v>
      </c>
      <c r="F18" s="110">
        <v>1</v>
      </c>
      <c r="G18" s="174">
        <v>0</v>
      </c>
      <c r="H18" s="175">
        <v>1</v>
      </c>
      <c r="I18" s="58">
        <f t="shared" si="0"/>
        <v>2</v>
      </c>
      <c r="J18" s="58"/>
      <c r="K18" s="62"/>
      <c r="L18" s="58" t="s">
        <v>40</v>
      </c>
      <c r="M18" s="62">
        <f t="shared" si="1"/>
        <v>0</v>
      </c>
      <c r="N18" s="62">
        <f t="shared" si="2"/>
        <v>0</v>
      </c>
      <c r="O18" s="185"/>
      <c r="P18" s="191">
        <f t="shared" si="3"/>
        <v>0</v>
      </c>
      <c r="Q18" s="192">
        <f t="shared" si="4"/>
        <v>0</v>
      </c>
      <c r="R18" s="193">
        <f t="shared" si="5"/>
        <v>0</v>
      </c>
      <c r="S18" s="193">
        <f t="shared" si="6"/>
        <v>0</v>
      </c>
      <c r="T18" s="191">
        <f t="shared" si="7"/>
        <v>0</v>
      </c>
      <c r="U18" s="194">
        <f t="shared" si="8"/>
        <v>0</v>
      </c>
      <c r="V18" s="28"/>
      <c r="W18" s="96"/>
      <c r="X18" s="28"/>
      <c r="Y18" s="79"/>
      <c r="Z18" s="28"/>
    </row>
    <row r="19" spans="1:26" ht="30.6">
      <c r="A19" s="157" t="s">
        <v>287</v>
      </c>
      <c r="B19" s="121" t="s">
        <v>288</v>
      </c>
      <c r="C19" s="58"/>
      <c r="D19" s="59"/>
      <c r="E19" s="121" t="s">
        <v>289</v>
      </c>
      <c r="F19" s="110">
        <v>1</v>
      </c>
      <c r="G19" s="174">
        <v>0</v>
      </c>
      <c r="H19" s="175">
        <v>1</v>
      </c>
      <c r="I19" s="58">
        <f t="shared" si="0"/>
        <v>2</v>
      </c>
      <c r="J19" s="58"/>
      <c r="K19" s="62"/>
      <c r="L19" s="58" t="s">
        <v>40</v>
      </c>
      <c r="M19" s="62">
        <f t="shared" si="1"/>
        <v>0</v>
      </c>
      <c r="N19" s="62">
        <f t="shared" si="2"/>
        <v>0</v>
      </c>
      <c r="O19" s="185"/>
      <c r="P19" s="191">
        <f t="shared" si="3"/>
        <v>0</v>
      </c>
      <c r="Q19" s="192">
        <f t="shared" si="4"/>
        <v>0</v>
      </c>
      <c r="R19" s="193">
        <f t="shared" si="5"/>
        <v>0</v>
      </c>
      <c r="S19" s="193">
        <f t="shared" si="6"/>
        <v>0</v>
      </c>
      <c r="T19" s="191">
        <f t="shared" si="7"/>
        <v>0</v>
      </c>
      <c r="U19" s="194">
        <f t="shared" si="8"/>
        <v>0</v>
      </c>
      <c r="V19" s="28"/>
      <c r="W19" s="96"/>
      <c r="X19" s="28"/>
      <c r="Y19" s="79"/>
      <c r="Z19" s="28"/>
    </row>
    <row r="20" spans="1:26" ht="20.399999999999999">
      <c r="A20" s="157" t="s">
        <v>290</v>
      </c>
      <c r="B20" s="160" t="s">
        <v>291</v>
      </c>
      <c r="C20" s="88"/>
      <c r="D20" s="89"/>
      <c r="E20" s="160" t="s">
        <v>292</v>
      </c>
      <c r="F20" s="110">
        <v>2</v>
      </c>
      <c r="G20" s="174">
        <v>0</v>
      </c>
      <c r="H20" s="175">
        <v>0</v>
      </c>
      <c r="I20" s="86">
        <f t="shared" si="0"/>
        <v>2</v>
      </c>
      <c r="J20" s="86"/>
      <c r="K20" s="195"/>
      <c r="L20" s="86" t="s">
        <v>40</v>
      </c>
      <c r="M20" s="195">
        <f t="shared" si="1"/>
        <v>0</v>
      </c>
      <c r="N20" s="195">
        <f t="shared" si="2"/>
        <v>0</v>
      </c>
      <c r="O20" s="185"/>
      <c r="P20" s="191">
        <f t="shared" si="3"/>
        <v>0</v>
      </c>
      <c r="Q20" s="192">
        <f t="shared" si="4"/>
        <v>0</v>
      </c>
      <c r="R20" s="193">
        <f t="shared" si="5"/>
        <v>0</v>
      </c>
      <c r="S20" s="193">
        <f t="shared" si="6"/>
        <v>0</v>
      </c>
      <c r="T20" s="191">
        <f t="shared" si="7"/>
        <v>0</v>
      </c>
      <c r="U20" s="194">
        <f t="shared" si="8"/>
        <v>0</v>
      </c>
      <c r="V20" s="28"/>
      <c r="W20" s="96"/>
      <c r="X20" s="28"/>
      <c r="Y20" s="79"/>
      <c r="Z20" s="28"/>
    </row>
    <row r="21" spans="1:26" ht="20.399999999999999">
      <c r="A21" s="157" t="s">
        <v>293</v>
      </c>
      <c r="B21" s="160" t="s">
        <v>294</v>
      </c>
      <c r="C21" s="88"/>
      <c r="D21" s="89"/>
      <c r="E21" s="160" t="s">
        <v>295</v>
      </c>
      <c r="F21" s="110">
        <v>2</v>
      </c>
      <c r="G21" s="174">
        <v>0</v>
      </c>
      <c r="H21" s="175">
        <v>0</v>
      </c>
      <c r="I21" s="86">
        <f t="shared" si="0"/>
        <v>2</v>
      </c>
      <c r="J21" s="86"/>
      <c r="K21" s="195"/>
      <c r="L21" s="86" t="s">
        <v>40</v>
      </c>
      <c r="M21" s="195">
        <f t="shared" si="1"/>
        <v>0</v>
      </c>
      <c r="N21" s="195">
        <f t="shared" si="2"/>
        <v>0</v>
      </c>
      <c r="O21" s="185"/>
      <c r="P21" s="191">
        <f t="shared" si="3"/>
        <v>0</v>
      </c>
      <c r="Q21" s="192">
        <f t="shared" si="4"/>
        <v>0</v>
      </c>
      <c r="R21" s="193">
        <f t="shared" si="5"/>
        <v>0</v>
      </c>
      <c r="S21" s="193">
        <f t="shared" si="6"/>
        <v>0</v>
      </c>
      <c r="T21" s="191">
        <f t="shared" si="7"/>
        <v>0</v>
      </c>
      <c r="U21" s="194">
        <f t="shared" si="8"/>
        <v>0</v>
      </c>
      <c r="V21" s="28"/>
      <c r="W21" s="96"/>
      <c r="X21" s="28"/>
      <c r="Y21" s="79"/>
      <c r="Z21" s="28"/>
    </row>
    <row r="22" spans="1:26" ht="20.399999999999999">
      <c r="A22" s="157" t="s">
        <v>296</v>
      </c>
      <c r="B22" s="160" t="s">
        <v>297</v>
      </c>
      <c r="C22" s="88"/>
      <c r="D22" s="89"/>
      <c r="E22" s="160" t="s">
        <v>298</v>
      </c>
      <c r="F22" s="110">
        <v>2</v>
      </c>
      <c r="G22" s="174">
        <v>0</v>
      </c>
      <c r="H22" s="175">
        <v>0</v>
      </c>
      <c r="I22" s="86">
        <f t="shared" si="0"/>
        <v>2</v>
      </c>
      <c r="J22" s="86"/>
      <c r="K22" s="195"/>
      <c r="L22" s="86" t="s">
        <v>40</v>
      </c>
      <c r="M22" s="195">
        <f t="shared" si="1"/>
        <v>0</v>
      </c>
      <c r="N22" s="195">
        <f t="shared" si="2"/>
        <v>0</v>
      </c>
      <c r="O22" s="185"/>
      <c r="P22" s="191">
        <f t="shared" si="3"/>
        <v>0</v>
      </c>
      <c r="Q22" s="192">
        <f t="shared" si="4"/>
        <v>0</v>
      </c>
      <c r="R22" s="193">
        <f t="shared" si="5"/>
        <v>0</v>
      </c>
      <c r="S22" s="193">
        <f t="shared" si="6"/>
        <v>0</v>
      </c>
      <c r="T22" s="191">
        <f t="shared" si="7"/>
        <v>0</v>
      </c>
      <c r="U22" s="194">
        <f t="shared" si="8"/>
        <v>0</v>
      </c>
      <c r="V22" s="28"/>
      <c r="W22" s="96"/>
      <c r="X22" s="28"/>
      <c r="Y22" s="79"/>
      <c r="Z22" s="28"/>
    </row>
    <row r="23" spans="1:26" ht="20.399999999999999">
      <c r="A23" s="157" t="s">
        <v>299</v>
      </c>
      <c r="B23" s="160" t="s">
        <v>300</v>
      </c>
      <c r="C23" s="88"/>
      <c r="D23" s="89"/>
      <c r="E23" s="160" t="s">
        <v>301</v>
      </c>
      <c r="F23" s="110">
        <v>2</v>
      </c>
      <c r="G23" s="174">
        <v>0</v>
      </c>
      <c r="H23" s="175">
        <v>0</v>
      </c>
      <c r="I23" s="86">
        <f t="shared" si="0"/>
        <v>2</v>
      </c>
      <c r="J23" s="86"/>
      <c r="K23" s="195"/>
      <c r="L23" s="86" t="s">
        <v>40</v>
      </c>
      <c r="M23" s="195">
        <f t="shared" si="1"/>
        <v>0</v>
      </c>
      <c r="N23" s="195">
        <f t="shared" si="2"/>
        <v>0</v>
      </c>
      <c r="O23" s="185"/>
      <c r="P23" s="191">
        <f t="shared" si="3"/>
        <v>0</v>
      </c>
      <c r="Q23" s="192">
        <f t="shared" si="4"/>
        <v>0</v>
      </c>
      <c r="R23" s="193">
        <f t="shared" si="5"/>
        <v>0</v>
      </c>
      <c r="S23" s="193">
        <f t="shared" si="6"/>
        <v>0</v>
      </c>
      <c r="T23" s="191">
        <f t="shared" si="7"/>
        <v>0</v>
      </c>
      <c r="U23" s="194">
        <f t="shared" si="8"/>
        <v>0</v>
      </c>
      <c r="V23" s="28"/>
      <c r="W23" s="96"/>
      <c r="X23" s="28"/>
      <c r="Y23" s="79"/>
      <c r="Z23" s="28"/>
    </row>
    <row r="24" spans="1:26" ht="20.399999999999999">
      <c r="A24" s="157" t="s">
        <v>302</v>
      </c>
      <c r="B24" s="160" t="s">
        <v>303</v>
      </c>
      <c r="C24" s="88"/>
      <c r="D24" s="89"/>
      <c r="E24" s="160" t="s">
        <v>304</v>
      </c>
      <c r="F24" s="110">
        <v>50</v>
      </c>
      <c r="G24" s="174">
        <v>0</v>
      </c>
      <c r="H24" s="175">
        <v>0</v>
      </c>
      <c r="I24" s="86">
        <f t="shared" si="0"/>
        <v>50</v>
      </c>
      <c r="J24" s="86"/>
      <c r="K24" s="195"/>
      <c r="L24" s="86" t="s">
        <v>40</v>
      </c>
      <c r="M24" s="195">
        <f t="shared" si="1"/>
        <v>0</v>
      </c>
      <c r="N24" s="195">
        <f t="shared" si="2"/>
        <v>0</v>
      </c>
      <c r="O24" s="185"/>
      <c r="P24" s="191">
        <f t="shared" si="3"/>
        <v>0</v>
      </c>
      <c r="Q24" s="192">
        <f t="shared" si="4"/>
        <v>0</v>
      </c>
      <c r="R24" s="193">
        <f t="shared" si="5"/>
        <v>0</v>
      </c>
      <c r="S24" s="193">
        <f t="shared" si="6"/>
        <v>0</v>
      </c>
      <c r="T24" s="191">
        <f t="shared" si="7"/>
        <v>0</v>
      </c>
      <c r="U24" s="194">
        <f t="shared" si="8"/>
        <v>0</v>
      </c>
      <c r="V24" s="28"/>
      <c r="W24" s="96"/>
      <c r="X24" s="28"/>
      <c r="Y24" s="79"/>
      <c r="Z24" s="28"/>
    </row>
    <row r="25" spans="1:26" ht="20.399999999999999">
      <c r="A25" s="157" t="s">
        <v>305</v>
      </c>
      <c r="B25" s="121" t="s">
        <v>306</v>
      </c>
      <c r="C25" s="58"/>
      <c r="D25" s="59"/>
      <c r="E25" s="110" t="s">
        <v>307</v>
      </c>
      <c r="F25" s="110">
        <v>2</v>
      </c>
      <c r="G25" s="174">
        <v>1</v>
      </c>
      <c r="H25" s="175">
        <v>1</v>
      </c>
      <c r="I25" s="58">
        <f t="shared" si="0"/>
        <v>4</v>
      </c>
      <c r="J25" s="58"/>
      <c r="K25" s="62"/>
      <c r="L25" s="58" t="s">
        <v>40</v>
      </c>
      <c r="M25" s="62">
        <f t="shared" si="1"/>
        <v>0</v>
      </c>
      <c r="N25" s="62">
        <f t="shared" si="2"/>
        <v>0</v>
      </c>
      <c r="O25" s="185"/>
      <c r="P25" s="191">
        <f t="shared" si="3"/>
        <v>0</v>
      </c>
      <c r="Q25" s="192">
        <f t="shared" si="4"/>
        <v>0</v>
      </c>
      <c r="R25" s="193">
        <f t="shared" si="5"/>
        <v>0</v>
      </c>
      <c r="S25" s="193">
        <f t="shared" si="6"/>
        <v>0</v>
      </c>
      <c r="T25" s="191">
        <f t="shared" si="7"/>
        <v>0</v>
      </c>
      <c r="U25" s="194">
        <f t="shared" si="8"/>
        <v>0</v>
      </c>
      <c r="V25" s="28"/>
      <c r="W25" s="96"/>
      <c r="X25" s="28"/>
      <c r="Y25" s="79"/>
      <c r="Z25" s="28"/>
    </row>
    <row r="26" spans="1:26" ht="15.75" customHeight="1">
      <c r="A26" s="157" t="s">
        <v>308</v>
      </c>
      <c r="B26" s="121" t="s">
        <v>309</v>
      </c>
      <c r="C26" s="58"/>
      <c r="D26" s="59"/>
      <c r="E26" s="110" t="s">
        <v>310</v>
      </c>
      <c r="F26" s="110">
        <v>2</v>
      </c>
      <c r="G26" s="174">
        <v>0</v>
      </c>
      <c r="H26" s="175">
        <v>1</v>
      </c>
      <c r="I26" s="58">
        <f t="shared" si="0"/>
        <v>3</v>
      </c>
      <c r="J26" s="58"/>
      <c r="K26" s="62"/>
      <c r="L26" s="58" t="s">
        <v>40</v>
      </c>
      <c r="M26" s="62">
        <f t="shared" si="1"/>
        <v>0</v>
      </c>
      <c r="N26" s="62">
        <f t="shared" si="2"/>
        <v>0</v>
      </c>
      <c r="O26" s="185"/>
      <c r="P26" s="191">
        <f t="shared" si="3"/>
        <v>0</v>
      </c>
      <c r="Q26" s="192">
        <f t="shared" si="4"/>
        <v>0</v>
      </c>
      <c r="R26" s="193">
        <f t="shared" si="5"/>
        <v>0</v>
      </c>
      <c r="S26" s="193">
        <f t="shared" si="6"/>
        <v>0</v>
      </c>
      <c r="T26" s="191">
        <f t="shared" si="7"/>
        <v>0</v>
      </c>
      <c r="U26" s="194">
        <f t="shared" si="8"/>
        <v>0</v>
      </c>
      <c r="V26" s="28"/>
      <c r="W26" s="96"/>
      <c r="X26" s="28"/>
      <c r="Y26" s="79"/>
      <c r="Z26" s="28"/>
    </row>
    <row r="27" spans="1:26" ht="15.75" customHeight="1">
      <c r="A27" s="157" t="s">
        <v>311</v>
      </c>
      <c r="B27" s="121" t="s">
        <v>312</v>
      </c>
      <c r="C27" s="58"/>
      <c r="D27" s="59"/>
      <c r="E27" s="110" t="s">
        <v>313</v>
      </c>
      <c r="F27" s="110">
        <v>3</v>
      </c>
      <c r="G27" s="174">
        <v>1</v>
      </c>
      <c r="H27" s="175">
        <v>1</v>
      </c>
      <c r="I27" s="58">
        <f t="shared" si="0"/>
        <v>5</v>
      </c>
      <c r="J27" s="58"/>
      <c r="K27" s="62"/>
      <c r="L27" s="58" t="s">
        <v>40</v>
      </c>
      <c r="M27" s="62">
        <f t="shared" si="1"/>
        <v>0</v>
      </c>
      <c r="N27" s="62">
        <f t="shared" si="2"/>
        <v>0</v>
      </c>
      <c r="O27" s="185"/>
      <c r="P27" s="191">
        <f t="shared" si="3"/>
        <v>0</v>
      </c>
      <c r="Q27" s="192">
        <f t="shared" si="4"/>
        <v>0</v>
      </c>
      <c r="R27" s="193">
        <f t="shared" si="5"/>
        <v>0</v>
      </c>
      <c r="S27" s="193">
        <f t="shared" si="6"/>
        <v>0</v>
      </c>
      <c r="T27" s="191">
        <f t="shared" si="7"/>
        <v>0</v>
      </c>
      <c r="U27" s="194">
        <f t="shared" si="8"/>
        <v>0</v>
      </c>
      <c r="V27" s="28"/>
      <c r="W27" s="96"/>
      <c r="X27" s="28"/>
      <c r="Y27" s="79"/>
      <c r="Z27" s="28"/>
    </row>
    <row r="28" spans="1:26" ht="15.75" customHeight="1">
      <c r="A28" s="157" t="s">
        <v>314</v>
      </c>
      <c r="B28" s="121" t="s">
        <v>315</v>
      </c>
      <c r="C28" s="58"/>
      <c r="D28" s="59"/>
      <c r="E28" s="110" t="s">
        <v>316</v>
      </c>
      <c r="F28" s="110">
        <v>2</v>
      </c>
      <c r="G28" s="174">
        <v>0</v>
      </c>
      <c r="H28" s="175">
        <v>1</v>
      </c>
      <c r="I28" s="58">
        <f t="shared" si="0"/>
        <v>3</v>
      </c>
      <c r="J28" s="58"/>
      <c r="K28" s="62"/>
      <c r="L28" s="58" t="s">
        <v>40</v>
      </c>
      <c r="M28" s="62">
        <f t="shared" si="1"/>
        <v>0</v>
      </c>
      <c r="N28" s="62">
        <f t="shared" si="2"/>
        <v>0</v>
      </c>
      <c r="O28" s="185"/>
      <c r="P28" s="191">
        <f t="shared" si="3"/>
        <v>0</v>
      </c>
      <c r="Q28" s="192">
        <f t="shared" si="4"/>
        <v>0</v>
      </c>
      <c r="R28" s="193">
        <f t="shared" si="5"/>
        <v>0</v>
      </c>
      <c r="S28" s="193">
        <f t="shared" si="6"/>
        <v>0</v>
      </c>
      <c r="T28" s="191">
        <f t="shared" si="7"/>
        <v>0</v>
      </c>
      <c r="U28" s="194">
        <f t="shared" si="8"/>
        <v>0</v>
      </c>
      <c r="V28" s="28"/>
      <c r="W28" s="96"/>
      <c r="X28" s="28"/>
      <c r="Y28" s="79"/>
      <c r="Z28" s="28"/>
    </row>
    <row r="29" spans="1:26" ht="15.75" customHeight="1">
      <c r="A29" s="157" t="s">
        <v>317</v>
      </c>
      <c r="B29" s="121" t="s">
        <v>318</v>
      </c>
      <c r="C29" s="58"/>
      <c r="D29" s="59"/>
      <c r="E29" s="121" t="s">
        <v>319</v>
      </c>
      <c r="F29" s="110">
        <v>20</v>
      </c>
      <c r="G29" s="174">
        <v>0</v>
      </c>
      <c r="H29" s="175">
        <v>1</v>
      </c>
      <c r="I29" s="58">
        <f t="shared" si="0"/>
        <v>21</v>
      </c>
      <c r="J29" s="58"/>
      <c r="K29" s="62"/>
      <c r="L29" s="58" t="s">
        <v>40</v>
      </c>
      <c r="M29" s="62">
        <f t="shared" si="1"/>
        <v>0</v>
      </c>
      <c r="N29" s="62">
        <f t="shared" si="2"/>
        <v>0</v>
      </c>
      <c r="O29" s="185"/>
      <c r="P29" s="191">
        <f t="shared" si="3"/>
        <v>0</v>
      </c>
      <c r="Q29" s="192">
        <f t="shared" si="4"/>
        <v>0</v>
      </c>
      <c r="R29" s="193">
        <f t="shared" si="5"/>
        <v>0</v>
      </c>
      <c r="S29" s="193">
        <f t="shared" si="6"/>
        <v>0</v>
      </c>
      <c r="T29" s="191">
        <f t="shared" si="7"/>
        <v>0</v>
      </c>
      <c r="U29" s="194">
        <f t="shared" si="8"/>
        <v>0</v>
      </c>
      <c r="V29" s="28"/>
      <c r="W29" s="96"/>
      <c r="X29" s="28"/>
      <c r="Y29" s="79"/>
      <c r="Z29" s="28"/>
    </row>
    <row r="30" spans="1:26" ht="15.75" customHeight="1">
      <c r="A30" s="157" t="s">
        <v>320</v>
      </c>
      <c r="B30" s="160" t="s">
        <v>321</v>
      </c>
      <c r="C30" s="88"/>
      <c r="D30" s="89"/>
      <c r="E30" s="160" t="s">
        <v>322</v>
      </c>
      <c r="F30" s="110">
        <v>10</v>
      </c>
      <c r="G30" s="174">
        <v>1</v>
      </c>
      <c r="H30" s="175">
        <v>2</v>
      </c>
      <c r="I30" s="58">
        <f t="shared" si="0"/>
        <v>13</v>
      </c>
      <c r="J30" s="86"/>
      <c r="K30" s="195"/>
      <c r="L30" s="58" t="s">
        <v>40</v>
      </c>
      <c r="M30" s="62">
        <f t="shared" si="1"/>
        <v>0</v>
      </c>
      <c r="N30" s="62">
        <f t="shared" si="2"/>
        <v>0</v>
      </c>
      <c r="O30" s="185"/>
      <c r="P30" s="191">
        <f t="shared" si="3"/>
        <v>0</v>
      </c>
      <c r="Q30" s="192">
        <f t="shared" si="4"/>
        <v>0</v>
      </c>
      <c r="R30" s="193">
        <f t="shared" si="5"/>
        <v>0</v>
      </c>
      <c r="S30" s="193">
        <f t="shared" si="6"/>
        <v>0</v>
      </c>
      <c r="T30" s="191">
        <f t="shared" si="7"/>
        <v>0</v>
      </c>
      <c r="U30" s="194">
        <f t="shared" si="8"/>
        <v>0</v>
      </c>
      <c r="V30" s="28"/>
      <c r="W30" s="96"/>
      <c r="X30" s="28"/>
      <c r="Y30" s="79"/>
      <c r="Z30" s="28"/>
    </row>
    <row r="31" spans="1:26" ht="15.75" customHeight="1">
      <c r="A31" s="157" t="s">
        <v>323</v>
      </c>
      <c r="B31" s="121" t="s">
        <v>324</v>
      </c>
      <c r="C31" s="58"/>
      <c r="D31" s="59"/>
      <c r="E31" s="121" t="s">
        <v>325</v>
      </c>
      <c r="F31" s="110">
        <v>400</v>
      </c>
      <c r="G31" s="174">
        <v>30</v>
      </c>
      <c r="H31" s="175">
        <v>50</v>
      </c>
      <c r="I31" s="58">
        <f t="shared" si="0"/>
        <v>480</v>
      </c>
      <c r="J31" s="58"/>
      <c r="K31" s="62"/>
      <c r="L31" s="58" t="s">
        <v>40</v>
      </c>
      <c r="M31" s="62">
        <f t="shared" si="1"/>
        <v>0</v>
      </c>
      <c r="N31" s="62">
        <f t="shared" si="2"/>
        <v>0</v>
      </c>
      <c r="O31" s="185"/>
      <c r="P31" s="191">
        <f t="shared" si="3"/>
        <v>0</v>
      </c>
      <c r="Q31" s="192">
        <f t="shared" si="4"/>
        <v>0</v>
      </c>
      <c r="R31" s="193">
        <f t="shared" si="5"/>
        <v>0</v>
      </c>
      <c r="S31" s="193">
        <f t="shared" si="6"/>
        <v>0</v>
      </c>
      <c r="T31" s="191">
        <f t="shared" si="7"/>
        <v>0</v>
      </c>
      <c r="U31" s="194">
        <f t="shared" si="8"/>
        <v>0</v>
      </c>
      <c r="V31" s="28"/>
      <c r="W31" s="96"/>
      <c r="X31" s="28"/>
      <c r="Y31" s="79"/>
      <c r="Z31" s="28"/>
    </row>
    <row r="32" spans="1:26" ht="15.75" customHeight="1">
      <c r="A32" s="157" t="s">
        <v>326</v>
      </c>
      <c r="B32" s="121" t="s">
        <v>327</v>
      </c>
      <c r="C32" s="58"/>
      <c r="D32" s="59"/>
      <c r="E32" s="121" t="s">
        <v>328</v>
      </c>
      <c r="F32" s="110">
        <v>100</v>
      </c>
      <c r="G32" s="174">
        <v>2</v>
      </c>
      <c r="H32" s="175">
        <v>5</v>
      </c>
      <c r="I32" s="58">
        <f t="shared" si="0"/>
        <v>107</v>
      </c>
      <c r="J32" s="58"/>
      <c r="K32" s="62"/>
      <c r="L32" s="58" t="s">
        <v>40</v>
      </c>
      <c r="M32" s="62">
        <f t="shared" si="1"/>
        <v>0</v>
      </c>
      <c r="N32" s="62">
        <f t="shared" si="2"/>
        <v>0</v>
      </c>
      <c r="O32" s="185"/>
      <c r="P32" s="191">
        <f t="shared" si="3"/>
        <v>0</v>
      </c>
      <c r="Q32" s="192">
        <f t="shared" si="4"/>
        <v>0</v>
      </c>
      <c r="R32" s="193">
        <f t="shared" si="5"/>
        <v>0</v>
      </c>
      <c r="S32" s="193">
        <f t="shared" si="6"/>
        <v>0</v>
      </c>
      <c r="T32" s="191">
        <f t="shared" si="7"/>
        <v>0</v>
      </c>
      <c r="U32" s="194">
        <f t="shared" si="8"/>
        <v>0</v>
      </c>
      <c r="V32" s="28"/>
      <c r="W32" s="96"/>
      <c r="X32" s="28"/>
      <c r="Y32" s="79"/>
      <c r="Z32" s="28"/>
    </row>
    <row r="33" spans="1:26" ht="15.75" customHeight="1">
      <c r="A33" s="157" t="s">
        <v>329</v>
      </c>
      <c r="B33" s="121" t="s">
        <v>330</v>
      </c>
      <c r="C33" s="58"/>
      <c r="D33" s="59"/>
      <c r="E33" s="121" t="s">
        <v>331</v>
      </c>
      <c r="F33" s="110">
        <v>10</v>
      </c>
      <c r="G33" s="174">
        <v>1</v>
      </c>
      <c r="H33" s="175">
        <v>1</v>
      </c>
      <c r="I33" s="58">
        <f t="shared" si="0"/>
        <v>12</v>
      </c>
      <c r="J33" s="58"/>
      <c r="K33" s="62"/>
      <c r="L33" s="58" t="s">
        <v>40</v>
      </c>
      <c r="M33" s="62">
        <f t="shared" si="1"/>
        <v>0</v>
      </c>
      <c r="N33" s="62">
        <f t="shared" si="2"/>
        <v>0</v>
      </c>
      <c r="O33" s="185"/>
      <c r="P33" s="191">
        <f t="shared" si="3"/>
        <v>0</v>
      </c>
      <c r="Q33" s="192">
        <f t="shared" si="4"/>
        <v>0</v>
      </c>
      <c r="R33" s="193">
        <f t="shared" si="5"/>
        <v>0</v>
      </c>
      <c r="S33" s="193">
        <f t="shared" si="6"/>
        <v>0</v>
      </c>
      <c r="T33" s="191">
        <f t="shared" si="7"/>
        <v>0</v>
      </c>
      <c r="U33" s="194">
        <f t="shared" si="8"/>
        <v>0</v>
      </c>
      <c r="V33" s="28"/>
      <c r="W33" s="96"/>
      <c r="X33" s="28"/>
      <c r="Y33" s="79"/>
      <c r="Z33" s="28"/>
    </row>
    <row r="34" spans="1:26" ht="15.75" customHeight="1">
      <c r="A34" s="157" t="s">
        <v>332</v>
      </c>
      <c r="B34" s="121" t="s">
        <v>333</v>
      </c>
      <c r="C34" s="58"/>
      <c r="D34" s="59"/>
      <c r="E34" s="121" t="s">
        <v>331</v>
      </c>
      <c r="F34" s="110">
        <v>10</v>
      </c>
      <c r="G34" s="174">
        <v>1</v>
      </c>
      <c r="H34" s="175">
        <v>1</v>
      </c>
      <c r="I34" s="58">
        <f t="shared" si="0"/>
        <v>12</v>
      </c>
      <c r="J34" s="58"/>
      <c r="K34" s="62"/>
      <c r="L34" s="58" t="s">
        <v>40</v>
      </c>
      <c r="M34" s="62">
        <f t="shared" si="1"/>
        <v>0</v>
      </c>
      <c r="N34" s="62">
        <f t="shared" si="2"/>
        <v>0</v>
      </c>
      <c r="O34" s="185"/>
      <c r="P34" s="191">
        <f t="shared" si="3"/>
        <v>0</v>
      </c>
      <c r="Q34" s="192">
        <f t="shared" si="4"/>
        <v>0</v>
      </c>
      <c r="R34" s="193">
        <f t="shared" si="5"/>
        <v>0</v>
      </c>
      <c r="S34" s="193">
        <f t="shared" si="6"/>
        <v>0</v>
      </c>
      <c r="T34" s="191">
        <f t="shared" si="7"/>
        <v>0</v>
      </c>
      <c r="U34" s="194">
        <f t="shared" si="8"/>
        <v>0</v>
      </c>
      <c r="V34" s="28"/>
      <c r="W34" s="96"/>
      <c r="X34" s="28"/>
      <c r="Y34" s="79"/>
      <c r="Z34" s="28"/>
    </row>
    <row r="35" spans="1:26" ht="15.75" customHeight="1">
      <c r="A35" s="157" t="s">
        <v>334</v>
      </c>
      <c r="B35" s="121" t="s">
        <v>335</v>
      </c>
      <c r="C35" s="58"/>
      <c r="D35" s="59"/>
      <c r="E35" s="121" t="s">
        <v>336</v>
      </c>
      <c r="F35" s="110">
        <v>30</v>
      </c>
      <c r="G35" s="174">
        <v>2</v>
      </c>
      <c r="H35" s="175">
        <v>2</v>
      </c>
      <c r="I35" s="58">
        <f t="shared" si="0"/>
        <v>34</v>
      </c>
      <c r="J35" s="58"/>
      <c r="K35" s="62"/>
      <c r="L35" s="58" t="s">
        <v>40</v>
      </c>
      <c r="M35" s="62">
        <f t="shared" si="1"/>
        <v>0</v>
      </c>
      <c r="N35" s="62">
        <f t="shared" si="2"/>
        <v>0</v>
      </c>
      <c r="O35" s="185"/>
      <c r="P35" s="191">
        <f t="shared" si="3"/>
        <v>0</v>
      </c>
      <c r="Q35" s="192">
        <f t="shared" si="4"/>
        <v>0</v>
      </c>
      <c r="R35" s="193">
        <f t="shared" si="5"/>
        <v>0</v>
      </c>
      <c r="S35" s="193">
        <f t="shared" si="6"/>
        <v>0</v>
      </c>
      <c r="T35" s="191">
        <f t="shared" si="7"/>
        <v>0</v>
      </c>
      <c r="U35" s="194">
        <f t="shared" si="8"/>
        <v>0</v>
      </c>
      <c r="V35" s="28"/>
      <c r="W35" s="96"/>
      <c r="X35" s="28"/>
      <c r="Y35" s="79"/>
      <c r="Z35" s="28"/>
    </row>
    <row r="36" spans="1:26" ht="15.75" customHeight="1">
      <c r="A36" s="157" t="s">
        <v>337</v>
      </c>
      <c r="B36" s="121" t="s">
        <v>338</v>
      </c>
      <c r="C36" s="58"/>
      <c r="D36" s="59"/>
      <c r="E36" s="121" t="s">
        <v>339</v>
      </c>
      <c r="F36" s="110">
        <v>30</v>
      </c>
      <c r="G36" s="174">
        <v>1</v>
      </c>
      <c r="H36" s="175">
        <v>2</v>
      </c>
      <c r="I36" s="86">
        <f t="shared" si="0"/>
        <v>33</v>
      </c>
      <c r="J36" s="86"/>
      <c r="K36" s="195"/>
      <c r="L36" s="86" t="s">
        <v>40</v>
      </c>
      <c r="M36" s="62">
        <f t="shared" si="1"/>
        <v>0</v>
      </c>
      <c r="N36" s="62">
        <f t="shared" si="2"/>
        <v>0</v>
      </c>
      <c r="O36" s="185"/>
      <c r="P36" s="191">
        <f t="shared" si="3"/>
        <v>0</v>
      </c>
      <c r="Q36" s="192">
        <f t="shared" si="4"/>
        <v>0</v>
      </c>
      <c r="R36" s="193">
        <f t="shared" si="5"/>
        <v>0</v>
      </c>
      <c r="S36" s="193">
        <f t="shared" si="6"/>
        <v>0</v>
      </c>
      <c r="T36" s="191">
        <f t="shared" si="7"/>
        <v>0</v>
      </c>
      <c r="U36" s="194">
        <f t="shared" si="8"/>
        <v>0</v>
      </c>
      <c r="V36" s="28"/>
      <c r="W36" s="96"/>
      <c r="X36" s="28"/>
      <c r="Y36" s="79"/>
      <c r="Z36" s="28"/>
    </row>
    <row r="37" spans="1:26" ht="15.75" customHeight="1">
      <c r="A37" s="157" t="s">
        <v>340</v>
      </c>
      <c r="B37" s="160" t="s">
        <v>341</v>
      </c>
      <c r="C37" s="88"/>
      <c r="D37" s="89"/>
      <c r="E37" s="160" t="s">
        <v>342</v>
      </c>
      <c r="F37" s="110">
        <v>5</v>
      </c>
      <c r="G37" s="174">
        <v>0</v>
      </c>
      <c r="H37" s="175">
        <v>1</v>
      </c>
      <c r="I37" s="86">
        <f t="shared" si="0"/>
        <v>6</v>
      </c>
      <c r="J37" s="86"/>
      <c r="K37" s="195"/>
      <c r="L37" s="86" t="s">
        <v>40</v>
      </c>
      <c r="M37" s="62">
        <f t="shared" si="1"/>
        <v>0</v>
      </c>
      <c r="N37" s="62">
        <f t="shared" si="2"/>
        <v>0</v>
      </c>
      <c r="O37" s="185"/>
      <c r="P37" s="191">
        <f t="shared" si="3"/>
        <v>0</v>
      </c>
      <c r="Q37" s="192">
        <f t="shared" si="4"/>
        <v>0</v>
      </c>
      <c r="R37" s="193">
        <f t="shared" si="5"/>
        <v>0</v>
      </c>
      <c r="S37" s="193">
        <f t="shared" si="6"/>
        <v>0</v>
      </c>
      <c r="T37" s="191">
        <f t="shared" si="7"/>
        <v>0</v>
      </c>
      <c r="U37" s="194">
        <f t="shared" si="8"/>
        <v>0</v>
      </c>
      <c r="V37" s="28"/>
      <c r="W37" s="96"/>
      <c r="X37" s="28"/>
      <c r="Y37" s="79"/>
      <c r="Z37" s="28"/>
    </row>
    <row r="38" spans="1:26" ht="15.75" customHeight="1">
      <c r="A38" s="157" t="s">
        <v>343</v>
      </c>
      <c r="B38" s="160" t="s">
        <v>344</v>
      </c>
      <c r="C38" s="88"/>
      <c r="D38" s="89"/>
      <c r="E38" s="160" t="s">
        <v>345</v>
      </c>
      <c r="F38" s="110">
        <v>3</v>
      </c>
      <c r="G38" s="174">
        <v>0</v>
      </c>
      <c r="H38" s="175">
        <v>1</v>
      </c>
      <c r="I38" s="86">
        <f t="shared" si="0"/>
        <v>4</v>
      </c>
      <c r="J38" s="86"/>
      <c r="K38" s="195"/>
      <c r="L38" s="86" t="s">
        <v>40</v>
      </c>
      <c r="M38" s="62">
        <f t="shared" si="1"/>
        <v>0</v>
      </c>
      <c r="N38" s="62">
        <f t="shared" si="2"/>
        <v>0</v>
      </c>
      <c r="O38" s="185"/>
      <c r="P38" s="191">
        <f t="shared" si="3"/>
        <v>0</v>
      </c>
      <c r="Q38" s="192">
        <f t="shared" si="4"/>
        <v>0</v>
      </c>
      <c r="R38" s="193">
        <f t="shared" si="5"/>
        <v>0</v>
      </c>
      <c r="S38" s="193">
        <f t="shared" si="6"/>
        <v>0</v>
      </c>
      <c r="T38" s="191">
        <f t="shared" si="7"/>
        <v>0</v>
      </c>
      <c r="U38" s="194">
        <f t="shared" si="8"/>
        <v>0</v>
      </c>
      <c r="V38" s="28"/>
      <c r="W38" s="96"/>
      <c r="X38" s="28"/>
      <c r="Y38" s="79"/>
      <c r="Z38" s="28"/>
    </row>
    <row r="39" spans="1:26" ht="15.75" customHeight="1">
      <c r="A39" s="157" t="s">
        <v>346</v>
      </c>
      <c r="B39" s="121" t="s">
        <v>347</v>
      </c>
      <c r="C39" s="58"/>
      <c r="D39" s="59"/>
      <c r="E39" s="121" t="s">
        <v>348</v>
      </c>
      <c r="F39" s="110">
        <v>15</v>
      </c>
      <c r="G39" s="174">
        <v>2</v>
      </c>
      <c r="H39" s="175">
        <v>2</v>
      </c>
      <c r="I39" s="86">
        <f t="shared" si="0"/>
        <v>19</v>
      </c>
      <c r="J39" s="86"/>
      <c r="K39" s="195"/>
      <c r="L39" s="86" t="s">
        <v>40</v>
      </c>
      <c r="M39" s="62">
        <f t="shared" si="1"/>
        <v>0</v>
      </c>
      <c r="N39" s="62">
        <f t="shared" si="2"/>
        <v>0</v>
      </c>
      <c r="O39" s="185"/>
      <c r="P39" s="191">
        <f t="shared" si="3"/>
        <v>0</v>
      </c>
      <c r="Q39" s="192">
        <f t="shared" si="4"/>
        <v>0</v>
      </c>
      <c r="R39" s="193">
        <f t="shared" si="5"/>
        <v>0</v>
      </c>
      <c r="S39" s="193">
        <f t="shared" si="6"/>
        <v>0</v>
      </c>
      <c r="T39" s="191">
        <f t="shared" si="7"/>
        <v>0</v>
      </c>
      <c r="U39" s="194">
        <f t="shared" si="8"/>
        <v>0</v>
      </c>
      <c r="V39" s="28"/>
      <c r="W39" s="96"/>
      <c r="X39" s="28"/>
      <c r="Y39" s="79"/>
      <c r="Z39" s="28"/>
    </row>
    <row r="40" spans="1:26" ht="15.75" customHeight="1">
      <c r="A40" s="157" t="s">
        <v>349</v>
      </c>
      <c r="B40" s="160" t="s">
        <v>350</v>
      </c>
      <c r="C40" s="88"/>
      <c r="D40" s="89"/>
      <c r="E40" s="160" t="s">
        <v>351</v>
      </c>
      <c r="F40" s="110">
        <v>5</v>
      </c>
      <c r="G40" s="174">
        <v>0</v>
      </c>
      <c r="H40" s="175">
        <v>0</v>
      </c>
      <c r="I40" s="86">
        <f t="shared" si="0"/>
        <v>5</v>
      </c>
      <c r="J40" s="86"/>
      <c r="K40" s="195"/>
      <c r="L40" s="86" t="s">
        <v>40</v>
      </c>
      <c r="M40" s="62">
        <f t="shared" si="1"/>
        <v>0</v>
      </c>
      <c r="N40" s="62">
        <f t="shared" si="2"/>
        <v>0</v>
      </c>
      <c r="O40" s="185"/>
      <c r="P40" s="191">
        <f t="shared" si="3"/>
        <v>0</v>
      </c>
      <c r="Q40" s="192">
        <f t="shared" si="4"/>
        <v>0</v>
      </c>
      <c r="R40" s="193">
        <f t="shared" si="5"/>
        <v>0</v>
      </c>
      <c r="S40" s="193">
        <f t="shared" si="6"/>
        <v>0</v>
      </c>
      <c r="T40" s="191">
        <f t="shared" si="7"/>
        <v>0</v>
      </c>
      <c r="U40" s="194">
        <f t="shared" si="8"/>
        <v>0</v>
      </c>
      <c r="V40" s="28"/>
      <c r="W40" s="96"/>
      <c r="X40" s="28"/>
      <c r="Y40" s="79"/>
      <c r="Z40" s="28"/>
    </row>
    <row r="41" spans="1:26" ht="15.75" customHeight="1">
      <c r="A41" s="157" t="s">
        <v>352</v>
      </c>
      <c r="B41" s="160" t="s">
        <v>353</v>
      </c>
      <c r="C41" s="88"/>
      <c r="D41" s="89"/>
      <c r="E41" s="160" t="s">
        <v>354</v>
      </c>
      <c r="F41" s="110">
        <v>5</v>
      </c>
      <c r="G41" s="174">
        <v>0</v>
      </c>
      <c r="H41" s="175">
        <v>0</v>
      </c>
      <c r="I41" s="86">
        <f t="shared" si="0"/>
        <v>5</v>
      </c>
      <c r="J41" s="86"/>
      <c r="K41" s="195"/>
      <c r="L41" s="86" t="s">
        <v>40</v>
      </c>
      <c r="M41" s="62">
        <f t="shared" si="1"/>
        <v>0</v>
      </c>
      <c r="N41" s="62">
        <f t="shared" si="2"/>
        <v>0</v>
      </c>
      <c r="O41" s="185"/>
      <c r="P41" s="191">
        <f t="shared" si="3"/>
        <v>0</v>
      </c>
      <c r="Q41" s="192">
        <f t="shared" si="4"/>
        <v>0</v>
      </c>
      <c r="R41" s="193">
        <f t="shared" si="5"/>
        <v>0</v>
      </c>
      <c r="S41" s="193">
        <f t="shared" si="6"/>
        <v>0</v>
      </c>
      <c r="T41" s="191">
        <f t="shared" si="7"/>
        <v>0</v>
      </c>
      <c r="U41" s="194">
        <f t="shared" si="8"/>
        <v>0</v>
      </c>
      <c r="V41" s="28"/>
      <c r="W41" s="96"/>
      <c r="X41" s="28"/>
      <c r="Y41" s="79"/>
      <c r="Z41" s="28"/>
    </row>
    <row r="42" spans="1:26" ht="15" customHeight="1">
      <c r="A42" s="5" t="s">
        <v>355</v>
      </c>
      <c r="B42" s="5"/>
      <c r="C42" s="5"/>
      <c r="D42" s="5"/>
      <c r="E42" s="5"/>
      <c r="F42" s="5"/>
      <c r="G42" s="5"/>
      <c r="H42" s="5"/>
      <c r="I42" s="5"/>
      <c r="J42" s="5"/>
      <c r="K42" s="5"/>
      <c r="L42" s="5"/>
      <c r="M42" s="196">
        <f>SUM(M8:M41)</f>
        <v>0</v>
      </c>
      <c r="N42" s="196">
        <f>SUM(N8:N41)</f>
        <v>0</v>
      </c>
      <c r="O42" s="185"/>
      <c r="P42" s="197">
        <f t="shared" ref="P42:U42" si="9">SUM(P8:P41)</f>
        <v>0</v>
      </c>
      <c r="Q42" s="197">
        <f t="shared" si="9"/>
        <v>0</v>
      </c>
      <c r="R42" s="197">
        <f t="shared" si="9"/>
        <v>0</v>
      </c>
      <c r="S42" s="197">
        <f t="shared" si="9"/>
        <v>0</v>
      </c>
      <c r="T42" s="197">
        <f t="shared" si="9"/>
        <v>0</v>
      </c>
      <c r="U42" s="197">
        <f t="shared" si="9"/>
        <v>0</v>
      </c>
      <c r="V42" s="28"/>
      <c r="W42" s="96"/>
      <c r="X42" s="28"/>
      <c r="Y42" s="79"/>
      <c r="Z42" s="28"/>
    </row>
    <row r="43" spans="1:26" ht="15.75" customHeight="1">
      <c r="A43" s="198"/>
      <c r="B43" s="198"/>
      <c r="C43" s="198"/>
      <c r="D43" s="198"/>
      <c r="E43" s="198"/>
      <c r="F43" s="198"/>
      <c r="G43" s="198"/>
      <c r="H43" s="198"/>
      <c r="I43" s="198"/>
      <c r="J43" s="198"/>
      <c r="K43" s="198"/>
      <c r="L43" s="198"/>
      <c r="M43" s="199"/>
      <c r="N43" s="199"/>
      <c r="O43" s="185"/>
      <c r="P43" s="200"/>
      <c r="Q43" s="200"/>
      <c r="R43" s="200"/>
      <c r="S43" s="200"/>
      <c r="T43" s="200"/>
      <c r="U43" s="200"/>
      <c r="V43" s="28"/>
      <c r="W43" s="28"/>
      <c r="X43" s="28"/>
      <c r="Y43" s="28"/>
      <c r="Z43" s="28"/>
    </row>
    <row r="44" spans="1:26" ht="15.75" customHeight="1">
      <c r="A44" s="185"/>
      <c r="B44" s="100"/>
      <c r="C44" s="185"/>
      <c r="D44" s="185"/>
      <c r="E44" s="201"/>
      <c r="F44" s="202"/>
      <c r="G44" s="202"/>
      <c r="H44" s="202"/>
      <c r="I44" s="201"/>
      <c r="J44" s="201"/>
      <c r="K44" s="185"/>
      <c r="L44" s="203"/>
      <c r="M44" s="203"/>
      <c r="N44" s="185"/>
      <c r="O44" s="185"/>
      <c r="P44" s="204"/>
      <c r="Q44" s="204"/>
      <c r="R44" s="204"/>
      <c r="S44" s="185"/>
      <c r="T44" s="204"/>
      <c r="U44" s="185"/>
      <c r="V44" s="28"/>
      <c r="W44" s="28"/>
      <c r="X44" s="28"/>
      <c r="Y44" s="28"/>
      <c r="Z44" s="28"/>
    </row>
    <row r="45" spans="1:26" ht="15.75" customHeight="1">
      <c r="A45" s="185" t="s">
        <v>122</v>
      </c>
      <c r="B45" s="100"/>
      <c r="C45" s="100"/>
      <c r="D45" s="185"/>
      <c r="E45" s="201"/>
      <c r="F45" s="185"/>
      <c r="G45" s="185"/>
      <c r="H45" s="185"/>
      <c r="I45" s="185"/>
      <c r="J45" s="201"/>
      <c r="K45" s="185"/>
      <c r="L45" s="203"/>
      <c r="M45" s="203"/>
      <c r="N45" s="185"/>
      <c r="O45" s="185"/>
      <c r="P45" s="204"/>
      <c r="Q45" s="204"/>
      <c r="R45" s="185"/>
      <c r="S45" s="185"/>
      <c r="T45" s="185"/>
      <c r="U45" s="185"/>
      <c r="V45" s="28"/>
      <c r="W45" s="28"/>
      <c r="X45" s="28"/>
      <c r="Y45" s="28"/>
      <c r="Z45" s="28"/>
    </row>
    <row r="46" spans="1:26" ht="15.75" customHeight="1">
      <c r="A46" s="185" t="s">
        <v>123</v>
      </c>
      <c r="B46" s="100"/>
      <c r="C46" s="100"/>
      <c r="D46" s="185"/>
      <c r="E46" s="201"/>
      <c r="F46" s="202"/>
      <c r="G46" s="202"/>
      <c r="H46" s="202"/>
      <c r="I46" s="202"/>
      <c r="J46" s="201"/>
      <c r="K46" s="185"/>
      <c r="L46" s="203"/>
      <c r="M46" s="203"/>
      <c r="N46" s="185"/>
      <c r="O46" s="185"/>
      <c r="P46" s="204"/>
      <c r="Q46" s="204"/>
      <c r="R46" s="185"/>
      <c r="S46" s="185"/>
      <c r="T46" s="185"/>
      <c r="U46" s="185"/>
      <c r="V46" s="28"/>
      <c r="W46" s="28"/>
      <c r="X46" s="28"/>
      <c r="Y46" s="28"/>
      <c r="Z46" s="28"/>
    </row>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sheetData>
  <mergeCells count="4">
    <mergeCell ref="P7:Q7"/>
    <mergeCell ref="R7:S7"/>
    <mergeCell ref="T7:U7"/>
    <mergeCell ref="A42:L42"/>
  </mergeCells>
  <conditionalFormatting sqref="K8:K41 M8:N41">
    <cfRule type="expression" dxfId="70" priority="2">
      <formula>$K8=#REF!</formula>
    </cfRule>
  </conditionalFormatting>
  <conditionalFormatting sqref="P8:U43 K42:K43 M42:N43">
    <cfRule type="expression" dxfId="69" priority="3">
      <formula>NA()</formula>
    </cfRule>
  </conditionalFormatting>
  <pageMargins left="0.7" right="0.7" top="0.75" bottom="0.75" header="0.51180555555555496" footer="0.51180555555555496"/>
  <pageSetup paperSize="9" firstPageNumber="0" fitToHeight="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FF"/>
    <pageSetUpPr fitToPage="1"/>
  </sheetPr>
  <dimension ref="A1:Z1002"/>
  <sheetViews>
    <sheetView zoomScaleNormal="100" workbookViewId="0">
      <selection activeCell="K7" sqref="K7"/>
    </sheetView>
  </sheetViews>
  <sheetFormatPr defaultRowHeight="14.4"/>
  <cols>
    <col min="1" max="1" width="7.109375" customWidth="1"/>
    <col min="2" max="2" width="19.44140625" customWidth="1"/>
    <col min="3" max="3" width="15.6640625" customWidth="1"/>
    <col min="4" max="4" width="11.44140625"/>
    <col min="5" max="10" width="8.6640625" customWidth="1"/>
    <col min="11" max="11" width="10.88671875" customWidth="1"/>
    <col min="12" max="12" width="8.6640625" customWidth="1"/>
    <col min="13" max="14" width="11.33203125" customWidth="1"/>
    <col min="15" max="22" width="8.6640625" customWidth="1"/>
    <col min="23" max="23" width="19.44140625" customWidth="1"/>
    <col min="24" max="24" width="18.88671875" customWidth="1"/>
    <col min="25" max="26" width="8.6640625" customWidth="1"/>
    <col min="27" max="1025" width="14.44140625" customWidth="1"/>
  </cols>
  <sheetData>
    <row r="1" spans="1:26">
      <c r="A1" s="185" t="s">
        <v>13</v>
      </c>
      <c r="B1" s="100"/>
      <c r="C1" s="100"/>
      <c r="D1" s="185"/>
      <c r="E1" s="185"/>
      <c r="F1" s="185"/>
      <c r="G1" s="203"/>
      <c r="H1" s="185" t="s">
        <v>14</v>
      </c>
      <c r="I1" s="203"/>
      <c r="J1" s="203"/>
      <c r="K1" s="203"/>
      <c r="L1" s="203"/>
      <c r="M1" s="203"/>
      <c r="N1" s="185"/>
      <c r="O1" s="185"/>
      <c r="P1" s="185"/>
      <c r="Q1" s="185"/>
      <c r="R1" s="185"/>
      <c r="S1" s="185"/>
      <c r="T1" s="185"/>
      <c r="U1" s="185"/>
      <c r="V1" s="28"/>
      <c r="W1" s="28"/>
      <c r="X1" s="28"/>
      <c r="Y1" s="28"/>
      <c r="Z1" s="28"/>
    </row>
    <row r="2" spans="1:26">
      <c r="A2" s="185" t="s">
        <v>15</v>
      </c>
      <c r="B2" s="100"/>
      <c r="C2" s="100"/>
      <c r="D2" s="185"/>
      <c r="E2" s="185"/>
      <c r="F2" s="185"/>
      <c r="G2" s="203"/>
      <c r="H2" s="203"/>
      <c r="I2" s="203"/>
      <c r="J2" s="203"/>
      <c r="K2" s="203"/>
      <c r="L2" s="185"/>
      <c r="M2" s="185"/>
      <c r="N2" s="185"/>
      <c r="O2" s="185"/>
      <c r="P2" s="185"/>
      <c r="Q2" s="185"/>
      <c r="R2" s="185"/>
      <c r="S2" s="185"/>
      <c r="T2" s="185"/>
      <c r="U2" s="185"/>
      <c r="V2" s="28"/>
      <c r="W2" s="28"/>
      <c r="X2" s="28"/>
      <c r="Y2" s="28"/>
      <c r="Z2" s="28"/>
    </row>
    <row r="3" spans="1:26">
      <c r="A3" s="205"/>
      <c r="B3" s="104"/>
      <c r="C3" s="104"/>
      <c r="D3" s="186"/>
      <c r="E3" s="206"/>
      <c r="F3" s="206"/>
      <c r="G3" s="203"/>
      <c r="H3" s="203"/>
      <c r="I3" s="203"/>
      <c r="J3" s="203"/>
      <c r="K3" s="203"/>
      <c r="L3" s="203"/>
      <c r="M3" s="203"/>
      <c r="N3" s="187"/>
      <c r="O3" s="187"/>
      <c r="P3" s="187"/>
      <c r="Q3" s="187"/>
      <c r="R3" s="187"/>
      <c r="S3" s="187"/>
      <c r="T3" s="187"/>
      <c r="U3" s="187"/>
      <c r="V3" s="28"/>
      <c r="W3" s="28"/>
      <c r="X3" s="28"/>
      <c r="Y3" s="28"/>
      <c r="Z3" s="28"/>
    </row>
    <row r="4" spans="1:26">
      <c r="A4" s="207" t="s">
        <v>356</v>
      </c>
      <c r="B4" s="208"/>
      <c r="C4" s="208"/>
      <c r="D4" s="208"/>
      <c r="E4" s="187"/>
      <c r="F4" s="186" t="s">
        <v>17</v>
      </c>
      <c r="G4" s="209"/>
      <c r="H4" s="203"/>
      <c r="I4" s="203"/>
      <c r="J4" s="203"/>
      <c r="K4" s="203"/>
      <c r="L4" s="203"/>
      <c r="M4" s="203"/>
      <c r="N4" s="187"/>
      <c r="O4" s="187"/>
      <c r="P4" s="187"/>
      <c r="Q4" s="187"/>
      <c r="R4" s="187"/>
      <c r="S4" s="187"/>
      <c r="T4" s="187"/>
      <c r="U4" s="187"/>
      <c r="V4" s="28"/>
      <c r="W4" s="28"/>
      <c r="X4" s="28"/>
      <c r="Y4" s="28"/>
      <c r="Z4" s="28"/>
    </row>
    <row r="5" spans="1:26" ht="30.6">
      <c r="A5" s="100"/>
      <c r="B5" s="104"/>
      <c r="C5" s="100"/>
      <c r="D5" s="100"/>
      <c r="E5" s="100"/>
      <c r="F5" s="105" t="s">
        <v>18</v>
      </c>
      <c r="G5" s="106" t="s">
        <v>19</v>
      </c>
      <c r="H5" s="107" t="s">
        <v>20</v>
      </c>
      <c r="I5" s="105" t="s">
        <v>21</v>
      </c>
      <c r="J5" s="100"/>
      <c r="K5" s="100"/>
      <c r="L5" s="108"/>
      <c r="M5" s="100"/>
      <c r="N5" s="100"/>
      <c r="O5" s="185"/>
      <c r="P5" s="185"/>
      <c r="Q5" s="185"/>
      <c r="R5" s="185"/>
      <c r="S5" s="185"/>
      <c r="T5" s="185"/>
      <c r="U5" s="185"/>
      <c r="V5" s="28"/>
      <c r="W5" s="28"/>
      <c r="X5" s="28"/>
      <c r="Y5" s="28"/>
      <c r="Z5" s="28"/>
    </row>
    <row r="6" spans="1:26" ht="40.799999999999997">
      <c r="A6" s="110" t="s">
        <v>125</v>
      </c>
      <c r="B6" s="110" t="s">
        <v>23</v>
      </c>
      <c r="C6" s="111" t="s">
        <v>24</v>
      </c>
      <c r="D6" s="111" t="s">
        <v>25</v>
      </c>
      <c r="E6" s="110" t="s">
        <v>26</v>
      </c>
      <c r="F6" s="52" t="s">
        <v>27</v>
      </c>
      <c r="G6" s="53" t="s">
        <v>27</v>
      </c>
      <c r="H6" s="54" t="s">
        <v>27</v>
      </c>
      <c r="I6" s="110" t="s">
        <v>165</v>
      </c>
      <c r="J6" s="110" t="s">
        <v>29</v>
      </c>
      <c r="K6" s="112" t="s">
        <v>30</v>
      </c>
      <c r="L6" s="110" t="s">
        <v>31</v>
      </c>
      <c r="M6" s="189" t="s">
        <v>32</v>
      </c>
      <c r="N6" s="110" t="s">
        <v>33</v>
      </c>
      <c r="O6" s="185"/>
      <c r="P6" s="8" t="s">
        <v>34</v>
      </c>
      <c r="Q6" s="8"/>
      <c r="R6" s="7" t="s">
        <v>35</v>
      </c>
      <c r="S6" s="7"/>
      <c r="T6" s="6" t="s">
        <v>36</v>
      </c>
      <c r="U6" s="6"/>
      <c r="V6" s="28"/>
      <c r="W6" s="28"/>
      <c r="X6" s="28"/>
      <c r="Y6" s="28"/>
      <c r="Z6" s="28"/>
    </row>
    <row r="7" spans="1:26" ht="20.399999999999999">
      <c r="A7" s="210" t="s">
        <v>357</v>
      </c>
      <c r="B7" s="110" t="s">
        <v>358</v>
      </c>
      <c r="C7" s="58"/>
      <c r="D7" s="59"/>
      <c r="E7" s="110" t="s">
        <v>359</v>
      </c>
      <c r="F7" s="210">
        <v>15</v>
      </c>
      <c r="G7" s="211">
        <v>1</v>
      </c>
      <c r="H7" s="212">
        <v>1</v>
      </c>
      <c r="I7" s="147">
        <f t="shared" ref="I7:I34" si="0">SUM(F7:H7)</f>
        <v>17</v>
      </c>
      <c r="J7" s="58"/>
      <c r="K7" s="62"/>
      <c r="L7" s="58" t="s">
        <v>40</v>
      </c>
      <c r="M7" s="62">
        <f t="shared" ref="M7:M34" si="1">K7*I7</f>
        <v>0</v>
      </c>
      <c r="N7" s="62">
        <f t="shared" ref="N7:N34" si="2">(M7*L7)+M7</f>
        <v>0</v>
      </c>
      <c r="O7" s="185"/>
      <c r="P7" s="191">
        <f t="shared" ref="P7:P34" si="3">ROUND((F7*K7),2)</f>
        <v>0</v>
      </c>
      <c r="Q7" s="192">
        <f t="shared" ref="Q7:Q34" si="4">ROUND((P7+P7*L7),2)</f>
        <v>0</v>
      </c>
      <c r="R7" s="193">
        <f t="shared" ref="R7:R34" si="5">ROUND((G7*K7),2)</f>
        <v>0</v>
      </c>
      <c r="S7" s="193">
        <f t="shared" ref="S7:S34" si="6">ROUND((R7+R7*L7),2)</f>
        <v>0</v>
      </c>
      <c r="T7" s="191">
        <f t="shared" ref="T7:T34" si="7">ROUND((H7*K7),2)</f>
        <v>0</v>
      </c>
      <c r="U7" s="191">
        <f t="shared" ref="U7:U34" si="8">ROUND((T7+T7*L7),2)</f>
        <v>0</v>
      </c>
      <c r="V7" s="28"/>
      <c r="W7" s="96"/>
      <c r="X7" s="79"/>
      <c r="Y7" s="28"/>
      <c r="Z7" s="28"/>
    </row>
    <row r="8" spans="1:26" ht="20.399999999999999">
      <c r="A8" s="210" t="s">
        <v>360</v>
      </c>
      <c r="B8" s="110" t="s">
        <v>361</v>
      </c>
      <c r="C8" s="58"/>
      <c r="D8" s="59"/>
      <c r="E8" s="110" t="s">
        <v>362</v>
      </c>
      <c r="F8" s="210">
        <v>3</v>
      </c>
      <c r="G8" s="211">
        <v>1</v>
      </c>
      <c r="H8" s="212">
        <v>1</v>
      </c>
      <c r="I8" s="147">
        <f t="shared" si="0"/>
        <v>5</v>
      </c>
      <c r="J8" s="58"/>
      <c r="K8" s="62"/>
      <c r="L8" s="58" t="s">
        <v>40</v>
      </c>
      <c r="M8" s="62">
        <f t="shared" si="1"/>
        <v>0</v>
      </c>
      <c r="N8" s="62">
        <f t="shared" si="2"/>
        <v>0</v>
      </c>
      <c r="O8" s="185"/>
      <c r="P8" s="191">
        <f t="shared" si="3"/>
        <v>0</v>
      </c>
      <c r="Q8" s="192">
        <f t="shared" si="4"/>
        <v>0</v>
      </c>
      <c r="R8" s="193">
        <f t="shared" si="5"/>
        <v>0</v>
      </c>
      <c r="S8" s="193">
        <f t="shared" si="6"/>
        <v>0</v>
      </c>
      <c r="T8" s="191">
        <f t="shared" si="7"/>
        <v>0</v>
      </c>
      <c r="U8" s="191">
        <f t="shared" si="8"/>
        <v>0</v>
      </c>
      <c r="V8" s="28"/>
      <c r="W8" s="96"/>
      <c r="X8" s="79"/>
      <c r="Y8" s="28"/>
      <c r="Z8" s="28"/>
    </row>
    <row r="9" spans="1:26" ht="20.399999999999999">
      <c r="A9" s="210" t="s">
        <v>363</v>
      </c>
      <c r="B9" s="110" t="s">
        <v>364</v>
      </c>
      <c r="C9" s="58"/>
      <c r="D9" s="59"/>
      <c r="E9" s="110" t="s">
        <v>365</v>
      </c>
      <c r="F9" s="210">
        <v>2</v>
      </c>
      <c r="G9" s="211">
        <v>1</v>
      </c>
      <c r="H9" s="212">
        <v>1</v>
      </c>
      <c r="I9" s="147">
        <f t="shared" si="0"/>
        <v>4</v>
      </c>
      <c r="J9" s="58"/>
      <c r="K9" s="62"/>
      <c r="L9" s="58" t="s">
        <v>40</v>
      </c>
      <c r="M9" s="62">
        <f t="shared" si="1"/>
        <v>0</v>
      </c>
      <c r="N9" s="62">
        <f t="shared" si="2"/>
        <v>0</v>
      </c>
      <c r="O9" s="185"/>
      <c r="P9" s="191">
        <f t="shared" si="3"/>
        <v>0</v>
      </c>
      <c r="Q9" s="192">
        <f t="shared" si="4"/>
        <v>0</v>
      </c>
      <c r="R9" s="193">
        <f t="shared" si="5"/>
        <v>0</v>
      </c>
      <c r="S9" s="193">
        <f t="shared" si="6"/>
        <v>0</v>
      </c>
      <c r="T9" s="191">
        <f t="shared" si="7"/>
        <v>0</v>
      </c>
      <c r="U9" s="191">
        <f t="shared" si="8"/>
        <v>0</v>
      </c>
      <c r="V9" s="28"/>
      <c r="W9" s="96"/>
      <c r="X9" s="79"/>
      <c r="Y9" s="28"/>
      <c r="Z9" s="28"/>
    </row>
    <row r="10" spans="1:26" ht="30.6">
      <c r="A10" s="210" t="s">
        <v>366</v>
      </c>
      <c r="B10" s="110" t="s">
        <v>367</v>
      </c>
      <c r="C10" s="58"/>
      <c r="D10" s="59"/>
      <c r="E10" s="110" t="s">
        <v>368</v>
      </c>
      <c r="F10" s="110">
        <v>45</v>
      </c>
      <c r="G10" s="174">
        <v>2</v>
      </c>
      <c r="H10" s="175">
        <v>10</v>
      </c>
      <c r="I10" s="58">
        <f t="shared" si="0"/>
        <v>57</v>
      </c>
      <c r="J10" s="58"/>
      <c r="K10" s="62"/>
      <c r="L10" s="58" t="s">
        <v>40</v>
      </c>
      <c r="M10" s="62">
        <f t="shared" si="1"/>
        <v>0</v>
      </c>
      <c r="N10" s="62">
        <f t="shared" si="2"/>
        <v>0</v>
      </c>
      <c r="O10" s="185"/>
      <c r="P10" s="191">
        <f t="shared" si="3"/>
        <v>0</v>
      </c>
      <c r="Q10" s="192">
        <f t="shared" si="4"/>
        <v>0</v>
      </c>
      <c r="R10" s="193">
        <f t="shared" si="5"/>
        <v>0</v>
      </c>
      <c r="S10" s="193">
        <f t="shared" si="6"/>
        <v>0</v>
      </c>
      <c r="T10" s="191">
        <f t="shared" si="7"/>
        <v>0</v>
      </c>
      <c r="U10" s="191">
        <f t="shared" si="8"/>
        <v>0</v>
      </c>
      <c r="V10" s="28"/>
      <c r="W10" s="96"/>
      <c r="X10" s="79"/>
      <c r="Y10" s="28"/>
      <c r="Z10" s="28"/>
    </row>
    <row r="11" spans="1:26" ht="30.6">
      <c r="A11" s="210" t="s">
        <v>369</v>
      </c>
      <c r="B11" s="110" t="s">
        <v>370</v>
      </c>
      <c r="C11" s="58"/>
      <c r="D11" s="59"/>
      <c r="E11" s="110" t="s">
        <v>371</v>
      </c>
      <c r="F11" s="110">
        <v>65</v>
      </c>
      <c r="G11" s="174">
        <v>1</v>
      </c>
      <c r="H11" s="175">
        <v>15</v>
      </c>
      <c r="I11" s="58">
        <f t="shared" si="0"/>
        <v>81</v>
      </c>
      <c r="J11" s="58"/>
      <c r="K11" s="62"/>
      <c r="L11" s="58" t="s">
        <v>40</v>
      </c>
      <c r="M11" s="62">
        <f t="shared" si="1"/>
        <v>0</v>
      </c>
      <c r="N11" s="62">
        <f t="shared" si="2"/>
        <v>0</v>
      </c>
      <c r="O11" s="185"/>
      <c r="P11" s="191">
        <f t="shared" si="3"/>
        <v>0</v>
      </c>
      <c r="Q11" s="192">
        <f t="shared" si="4"/>
        <v>0</v>
      </c>
      <c r="R11" s="193">
        <f t="shared" si="5"/>
        <v>0</v>
      </c>
      <c r="S11" s="193">
        <f t="shared" si="6"/>
        <v>0</v>
      </c>
      <c r="T11" s="191">
        <f t="shared" si="7"/>
        <v>0</v>
      </c>
      <c r="U11" s="191">
        <f t="shared" si="8"/>
        <v>0</v>
      </c>
      <c r="V11" s="28"/>
      <c r="W11" s="96"/>
      <c r="X11" s="79"/>
      <c r="Y11" s="28"/>
      <c r="Z11" s="28"/>
    </row>
    <row r="12" spans="1:26" ht="30.6">
      <c r="A12" s="210" t="s">
        <v>372</v>
      </c>
      <c r="B12" s="110" t="s">
        <v>373</v>
      </c>
      <c r="C12" s="58"/>
      <c r="D12" s="59"/>
      <c r="E12" s="110" t="s">
        <v>374</v>
      </c>
      <c r="F12" s="110">
        <v>130</v>
      </c>
      <c r="G12" s="174">
        <v>6</v>
      </c>
      <c r="H12" s="175">
        <v>15</v>
      </c>
      <c r="I12" s="58">
        <f t="shared" si="0"/>
        <v>151</v>
      </c>
      <c r="J12" s="58"/>
      <c r="K12" s="62"/>
      <c r="L12" s="58" t="s">
        <v>40</v>
      </c>
      <c r="M12" s="62">
        <f t="shared" si="1"/>
        <v>0</v>
      </c>
      <c r="N12" s="62">
        <f t="shared" si="2"/>
        <v>0</v>
      </c>
      <c r="O12" s="185"/>
      <c r="P12" s="191">
        <f t="shared" si="3"/>
        <v>0</v>
      </c>
      <c r="Q12" s="192">
        <f t="shared" si="4"/>
        <v>0</v>
      </c>
      <c r="R12" s="193">
        <f t="shared" si="5"/>
        <v>0</v>
      </c>
      <c r="S12" s="193">
        <f t="shared" si="6"/>
        <v>0</v>
      </c>
      <c r="T12" s="191">
        <f t="shared" si="7"/>
        <v>0</v>
      </c>
      <c r="U12" s="191">
        <f t="shared" si="8"/>
        <v>0</v>
      </c>
      <c r="V12" s="28"/>
      <c r="W12" s="96"/>
      <c r="X12" s="79"/>
      <c r="Y12" s="28"/>
      <c r="Z12" s="28"/>
    </row>
    <row r="13" spans="1:26" ht="20.399999999999999">
      <c r="A13" s="210" t="s">
        <v>375</v>
      </c>
      <c r="B13" s="110" t="s">
        <v>376</v>
      </c>
      <c r="C13" s="58"/>
      <c r="D13" s="59"/>
      <c r="E13" s="110" t="s">
        <v>377</v>
      </c>
      <c r="F13" s="90">
        <v>10</v>
      </c>
      <c r="G13" s="91">
        <v>1</v>
      </c>
      <c r="H13" s="92">
        <v>4</v>
      </c>
      <c r="I13" s="93">
        <f t="shared" si="0"/>
        <v>15</v>
      </c>
      <c r="J13" s="58"/>
      <c r="K13" s="62"/>
      <c r="L13" s="58" t="s">
        <v>40</v>
      </c>
      <c r="M13" s="62">
        <f t="shared" si="1"/>
        <v>0</v>
      </c>
      <c r="N13" s="62">
        <f t="shared" si="2"/>
        <v>0</v>
      </c>
      <c r="O13" s="185"/>
      <c r="P13" s="191">
        <f t="shared" si="3"/>
        <v>0</v>
      </c>
      <c r="Q13" s="192">
        <f t="shared" si="4"/>
        <v>0</v>
      </c>
      <c r="R13" s="193">
        <f t="shared" si="5"/>
        <v>0</v>
      </c>
      <c r="S13" s="193">
        <f t="shared" si="6"/>
        <v>0</v>
      </c>
      <c r="T13" s="191">
        <f t="shared" si="7"/>
        <v>0</v>
      </c>
      <c r="U13" s="191">
        <f t="shared" si="8"/>
        <v>0</v>
      </c>
      <c r="V13" s="28"/>
      <c r="W13" s="96"/>
      <c r="X13" s="79"/>
      <c r="Y13" s="28"/>
      <c r="Z13" s="28"/>
    </row>
    <row r="14" spans="1:26" ht="20.399999999999999">
      <c r="A14" s="210" t="s">
        <v>378</v>
      </c>
      <c r="B14" s="110" t="s">
        <v>379</v>
      </c>
      <c r="C14" s="58"/>
      <c r="D14" s="59"/>
      <c r="E14" s="110" t="s">
        <v>362</v>
      </c>
      <c r="F14" s="90">
        <v>2</v>
      </c>
      <c r="G14" s="91">
        <v>1</v>
      </c>
      <c r="H14" s="92">
        <v>10</v>
      </c>
      <c r="I14" s="93">
        <f t="shared" si="0"/>
        <v>13</v>
      </c>
      <c r="J14" s="58"/>
      <c r="K14" s="62"/>
      <c r="L14" s="58" t="s">
        <v>40</v>
      </c>
      <c r="M14" s="62">
        <f t="shared" si="1"/>
        <v>0</v>
      </c>
      <c r="N14" s="62">
        <f t="shared" si="2"/>
        <v>0</v>
      </c>
      <c r="O14" s="185"/>
      <c r="P14" s="191">
        <f t="shared" si="3"/>
        <v>0</v>
      </c>
      <c r="Q14" s="192">
        <f t="shared" si="4"/>
        <v>0</v>
      </c>
      <c r="R14" s="193">
        <f t="shared" si="5"/>
        <v>0</v>
      </c>
      <c r="S14" s="193">
        <f t="shared" si="6"/>
        <v>0</v>
      </c>
      <c r="T14" s="191">
        <f t="shared" si="7"/>
        <v>0</v>
      </c>
      <c r="U14" s="191">
        <f t="shared" si="8"/>
        <v>0</v>
      </c>
      <c r="V14" s="28"/>
      <c r="W14" s="96"/>
      <c r="X14" s="79"/>
      <c r="Y14" s="28"/>
      <c r="Z14" s="28"/>
    </row>
    <row r="15" spans="1:26" ht="20.399999999999999">
      <c r="A15" s="210" t="s">
        <v>380</v>
      </c>
      <c r="B15" s="110" t="s">
        <v>381</v>
      </c>
      <c r="C15" s="58"/>
      <c r="D15" s="59"/>
      <c r="E15" s="110" t="s">
        <v>382</v>
      </c>
      <c r="F15" s="90">
        <v>5</v>
      </c>
      <c r="G15" s="91">
        <v>1</v>
      </c>
      <c r="H15" s="92">
        <v>20</v>
      </c>
      <c r="I15" s="93">
        <f t="shared" si="0"/>
        <v>26</v>
      </c>
      <c r="J15" s="58"/>
      <c r="K15" s="62"/>
      <c r="L15" s="58" t="s">
        <v>40</v>
      </c>
      <c r="M15" s="62">
        <f t="shared" si="1"/>
        <v>0</v>
      </c>
      <c r="N15" s="62">
        <f t="shared" si="2"/>
        <v>0</v>
      </c>
      <c r="O15" s="185"/>
      <c r="P15" s="191">
        <f t="shared" si="3"/>
        <v>0</v>
      </c>
      <c r="Q15" s="192">
        <f t="shared" si="4"/>
        <v>0</v>
      </c>
      <c r="R15" s="193">
        <f t="shared" si="5"/>
        <v>0</v>
      </c>
      <c r="S15" s="193">
        <f t="shared" si="6"/>
        <v>0</v>
      </c>
      <c r="T15" s="191">
        <f t="shared" si="7"/>
        <v>0</v>
      </c>
      <c r="U15" s="191">
        <f t="shared" si="8"/>
        <v>0</v>
      </c>
      <c r="V15" s="28"/>
      <c r="W15" s="96"/>
      <c r="X15" s="79"/>
      <c r="Y15" s="28"/>
      <c r="Z15" s="28"/>
    </row>
    <row r="16" spans="1:26" ht="22.8">
      <c r="A16" s="210" t="s">
        <v>383</v>
      </c>
      <c r="B16" s="52" t="s">
        <v>384</v>
      </c>
      <c r="C16" s="58"/>
      <c r="D16" s="59"/>
      <c r="E16" s="52" t="s">
        <v>385</v>
      </c>
      <c r="F16" s="58">
        <v>1</v>
      </c>
      <c r="G16" s="60">
        <v>1</v>
      </c>
      <c r="H16" s="143">
        <v>1</v>
      </c>
      <c r="I16" s="58">
        <f t="shared" si="0"/>
        <v>3</v>
      </c>
      <c r="J16" s="58"/>
      <c r="K16" s="62"/>
      <c r="L16" s="58" t="s">
        <v>40</v>
      </c>
      <c r="M16" s="62">
        <f t="shared" si="1"/>
        <v>0</v>
      </c>
      <c r="N16" s="62">
        <f t="shared" si="2"/>
        <v>0</v>
      </c>
      <c r="O16" s="64"/>
      <c r="P16" s="191">
        <f t="shared" si="3"/>
        <v>0</v>
      </c>
      <c r="Q16" s="193">
        <f t="shared" si="4"/>
        <v>0</v>
      </c>
      <c r="R16" s="193">
        <f t="shared" si="5"/>
        <v>0</v>
      </c>
      <c r="S16" s="65">
        <f t="shared" si="6"/>
        <v>0</v>
      </c>
      <c r="T16" s="67">
        <f t="shared" si="7"/>
        <v>0</v>
      </c>
      <c r="U16" s="67">
        <f t="shared" si="8"/>
        <v>0</v>
      </c>
      <c r="V16" s="28"/>
      <c r="W16" s="96"/>
      <c r="X16" s="79"/>
      <c r="Y16" s="28"/>
      <c r="Z16" s="28"/>
    </row>
    <row r="17" spans="1:26" ht="20.399999999999999">
      <c r="A17" s="210" t="s">
        <v>386</v>
      </c>
      <c r="B17" s="110" t="s">
        <v>387</v>
      </c>
      <c r="C17" s="58"/>
      <c r="D17" s="59"/>
      <c r="E17" s="110" t="s">
        <v>388</v>
      </c>
      <c r="F17" s="90">
        <v>10</v>
      </c>
      <c r="G17" s="91">
        <v>10</v>
      </c>
      <c r="H17" s="92">
        <v>10</v>
      </c>
      <c r="I17" s="93">
        <f t="shared" si="0"/>
        <v>30</v>
      </c>
      <c r="J17" s="58"/>
      <c r="K17" s="62"/>
      <c r="L17" s="58" t="s">
        <v>40</v>
      </c>
      <c r="M17" s="62">
        <f t="shared" si="1"/>
        <v>0</v>
      </c>
      <c r="N17" s="62">
        <f t="shared" si="2"/>
        <v>0</v>
      </c>
      <c r="O17" s="185"/>
      <c r="P17" s="191">
        <f t="shared" si="3"/>
        <v>0</v>
      </c>
      <c r="Q17" s="192">
        <f t="shared" si="4"/>
        <v>0</v>
      </c>
      <c r="R17" s="193">
        <f t="shared" si="5"/>
        <v>0</v>
      </c>
      <c r="S17" s="193">
        <f t="shared" si="6"/>
        <v>0</v>
      </c>
      <c r="T17" s="191">
        <f t="shared" si="7"/>
        <v>0</v>
      </c>
      <c r="U17" s="191">
        <f t="shared" si="8"/>
        <v>0</v>
      </c>
      <c r="V17" s="28"/>
      <c r="W17" s="96"/>
      <c r="X17" s="79"/>
      <c r="Y17" s="28"/>
      <c r="Z17" s="28"/>
    </row>
    <row r="18" spans="1:26" ht="20.399999999999999">
      <c r="A18" s="210" t="s">
        <v>389</v>
      </c>
      <c r="B18" s="110" t="s">
        <v>390</v>
      </c>
      <c r="C18" s="58"/>
      <c r="D18" s="59"/>
      <c r="E18" s="110" t="s">
        <v>391</v>
      </c>
      <c r="F18" s="90">
        <v>30</v>
      </c>
      <c r="G18" s="91">
        <v>35</v>
      </c>
      <c r="H18" s="92">
        <v>15</v>
      </c>
      <c r="I18" s="93">
        <f t="shared" si="0"/>
        <v>80</v>
      </c>
      <c r="J18" s="58"/>
      <c r="K18" s="62"/>
      <c r="L18" s="58" t="s">
        <v>40</v>
      </c>
      <c r="M18" s="62">
        <f t="shared" si="1"/>
        <v>0</v>
      </c>
      <c r="N18" s="62">
        <f t="shared" si="2"/>
        <v>0</v>
      </c>
      <c r="O18" s="185"/>
      <c r="P18" s="191">
        <f t="shared" si="3"/>
        <v>0</v>
      </c>
      <c r="Q18" s="192">
        <f t="shared" si="4"/>
        <v>0</v>
      </c>
      <c r="R18" s="193">
        <f t="shared" si="5"/>
        <v>0</v>
      </c>
      <c r="S18" s="193">
        <f t="shared" si="6"/>
        <v>0</v>
      </c>
      <c r="T18" s="191">
        <f t="shared" si="7"/>
        <v>0</v>
      </c>
      <c r="U18" s="191">
        <f t="shared" si="8"/>
        <v>0</v>
      </c>
      <c r="V18" s="28"/>
      <c r="W18" s="96"/>
      <c r="X18" s="79"/>
      <c r="Y18" s="28"/>
      <c r="Z18" s="28"/>
    </row>
    <row r="19" spans="1:26" ht="20.399999999999999">
      <c r="A19" s="210" t="s">
        <v>392</v>
      </c>
      <c r="B19" s="110" t="s">
        <v>393</v>
      </c>
      <c r="C19" s="58"/>
      <c r="D19" s="59"/>
      <c r="E19" s="110" t="s">
        <v>394</v>
      </c>
      <c r="F19" s="90">
        <v>35</v>
      </c>
      <c r="G19" s="91">
        <v>20</v>
      </c>
      <c r="H19" s="92">
        <v>60</v>
      </c>
      <c r="I19" s="93">
        <f t="shared" si="0"/>
        <v>115</v>
      </c>
      <c r="J19" s="58"/>
      <c r="K19" s="62"/>
      <c r="L19" s="58" t="s">
        <v>40</v>
      </c>
      <c r="M19" s="62">
        <f t="shared" si="1"/>
        <v>0</v>
      </c>
      <c r="N19" s="62">
        <f t="shared" si="2"/>
        <v>0</v>
      </c>
      <c r="O19" s="185"/>
      <c r="P19" s="191">
        <f t="shared" si="3"/>
        <v>0</v>
      </c>
      <c r="Q19" s="192">
        <f t="shared" si="4"/>
        <v>0</v>
      </c>
      <c r="R19" s="193">
        <f t="shared" si="5"/>
        <v>0</v>
      </c>
      <c r="S19" s="193">
        <f t="shared" si="6"/>
        <v>0</v>
      </c>
      <c r="T19" s="191">
        <f t="shared" si="7"/>
        <v>0</v>
      </c>
      <c r="U19" s="191">
        <f t="shared" si="8"/>
        <v>0</v>
      </c>
      <c r="V19" s="28"/>
      <c r="W19" s="96"/>
      <c r="X19" s="79"/>
      <c r="Y19" s="28"/>
      <c r="Z19" s="28"/>
    </row>
    <row r="20" spans="1:26" ht="20.399999999999999">
      <c r="A20" s="210" t="s">
        <v>395</v>
      </c>
      <c r="B20" s="110" t="s">
        <v>396</v>
      </c>
      <c r="C20" s="58"/>
      <c r="D20" s="59"/>
      <c r="E20" s="110" t="s">
        <v>391</v>
      </c>
      <c r="F20" s="90">
        <v>40</v>
      </c>
      <c r="G20" s="91">
        <v>1</v>
      </c>
      <c r="H20" s="92">
        <v>5</v>
      </c>
      <c r="I20" s="93">
        <f t="shared" si="0"/>
        <v>46</v>
      </c>
      <c r="J20" s="58"/>
      <c r="K20" s="62"/>
      <c r="L20" s="58" t="s">
        <v>40</v>
      </c>
      <c r="M20" s="62">
        <f t="shared" si="1"/>
        <v>0</v>
      </c>
      <c r="N20" s="62">
        <f t="shared" si="2"/>
        <v>0</v>
      </c>
      <c r="O20" s="185"/>
      <c r="P20" s="191">
        <f t="shared" si="3"/>
        <v>0</v>
      </c>
      <c r="Q20" s="192">
        <f t="shared" si="4"/>
        <v>0</v>
      </c>
      <c r="R20" s="193">
        <f t="shared" si="5"/>
        <v>0</v>
      </c>
      <c r="S20" s="193">
        <f t="shared" si="6"/>
        <v>0</v>
      </c>
      <c r="T20" s="191">
        <f t="shared" si="7"/>
        <v>0</v>
      </c>
      <c r="U20" s="191">
        <f t="shared" si="8"/>
        <v>0</v>
      </c>
      <c r="V20" s="28"/>
      <c r="W20" s="96"/>
      <c r="X20" s="79"/>
      <c r="Y20" s="28"/>
      <c r="Z20" s="28"/>
    </row>
    <row r="21" spans="1:26" ht="15.75" customHeight="1">
      <c r="A21" s="210" t="s">
        <v>397</v>
      </c>
      <c r="B21" s="110" t="s">
        <v>398</v>
      </c>
      <c r="C21" s="58"/>
      <c r="D21" s="59"/>
      <c r="E21" s="110" t="s">
        <v>399</v>
      </c>
      <c r="F21" s="210">
        <v>3</v>
      </c>
      <c r="G21" s="211">
        <v>0</v>
      </c>
      <c r="H21" s="212">
        <v>0</v>
      </c>
      <c r="I21" s="147">
        <f t="shared" si="0"/>
        <v>3</v>
      </c>
      <c r="J21" s="58"/>
      <c r="K21" s="62"/>
      <c r="L21" s="58" t="s">
        <v>40</v>
      </c>
      <c r="M21" s="62">
        <f t="shared" si="1"/>
        <v>0</v>
      </c>
      <c r="N21" s="62">
        <f t="shared" si="2"/>
        <v>0</v>
      </c>
      <c r="O21" s="185"/>
      <c r="P21" s="191">
        <f t="shared" si="3"/>
        <v>0</v>
      </c>
      <c r="Q21" s="192">
        <f t="shared" si="4"/>
        <v>0</v>
      </c>
      <c r="R21" s="193">
        <f t="shared" si="5"/>
        <v>0</v>
      </c>
      <c r="S21" s="193">
        <f t="shared" si="6"/>
        <v>0</v>
      </c>
      <c r="T21" s="191">
        <f t="shared" si="7"/>
        <v>0</v>
      </c>
      <c r="U21" s="191">
        <f t="shared" si="8"/>
        <v>0</v>
      </c>
      <c r="V21" s="28"/>
      <c r="W21" s="96"/>
      <c r="X21" s="79"/>
      <c r="Y21" s="28"/>
      <c r="Z21" s="28"/>
    </row>
    <row r="22" spans="1:26" ht="15.75" customHeight="1">
      <c r="A22" s="210" t="s">
        <v>400</v>
      </c>
      <c r="B22" s="110" t="s">
        <v>401</v>
      </c>
      <c r="C22" s="58"/>
      <c r="D22" s="59"/>
      <c r="E22" s="110" t="s">
        <v>402</v>
      </c>
      <c r="F22" s="90">
        <v>5</v>
      </c>
      <c r="G22" s="91">
        <v>1</v>
      </c>
      <c r="H22" s="92">
        <v>1</v>
      </c>
      <c r="I22" s="93">
        <f t="shared" si="0"/>
        <v>7</v>
      </c>
      <c r="J22" s="58"/>
      <c r="K22" s="62"/>
      <c r="L22" s="58" t="s">
        <v>40</v>
      </c>
      <c r="M22" s="62">
        <f t="shared" si="1"/>
        <v>0</v>
      </c>
      <c r="N22" s="62">
        <f t="shared" si="2"/>
        <v>0</v>
      </c>
      <c r="O22" s="185"/>
      <c r="P22" s="191">
        <f t="shared" si="3"/>
        <v>0</v>
      </c>
      <c r="Q22" s="192">
        <f t="shared" si="4"/>
        <v>0</v>
      </c>
      <c r="R22" s="193">
        <f t="shared" si="5"/>
        <v>0</v>
      </c>
      <c r="S22" s="193">
        <f t="shared" si="6"/>
        <v>0</v>
      </c>
      <c r="T22" s="191">
        <f t="shared" si="7"/>
        <v>0</v>
      </c>
      <c r="U22" s="191">
        <f t="shared" si="8"/>
        <v>0</v>
      </c>
      <c r="V22" s="28"/>
      <c r="W22" s="96"/>
      <c r="X22" s="79"/>
      <c r="Y22" s="28"/>
      <c r="Z22" s="28"/>
    </row>
    <row r="23" spans="1:26" ht="15.75" customHeight="1">
      <c r="A23" s="210" t="s">
        <v>403</v>
      </c>
      <c r="B23" s="110" t="s">
        <v>404</v>
      </c>
      <c r="C23" s="58"/>
      <c r="D23" s="59"/>
      <c r="E23" s="110" t="s">
        <v>405</v>
      </c>
      <c r="F23" s="90">
        <v>7</v>
      </c>
      <c r="G23" s="91">
        <v>1</v>
      </c>
      <c r="H23" s="92">
        <v>1</v>
      </c>
      <c r="I23" s="93">
        <f t="shared" si="0"/>
        <v>9</v>
      </c>
      <c r="J23" s="58"/>
      <c r="K23" s="62"/>
      <c r="L23" s="58" t="s">
        <v>40</v>
      </c>
      <c r="M23" s="62">
        <f t="shared" si="1"/>
        <v>0</v>
      </c>
      <c r="N23" s="62">
        <f t="shared" si="2"/>
        <v>0</v>
      </c>
      <c r="O23" s="185"/>
      <c r="P23" s="191">
        <f t="shared" si="3"/>
        <v>0</v>
      </c>
      <c r="Q23" s="192">
        <f t="shared" si="4"/>
        <v>0</v>
      </c>
      <c r="R23" s="193">
        <f t="shared" si="5"/>
        <v>0</v>
      </c>
      <c r="S23" s="193">
        <f t="shared" si="6"/>
        <v>0</v>
      </c>
      <c r="T23" s="191">
        <f t="shared" si="7"/>
        <v>0</v>
      </c>
      <c r="U23" s="191">
        <f t="shared" si="8"/>
        <v>0</v>
      </c>
      <c r="V23" s="28"/>
      <c r="W23" s="96"/>
      <c r="X23" s="79"/>
      <c r="Y23" s="28"/>
      <c r="Z23" s="28"/>
    </row>
    <row r="24" spans="1:26" ht="15.75" customHeight="1">
      <c r="A24" s="210" t="s">
        <v>406</v>
      </c>
      <c r="B24" s="110" t="s">
        <v>407</v>
      </c>
      <c r="C24" s="58"/>
      <c r="D24" s="59"/>
      <c r="E24" s="110" t="s">
        <v>408</v>
      </c>
      <c r="F24" s="90">
        <v>2</v>
      </c>
      <c r="G24" s="91">
        <v>0</v>
      </c>
      <c r="H24" s="92">
        <v>4</v>
      </c>
      <c r="I24" s="93">
        <f t="shared" si="0"/>
        <v>6</v>
      </c>
      <c r="J24" s="58"/>
      <c r="K24" s="62"/>
      <c r="L24" s="58" t="s">
        <v>40</v>
      </c>
      <c r="M24" s="62">
        <f t="shared" si="1"/>
        <v>0</v>
      </c>
      <c r="N24" s="62">
        <f t="shared" si="2"/>
        <v>0</v>
      </c>
      <c r="O24" s="185"/>
      <c r="P24" s="191">
        <f t="shared" si="3"/>
        <v>0</v>
      </c>
      <c r="Q24" s="192">
        <f t="shared" si="4"/>
        <v>0</v>
      </c>
      <c r="R24" s="193">
        <f t="shared" si="5"/>
        <v>0</v>
      </c>
      <c r="S24" s="193">
        <f t="shared" si="6"/>
        <v>0</v>
      </c>
      <c r="T24" s="191">
        <f t="shared" si="7"/>
        <v>0</v>
      </c>
      <c r="U24" s="191">
        <f t="shared" si="8"/>
        <v>0</v>
      </c>
      <c r="V24" s="28"/>
      <c r="W24" s="96"/>
      <c r="X24" s="79"/>
      <c r="Y24" s="28"/>
      <c r="Z24" s="28"/>
    </row>
    <row r="25" spans="1:26" ht="15.75" customHeight="1">
      <c r="A25" s="210" t="s">
        <v>409</v>
      </c>
      <c r="B25" s="110" t="s">
        <v>410</v>
      </c>
      <c r="C25" s="58"/>
      <c r="D25" s="59"/>
      <c r="E25" s="110" t="s">
        <v>411</v>
      </c>
      <c r="F25" s="90">
        <v>1</v>
      </c>
      <c r="G25" s="91">
        <v>0</v>
      </c>
      <c r="H25" s="92">
        <v>4</v>
      </c>
      <c r="I25" s="93">
        <f t="shared" si="0"/>
        <v>5</v>
      </c>
      <c r="J25" s="58"/>
      <c r="K25" s="62"/>
      <c r="L25" s="58" t="s">
        <v>40</v>
      </c>
      <c r="M25" s="62">
        <f t="shared" si="1"/>
        <v>0</v>
      </c>
      <c r="N25" s="62">
        <f t="shared" si="2"/>
        <v>0</v>
      </c>
      <c r="O25" s="185"/>
      <c r="P25" s="191">
        <f t="shared" si="3"/>
        <v>0</v>
      </c>
      <c r="Q25" s="192">
        <f t="shared" si="4"/>
        <v>0</v>
      </c>
      <c r="R25" s="193">
        <f t="shared" si="5"/>
        <v>0</v>
      </c>
      <c r="S25" s="193">
        <f t="shared" si="6"/>
        <v>0</v>
      </c>
      <c r="T25" s="191">
        <f t="shared" si="7"/>
        <v>0</v>
      </c>
      <c r="U25" s="191">
        <f t="shared" si="8"/>
        <v>0</v>
      </c>
      <c r="V25" s="28"/>
      <c r="W25" s="96"/>
      <c r="X25" s="79"/>
      <c r="Y25" s="28"/>
      <c r="Z25" s="28"/>
    </row>
    <row r="26" spans="1:26" ht="15.75" customHeight="1">
      <c r="A26" s="210" t="s">
        <v>412</v>
      </c>
      <c r="B26" s="110" t="s">
        <v>413</v>
      </c>
      <c r="C26" s="58"/>
      <c r="D26" s="59"/>
      <c r="E26" s="110" t="s">
        <v>414</v>
      </c>
      <c r="F26" s="90">
        <v>30</v>
      </c>
      <c r="G26" s="91">
        <v>5</v>
      </c>
      <c r="H26" s="92">
        <v>4</v>
      </c>
      <c r="I26" s="93">
        <f t="shared" si="0"/>
        <v>39</v>
      </c>
      <c r="J26" s="58"/>
      <c r="K26" s="62"/>
      <c r="L26" s="58" t="s">
        <v>40</v>
      </c>
      <c r="M26" s="62">
        <f t="shared" si="1"/>
        <v>0</v>
      </c>
      <c r="N26" s="62">
        <f t="shared" si="2"/>
        <v>0</v>
      </c>
      <c r="O26" s="185"/>
      <c r="P26" s="191">
        <f t="shared" si="3"/>
        <v>0</v>
      </c>
      <c r="Q26" s="192">
        <f t="shared" si="4"/>
        <v>0</v>
      </c>
      <c r="R26" s="193">
        <f t="shared" si="5"/>
        <v>0</v>
      </c>
      <c r="S26" s="193">
        <f t="shared" si="6"/>
        <v>0</v>
      </c>
      <c r="T26" s="191">
        <f t="shared" si="7"/>
        <v>0</v>
      </c>
      <c r="U26" s="191">
        <f t="shared" si="8"/>
        <v>0</v>
      </c>
      <c r="V26" s="28"/>
      <c r="W26" s="96"/>
      <c r="X26" s="79"/>
      <c r="Y26" s="28"/>
      <c r="Z26" s="28"/>
    </row>
    <row r="27" spans="1:26" ht="15.75" customHeight="1">
      <c r="A27" s="210" t="s">
        <v>415</v>
      </c>
      <c r="B27" s="52" t="s">
        <v>416</v>
      </c>
      <c r="C27" s="58"/>
      <c r="D27" s="59"/>
      <c r="E27" s="52" t="s">
        <v>417</v>
      </c>
      <c r="F27" s="90">
        <v>1</v>
      </c>
      <c r="G27" s="91">
        <v>0</v>
      </c>
      <c r="H27" s="143">
        <v>2</v>
      </c>
      <c r="I27" s="93">
        <f t="shared" si="0"/>
        <v>3</v>
      </c>
      <c r="J27" s="58"/>
      <c r="K27" s="62"/>
      <c r="L27" s="58" t="s">
        <v>40</v>
      </c>
      <c r="M27" s="62">
        <f t="shared" si="1"/>
        <v>0</v>
      </c>
      <c r="N27" s="62">
        <f t="shared" si="2"/>
        <v>0</v>
      </c>
      <c r="O27" s="64"/>
      <c r="P27" s="191">
        <f t="shared" si="3"/>
        <v>0</v>
      </c>
      <c r="Q27" s="192">
        <f t="shared" si="4"/>
        <v>0</v>
      </c>
      <c r="R27" s="193">
        <f t="shared" si="5"/>
        <v>0</v>
      </c>
      <c r="S27" s="193">
        <f t="shared" si="6"/>
        <v>0</v>
      </c>
      <c r="T27" s="191">
        <f t="shared" si="7"/>
        <v>0</v>
      </c>
      <c r="U27" s="191">
        <f t="shared" si="8"/>
        <v>0</v>
      </c>
      <c r="V27" s="28"/>
      <c r="W27" s="96"/>
      <c r="X27" s="79"/>
      <c r="Y27" s="28"/>
      <c r="Z27" s="28"/>
    </row>
    <row r="28" spans="1:26" ht="15.75" customHeight="1">
      <c r="A28" s="210" t="s">
        <v>418</v>
      </c>
      <c r="B28" s="110" t="s">
        <v>419</v>
      </c>
      <c r="C28" s="58"/>
      <c r="D28" s="59"/>
      <c r="E28" s="110" t="s">
        <v>394</v>
      </c>
      <c r="F28" s="90">
        <v>1</v>
      </c>
      <c r="G28" s="91">
        <v>3</v>
      </c>
      <c r="H28" s="92">
        <v>2</v>
      </c>
      <c r="I28" s="93">
        <f t="shared" si="0"/>
        <v>6</v>
      </c>
      <c r="J28" s="58"/>
      <c r="K28" s="62"/>
      <c r="L28" s="58" t="s">
        <v>40</v>
      </c>
      <c r="M28" s="62">
        <f t="shared" si="1"/>
        <v>0</v>
      </c>
      <c r="N28" s="62">
        <f t="shared" si="2"/>
        <v>0</v>
      </c>
      <c r="O28" s="185"/>
      <c r="P28" s="191">
        <f t="shared" si="3"/>
        <v>0</v>
      </c>
      <c r="Q28" s="192">
        <f t="shared" si="4"/>
        <v>0</v>
      </c>
      <c r="R28" s="193">
        <f t="shared" si="5"/>
        <v>0</v>
      </c>
      <c r="S28" s="193">
        <f t="shared" si="6"/>
        <v>0</v>
      </c>
      <c r="T28" s="191">
        <f t="shared" si="7"/>
        <v>0</v>
      </c>
      <c r="U28" s="191">
        <f t="shared" si="8"/>
        <v>0</v>
      </c>
      <c r="V28" s="28"/>
      <c r="W28" s="96"/>
      <c r="X28" s="79"/>
      <c r="Y28" s="28"/>
      <c r="Z28" s="28"/>
    </row>
    <row r="29" spans="1:26" ht="15.75" customHeight="1">
      <c r="A29" s="210" t="s">
        <v>420</v>
      </c>
      <c r="B29" s="110" t="s">
        <v>421</v>
      </c>
      <c r="C29" s="58"/>
      <c r="D29" s="59"/>
      <c r="E29" s="110" t="s">
        <v>422</v>
      </c>
      <c r="F29" s="90">
        <v>5</v>
      </c>
      <c r="G29" s="91">
        <v>1</v>
      </c>
      <c r="H29" s="92">
        <v>1</v>
      </c>
      <c r="I29" s="93">
        <f t="shared" si="0"/>
        <v>7</v>
      </c>
      <c r="J29" s="58"/>
      <c r="K29" s="62"/>
      <c r="L29" s="58" t="s">
        <v>40</v>
      </c>
      <c r="M29" s="62">
        <f t="shared" si="1"/>
        <v>0</v>
      </c>
      <c r="N29" s="62">
        <f t="shared" si="2"/>
        <v>0</v>
      </c>
      <c r="O29" s="185"/>
      <c r="P29" s="191">
        <f t="shared" si="3"/>
        <v>0</v>
      </c>
      <c r="Q29" s="192">
        <f t="shared" si="4"/>
        <v>0</v>
      </c>
      <c r="R29" s="193">
        <f t="shared" si="5"/>
        <v>0</v>
      </c>
      <c r="S29" s="193">
        <f t="shared" si="6"/>
        <v>0</v>
      </c>
      <c r="T29" s="191">
        <f t="shared" si="7"/>
        <v>0</v>
      </c>
      <c r="U29" s="191">
        <f t="shared" si="8"/>
        <v>0</v>
      </c>
      <c r="V29" s="28"/>
      <c r="W29" s="96"/>
      <c r="X29" s="79"/>
      <c r="Y29" s="28"/>
      <c r="Z29" s="28"/>
    </row>
    <row r="30" spans="1:26" ht="15.75" customHeight="1">
      <c r="A30" s="210" t="s">
        <v>423</v>
      </c>
      <c r="B30" s="110" t="s">
        <v>424</v>
      </c>
      <c r="C30" s="58"/>
      <c r="D30" s="59"/>
      <c r="E30" s="110" t="s">
        <v>425</v>
      </c>
      <c r="F30" s="90">
        <v>1</v>
      </c>
      <c r="G30" s="91">
        <v>0</v>
      </c>
      <c r="H30" s="92">
        <v>0</v>
      </c>
      <c r="I30" s="93">
        <f t="shared" si="0"/>
        <v>1</v>
      </c>
      <c r="J30" s="58"/>
      <c r="K30" s="62"/>
      <c r="L30" s="58" t="s">
        <v>40</v>
      </c>
      <c r="M30" s="62">
        <f t="shared" si="1"/>
        <v>0</v>
      </c>
      <c r="N30" s="62">
        <f t="shared" si="2"/>
        <v>0</v>
      </c>
      <c r="O30" s="185"/>
      <c r="P30" s="191">
        <f t="shared" si="3"/>
        <v>0</v>
      </c>
      <c r="Q30" s="192">
        <f t="shared" si="4"/>
        <v>0</v>
      </c>
      <c r="R30" s="193">
        <f t="shared" si="5"/>
        <v>0</v>
      </c>
      <c r="S30" s="193">
        <f t="shared" si="6"/>
        <v>0</v>
      </c>
      <c r="T30" s="191">
        <f t="shared" si="7"/>
        <v>0</v>
      </c>
      <c r="U30" s="191">
        <f t="shared" si="8"/>
        <v>0</v>
      </c>
      <c r="V30" s="28"/>
      <c r="W30" s="96"/>
      <c r="X30" s="79"/>
      <c r="Y30" s="28"/>
      <c r="Z30" s="28"/>
    </row>
    <row r="31" spans="1:26" ht="15.75" customHeight="1">
      <c r="A31" s="210" t="s">
        <v>426</v>
      </c>
      <c r="B31" s="110" t="s">
        <v>427</v>
      </c>
      <c r="C31" s="58"/>
      <c r="D31" s="59"/>
      <c r="E31" s="110" t="s">
        <v>428</v>
      </c>
      <c r="F31" s="90">
        <v>5</v>
      </c>
      <c r="G31" s="91">
        <v>1</v>
      </c>
      <c r="H31" s="92">
        <v>1</v>
      </c>
      <c r="I31" s="93">
        <f t="shared" si="0"/>
        <v>7</v>
      </c>
      <c r="J31" s="58"/>
      <c r="K31" s="62"/>
      <c r="L31" s="58" t="s">
        <v>40</v>
      </c>
      <c r="M31" s="62">
        <f t="shared" si="1"/>
        <v>0</v>
      </c>
      <c r="N31" s="62">
        <f t="shared" si="2"/>
        <v>0</v>
      </c>
      <c r="O31" s="185"/>
      <c r="P31" s="191">
        <f t="shared" si="3"/>
        <v>0</v>
      </c>
      <c r="Q31" s="192">
        <f t="shared" si="4"/>
        <v>0</v>
      </c>
      <c r="R31" s="193">
        <f t="shared" si="5"/>
        <v>0</v>
      </c>
      <c r="S31" s="193">
        <f t="shared" si="6"/>
        <v>0</v>
      </c>
      <c r="T31" s="191">
        <f t="shared" si="7"/>
        <v>0</v>
      </c>
      <c r="U31" s="191">
        <f t="shared" si="8"/>
        <v>0</v>
      </c>
      <c r="V31" s="28"/>
      <c r="W31" s="96"/>
      <c r="X31" s="79"/>
      <c r="Y31" s="28"/>
      <c r="Z31" s="28"/>
    </row>
    <row r="32" spans="1:26" ht="15.75" customHeight="1">
      <c r="A32" s="210" t="s">
        <v>429</v>
      </c>
      <c r="B32" s="110" t="s">
        <v>430</v>
      </c>
      <c r="C32" s="58"/>
      <c r="D32" s="59"/>
      <c r="E32" s="110" t="s">
        <v>431</v>
      </c>
      <c r="F32" s="210">
        <v>5</v>
      </c>
      <c r="G32" s="211">
        <v>0</v>
      </c>
      <c r="H32" s="212">
        <v>1</v>
      </c>
      <c r="I32" s="147">
        <f t="shared" si="0"/>
        <v>6</v>
      </c>
      <c r="J32" s="58"/>
      <c r="K32" s="62"/>
      <c r="L32" s="58" t="s">
        <v>40</v>
      </c>
      <c r="M32" s="62">
        <f t="shared" si="1"/>
        <v>0</v>
      </c>
      <c r="N32" s="62">
        <f t="shared" si="2"/>
        <v>0</v>
      </c>
      <c r="O32" s="185"/>
      <c r="P32" s="191">
        <f t="shared" si="3"/>
        <v>0</v>
      </c>
      <c r="Q32" s="192">
        <f t="shared" si="4"/>
        <v>0</v>
      </c>
      <c r="R32" s="193">
        <f t="shared" si="5"/>
        <v>0</v>
      </c>
      <c r="S32" s="192">
        <f t="shared" si="6"/>
        <v>0</v>
      </c>
      <c r="T32" s="194">
        <f t="shared" si="7"/>
        <v>0</v>
      </c>
      <c r="U32" s="194">
        <f t="shared" si="8"/>
        <v>0</v>
      </c>
      <c r="V32" s="28"/>
      <c r="W32" s="96"/>
      <c r="X32" s="79"/>
      <c r="Y32" s="28"/>
      <c r="Z32" s="28"/>
    </row>
    <row r="33" spans="1:26" ht="15.75" customHeight="1">
      <c r="A33" s="110"/>
      <c r="B33" s="110" t="s">
        <v>432</v>
      </c>
      <c r="C33" s="58"/>
      <c r="D33" s="59"/>
      <c r="E33" s="58" t="s">
        <v>433</v>
      </c>
      <c r="F33" s="147">
        <v>30</v>
      </c>
      <c r="G33" s="213">
        <v>0</v>
      </c>
      <c r="H33" s="214">
        <v>1</v>
      </c>
      <c r="I33" s="147">
        <f t="shared" si="0"/>
        <v>31</v>
      </c>
      <c r="J33" s="58"/>
      <c r="K33" s="62"/>
      <c r="L33" s="58" t="s">
        <v>40</v>
      </c>
      <c r="M33" s="63">
        <f t="shared" si="1"/>
        <v>0</v>
      </c>
      <c r="N33" s="63">
        <f t="shared" si="2"/>
        <v>0</v>
      </c>
      <c r="O33" s="185"/>
      <c r="P33" s="118">
        <f t="shared" si="3"/>
        <v>0</v>
      </c>
      <c r="Q33" s="94">
        <f t="shared" si="4"/>
        <v>0</v>
      </c>
      <c r="R33" s="94">
        <f t="shared" si="5"/>
        <v>0</v>
      </c>
      <c r="S33" s="94">
        <f t="shared" si="6"/>
        <v>0</v>
      </c>
      <c r="T33" s="118">
        <f t="shared" si="7"/>
        <v>0</v>
      </c>
      <c r="U33" s="118">
        <f t="shared" si="8"/>
        <v>0</v>
      </c>
      <c r="V33" s="28"/>
      <c r="W33" s="96"/>
      <c r="X33" s="79"/>
      <c r="Y33" s="28"/>
      <c r="Z33" s="28"/>
    </row>
    <row r="34" spans="1:26" ht="15.75" customHeight="1">
      <c r="A34" s="110"/>
      <c r="B34" s="110" t="s">
        <v>434</v>
      </c>
      <c r="C34" s="58"/>
      <c r="D34" s="59"/>
      <c r="E34" s="58" t="s">
        <v>435</v>
      </c>
      <c r="F34" s="147">
        <v>5</v>
      </c>
      <c r="G34" s="213">
        <v>0</v>
      </c>
      <c r="H34" s="214">
        <v>1</v>
      </c>
      <c r="I34" s="147">
        <f t="shared" si="0"/>
        <v>6</v>
      </c>
      <c r="J34" s="58"/>
      <c r="K34" s="62"/>
      <c r="L34" s="58" t="s">
        <v>40</v>
      </c>
      <c r="M34" s="63">
        <f t="shared" si="1"/>
        <v>0</v>
      </c>
      <c r="N34" s="63">
        <f t="shared" si="2"/>
        <v>0</v>
      </c>
      <c r="O34" s="185"/>
      <c r="P34" s="118">
        <f t="shared" si="3"/>
        <v>0</v>
      </c>
      <c r="Q34" s="94">
        <f t="shared" si="4"/>
        <v>0</v>
      </c>
      <c r="R34" s="94">
        <f t="shared" si="5"/>
        <v>0</v>
      </c>
      <c r="S34" s="94">
        <f t="shared" si="6"/>
        <v>0</v>
      </c>
      <c r="T34" s="118">
        <f t="shared" si="7"/>
        <v>0</v>
      </c>
      <c r="U34" s="118">
        <f t="shared" si="8"/>
        <v>0</v>
      </c>
      <c r="V34" s="28"/>
      <c r="W34" s="96"/>
      <c r="X34" s="79"/>
      <c r="Y34" s="28"/>
      <c r="Z34" s="28"/>
    </row>
    <row r="35" spans="1:26" ht="15" customHeight="1">
      <c r="A35" s="5" t="s">
        <v>436</v>
      </c>
      <c r="B35" s="5"/>
      <c r="C35" s="5"/>
      <c r="D35" s="5"/>
      <c r="E35" s="5"/>
      <c r="F35" s="5"/>
      <c r="G35" s="5"/>
      <c r="H35" s="5"/>
      <c r="I35" s="5"/>
      <c r="J35" s="5"/>
      <c r="K35" s="215"/>
      <c r="L35" s="216"/>
      <c r="M35" s="217">
        <f>SUM(M7:M34)</f>
        <v>0</v>
      </c>
      <c r="N35" s="217">
        <f>SUM(N7:N34)</f>
        <v>0</v>
      </c>
      <c r="O35" s="185"/>
      <c r="P35" s="218">
        <f t="shared" ref="P35:U35" si="9">SUM(P7:P34)</f>
        <v>0</v>
      </c>
      <c r="Q35" s="218">
        <f t="shared" si="9"/>
        <v>0</v>
      </c>
      <c r="R35" s="218">
        <f t="shared" si="9"/>
        <v>0</v>
      </c>
      <c r="S35" s="218">
        <f t="shared" si="9"/>
        <v>0</v>
      </c>
      <c r="T35" s="218">
        <f t="shared" si="9"/>
        <v>0</v>
      </c>
      <c r="U35" s="218">
        <f t="shared" si="9"/>
        <v>0</v>
      </c>
      <c r="V35" s="28"/>
      <c r="W35" s="96"/>
      <c r="X35" s="79"/>
      <c r="Y35" s="28"/>
      <c r="Z35" s="28"/>
    </row>
    <row r="36" spans="1:26" ht="15.75" customHeight="1">
      <c r="A36" s="219"/>
      <c r="B36" s="220"/>
      <c r="C36" s="100"/>
      <c r="D36" s="185"/>
      <c r="E36" s="185"/>
      <c r="F36" s="185"/>
      <c r="G36" s="221"/>
      <c r="H36" s="222"/>
      <c r="I36" s="221"/>
      <c r="J36" s="223"/>
      <c r="K36" s="221"/>
      <c r="L36" s="224"/>
      <c r="M36" s="203"/>
      <c r="N36" s="185"/>
      <c r="O36" s="185"/>
      <c r="P36" s="185"/>
      <c r="Q36" s="185"/>
      <c r="R36" s="185"/>
      <c r="S36" s="185"/>
      <c r="T36" s="185"/>
      <c r="U36" s="185"/>
      <c r="V36" s="28"/>
      <c r="W36" s="28"/>
      <c r="X36" s="28"/>
      <c r="Y36" s="28"/>
      <c r="Z36" s="28"/>
    </row>
    <row r="37" spans="1:26" ht="15.75" customHeight="1">
      <c r="A37" s="185"/>
      <c r="B37" s="185"/>
      <c r="C37" s="185"/>
      <c r="D37" s="185"/>
      <c r="E37" s="201"/>
      <c r="F37" s="202"/>
      <c r="G37" s="202"/>
      <c r="H37" s="202"/>
      <c r="I37" s="201"/>
      <c r="J37" s="201"/>
      <c r="K37" s="4"/>
      <c r="L37" s="4"/>
      <c r="M37" s="4"/>
      <c r="N37" s="185"/>
      <c r="O37" s="185"/>
      <c r="P37" s="204"/>
      <c r="Q37" s="204"/>
      <c r="R37" s="204"/>
      <c r="S37" s="185"/>
      <c r="T37" s="204"/>
      <c r="U37" s="185"/>
      <c r="V37" s="28"/>
      <c r="W37" s="28"/>
      <c r="X37" s="28"/>
      <c r="Y37" s="28"/>
      <c r="Z37" s="28"/>
    </row>
    <row r="38" spans="1:26" ht="15.75" customHeight="1">
      <c r="A38" s="185"/>
      <c r="B38" s="100"/>
      <c r="C38" s="100"/>
      <c r="D38" s="185"/>
      <c r="E38" s="201"/>
      <c r="F38" s="185"/>
      <c r="G38" s="185"/>
      <c r="H38" s="185"/>
      <c r="I38" s="185"/>
      <c r="J38" s="201"/>
      <c r="K38" s="185"/>
      <c r="L38" s="203"/>
      <c r="M38" s="203"/>
      <c r="N38" s="185"/>
      <c r="O38" s="185"/>
      <c r="P38" s="204"/>
      <c r="Q38" s="204"/>
      <c r="R38" s="185"/>
      <c r="S38" s="185"/>
      <c r="T38" s="185"/>
      <c r="U38" s="185"/>
      <c r="V38" s="28"/>
      <c r="W38" s="28"/>
      <c r="X38" s="28"/>
      <c r="Y38" s="28"/>
      <c r="Z38" s="28"/>
    </row>
    <row r="39" spans="1:26" ht="15.75" customHeight="1">
      <c r="A39" s="170"/>
      <c r="B39" s="226"/>
      <c r="C39" s="28"/>
      <c r="D39" s="28"/>
      <c r="E39" s="28"/>
      <c r="F39" s="28"/>
      <c r="G39" s="28"/>
      <c r="H39" s="28"/>
      <c r="I39" s="28"/>
      <c r="J39" s="28"/>
      <c r="K39" s="28"/>
      <c r="L39" s="28"/>
      <c r="M39" s="28"/>
      <c r="N39" s="28"/>
      <c r="O39" s="28"/>
      <c r="P39" s="28"/>
      <c r="Q39" s="28"/>
      <c r="R39" s="28"/>
      <c r="S39" s="28"/>
      <c r="T39" s="28"/>
      <c r="U39" s="28"/>
      <c r="V39" s="28"/>
      <c r="W39" s="28"/>
      <c r="X39" s="28"/>
      <c r="Y39" s="28"/>
      <c r="Z39" s="28"/>
    </row>
    <row r="40" spans="1:26" ht="15.75" customHeight="1">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ht="15.75" customHeight="1">
      <c r="A41" s="34" t="s">
        <v>122</v>
      </c>
      <c r="B41" s="28"/>
      <c r="C41" s="28"/>
      <c r="D41" s="28"/>
      <c r="E41" s="28"/>
      <c r="F41" s="28"/>
      <c r="G41" s="28"/>
      <c r="H41" s="28"/>
      <c r="I41" s="28"/>
      <c r="J41" s="28"/>
      <c r="K41" s="28"/>
      <c r="L41" s="28"/>
      <c r="M41" s="28"/>
      <c r="N41" s="28"/>
      <c r="O41" s="28"/>
      <c r="P41" s="28"/>
      <c r="Q41" s="28"/>
      <c r="R41" s="28"/>
      <c r="S41" s="28"/>
      <c r="T41" s="28"/>
      <c r="U41" s="28"/>
      <c r="V41" s="28"/>
      <c r="W41" s="28"/>
      <c r="X41" s="28"/>
      <c r="Y41" s="28"/>
      <c r="Z41" s="28"/>
    </row>
    <row r="42" spans="1:26" ht="15.75" customHeight="1">
      <c r="A42" s="34" t="s">
        <v>123</v>
      </c>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spans="1:26" ht="15.75" customHeight="1"/>
    <row r="44" spans="1:26" ht="15.75" customHeight="1"/>
    <row r="45" spans="1:26" ht="15.75" customHeight="1"/>
    <row r="46" spans="1:26" ht="15.75" customHeight="1"/>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5">
    <mergeCell ref="P6:Q6"/>
    <mergeCell ref="R6:S6"/>
    <mergeCell ref="T6:U6"/>
    <mergeCell ref="A35:J35"/>
    <mergeCell ref="K37:M37"/>
  </mergeCells>
  <conditionalFormatting sqref="K7:K32 M7:N32">
    <cfRule type="expression" dxfId="68" priority="2">
      <formula>$K7=#REF!</formula>
    </cfRule>
  </conditionalFormatting>
  <conditionalFormatting sqref="K33:K34 M33:N34">
    <cfRule type="expression" dxfId="67" priority="3">
      <formula>#REF!=#REF!</formula>
    </cfRule>
  </conditionalFormatting>
  <conditionalFormatting sqref="P7:Q34">
    <cfRule type="expression" dxfId="66" priority="4">
      <formula>NA()</formula>
    </cfRule>
  </conditionalFormatting>
  <conditionalFormatting sqref="R33:S34">
    <cfRule type="expression" dxfId="65" priority="5">
      <formula>NA()</formula>
    </cfRule>
  </conditionalFormatting>
  <conditionalFormatting sqref="S7:U15 R7:R32 S17:S32">
    <cfRule type="expression" dxfId="64" priority="6">
      <formula>NA()</formula>
    </cfRule>
  </conditionalFormatting>
  <conditionalFormatting sqref="T17:U34">
    <cfRule type="expression" dxfId="63" priority="7">
      <formula>NA()</formula>
    </cfRule>
  </conditionalFormatting>
  <pageMargins left="0.7" right="0.7" top="0.75" bottom="0.75" header="0.51180555555555496" footer="0.51180555555555496"/>
  <pageSetup paperSize="9" firstPageNumber="0"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46</TotalTime>
  <Application>Microsoft Excel</Application>
  <DocSecurity>0</DocSecurity>
  <ScaleCrop>false</ScaleCrop>
  <HeadingPairs>
    <vt:vector size="4" baseType="variant">
      <vt:variant>
        <vt:lpstr>Arkusze</vt:lpstr>
      </vt:variant>
      <vt:variant>
        <vt:i4>33</vt:i4>
      </vt:variant>
      <vt:variant>
        <vt:lpstr>Nazwane zakresy</vt:lpstr>
      </vt:variant>
      <vt:variant>
        <vt:i4>27</vt:i4>
      </vt:variant>
    </vt:vector>
  </HeadingPairs>
  <TitlesOfParts>
    <vt:vector size="60" baseType="lpstr">
      <vt:lpstr>Uwagi</vt:lpstr>
      <vt:lpstr>Część 1 antybiotyki</vt:lpstr>
      <vt:lpstr>Część 2 antybiotyki</vt:lpstr>
      <vt:lpstr>Część 3 antybiotyki</vt:lpstr>
      <vt:lpstr>Część 4 antybiotyki</vt:lpstr>
      <vt:lpstr>Część 5 pprątkowe</vt:lpstr>
      <vt:lpstr>Część 6 pprątkowe 2</vt:lpstr>
      <vt:lpstr>Część 7  narkotyki</vt:lpstr>
      <vt:lpstr>Część 8 psychotropy</vt:lpstr>
      <vt:lpstr>Część 9 enoxaparin</vt:lpstr>
      <vt:lpstr>Część 10 Afatinib</vt:lpstr>
      <vt:lpstr>Część 11 onkologiczne</vt:lpstr>
      <vt:lpstr>Część 12 ŻD</vt:lpstr>
      <vt:lpstr>Część 13  płyny</vt:lpstr>
      <vt:lpstr>Część 14 alectinib</vt:lpstr>
      <vt:lpstr>Część 15 atezolizumab</vt:lpstr>
      <vt:lpstr>Część 16  durvalumab</vt:lpstr>
      <vt:lpstr>Część 17 pembrolizumab</vt:lpstr>
      <vt:lpstr>Część 18 leki różne p.o 1</vt:lpstr>
      <vt:lpstr>Część 19 różne p.o. 2 </vt:lpstr>
      <vt:lpstr>Część 20 różne p.o. 3</vt:lpstr>
      <vt:lpstr>Część 21 różne wziewne 1</vt:lpstr>
      <vt:lpstr>Część 22 różne wziewne 2</vt:lpstr>
      <vt:lpstr>Część 23 różne do u.zew.</vt:lpstr>
      <vt:lpstr>Część 24 różne i.v.</vt:lpstr>
      <vt:lpstr>Część 25 Nintedanib B.87</vt:lpstr>
      <vt:lpstr>Część 26 Nintedanib B.6</vt:lpstr>
      <vt:lpstr>Część 27 Tuberculina</vt:lpstr>
      <vt:lpstr>Część 28 Bedakilina</vt:lpstr>
      <vt:lpstr>Część 29 Pretomanid</vt:lpstr>
      <vt:lpstr>Szacunki</vt:lpstr>
      <vt:lpstr>Nowe propozycje Wodzisław</vt:lpstr>
      <vt:lpstr>Nowe propozycje Pilchowice</vt:lpstr>
      <vt:lpstr>'Część 11 onkologiczne'!_FilterDatabase_0</vt:lpstr>
      <vt:lpstr>'Część 18 leki różne p.o 1'!_FilterDatabase_0</vt:lpstr>
      <vt:lpstr>'Część 19 różne p.o. 2 '!_FilterDatabase_0</vt:lpstr>
      <vt:lpstr>'Część 2 antybiotyki'!_FilterDatabase_0</vt:lpstr>
      <vt:lpstr>'Część 20 różne p.o. 3'!_FilterDatabase_0</vt:lpstr>
      <vt:lpstr>'Część 21 różne wziewne 1'!_FilterDatabase_0</vt:lpstr>
      <vt:lpstr>'Część 23 różne do u.zew.'!_FilterDatabase_0</vt:lpstr>
      <vt:lpstr>'Część 24 różne i.v.'!_FilterDatabase_0</vt:lpstr>
      <vt:lpstr>'Część 3 antybiotyki'!_FilterDatabase_0</vt:lpstr>
      <vt:lpstr>'Część 11 onkologiczne'!_FiltrujBazeDanych</vt:lpstr>
      <vt:lpstr>'Część 18 leki różne p.o 1'!_FiltrujBazeDanych</vt:lpstr>
      <vt:lpstr>'Część 19 różne p.o. 2 '!_FiltrujBazeDanych</vt:lpstr>
      <vt:lpstr>'Część 2 antybiotyki'!_FiltrujBazeDanych</vt:lpstr>
      <vt:lpstr>'Część 20 różne p.o. 3'!_FiltrujBazeDanych</vt:lpstr>
      <vt:lpstr>'Część 21 różne wziewne 1'!_FiltrujBazeDanych</vt:lpstr>
      <vt:lpstr>'Część 23 różne do u.zew.'!_FiltrujBazeDanych</vt:lpstr>
      <vt:lpstr>'Część 24 różne i.v.'!_FiltrujBazeDanych</vt:lpstr>
      <vt:lpstr>'Część 3 antybiotyki'!_FiltrujBazeDanych</vt:lpstr>
      <vt:lpstr>'Część 19 różne p.o. 2 '!ok</vt:lpstr>
      <vt:lpstr>'Część 20 różne p.o. 3'!ok</vt:lpstr>
      <vt:lpstr>'Część 24 różne i.v.'!ok</vt:lpstr>
      <vt:lpstr>'Część 10 Afatinib'!Print_Area_0</vt:lpstr>
      <vt:lpstr>'Część 14 alectinib'!Print_Area_0</vt:lpstr>
      <vt:lpstr>'Część 16  durvalumab'!Print_Area_0</vt:lpstr>
      <vt:lpstr>'Część 19 różne p.o. 2 '!Print_Area_0</vt:lpstr>
      <vt:lpstr>'Część 20 różne p.o. 3'!Print_Area_0</vt:lpstr>
      <vt:lpstr>'Część 23 różne do u.zew.'!Print_Area_0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 K</dc:creator>
  <dc:description/>
  <cp:lastModifiedBy>Małgorzata Szczepańska</cp:lastModifiedBy>
  <cp:revision>7</cp:revision>
  <cp:lastPrinted>2024-10-23T13:16:49Z</cp:lastPrinted>
  <dcterms:created xsi:type="dcterms:W3CDTF">2022-09-21T19:17:44Z</dcterms:created>
  <dcterms:modified xsi:type="dcterms:W3CDTF">2024-11-22T08:31:58Z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