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uster\zze$\[ZZE] PISMA\pisma 2023\ZZE.271. ... .2023 rejestr zamówień publicznych\ZZE.271.28.2023 kompensacja\"/>
    </mc:Choice>
  </mc:AlternateContent>
  <bookViews>
    <workbookView xWindow="0" yWindow="0" windowWidth="25200" windowHeight="1198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" i="1"/>
  <c r="F3" i="1"/>
  <c r="F15" i="2" l="1"/>
  <c r="C11" i="2"/>
  <c r="C6" i="2"/>
  <c r="A2" i="2" l="1"/>
  <c r="A1" i="2"/>
  <c r="B1" i="2" s="1"/>
  <c r="F4" i="1"/>
  <c r="C1" i="2" l="1"/>
  <c r="C2" i="2" s="1"/>
  <c r="C3" i="2" s="1"/>
  <c r="B3" i="2"/>
  <c r="B4" i="2" s="1"/>
</calcChain>
</file>

<file path=xl/sharedStrings.xml><?xml version="1.0" encoding="utf-8"?>
<sst xmlns="http://schemas.openxmlformats.org/spreadsheetml/2006/main" count="30" uniqueCount="25">
  <si>
    <t>Nr.</t>
  </si>
  <si>
    <t>Jednostka</t>
  </si>
  <si>
    <t>PPE</t>
  </si>
  <si>
    <t>Dystrybucja [zł brutto]</t>
  </si>
  <si>
    <t>Bierna poj [zł brutto]</t>
  </si>
  <si>
    <t>% kosztów za e. poj. w stasunku do dystrybucji i e. czynnej</t>
  </si>
  <si>
    <t>Bierna indu. [zł brutto]</t>
  </si>
  <si>
    <t>Taryfa</t>
  </si>
  <si>
    <t>Moc umowna</t>
  </si>
  <si>
    <t>rodzaj umowy</t>
  </si>
  <si>
    <t>C21</t>
  </si>
  <si>
    <t>prosumencka</t>
  </si>
  <si>
    <t xml:space="preserve">sprzedażowa </t>
  </si>
  <si>
    <t>Przedszkole, ul Kornela Ujejskiego 70 (budynek szkoły)</t>
  </si>
  <si>
    <t>PPE 590310600000633125</t>
  </si>
  <si>
    <t>Zespół Szkół Nr 19, ul. Adama Grzymały Siedleckiego 11</t>
  </si>
  <si>
    <t>PPE 590310600000619242</t>
  </si>
  <si>
    <t>PPE 590310600000638441</t>
  </si>
  <si>
    <t>Budynek Ratusza-Urząd Miejski, ul. Jezuicka 1</t>
  </si>
  <si>
    <t>PPE 590310600000141965</t>
  </si>
  <si>
    <t>% kosztów za e. ind. w stasunku do dystrybucji</t>
  </si>
  <si>
    <t>4 lata</t>
  </si>
  <si>
    <t xml:space="preserve">1 rok </t>
  </si>
  <si>
    <t>1 miesiąć</t>
  </si>
  <si>
    <t>Szkoła Podstawowa 12, ul. Kcyńska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</si>
</sst>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.0"/>
    <numFmt numFmtId="165" formatCode="0.0%"/>
    <numFmt numFmtId="166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44" fontId="3" fillId="0" borderId="3" xfId="0" applyNumberFormat="1" applyFont="1" applyFill="1" applyBorder="1" applyAlignment="1">
      <alignment horizontal="center" vertical="center"/>
    </xf>
    <xf numFmtId="44" fontId="0" fillId="0" borderId="3" xfId="0" applyNumberFormat="1" applyFon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zł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K5" totalsRowShown="0" headerRowDxfId="15" dataDxfId="13" headerRowBorderDxfId="14" tableBorderDxfId="12" totalsRowBorderDxfId="11">
  <autoFilter ref="A1:K5"/>
  <sortState ref="A2:K18">
    <sortCondition descending="1" ref="F1:F18"/>
  </sortState>
  <tableColumns count="11">
    <tableColumn id="1" name="Nr." dataDxfId="10"/>
    <tableColumn id="2" name="Jednostka" dataDxfId="9"/>
    <tableColumn id="3" name="PPE" dataDxfId="8"/>
    <tableColumn id="4" name="Dystrybucja [zł brutto]" dataDxfId="7"/>
    <tableColumn id="5" name="Bierna poj [zł brutto]" dataDxfId="6"/>
    <tableColumn id="6" name="% kosztów za e. poj. w stasunku do dystrybucji i e. czynnej" dataDxfId="5" dataCellStyle="Procentowy">
      <calculatedColumnFormula>E2/D2</calculatedColumnFormula>
    </tableColumn>
    <tableColumn id="7" name="Bierna indu. [zł brutto]" dataDxfId="4"/>
    <tableColumn id="8" name="% kosztów za e. ind. w stasunku do dystrybucji" dataDxfId="3" dataCellStyle="Procentowy"/>
    <tableColumn id="11" name="Taryfa" dataDxfId="2"/>
    <tableColumn id="12" name="Moc umowna" dataDxfId="1"/>
    <tableColumn id="13" name="rodzaj umow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B5" sqref="B5"/>
    </sheetView>
  </sheetViews>
  <sheetFormatPr defaultRowHeight="15" x14ac:dyDescent="0.25"/>
  <cols>
    <col min="1" max="1" width="5.85546875" customWidth="1"/>
    <col min="2" max="2" width="35.28515625" customWidth="1"/>
    <col min="3" max="3" width="22.28515625" customWidth="1"/>
    <col min="4" max="4" width="18.85546875" customWidth="1"/>
    <col min="5" max="5" width="17.42578125" customWidth="1"/>
    <col min="6" max="6" width="23.85546875" customWidth="1"/>
    <col min="7" max="7" width="15.5703125" customWidth="1"/>
    <col min="8" max="8" width="26.5703125" customWidth="1"/>
    <col min="9" max="9" width="8.5703125" customWidth="1"/>
    <col min="10" max="10" width="15.140625" customWidth="1"/>
    <col min="11" max="11" width="15.5703125" customWidth="1"/>
  </cols>
  <sheetData>
    <row r="1" spans="1:11" s="5" customFormat="1" ht="48" customHeight="1" x14ac:dyDescent="0.25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8" t="s">
        <v>20</v>
      </c>
      <c r="I1" s="7" t="s">
        <v>7</v>
      </c>
      <c r="J1" s="7" t="s">
        <v>8</v>
      </c>
      <c r="K1" s="7" t="s">
        <v>9</v>
      </c>
    </row>
    <row r="2" spans="1:11" ht="30" x14ac:dyDescent="0.25">
      <c r="A2" s="9">
        <v>1</v>
      </c>
      <c r="B2" s="10" t="s">
        <v>24</v>
      </c>
      <c r="C2" s="10" t="s">
        <v>17</v>
      </c>
      <c r="D2" s="11">
        <v>73366.855499999991</v>
      </c>
      <c r="E2" s="12">
        <v>21899.510399999996</v>
      </c>
      <c r="F2" s="13">
        <f t="shared" ref="F2:F5" si="0">E2/D2</f>
        <v>0.2984932399072221</v>
      </c>
      <c r="G2" s="14">
        <v>0</v>
      </c>
      <c r="H2" s="13">
        <v>0</v>
      </c>
      <c r="I2" s="15" t="s">
        <v>10</v>
      </c>
      <c r="J2" s="15">
        <v>78</v>
      </c>
      <c r="K2" s="16" t="s">
        <v>12</v>
      </c>
    </row>
    <row r="3" spans="1:11" ht="30" x14ac:dyDescent="0.25">
      <c r="A3" s="9">
        <v>2</v>
      </c>
      <c r="B3" s="10" t="s">
        <v>15</v>
      </c>
      <c r="C3" s="10" t="s">
        <v>16</v>
      </c>
      <c r="D3" s="12">
        <v>43642.540199999996</v>
      </c>
      <c r="E3" s="12">
        <v>12155.917800000003</v>
      </c>
      <c r="F3" s="13">
        <f t="shared" si="0"/>
        <v>0.27853369085056151</v>
      </c>
      <c r="G3" s="14">
        <v>0</v>
      </c>
      <c r="H3" s="13">
        <v>0</v>
      </c>
      <c r="I3" s="15" t="s">
        <v>10</v>
      </c>
      <c r="J3" s="15">
        <v>62</v>
      </c>
      <c r="K3" s="16" t="s">
        <v>12</v>
      </c>
    </row>
    <row r="4" spans="1:11" ht="30" x14ac:dyDescent="0.25">
      <c r="A4" s="9">
        <v>3</v>
      </c>
      <c r="B4" s="10" t="s">
        <v>13</v>
      </c>
      <c r="C4" s="10" t="s">
        <v>14</v>
      </c>
      <c r="D4" s="12">
        <v>21223.982100000001</v>
      </c>
      <c r="E4" s="12">
        <v>5708.9712000000009</v>
      </c>
      <c r="F4" s="13">
        <f t="shared" si="0"/>
        <v>0.26898680808819569</v>
      </c>
      <c r="G4" s="14">
        <v>0</v>
      </c>
      <c r="H4" s="13">
        <v>0</v>
      </c>
      <c r="I4" s="15" t="s">
        <v>10</v>
      </c>
      <c r="J4" s="15">
        <v>41</v>
      </c>
      <c r="K4" s="16" t="s">
        <v>11</v>
      </c>
    </row>
    <row r="5" spans="1:11" ht="30" x14ac:dyDescent="0.25">
      <c r="A5" s="9">
        <v>4</v>
      </c>
      <c r="B5" s="10" t="s">
        <v>18</v>
      </c>
      <c r="C5" s="10" t="s">
        <v>19</v>
      </c>
      <c r="D5" s="12">
        <v>49431.153899999998</v>
      </c>
      <c r="E5" s="12">
        <v>11247.735000000001</v>
      </c>
      <c r="F5" s="13">
        <f t="shared" si="0"/>
        <v>0.22754344401416049</v>
      </c>
      <c r="G5" s="14">
        <v>0</v>
      </c>
      <c r="H5" s="13">
        <v>0</v>
      </c>
      <c r="I5" s="15" t="s">
        <v>10</v>
      </c>
      <c r="J5" s="15">
        <v>80</v>
      </c>
      <c r="K5" s="16" t="s">
        <v>12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5" sqref="F15"/>
    </sheetView>
  </sheetViews>
  <sheetFormatPr defaultRowHeight="15" x14ac:dyDescent="0.25"/>
  <cols>
    <col min="3" max="3" width="17.28515625" customWidth="1"/>
    <col min="6" max="6" width="10.5703125" bestFit="1" customWidth="1"/>
  </cols>
  <sheetData>
    <row r="1" spans="1:6" x14ac:dyDescent="0.25">
      <c r="A1">
        <f>10112838+11209301.61</f>
        <v>21322139.609999999</v>
      </c>
      <c r="B1">
        <f>A1*2</f>
        <v>42644279.219999999</v>
      </c>
      <c r="C1">
        <f>B1*1.1</f>
        <v>46908707.142000005</v>
      </c>
      <c r="D1" t="s">
        <v>21</v>
      </c>
    </row>
    <row r="2" spans="1:6" x14ac:dyDescent="0.25">
      <c r="A2">
        <f>10112838+11209301.61</f>
        <v>21322139.609999999</v>
      </c>
      <c r="C2">
        <f>C1/4</f>
        <v>11727176.785500001</v>
      </c>
      <c r="D2" t="s">
        <v>22</v>
      </c>
    </row>
    <row r="3" spans="1:6" ht="15.75" thickBot="1" x14ac:dyDescent="0.3">
      <c r="B3">
        <f>B1*1.15</f>
        <v>49040921.102999993</v>
      </c>
      <c r="C3">
        <f>C2/12</f>
        <v>977264.7321250001</v>
      </c>
      <c r="D3" t="s">
        <v>23</v>
      </c>
    </row>
    <row r="4" spans="1:6" ht="15.75" thickBot="1" x14ac:dyDescent="0.3">
      <c r="B4">
        <f>B3/4</f>
        <v>12260230.275749998</v>
      </c>
      <c r="F4" s="2">
        <v>27150</v>
      </c>
    </row>
    <row r="5" spans="1:6" ht="15.75" thickBot="1" x14ac:dyDescent="0.3">
      <c r="F5" s="3">
        <v>35559.410000000003</v>
      </c>
    </row>
    <row r="6" spans="1:6" ht="15.75" thickBot="1" x14ac:dyDescent="0.3">
      <c r="C6" s="1">
        <f>4*11730000</f>
        <v>46920000</v>
      </c>
      <c r="F6" s="3">
        <v>19819.3</v>
      </c>
    </row>
    <row r="7" spans="1:6" ht="15.75" thickBot="1" x14ac:dyDescent="0.3">
      <c r="F7" s="3">
        <v>22374</v>
      </c>
    </row>
    <row r="8" spans="1:6" ht="15.75" thickBot="1" x14ac:dyDescent="0.3">
      <c r="F8" s="3">
        <v>21610</v>
      </c>
    </row>
    <row r="9" spans="1:6" ht="15.75" thickBot="1" x14ac:dyDescent="0.3">
      <c r="F9" s="3">
        <v>13620</v>
      </c>
    </row>
    <row r="10" spans="1:6" ht="15.75" thickBot="1" x14ac:dyDescent="0.3">
      <c r="F10" s="3">
        <v>22060</v>
      </c>
    </row>
    <row r="11" spans="1:6" ht="15.75" thickBot="1" x14ac:dyDescent="0.3">
      <c r="C11">
        <f>729.5+283.4+167.7</f>
        <v>1180.5999999999999</v>
      </c>
      <c r="F11" s="3">
        <v>14581.4</v>
      </c>
    </row>
    <row r="12" spans="1:6" ht="15.75" thickBot="1" x14ac:dyDescent="0.3">
      <c r="F12" s="3">
        <v>12880</v>
      </c>
    </row>
    <row r="13" spans="1:6" ht="15.75" thickBot="1" x14ac:dyDescent="0.3">
      <c r="F13" s="3">
        <v>10508</v>
      </c>
    </row>
    <row r="14" spans="1:6" ht="15.75" thickBot="1" x14ac:dyDescent="0.3">
      <c r="F14" s="3">
        <v>2033</v>
      </c>
    </row>
    <row r="15" spans="1:6" x14ac:dyDescent="0.25">
      <c r="F15" s="4">
        <f>SUM(F4:F14)</f>
        <v>202195.11000000002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Kosmela</dc:creator>
  <cp:lastModifiedBy>Michał Gruszczyński</cp:lastModifiedBy>
  <dcterms:created xsi:type="dcterms:W3CDTF">2023-09-14T06:33:13Z</dcterms:created>
  <dcterms:modified xsi:type="dcterms:W3CDTF">2023-10-13T06:31:59Z</dcterms:modified>
</cp:coreProperties>
</file>