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ŚiO.VI\Przetarg 2025-2028\"/>
    </mc:Choice>
  </mc:AlternateContent>
  <bookViews>
    <workbookView xWindow="0" yWindow="0" windowWidth="28800" windowHeight="12330" activeTab="2"/>
  </bookViews>
  <sheets>
    <sheet name="Zał.6 Krzewy_cięcia s-f" sheetId="2" r:id="rId1"/>
    <sheet name="Zał.6A Krzewy_cięcia s-f (3l)" sheetId="5" r:id="rId2"/>
    <sheet name="Zał.7 Krzewy_kształtowane" sheetId="3" r:id="rId3"/>
    <sheet name="Zał.8 Krzewy_cięcia odmładzając" sheetId="4" r:id="rId4"/>
  </sheets>
  <calcPr calcId="162913"/>
</workbook>
</file>

<file path=xl/calcChain.xml><?xml version="1.0" encoding="utf-8"?>
<calcChain xmlns="http://schemas.openxmlformats.org/spreadsheetml/2006/main">
  <c r="E80" i="5" l="1"/>
  <c r="E19" i="5" l="1"/>
  <c r="E20" i="5"/>
  <c r="E21" i="5"/>
  <c r="E22" i="5"/>
  <c r="E23" i="5"/>
  <c r="E25" i="5"/>
  <c r="E26" i="5"/>
  <c r="E27" i="5"/>
  <c r="F47" i="2" l="1"/>
  <c r="E44" i="2"/>
  <c r="E47" i="2" s="1"/>
  <c r="E110" i="5" l="1"/>
  <c r="E85" i="5"/>
  <c r="E28" i="5"/>
  <c r="E29" i="3" l="1"/>
  <c r="E112" i="5"/>
  <c r="E107" i="5"/>
  <c r="E106" i="5"/>
  <c r="E102" i="5"/>
  <c r="E101" i="5"/>
  <c r="E100" i="5"/>
  <c r="E99" i="5"/>
  <c r="E97" i="5"/>
  <c r="E95" i="5"/>
  <c r="E93" i="5"/>
  <c r="E92" i="5"/>
  <c r="E91" i="5"/>
  <c r="E88" i="5"/>
  <c r="E82" i="5"/>
  <c r="E81" i="5"/>
  <c r="E78" i="5"/>
  <c r="E74" i="5"/>
  <c r="E65" i="5"/>
  <c r="E63" i="5"/>
  <c r="E62" i="5"/>
  <c r="E61" i="5"/>
  <c r="E60" i="5"/>
  <c r="E59" i="5"/>
  <c r="E58" i="5"/>
  <c r="E56" i="5"/>
  <c r="E55" i="5"/>
  <c r="E54" i="5"/>
  <c r="E51" i="5"/>
  <c r="E50" i="5"/>
  <c r="E49" i="5"/>
  <c r="E48" i="5"/>
  <c r="E45" i="5"/>
  <c r="E44" i="5"/>
  <c r="E43" i="5"/>
  <c r="E42" i="5"/>
  <c r="E41" i="5"/>
  <c r="E18" i="5"/>
  <c r="E8" i="5"/>
  <c r="E123" i="5" l="1"/>
  <c r="E11" i="4"/>
  <c r="E8" i="4"/>
  <c r="E7" i="4"/>
  <c r="E6" i="4"/>
  <c r="E15" i="4" l="1"/>
  <c r="G27" i="2"/>
  <c r="G47" i="2" s="1"/>
  <c r="E49" i="2" s="1"/>
</calcChain>
</file>

<file path=xl/sharedStrings.xml><?xml version="1.0" encoding="utf-8"?>
<sst xmlns="http://schemas.openxmlformats.org/spreadsheetml/2006/main" count="472" uniqueCount="295">
  <si>
    <t>Lp.</t>
  </si>
  <si>
    <t>irga błyszcząca</t>
  </si>
  <si>
    <t>tawuła japońska</t>
  </si>
  <si>
    <t>irga</t>
  </si>
  <si>
    <t>suchodrzew</t>
  </si>
  <si>
    <t>Skwer Miast Partnerskich</t>
  </si>
  <si>
    <t>lilak pospolity</t>
  </si>
  <si>
    <t>bez czarny</t>
  </si>
  <si>
    <t>suchodrzew tatarski</t>
  </si>
  <si>
    <t>Skwer Pionierów Kołobrzegu</t>
  </si>
  <si>
    <t>tawuła norweska</t>
  </si>
  <si>
    <t>hortensja bukietowa</t>
  </si>
  <si>
    <t>Park im. gen. Jana Henryka Dąbrowskiego</t>
  </si>
  <si>
    <t>Lokalizacja</t>
  </si>
  <si>
    <t>gatunek i odmiana</t>
  </si>
  <si>
    <t>II-III</t>
  </si>
  <si>
    <t>Skwer kom. Stanisława Mieszkowskiego</t>
  </si>
  <si>
    <t>pigwowce</t>
  </si>
  <si>
    <t>krzewuszka</t>
  </si>
  <si>
    <t>Plac Koncertów Porannych</t>
  </si>
  <si>
    <t xml:space="preserve">skwer położony pomiędzy ul. Towarową a ul. Obrońców Westerplatte </t>
  </si>
  <si>
    <t>cisy</t>
  </si>
  <si>
    <t>Park im. Stefana Żeromskiego sektor VII</t>
  </si>
  <si>
    <t>jaśminowce</t>
  </si>
  <si>
    <t xml:space="preserve">Skwer Pana Tadeusza </t>
  </si>
  <si>
    <t>forsycja</t>
  </si>
  <si>
    <t>Skwer Balladyny</t>
  </si>
  <si>
    <t xml:space="preserve">berberys </t>
  </si>
  <si>
    <t>teren GMK pomiędzy ul. Perłową  a Grzybowską</t>
  </si>
  <si>
    <t>berberys, irga</t>
  </si>
  <si>
    <t>teren GMK przy ul. Zygmuntowskiej</t>
  </si>
  <si>
    <t>dereń</t>
  </si>
  <si>
    <t xml:space="preserve"> berberysy</t>
  </si>
  <si>
    <t>ognik</t>
  </si>
  <si>
    <t>irgi</t>
  </si>
  <si>
    <t xml:space="preserve">Kącik Seniora przy ul. Zygmuntowskiej 3-14       </t>
  </si>
  <si>
    <t>budleje</t>
  </si>
  <si>
    <t>tereny zieleni przy ul. Trzebiatowskiej 48</t>
  </si>
  <si>
    <t>róże</t>
  </si>
  <si>
    <t>lilaki pospolite</t>
  </si>
  <si>
    <t>tereny zieleni przy ul. Trzebiatowskiej</t>
  </si>
  <si>
    <t xml:space="preserve"> hortensje bukietowe</t>
  </si>
  <si>
    <t>teren zieleni przy dworcu PKS</t>
  </si>
  <si>
    <t xml:space="preserve">teren przy zbiegu ulic Unii Lubelskiej, Kniewskiego, Okopowej i Kolejowej </t>
  </si>
  <si>
    <t xml:space="preserve">teren rekreacyjno-wypoczynkowy przy ul. Budowlanej </t>
  </si>
  <si>
    <t>żylistek</t>
  </si>
  <si>
    <t xml:space="preserve">zieleniec przy ul. Ratuszowej </t>
  </si>
  <si>
    <t>trzmielina</t>
  </si>
  <si>
    <t>mahonia</t>
  </si>
  <si>
    <t>irga pozioma + rozkrzewiona</t>
  </si>
  <si>
    <t xml:space="preserve">Skwer 750-lecia </t>
  </si>
  <si>
    <t>żywotnik</t>
  </si>
  <si>
    <t>suchodrzew chinski</t>
  </si>
  <si>
    <t xml:space="preserve">Park 18-go Marca </t>
  </si>
  <si>
    <t>cisy w formie krzewiastej</t>
  </si>
  <si>
    <t>Skwer przy skrzyżowaniu ul. E. Łopuskiego, Armii Krajowej  i ul. Dubois</t>
  </si>
  <si>
    <t>berberysy</t>
  </si>
  <si>
    <t>pigwowiec</t>
  </si>
  <si>
    <t>lilaki pospolite i Meyera</t>
  </si>
  <si>
    <t xml:space="preserve">Ogródek Jordanowski przy ul. Unii Lubelskiej             </t>
  </si>
  <si>
    <t>budleja</t>
  </si>
  <si>
    <t>kalina</t>
  </si>
  <si>
    <t>teren zieleni przy skrzyżowaniu ul. Rzecznej i ul.E.Gierczak</t>
  </si>
  <si>
    <t>teren podwórza przy ul. Kniewskiego 17-21</t>
  </si>
  <si>
    <t>teren przy ul. Drzymały 9-10</t>
  </si>
  <si>
    <t>berberys</t>
  </si>
  <si>
    <t xml:space="preserve">Teren przy ul. Dworcowej vis a vis Poczty Głównej </t>
  </si>
  <si>
    <t>tawułki japońskie</t>
  </si>
  <si>
    <t>Teren przy ul. Dworcowej 11</t>
  </si>
  <si>
    <t>Teren przy ul. Dworcowej 21</t>
  </si>
  <si>
    <t>teren GMK przy ul. Dworcowa 18-20</t>
  </si>
  <si>
    <t>teren GMK pomiędzyul. Unii Lubelskiej 14-16, Strzelecka 2,3,4</t>
  </si>
  <si>
    <t>tawuła japonska</t>
  </si>
  <si>
    <t>teren osiedlowy przy ul. E.Łopuskiego 7-11</t>
  </si>
  <si>
    <t>alycza</t>
  </si>
  <si>
    <t>pęcherznica</t>
  </si>
  <si>
    <t xml:space="preserve">pięciornik krzewiasty </t>
  </si>
  <si>
    <t xml:space="preserve">teren osiedla przy Alei Wojska Polskiego </t>
  </si>
  <si>
    <t xml:space="preserve">teren zieleni połozony wzdłuż ul. Kamiennej </t>
  </si>
  <si>
    <t>złotokap</t>
  </si>
  <si>
    <t>ognik i irga</t>
  </si>
  <si>
    <t>teren GMK przy ul. Jerzego, Grochowskiej 6a-6j, 8a-8d, Bogusława X</t>
  </si>
  <si>
    <t>tamaryszek drobnokwiatowy</t>
  </si>
  <si>
    <t>teren GMK przy ul. Jerzego, Grochowskiej</t>
  </si>
  <si>
    <t>Park im. 3 Dyw. Piechoty</t>
  </si>
  <si>
    <t xml:space="preserve">teren GMK pomiędzy ul. Okopową a ul. Unii Lubelskiej 43        </t>
  </si>
  <si>
    <t>śliwa płożąca</t>
  </si>
  <si>
    <t>barberysy</t>
  </si>
  <si>
    <t>hortensje</t>
  </si>
  <si>
    <t>teren rekreacyjny Osiedla Ogrody</t>
  </si>
  <si>
    <t xml:space="preserve">teren zieleni wzdłuż ul. Chodkiewicza </t>
  </si>
  <si>
    <t>teren rekreacyjno-wypoczynkowy przy ul. J.Chełmońskiego</t>
  </si>
  <si>
    <t>Park im. Bolesława Krzywoustego</t>
  </si>
  <si>
    <t>R A Z E M   :</t>
  </si>
  <si>
    <t xml:space="preserve">Ogółem: </t>
  </si>
  <si>
    <t>ul. Korzeniowskiego</t>
  </si>
  <si>
    <t>ul.Konopnicka</t>
  </si>
  <si>
    <t>ligustr pospolity</t>
  </si>
  <si>
    <t>teren przy ul. Jana Pawła II 15-16</t>
  </si>
  <si>
    <t>teren przy ul. Jana Pawła II 17-20</t>
  </si>
  <si>
    <t>mix krzewów</t>
  </si>
  <si>
    <t>różaneczniki, jałowce</t>
  </si>
  <si>
    <t>rhododendron</t>
  </si>
  <si>
    <t>ul. Armii Krajowej</t>
  </si>
  <si>
    <t>teren GMK pomiędzyul. Unii Lubelskiej 32, ul. Giełdową 1-4, JPII 27-30 a ul. Graniczną 2-4</t>
  </si>
  <si>
    <t>hortensja krzewiasta</t>
  </si>
  <si>
    <t>ul. Łopuskiego rabata</t>
  </si>
  <si>
    <t>hortensja bukietowa, krzewiata + h. bukietowe 'stare'</t>
  </si>
  <si>
    <t>rabata przy Krzyżu</t>
  </si>
  <si>
    <t>Frankowskiego park</t>
  </si>
  <si>
    <t xml:space="preserve">pięciornik   </t>
  </si>
  <si>
    <t>Załącznik tabelaryczny nr 6 do SWZ</t>
  </si>
  <si>
    <t>Park 18 Marca</t>
  </si>
  <si>
    <t>Załącznik tabelaryczny nr 7 do SWZ</t>
  </si>
  <si>
    <t>WYKAZ KRZEWÓW KSZTAŁTOWANYCH DO CIĘĆ FORMUJĄCYCH</t>
  </si>
  <si>
    <r>
      <t>Obmiar robót w m</t>
    </r>
    <r>
      <rPr>
        <b/>
        <vertAlign val="superscript"/>
        <sz val="10"/>
        <rFont val="Arial CE"/>
        <charset val="238"/>
      </rPr>
      <t>2</t>
    </r>
  </si>
  <si>
    <t>Gatunek</t>
  </si>
  <si>
    <t>nr działki</t>
  </si>
  <si>
    <t>Ilość (szt.)</t>
  </si>
  <si>
    <t>Uwagi</t>
  </si>
  <si>
    <t>bukszpan</t>
  </si>
  <si>
    <t>cis</t>
  </si>
  <si>
    <t xml:space="preserve">Teren przy zbiegu ulic Unii Lubelskiej,  Okopowej, Kolejowej i Jagiellońskiej </t>
  </si>
  <si>
    <t>133 obr.12</t>
  </si>
  <si>
    <t>forma kulista</t>
  </si>
  <si>
    <t>forma kolumnowa</t>
  </si>
  <si>
    <t>Towarowa 15</t>
  </si>
  <si>
    <t>345/2 obr.12</t>
  </si>
  <si>
    <t>17/10 obr.4</t>
  </si>
  <si>
    <t>forma spirali</t>
  </si>
  <si>
    <t>Cmentarz Wojenny</t>
  </si>
  <si>
    <t>donice koło Ratusza</t>
  </si>
  <si>
    <t>forma stożka</t>
  </si>
  <si>
    <t>Rondo Praw Kobiet</t>
  </si>
  <si>
    <t>donice wzdłuż ul. Armii Krajowej</t>
  </si>
  <si>
    <t>Unii Lubelskiej 43</t>
  </si>
  <si>
    <t>Załącznik tabelaryczny nr 8 do SWZ</t>
  </si>
  <si>
    <t>cis/bukszpan</t>
  </si>
  <si>
    <t>Rondo Solidarności przy ul. Koszalińskiej</t>
  </si>
  <si>
    <t>świerk</t>
  </si>
  <si>
    <t>Gazony przy szkole nr 3</t>
  </si>
  <si>
    <t>Park A. Szarmacha przy ul. Jedności Narodowej</t>
  </si>
  <si>
    <t>Park S.Żeromskiego za Pomnikiem Zaślubin</t>
  </si>
  <si>
    <t>wieloryby</t>
  </si>
  <si>
    <t>WYKAZ KRZEWÓW DO CIĘĆ ODMŁADZAJĄCYCH (COROCZNYCH)</t>
  </si>
  <si>
    <t>hortensja</t>
  </si>
  <si>
    <t>III-IV</t>
  </si>
  <si>
    <t>Skwer Pana Tadeusza (przy witaczu)</t>
  </si>
  <si>
    <t xml:space="preserve"> hortensje</t>
  </si>
  <si>
    <t>teren przy zbiegu ulic Unii Lubelskiej, Kniewskiego, Okopowej i Kolejowej (przy Krzyżu)</t>
  </si>
  <si>
    <t>teren podwórka pomiędzy ulicami: Jagiellońską, Unii Lubelskiej, Drzymały</t>
  </si>
  <si>
    <t xml:space="preserve">hortensja </t>
  </si>
  <si>
    <t>laurowiśnia</t>
  </si>
  <si>
    <t>Skwer 750-lecia</t>
  </si>
  <si>
    <t>po kwitnieniu</t>
  </si>
  <si>
    <t>Skwer Pionierów</t>
  </si>
  <si>
    <t>jałowiec</t>
  </si>
  <si>
    <t>ul. Młyńska (przy burgerowni)</t>
  </si>
  <si>
    <t>ul. Łopuskiego rabata, róg koło Marony</t>
  </si>
  <si>
    <t>pas zieleni wzdłuż ul. Zdrojowej</t>
  </si>
  <si>
    <t>gatunek</t>
  </si>
  <si>
    <t>nr działki i obręb</t>
  </si>
  <si>
    <t>Plac płk Anatola Przybylskiego</t>
  </si>
  <si>
    <t>Skwer przy skrzyżowaniu ul. Łopuskiego, Armii Krajowej i Dubois</t>
  </si>
  <si>
    <t>hortensja + trzmielina</t>
  </si>
  <si>
    <t>Rondo Solidarności ul. Koszalińska</t>
  </si>
  <si>
    <t>Teren przy ul. Budowlanej</t>
  </si>
  <si>
    <t>Plac 3 Pokoleń</t>
  </si>
  <si>
    <t>Plac Muzyków</t>
  </si>
  <si>
    <t>160/9 obr. 13</t>
  </si>
  <si>
    <t>30/21 obr.19</t>
  </si>
  <si>
    <t>ul. Chodkiewicza 12-14, Żółkiewskiego 2</t>
  </si>
  <si>
    <t>387 obr.13</t>
  </si>
  <si>
    <t>232 obr.13</t>
  </si>
  <si>
    <t>Rondo Wielkiej Orkiestry Świątecznej Pomocy (u. Mickiewicza)</t>
  </si>
  <si>
    <t>247/6 obr.12</t>
  </si>
  <si>
    <t>137 obr.12</t>
  </si>
  <si>
    <t>48/2 obr.4</t>
  </si>
  <si>
    <t>40/6 obr.4</t>
  </si>
  <si>
    <t>211 obr.12</t>
  </si>
  <si>
    <t>4/8 obr.4</t>
  </si>
  <si>
    <t>21/2 obr.12</t>
  </si>
  <si>
    <t>340/2, 337, 338, 339 obr.12</t>
  </si>
  <si>
    <t>290/8 obr.12</t>
  </si>
  <si>
    <t>155/9 obr.12</t>
  </si>
  <si>
    <t>163/14 obr.13</t>
  </si>
  <si>
    <t>Rondo przy dworcu PKP</t>
  </si>
  <si>
    <t>Teren zieleni przy ul. Jedności Narodowej</t>
  </si>
  <si>
    <t>66/72 obr.10</t>
  </si>
  <si>
    <t>VII-VIII</t>
  </si>
  <si>
    <t>WYKAZ KRZEWÓW DO CIĘĆ SANITARNO-FORMUJĄCYCH (w okresie 3 lat na zlecenie)</t>
  </si>
  <si>
    <t>irga, jałowce, pieris, krzewuszka, pigwowce</t>
  </si>
  <si>
    <t>różaneczniki</t>
  </si>
  <si>
    <t>teren przy ul. Towarowej 15</t>
  </si>
  <si>
    <t>forsycje, jaśminowce, irga lśniąca, żylistek, suchodrzew</t>
  </si>
  <si>
    <t xml:space="preserve"> migdałki</t>
  </si>
  <si>
    <t>róża, tawuła</t>
  </si>
  <si>
    <t>suchodrzew tatarski, forsycja, irga, pięciornik</t>
  </si>
  <si>
    <t>dereń, berberysy, ognik, irgi</t>
  </si>
  <si>
    <t>Waryńskiego 4</t>
  </si>
  <si>
    <t>żywotnik, berberys, tawuły, forsycja, różaneczniki</t>
  </si>
  <si>
    <t>jałowce, żywotniki, berberys</t>
  </si>
  <si>
    <t>okrąglak</t>
  </si>
  <si>
    <t xml:space="preserve">wzdłuż klatek </t>
  </si>
  <si>
    <t>jałowce, berberysy</t>
  </si>
  <si>
    <t>barberysy, dereń, irga</t>
  </si>
  <si>
    <t>ul. Łopuskiego rabata (między mostami, róg z Zygmuntowską)</t>
  </si>
  <si>
    <t>hortensja krzewiata + trzmielina</t>
  </si>
  <si>
    <t>kosodrzewina</t>
  </si>
  <si>
    <t>rondo S. Lipickiego (JPII, Sybiraków)</t>
  </si>
  <si>
    <t>WYKAZ KRZEWÓW DO CIĘĆ SANITARNO-FORMUJĄCYCH (co roku)</t>
  </si>
  <si>
    <t>Załącznik tabelaryczny nr 6A do SWZ</t>
  </si>
  <si>
    <t>48/23 obr.12</t>
  </si>
  <si>
    <t>4/332 obr.8</t>
  </si>
  <si>
    <t>319/5, 319/18 obr.11</t>
  </si>
  <si>
    <t>345/2, 43 obr.12</t>
  </si>
  <si>
    <t>242/2 obr.12</t>
  </si>
  <si>
    <t>240 ob.12</t>
  </si>
  <si>
    <t>135/2 obr.12</t>
  </si>
  <si>
    <t>198 obr.12</t>
  </si>
  <si>
    <t>48/29 obr.12</t>
  </si>
  <si>
    <t>141/50 obr.12</t>
  </si>
  <si>
    <t xml:space="preserve">207/26, 206/9 obr.13 </t>
  </si>
  <si>
    <t>253/6 obr.13</t>
  </si>
  <si>
    <t>21/42 obr.13</t>
  </si>
  <si>
    <t>55/31 obr.11</t>
  </si>
  <si>
    <t>414 obr.11</t>
  </si>
  <si>
    <t>63/2 obr.4, 90 obr.5</t>
  </si>
  <si>
    <t>68 obr.12</t>
  </si>
  <si>
    <t>38/1, 38/2 obr.4</t>
  </si>
  <si>
    <t>5/8 obr.4</t>
  </si>
  <si>
    <t>4/211 obr.8 - pod brzozami</t>
  </si>
  <si>
    <t>810 obr.9</t>
  </si>
  <si>
    <t>4/10 obr.11</t>
  </si>
  <si>
    <t>40/2, 40/3 obr.4</t>
  </si>
  <si>
    <t>15/1 obr.11</t>
  </si>
  <si>
    <t>283/15 obr.11</t>
  </si>
  <si>
    <t>251/13 obr.12</t>
  </si>
  <si>
    <t>240 obr.12</t>
  </si>
  <si>
    <t>ul. Koszalińska (rondo Solidarności)</t>
  </si>
  <si>
    <t>19/1 obr.12</t>
  </si>
  <si>
    <t>23/1 obr.16</t>
  </si>
  <si>
    <t>8/24 obr.14</t>
  </si>
  <si>
    <t>5/10 obr.4</t>
  </si>
  <si>
    <t>4/5 obr.2</t>
  </si>
  <si>
    <t>w podwórku pomiędzy ul. Źródlaną, Zwycięzców, Dworcową (za Skanpolem)</t>
  </si>
  <si>
    <t>815/33 obr.9</t>
  </si>
  <si>
    <t>1016/2 obr.9</t>
  </si>
  <si>
    <t>128/8 obr.12</t>
  </si>
  <si>
    <t>178/9, 169/5 obr.13</t>
  </si>
  <si>
    <t>zieleniec przy ul. Ratuszowej naprzeciwko wejścia głownego UM)</t>
  </si>
  <si>
    <t xml:space="preserve">teren GMK pomiędzy ul. Okopową a ul. Unii Lubelskiej 43, os. Millenium    </t>
  </si>
  <si>
    <t xml:space="preserve"> 340/2, 337, 338, 339 obr.12</t>
  </si>
  <si>
    <t xml:space="preserve">  135/2 obr.12</t>
  </si>
  <si>
    <t xml:space="preserve"> 133 obr.12</t>
  </si>
  <si>
    <t xml:space="preserve"> 198 obr.12</t>
  </si>
  <si>
    <t xml:space="preserve"> 97 obr.12</t>
  </si>
  <si>
    <t xml:space="preserve"> 155/9 obr.12</t>
  </si>
  <si>
    <t xml:space="preserve"> 120, 10/59, 10/60 obr.14</t>
  </si>
  <si>
    <t xml:space="preserve"> 10/41 obr.14</t>
  </si>
  <si>
    <t xml:space="preserve"> 560 obr.17</t>
  </si>
  <si>
    <t xml:space="preserve"> 48/29 obr.12</t>
  </si>
  <si>
    <t xml:space="preserve"> 167/43 obr.12</t>
  </si>
  <si>
    <t xml:space="preserve"> 58/29 obr.12</t>
  </si>
  <si>
    <t xml:space="preserve"> 173/30 obr.12</t>
  </si>
  <si>
    <t xml:space="preserve"> 187/28 obr.12</t>
  </si>
  <si>
    <t xml:space="preserve"> 141/50 obr.12</t>
  </si>
  <si>
    <t xml:space="preserve"> 188/6, 188/9, 169/9, 394 obr.13</t>
  </si>
  <si>
    <t xml:space="preserve"> 207/26, 206/9 obr.13 </t>
  </si>
  <si>
    <t xml:space="preserve"> 163/14 obr.13</t>
  </si>
  <si>
    <t xml:space="preserve"> 160/9 obr.13</t>
  </si>
  <si>
    <t xml:space="preserve"> 125/15 obr.13</t>
  </si>
  <si>
    <t xml:space="preserve"> 21/42 obr.13</t>
  </si>
  <si>
    <t>ul. Lipowa</t>
  </si>
  <si>
    <t xml:space="preserve"> 318/12 obr.12</t>
  </si>
  <si>
    <t xml:space="preserve"> 96 i 87 obr.4</t>
  </si>
  <si>
    <t xml:space="preserve"> 79 obr.4</t>
  </si>
  <si>
    <t xml:space="preserve"> 94, 82 obr.4</t>
  </si>
  <si>
    <t xml:space="preserve"> 144 obr.13</t>
  </si>
  <si>
    <t xml:space="preserve"> 137 obr.12</t>
  </si>
  <si>
    <t xml:space="preserve"> 175/37 obr.11</t>
  </si>
  <si>
    <t>154/1, 156/1 obr.</t>
  </si>
  <si>
    <t xml:space="preserve">Gazony murowane ul. Dworcowa 3 </t>
  </si>
  <si>
    <t>24/21 obr.12</t>
  </si>
  <si>
    <t xml:space="preserve">modrzew/ sosna </t>
  </si>
  <si>
    <t xml:space="preserve">forma kulista </t>
  </si>
  <si>
    <t>ul. Ściegiennego</t>
  </si>
  <si>
    <t>ul. Św. Macieja</t>
  </si>
  <si>
    <t>ul.Gierczak</t>
  </si>
  <si>
    <t>cisy, jałowce, tawuła ven Haoutte'a</t>
  </si>
  <si>
    <t xml:space="preserve">pęcherznica, pigwowiec, pięciornik krzewiasty </t>
  </si>
  <si>
    <t>172/4 obr.12</t>
  </si>
  <si>
    <t xml:space="preserve">Wyniosła rabata murowana ul. Dworcowa </t>
  </si>
  <si>
    <t>19/1 obr. 12</t>
  </si>
  <si>
    <t xml:space="preserve">bukszpany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</si>
</sst>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6"/>
      <name val="Arial CE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b/>
      <vertAlign val="superscript"/>
      <sz val="10"/>
      <name val="Arial CE"/>
      <charset val="238"/>
    </font>
    <font>
      <sz val="11"/>
      <name val="Arial CE"/>
      <charset val="238"/>
    </font>
    <font>
      <sz val="11"/>
      <color theme="1"/>
      <name val="Arial ce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6" fillId="0" borderId="13" xfId="0" applyFont="1" applyBorder="1" applyAlignment="1">
      <alignment horizontal="center" vertical="center" wrapText="1"/>
    </xf>
    <xf numFmtId="0" fontId="0" fillId="0" borderId="0" xfId="0" applyFill="1"/>
    <xf numFmtId="4" fontId="3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4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10" fillId="0" borderId="35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wrapText="1"/>
    </xf>
    <xf numFmtId="1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0" fillId="0" borderId="0" xfId="0" applyNumberFormat="1"/>
    <xf numFmtId="4" fontId="12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12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2" fillId="0" borderId="42" xfId="0" applyFont="1" applyBorder="1" applyAlignment="1">
      <alignment horizontal="left" vertical="center" wrapText="1"/>
    </xf>
    <xf numFmtId="0" fontId="13" fillId="0" borderId="42" xfId="0" applyFont="1" applyFill="1" applyBorder="1" applyAlignment="1">
      <alignment horizontal="center" vertical="center" wrapText="1"/>
    </xf>
    <xf numFmtId="4" fontId="9" fillId="0" borderId="46" xfId="0" applyNumberFormat="1" applyFont="1" applyBorder="1" applyAlignment="1">
      <alignment horizontal="right"/>
    </xf>
    <xf numFmtId="4" fontId="12" fillId="0" borderId="42" xfId="0" applyNumberFormat="1" applyFont="1" applyBorder="1" applyAlignment="1">
      <alignment horizontal="center" vertical="center"/>
    </xf>
    <xf numFmtId="4" fontId="8" fillId="0" borderId="43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4" fontId="3" fillId="0" borderId="4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/>
    </xf>
    <xf numFmtId="0" fontId="15" fillId="0" borderId="42" xfId="0" applyNumberFormat="1" applyFont="1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0" fillId="0" borderId="16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0" fontId="2" fillId="0" borderId="50" xfId="0" applyNumberFormat="1" applyFont="1" applyBorder="1" applyAlignment="1">
      <alignment horizontal="center"/>
    </xf>
    <xf numFmtId="4" fontId="6" fillId="0" borderId="46" xfId="0" applyNumberFormat="1" applyFont="1" applyBorder="1" applyAlignment="1">
      <alignment horizontal="center"/>
    </xf>
    <xf numFmtId="4" fontId="3" fillId="0" borderId="48" xfId="0" applyNumberFormat="1" applyFont="1" applyFill="1" applyBorder="1" applyAlignment="1">
      <alignment horizontal="center" vertical="center"/>
    </xf>
    <xf numFmtId="4" fontId="3" fillId="0" borderId="49" xfId="0" applyNumberFormat="1" applyFont="1" applyFill="1" applyBorder="1" applyAlignment="1">
      <alignment horizontal="center" vertical="center"/>
    </xf>
    <xf numFmtId="2" fontId="3" fillId="0" borderId="49" xfId="0" applyNumberFormat="1" applyFont="1" applyFill="1" applyBorder="1" applyAlignment="1">
      <alignment horizontal="center" vertical="center"/>
    </xf>
    <xf numFmtId="2" fontId="3" fillId="0" borderId="48" xfId="0" applyNumberFormat="1" applyFont="1" applyFill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0" fontId="0" fillId="0" borderId="0" xfId="0"/>
    <xf numFmtId="0" fontId="18" fillId="0" borderId="2" xfId="0" applyFont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8" fillId="0" borderId="54" xfId="0" applyFont="1" applyBorder="1" applyAlignment="1">
      <alignment horizontal="left"/>
    </xf>
    <xf numFmtId="0" fontId="17" fillId="0" borderId="2" xfId="0" applyFont="1" applyBorder="1" applyAlignment="1">
      <alignment horizontal="left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/>
    </xf>
    <xf numFmtId="0" fontId="13" fillId="0" borderId="34" xfId="0" applyFont="1" applyFill="1" applyBorder="1" applyAlignment="1">
      <alignment horizontal="center" vertical="center" wrapText="1"/>
    </xf>
    <xf numFmtId="2" fontId="3" fillId="0" borderId="36" xfId="0" applyNumberFormat="1" applyFont="1" applyBorder="1" applyAlignment="1">
      <alignment horizontal="center"/>
    </xf>
    <xf numFmtId="0" fontId="6" fillId="0" borderId="2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4" fontId="3" fillId="0" borderId="51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55" xfId="0" applyNumberFormat="1" applyFont="1" applyFill="1" applyBorder="1" applyAlignment="1">
      <alignment horizontal="center" vertical="center"/>
    </xf>
    <xf numFmtId="2" fontId="3" fillId="0" borderId="55" xfId="0" applyNumberFormat="1" applyFont="1" applyFill="1" applyBorder="1" applyAlignment="1">
      <alignment horizontal="center" vertical="center"/>
    </xf>
    <xf numFmtId="2" fontId="3" fillId="0" borderId="35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4" fontId="3" fillId="0" borderId="56" xfId="0" applyNumberFormat="1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/>
    </xf>
    <xf numFmtId="4" fontId="9" fillId="0" borderId="25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0" fontId="13" fillId="4" borderId="2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12" fillId="0" borderId="59" xfId="0" applyFont="1" applyBorder="1" applyAlignment="1">
      <alignment vertical="center" wrapText="1"/>
    </xf>
    <xf numFmtId="0" fontId="13" fillId="0" borderId="59" xfId="0" applyFont="1" applyBorder="1" applyAlignment="1">
      <alignment horizontal="left" vertical="center"/>
    </xf>
    <xf numFmtId="0" fontId="12" fillId="0" borderId="59" xfId="0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60" xfId="0" applyNumberFormat="1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3" fillId="0" borderId="20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4" fillId="0" borderId="21" xfId="0" applyFont="1" applyBorder="1" applyAlignment="1"/>
    <xf numFmtId="0" fontId="12" fillId="0" borderId="5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2" fillId="2" borderId="5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12" fillId="2" borderId="9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0" fontId="10" fillId="0" borderId="1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2" fillId="0" borderId="44" xfId="0" applyFont="1" applyBorder="1" applyAlignment="1">
      <alignment horizontal="right"/>
    </xf>
    <xf numFmtId="0" fontId="2" fillId="0" borderId="45" xfId="0" applyFont="1" applyBorder="1" applyAlignment="1">
      <alignment horizontal="right"/>
    </xf>
    <xf numFmtId="0" fontId="6" fillId="0" borderId="29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34" xfId="0" applyNumberFormat="1" applyFont="1" applyBorder="1" applyAlignment="1">
      <alignment horizontal="center" vertical="center" wrapText="1"/>
    </xf>
    <xf numFmtId="0" fontId="12" fillId="0" borderId="4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/>
    </xf>
    <xf numFmtId="0" fontId="12" fillId="2" borderId="42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0" fillId="0" borderId="4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B1" workbookViewId="0">
      <pane ySplit="5" topLeftCell="A33" activePane="bottomLeft" state="frozen"/>
      <selection pane="bottomLeft" activeCell="C34" sqref="C34"/>
    </sheetView>
  </sheetViews>
  <sheetFormatPr defaultRowHeight="15" x14ac:dyDescent="0.25"/>
  <cols>
    <col min="1" max="1" width="5.7109375" style="40" customWidth="1"/>
    <col min="2" max="2" width="36.7109375" style="6" bestFit="1" customWidth="1"/>
    <col min="3" max="3" width="26.28515625" style="39" bestFit="1" customWidth="1"/>
    <col min="4" max="4" width="30.42578125" customWidth="1"/>
    <col min="5" max="5" width="12.140625" bestFit="1" customWidth="1"/>
    <col min="6" max="6" width="12.140625" style="83" customWidth="1"/>
    <col min="7" max="7" width="10.42578125" style="43" bestFit="1" customWidth="1"/>
    <col min="198" max="198" width="5.7109375" customWidth="1"/>
    <col min="199" max="199" width="27.28515625" customWidth="1"/>
    <col min="200" max="200" width="18.42578125" customWidth="1"/>
    <col min="201" max="201" width="20.28515625" customWidth="1"/>
    <col min="202" max="202" width="12.5703125" customWidth="1"/>
    <col min="203" max="203" width="12.140625" customWidth="1"/>
    <col min="204" max="204" width="8.7109375" customWidth="1"/>
    <col min="205" max="205" width="10.42578125" customWidth="1"/>
    <col min="206" max="206" width="9.28515625" customWidth="1"/>
    <col min="207" max="207" width="11.85546875" customWidth="1"/>
    <col min="208" max="208" width="15.85546875" customWidth="1"/>
    <col min="454" max="454" width="5.7109375" customWidth="1"/>
    <col min="455" max="455" width="27.28515625" customWidth="1"/>
    <col min="456" max="456" width="18.42578125" customWidth="1"/>
    <col min="457" max="457" width="20.28515625" customWidth="1"/>
    <col min="458" max="458" width="12.5703125" customWidth="1"/>
    <col min="459" max="459" width="12.140625" customWidth="1"/>
    <col min="460" max="460" width="8.7109375" customWidth="1"/>
    <col min="461" max="461" width="10.42578125" customWidth="1"/>
    <col min="462" max="462" width="9.28515625" customWidth="1"/>
    <col min="463" max="463" width="11.85546875" customWidth="1"/>
    <col min="464" max="464" width="15.85546875" customWidth="1"/>
    <col min="710" max="710" width="5.7109375" customWidth="1"/>
    <col min="711" max="711" width="27.28515625" customWidth="1"/>
    <col min="712" max="712" width="18.42578125" customWidth="1"/>
    <col min="713" max="713" width="20.28515625" customWidth="1"/>
    <col min="714" max="714" width="12.5703125" customWidth="1"/>
    <col min="715" max="715" width="12.140625" customWidth="1"/>
    <col min="716" max="716" width="8.7109375" customWidth="1"/>
    <col min="717" max="717" width="10.42578125" customWidth="1"/>
    <col min="718" max="718" width="9.28515625" customWidth="1"/>
    <col min="719" max="719" width="11.85546875" customWidth="1"/>
    <col min="720" max="720" width="15.85546875" customWidth="1"/>
    <col min="966" max="966" width="5.7109375" customWidth="1"/>
    <col min="967" max="967" width="27.28515625" customWidth="1"/>
    <col min="968" max="968" width="18.42578125" customWidth="1"/>
    <col min="969" max="969" width="20.28515625" customWidth="1"/>
    <col min="970" max="970" width="12.5703125" customWidth="1"/>
    <col min="971" max="971" width="12.140625" customWidth="1"/>
    <col min="972" max="972" width="8.7109375" customWidth="1"/>
    <col min="973" max="973" width="10.42578125" customWidth="1"/>
    <col min="974" max="974" width="9.28515625" customWidth="1"/>
    <col min="975" max="975" width="11.85546875" customWidth="1"/>
    <col min="976" max="976" width="15.85546875" customWidth="1"/>
    <col min="1222" max="1222" width="5.7109375" customWidth="1"/>
    <col min="1223" max="1223" width="27.28515625" customWidth="1"/>
    <col min="1224" max="1224" width="18.42578125" customWidth="1"/>
    <col min="1225" max="1225" width="20.28515625" customWidth="1"/>
    <col min="1226" max="1226" width="12.5703125" customWidth="1"/>
    <col min="1227" max="1227" width="12.140625" customWidth="1"/>
    <col min="1228" max="1228" width="8.7109375" customWidth="1"/>
    <col min="1229" max="1229" width="10.42578125" customWidth="1"/>
    <col min="1230" max="1230" width="9.28515625" customWidth="1"/>
    <col min="1231" max="1231" width="11.85546875" customWidth="1"/>
    <col min="1232" max="1232" width="15.85546875" customWidth="1"/>
    <col min="1478" max="1478" width="5.7109375" customWidth="1"/>
    <col min="1479" max="1479" width="27.28515625" customWidth="1"/>
    <col min="1480" max="1480" width="18.42578125" customWidth="1"/>
    <col min="1481" max="1481" width="20.28515625" customWidth="1"/>
    <col min="1482" max="1482" width="12.5703125" customWidth="1"/>
    <col min="1483" max="1483" width="12.140625" customWidth="1"/>
    <col min="1484" max="1484" width="8.7109375" customWidth="1"/>
    <col min="1485" max="1485" width="10.42578125" customWidth="1"/>
    <col min="1486" max="1486" width="9.28515625" customWidth="1"/>
    <col min="1487" max="1487" width="11.85546875" customWidth="1"/>
    <col min="1488" max="1488" width="15.85546875" customWidth="1"/>
    <col min="1734" max="1734" width="5.7109375" customWidth="1"/>
    <col min="1735" max="1735" width="27.28515625" customWidth="1"/>
    <col min="1736" max="1736" width="18.42578125" customWidth="1"/>
    <col min="1737" max="1737" width="20.28515625" customWidth="1"/>
    <col min="1738" max="1738" width="12.5703125" customWidth="1"/>
    <col min="1739" max="1739" width="12.140625" customWidth="1"/>
    <col min="1740" max="1740" width="8.7109375" customWidth="1"/>
    <col min="1741" max="1741" width="10.42578125" customWidth="1"/>
    <col min="1742" max="1742" width="9.28515625" customWidth="1"/>
    <col min="1743" max="1743" width="11.85546875" customWidth="1"/>
    <col min="1744" max="1744" width="15.85546875" customWidth="1"/>
    <col min="1990" max="1990" width="5.7109375" customWidth="1"/>
    <col min="1991" max="1991" width="27.28515625" customWidth="1"/>
    <col min="1992" max="1992" width="18.42578125" customWidth="1"/>
    <col min="1993" max="1993" width="20.28515625" customWidth="1"/>
    <col min="1994" max="1994" width="12.5703125" customWidth="1"/>
    <col min="1995" max="1995" width="12.140625" customWidth="1"/>
    <col min="1996" max="1996" width="8.7109375" customWidth="1"/>
    <col min="1997" max="1997" width="10.42578125" customWidth="1"/>
    <col min="1998" max="1998" width="9.28515625" customWidth="1"/>
    <col min="1999" max="1999" width="11.85546875" customWidth="1"/>
    <col min="2000" max="2000" width="15.85546875" customWidth="1"/>
    <col min="2246" max="2246" width="5.7109375" customWidth="1"/>
    <col min="2247" max="2247" width="27.28515625" customWidth="1"/>
    <col min="2248" max="2248" width="18.42578125" customWidth="1"/>
    <col min="2249" max="2249" width="20.28515625" customWidth="1"/>
    <col min="2250" max="2250" width="12.5703125" customWidth="1"/>
    <col min="2251" max="2251" width="12.140625" customWidth="1"/>
    <col min="2252" max="2252" width="8.7109375" customWidth="1"/>
    <col min="2253" max="2253" width="10.42578125" customWidth="1"/>
    <col min="2254" max="2254" width="9.28515625" customWidth="1"/>
    <col min="2255" max="2255" width="11.85546875" customWidth="1"/>
    <col min="2256" max="2256" width="15.85546875" customWidth="1"/>
    <col min="2502" max="2502" width="5.7109375" customWidth="1"/>
    <col min="2503" max="2503" width="27.28515625" customWidth="1"/>
    <col min="2504" max="2504" width="18.42578125" customWidth="1"/>
    <col min="2505" max="2505" width="20.28515625" customWidth="1"/>
    <col min="2506" max="2506" width="12.5703125" customWidth="1"/>
    <col min="2507" max="2507" width="12.140625" customWidth="1"/>
    <col min="2508" max="2508" width="8.7109375" customWidth="1"/>
    <col min="2509" max="2509" width="10.42578125" customWidth="1"/>
    <col min="2510" max="2510" width="9.28515625" customWidth="1"/>
    <col min="2511" max="2511" width="11.85546875" customWidth="1"/>
    <col min="2512" max="2512" width="15.85546875" customWidth="1"/>
    <col min="2758" max="2758" width="5.7109375" customWidth="1"/>
    <col min="2759" max="2759" width="27.28515625" customWidth="1"/>
    <col min="2760" max="2760" width="18.42578125" customWidth="1"/>
    <col min="2761" max="2761" width="20.28515625" customWidth="1"/>
    <col min="2762" max="2762" width="12.5703125" customWidth="1"/>
    <col min="2763" max="2763" width="12.140625" customWidth="1"/>
    <col min="2764" max="2764" width="8.7109375" customWidth="1"/>
    <col min="2765" max="2765" width="10.42578125" customWidth="1"/>
    <col min="2766" max="2766" width="9.28515625" customWidth="1"/>
    <col min="2767" max="2767" width="11.85546875" customWidth="1"/>
    <col min="2768" max="2768" width="15.85546875" customWidth="1"/>
    <col min="3014" max="3014" width="5.7109375" customWidth="1"/>
    <col min="3015" max="3015" width="27.28515625" customWidth="1"/>
    <col min="3016" max="3016" width="18.42578125" customWidth="1"/>
    <col min="3017" max="3017" width="20.28515625" customWidth="1"/>
    <col min="3018" max="3018" width="12.5703125" customWidth="1"/>
    <col min="3019" max="3019" width="12.140625" customWidth="1"/>
    <col min="3020" max="3020" width="8.7109375" customWidth="1"/>
    <col min="3021" max="3021" width="10.42578125" customWidth="1"/>
    <col min="3022" max="3022" width="9.28515625" customWidth="1"/>
    <col min="3023" max="3023" width="11.85546875" customWidth="1"/>
    <col min="3024" max="3024" width="15.85546875" customWidth="1"/>
    <col min="3270" max="3270" width="5.7109375" customWidth="1"/>
    <col min="3271" max="3271" width="27.28515625" customWidth="1"/>
    <col min="3272" max="3272" width="18.42578125" customWidth="1"/>
    <col min="3273" max="3273" width="20.28515625" customWidth="1"/>
    <col min="3274" max="3274" width="12.5703125" customWidth="1"/>
    <col min="3275" max="3275" width="12.140625" customWidth="1"/>
    <col min="3276" max="3276" width="8.7109375" customWidth="1"/>
    <col min="3277" max="3277" width="10.42578125" customWidth="1"/>
    <col min="3278" max="3278" width="9.28515625" customWidth="1"/>
    <col min="3279" max="3279" width="11.85546875" customWidth="1"/>
    <col min="3280" max="3280" width="15.85546875" customWidth="1"/>
    <col min="3526" max="3526" width="5.7109375" customWidth="1"/>
    <col min="3527" max="3527" width="27.28515625" customWidth="1"/>
    <col min="3528" max="3528" width="18.42578125" customWidth="1"/>
    <col min="3529" max="3529" width="20.28515625" customWidth="1"/>
    <col min="3530" max="3530" width="12.5703125" customWidth="1"/>
    <col min="3531" max="3531" width="12.140625" customWidth="1"/>
    <col min="3532" max="3532" width="8.7109375" customWidth="1"/>
    <col min="3533" max="3533" width="10.42578125" customWidth="1"/>
    <col min="3534" max="3534" width="9.28515625" customWidth="1"/>
    <col min="3535" max="3535" width="11.85546875" customWidth="1"/>
    <col min="3536" max="3536" width="15.85546875" customWidth="1"/>
    <col min="3782" max="3782" width="5.7109375" customWidth="1"/>
    <col min="3783" max="3783" width="27.28515625" customWidth="1"/>
    <col min="3784" max="3784" width="18.42578125" customWidth="1"/>
    <col min="3785" max="3785" width="20.28515625" customWidth="1"/>
    <col min="3786" max="3786" width="12.5703125" customWidth="1"/>
    <col min="3787" max="3787" width="12.140625" customWidth="1"/>
    <col min="3788" max="3788" width="8.7109375" customWidth="1"/>
    <col min="3789" max="3789" width="10.42578125" customWidth="1"/>
    <col min="3790" max="3790" width="9.28515625" customWidth="1"/>
    <col min="3791" max="3791" width="11.85546875" customWidth="1"/>
    <col min="3792" max="3792" width="15.85546875" customWidth="1"/>
    <col min="4038" max="4038" width="5.7109375" customWidth="1"/>
    <col min="4039" max="4039" width="27.28515625" customWidth="1"/>
    <col min="4040" max="4040" width="18.42578125" customWidth="1"/>
    <col min="4041" max="4041" width="20.28515625" customWidth="1"/>
    <col min="4042" max="4042" width="12.5703125" customWidth="1"/>
    <col min="4043" max="4043" width="12.140625" customWidth="1"/>
    <col min="4044" max="4044" width="8.7109375" customWidth="1"/>
    <col min="4045" max="4045" width="10.42578125" customWidth="1"/>
    <col min="4046" max="4046" width="9.28515625" customWidth="1"/>
    <col min="4047" max="4047" width="11.85546875" customWidth="1"/>
    <col min="4048" max="4048" width="15.85546875" customWidth="1"/>
    <col min="4294" max="4294" width="5.7109375" customWidth="1"/>
    <col min="4295" max="4295" width="27.28515625" customWidth="1"/>
    <col min="4296" max="4296" width="18.42578125" customWidth="1"/>
    <col min="4297" max="4297" width="20.28515625" customWidth="1"/>
    <col min="4298" max="4298" width="12.5703125" customWidth="1"/>
    <col min="4299" max="4299" width="12.140625" customWidth="1"/>
    <col min="4300" max="4300" width="8.7109375" customWidth="1"/>
    <col min="4301" max="4301" width="10.42578125" customWidth="1"/>
    <col min="4302" max="4302" width="9.28515625" customWidth="1"/>
    <col min="4303" max="4303" width="11.85546875" customWidth="1"/>
    <col min="4304" max="4304" width="15.85546875" customWidth="1"/>
    <col min="4550" max="4550" width="5.7109375" customWidth="1"/>
    <col min="4551" max="4551" width="27.28515625" customWidth="1"/>
    <col min="4552" max="4552" width="18.42578125" customWidth="1"/>
    <col min="4553" max="4553" width="20.28515625" customWidth="1"/>
    <col min="4554" max="4554" width="12.5703125" customWidth="1"/>
    <col min="4555" max="4555" width="12.140625" customWidth="1"/>
    <col min="4556" max="4556" width="8.7109375" customWidth="1"/>
    <col min="4557" max="4557" width="10.42578125" customWidth="1"/>
    <col min="4558" max="4558" width="9.28515625" customWidth="1"/>
    <col min="4559" max="4559" width="11.85546875" customWidth="1"/>
    <col min="4560" max="4560" width="15.85546875" customWidth="1"/>
    <col min="4806" max="4806" width="5.7109375" customWidth="1"/>
    <col min="4807" max="4807" width="27.28515625" customWidth="1"/>
    <col min="4808" max="4808" width="18.42578125" customWidth="1"/>
    <col min="4809" max="4809" width="20.28515625" customWidth="1"/>
    <col min="4810" max="4810" width="12.5703125" customWidth="1"/>
    <col min="4811" max="4811" width="12.140625" customWidth="1"/>
    <col min="4812" max="4812" width="8.7109375" customWidth="1"/>
    <col min="4813" max="4813" width="10.42578125" customWidth="1"/>
    <col min="4814" max="4814" width="9.28515625" customWidth="1"/>
    <col min="4815" max="4815" width="11.85546875" customWidth="1"/>
    <col min="4816" max="4816" width="15.85546875" customWidth="1"/>
    <col min="5062" max="5062" width="5.7109375" customWidth="1"/>
    <col min="5063" max="5063" width="27.28515625" customWidth="1"/>
    <col min="5064" max="5064" width="18.42578125" customWidth="1"/>
    <col min="5065" max="5065" width="20.28515625" customWidth="1"/>
    <col min="5066" max="5066" width="12.5703125" customWidth="1"/>
    <col min="5067" max="5067" width="12.140625" customWidth="1"/>
    <col min="5068" max="5068" width="8.7109375" customWidth="1"/>
    <col min="5069" max="5069" width="10.42578125" customWidth="1"/>
    <col min="5070" max="5070" width="9.28515625" customWidth="1"/>
    <col min="5071" max="5071" width="11.85546875" customWidth="1"/>
    <col min="5072" max="5072" width="15.85546875" customWidth="1"/>
    <col min="5318" max="5318" width="5.7109375" customWidth="1"/>
    <col min="5319" max="5319" width="27.28515625" customWidth="1"/>
    <col min="5320" max="5320" width="18.42578125" customWidth="1"/>
    <col min="5321" max="5321" width="20.28515625" customWidth="1"/>
    <col min="5322" max="5322" width="12.5703125" customWidth="1"/>
    <col min="5323" max="5323" width="12.140625" customWidth="1"/>
    <col min="5324" max="5324" width="8.7109375" customWidth="1"/>
    <col min="5325" max="5325" width="10.42578125" customWidth="1"/>
    <col min="5326" max="5326" width="9.28515625" customWidth="1"/>
    <col min="5327" max="5327" width="11.85546875" customWidth="1"/>
    <col min="5328" max="5328" width="15.85546875" customWidth="1"/>
    <col min="5574" max="5574" width="5.7109375" customWidth="1"/>
    <col min="5575" max="5575" width="27.28515625" customWidth="1"/>
    <col min="5576" max="5576" width="18.42578125" customWidth="1"/>
    <col min="5577" max="5577" width="20.28515625" customWidth="1"/>
    <col min="5578" max="5578" width="12.5703125" customWidth="1"/>
    <col min="5579" max="5579" width="12.140625" customWidth="1"/>
    <col min="5580" max="5580" width="8.7109375" customWidth="1"/>
    <col min="5581" max="5581" width="10.42578125" customWidth="1"/>
    <col min="5582" max="5582" width="9.28515625" customWidth="1"/>
    <col min="5583" max="5583" width="11.85546875" customWidth="1"/>
    <col min="5584" max="5584" width="15.85546875" customWidth="1"/>
    <col min="5830" max="5830" width="5.7109375" customWidth="1"/>
    <col min="5831" max="5831" width="27.28515625" customWidth="1"/>
    <col min="5832" max="5832" width="18.42578125" customWidth="1"/>
    <col min="5833" max="5833" width="20.28515625" customWidth="1"/>
    <col min="5834" max="5834" width="12.5703125" customWidth="1"/>
    <col min="5835" max="5835" width="12.140625" customWidth="1"/>
    <col min="5836" max="5836" width="8.7109375" customWidth="1"/>
    <col min="5837" max="5837" width="10.42578125" customWidth="1"/>
    <col min="5838" max="5838" width="9.28515625" customWidth="1"/>
    <col min="5839" max="5839" width="11.85546875" customWidth="1"/>
    <col min="5840" max="5840" width="15.85546875" customWidth="1"/>
    <col min="6086" max="6086" width="5.7109375" customWidth="1"/>
    <col min="6087" max="6087" width="27.28515625" customWidth="1"/>
    <col min="6088" max="6088" width="18.42578125" customWidth="1"/>
    <col min="6089" max="6089" width="20.28515625" customWidth="1"/>
    <col min="6090" max="6090" width="12.5703125" customWidth="1"/>
    <col min="6091" max="6091" width="12.140625" customWidth="1"/>
    <col min="6092" max="6092" width="8.7109375" customWidth="1"/>
    <col min="6093" max="6093" width="10.42578125" customWidth="1"/>
    <col min="6094" max="6094" width="9.28515625" customWidth="1"/>
    <col min="6095" max="6095" width="11.85546875" customWidth="1"/>
    <col min="6096" max="6096" width="15.85546875" customWidth="1"/>
    <col min="6342" max="6342" width="5.7109375" customWidth="1"/>
    <col min="6343" max="6343" width="27.28515625" customWidth="1"/>
    <col min="6344" max="6344" width="18.42578125" customWidth="1"/>
    <col min="6345" max="6345" width="20.28515625" customWidth="1"/>
    <col min="6346" max="6346" width="12.5703125" customWidth="1"/>
    <col min="6347" max="6347" width="12.140625" customWidth="1"/>
    <col min="6348" max="6348" width="8.7109375" customWidth="1"/>
    <col min="6349" max="6349" width="10.42578125" customWidth="1"/>
    <col min="6350" max="6350" width="9.28515625" customWidth="1"/>
    <col min="6351" max="6351" width="11.85546875" customWidth="1"/>
    <col min="6352" max="6352" width="15.85546875" customWidth="1"/>
    <col min="6598" max="6598" width="5.7109375" customWidth="1"/>
    <col min="6599" max="6599" width="27.28515625" customWidth="1"/>
    <col min="6600" max="6600" width="18.42578125" customWidth="1"/>
    <col min="6601" max="6601" width="20.28515625" customWidth="1"/>
    <col min="6602" max="6602" width="12.5703125" customWidth="1"/>
    <col min="6603" max="6603" width="12.140625" customWidth="1"/>
    <col min="6604" max="6604" width="8.7109375" customWidth="1"/>
    <col min="6605" max="6605" width="10.42578125" customWidth="1"/>
    <col min="6606" max="6606" width="9.28515625" customWidth="1"/>
    <col min="6607" max="6607" width="11.85546875" customWidth="1"/>
    <col min="6608" max="6608" width="15.85546875" customWidth="1"/>
    <col min="6854" max="6854" width="5.7109375" customWidth="1"/>
    <col min="6855" max="6855" width="27.28515625" customWidth="1"/>
    <col min="6856" max="6856" width="18.42578125" customWidth="1"/>
    <col min="6857" max="6857" width="20.28515625" customWidth="1"/>
    <col min="6858" max="6858" width="12.5703125" customWidth="1"/>
    <col min="6859" max="6859" width="12.140625" customWidth="1"/>
    <col min="6860" max="6860" width="8.7109375" customWidth="1"/>
    <col min="6861" max="6861" width="10.42578125" customWidth="1"/>
    <col min="6862" max="6862" width="9.28515625" customWidth="1"/>
    <col min="6863" max="6863" width="11.85546875" customWidth="1"/>
    <col min="6864" max="6864" width="15.85546875" customWidth="1"/>
    <col min="7110" max="7110" width="5.7109375" customWidth="1"/>
    <col min="7111" max="7111" width="27.28515625" customWidth="1"/>
    <col min="7112" max="7112" width="18.42578125" customWidth="1"/>
    <col min="7113" max="7113" width="20.28515625" customWidth="1"/>
    <col min="7114" max="7114" width="12.5703125" customWidth="1"/>
    <col min="7115" max="7115" width="12.140625" customWidth="1"/>
    <col min="7116" max="7116" width="8.7109375" customWidth="1"/>
    <col min="7117" max="7117" width="10.42578125" customWidth="1"/>
    <col min="7118" max="7118" width="9.28515625" customWidth="1"/>
    <col min="7119" max="7119" width="11.85546875" customWidth="1"/>
    <col min="7120" max="7120" width="15.85546875" customWidth="1"/>
    <col min="7366" max="7366" width="5.7109375" customWidth="1"/>
    <col min="7367" max="7367" width="27.28515625" customWidth="1"/>
    <col min="7368" max="7368" width="18.42578125" customWidth="1"/>
    <col min="7369" max="7369" width="20.28515625" customWidth="1"/>
    <col min="7370" max="7370" width="12.5703125" customWidth="1"/>
    <col min="7371" max="7371" width="12.140625" customWidth="1"/>
    <col min="7372" max="7372" width="8.7109375" customWidth="1"/>
    <col min="7373" max="7373" width="10.42578125" customWidth="1"/>
    <col min="7374" max="7374" width="9.28515625" customWidth="1"/>
    <col min="7375" max="7375" width="11.85546875" customWidth="1"/>
    <col min="7376" max="7376" width="15.85546875" customWidth="1"/>
    <col min="7622" max="7622" width="5.7109375" customWidth="1"/>
    <col min="7623" max="7623" width="27.28515625" customWidth="1"/>
    <col min="7624" max="7624" width="18.42578125" customWidth="1"/>
    <col min="7625" max="7625" width="20.28515625" customWidth="1"/>
    <col min="7626" max="7626" width="12.5703125" customWidth="1"/>
    <col min="7627" max="7627" width="12.140625" customWidth="1"/>
    <col min="7628" max="7628" width="8.7109375" customWidth="1"/>
    <col min="7629" max="7629" width="10.42578125" customWidth="1"/>
    <col min="7630" max="7630" width="9.28515625" customWidth="1"/>
    <col min="7631" max="7631" width="11.85546875" customWidth="1"/>
    <col min="7632" max="7632" width="15.85546875" customWidth="1"/>
    <col min="7878" max="7878" width="5.7109375" customWidth="1"/>
    <col min="7879" max="7879" width="27.28515625" customWidth="1"/>
    <col min="7880" max="7880" width="18.42578125" customWidth="1"/>
    <col min="7881" max="7881" width="20.28515625" customWidth="1"/>
    <col min="7882" max="7882" width="12.5703125" customWidth="1"/>
    <col min="7883" max="7883" width="12.140625" customWidth="1"/>
    <col min="7884" max="7884" width="8.7109375" customWidth="1"/>
    <col min="7885" max="7885" width="10.42578125" customWidth="1"/>
    <col min="7886" max="7886" width="9.28515625" customWidth="1"/>
    <col min="7887" max="7887" width="11.85546875" customWidth="1"/>
    <col min="7888" max="7888" width="15.85546875" customWidth="1"/>
    <col min="8134" max="8134" width="5.7109375" customWidth="1"/>
    <col min="8135" max="8135" width="27.28515625" customWidth="1"/>
    <col min="8136" max="8136" width="18.42578125" customWidth="1"/>
    <col min="8137" max="8137" width="20.28515625" customWidth="1"/>
    <col min="8138" max="8138" width="12.5703125" customWidth="1"/>
    <col min="8139" max="8139" width="12.140625" customWidth="1"/>
    <col min="8140" max="8140" width="8.7109375" customWidth="1"/>
    <col min="8141" max="8141" width="10.42578125" customWidth="1"/>
    <col min="8142" max="8142" width="9.28515625" customWidth="1"/>
    <col min="8143" max="8143" width="11.85546875" customWidth="1"/>
    <col min="8144" max="8144" width="15.85546875" customWidth="1"/>
    <col min="8390" max="8390" width="5.7109375" customWidth="1"/>
    <col min="8391" max="8391" width="27.28515625" customWidth="1"/>
    <col min="8392" max="8392" width="18.42578125" customWidth="1"/>
    <col min="8393" max="8393" width="20.28515625" customWidth="1"/>
    <col min="8394" max="8394" width="12.5703125" customWidth="1"/>
    <col min="8395" max="8395" width="12.140625" customWidth="1"/>
    <col min="8396" max="8396" width="8.7109375" customWidth="1"/>
    <col min="8397" max="8397" width="10.42578125" customWidth="1"/>
    <col min="8398" max="8398" width="9.28515625" customWidth="1"/>
    <col min="8399" max="8399" width="11.85546875" customWidth="1"/>
    <col min="8400" max="8400" width="15.85546875" customWidth="1"/>
    <col min="8646" max="8646" width="5.7109375" customWidth="1"/>
    <col min="8647" max="8647" width="27.28515625" customWidth="1"/>
    <col min="8648" max="8648" width="18.42578125" customWidth="1"/>
    <col min="8649" max="8649" width="20.28515625" customWidth="1"/>
    <col min="8650" max="8650" width="12.5703125" customWidth="1"/>
    <col min="8651" max="8651" width="12.140625" customWidth="1"/>
    <col min="8652" max="8652" width="8.7109375" customWidth="1"/>
    <col min="8653" max="8653" width="10.42578125" customWidth="1"/>
    <col min="8654" max="8654" width="9.28515625" customWidth="1"/>
    <col min="8655" max="8655" width="11.85546875" customWidth="1"/>
    <col min="8656" max="8656" width="15.85546875" customWidth="1"/>
    <col min="8902" max="8902" width="5.7109375" customWidth="1"/>
    <col min="8903" max="8903" width="27.28515625" customWidth="1"/>
    <col min="8904" max="8904" width="18.42578125" customWidth="1"/>
    <col min="8905" max="8905" width="20.28515625" customWidth="1"/>
    <col min="8906" max="8906" width="12.5703125" customWidth="1"/>
    <col min="8907" max="8907" width="12.140625" customWidth="1"/>
    <col min="8908" max="8908" width="8.7109375" customWidth="1"/>
    <col min="8909" max="8909" width="10.42578125" customWidth="1"/>
    <col min="8910" max="8910" width="9.28515625" customWidth="1"/>
    <col min="8911" max="8911" width="11.85546875" customWidth="1"/>
    <col min="8912" max="8912" width="15.85546875" customWidth="1"/>
    <col min="9158" max="9158" width="5.7109375" customWidth="1"/>
    <col min="9159" max="9159" width="27.28515625" customWidth="1"/>
    <col min="9160" max="9160" width="18.42578125" customWidth="1"/>
    <col min="9161" max="9161" width="20.28515625" customWidth="1"/>
    <col min="9162" max="9162" width="12.5703125" customWidth="1"/>
    <col min="9163" max="9163" width="12.140625" customWidth="1"/>
    <col min="9164" max="9164" width="8.7109375" customWidth="1"/>
    <col min="9165" max="9165" width="10.42578125" customWidth="1"/>
    <col min="9166" max="9166" width="9.28515625" customWidth="1"/>
    <col min="9167" max="9167" width="11.85546875" customWidth="1"/>
    <col min="9168" max="9168" width="15.85546875" customWidth="1"/>
    <col min="9414" max="9414" width="5.7109375" customWidth="1"/>
    <col min="9415" max="9415" width="27.28515625" customWidth="1"/>
    <col min="9416" max="9416" width="18.42578125" customWidth="1"/>
    <col min="9417" max="9417" width="20.28515625" customWidth="1"/>
    <col min="9418" max="9418" width="12.5703125" customWidth="1"/>
    <col min="9419" max="9419" width="12.140625" customWidth="1"/>
    <col min="9420" max="9420" width="8.7109375" customWidth="1"/>
    <col min="9421" max="9421" width="10.42578125" customWidth="1"/>
    <col min="9422" max="9422" width="9.28515625" customWidth="1"/>
    <col min="9423" max="9423" width="11.85546875" customWidth="1"/>
    <col min="9424" max="9424" width="15.85546875" customWidth="1"/>
    <col min="9670" max="9670" width="5.7109375" customWidth="1"/>
    <col min="9671" max="9671" width="27.28515625" customWidth="1"/>
    <col min="9672" max="9672" width="18.42578125" customWidth="1"/>
    <col min="9673" max="9673" width="20.28515625" customWidth="1"/>
    <col min="9674" max="9674" width="12.5703125" customWidth="1"/>
    <col min="9675" max="9675" width="12.140625" customWidth="1"/>
    <col min="9676" max="9676" width="8.7109375" customWidth="1"/>
    <col min="9677" max="9677" width="10.42578125" customWidth="1"/>
    <col min="9678" max="9678" width="9.28515625" customWidth="1"/>
    <col min="9679" max="9679" width="11.85546875" customWidth="1"/>
    <col min="9680" max="9680" width="15.85546875" customWidth="1"/>
    <col min="9926" max="9926" width="5.7109375" customWidth="1"/>
    <col min="9927" max="9927" width="27.28515625" customWidth="1"/>
    <col min="9928" max="9928" width="18.42578125" customWidth="1"/>
    <col min="9929" max="9929" width="20.28515625" customWidth="1"/>
    <col min="9930" max="9930" width="12.5703125" customWidth="1"/>
    <col min="9931" max="9931" width="12.140625" customWidth="1"/>
    <col min="9932" max="9932" width="8.7109375" customWidth="1"/>
    <col min="9933" max="9933" width="10.42578125" customWidth="1"/>
    <col min="9934" max="9934" width="9.28515625" customWidth="1"/>
    <col min="9935" max="9935" width="11.85546875" customWidth="1"/>
    <col min="9936" max="9936" width="15.85546875" customWidth="1"/>
    <col min="10182" max="10182" width="5.7109375" customWidth="1"/>
    <col min="10183" max="10183" width="27.28515625" customWidth="1"/>
    <col min="10184" max="10184" width="18.42578125" customWidth="1"/>
    <col min="10185" max="10185" width="20.28515625" customWidth="1"/>
    <col min="10186" max="10186" width="12.5703125" customWidth="1"/>
    <col min="10187" max="10187" width="12.140625" customWidth="1"/>
    <col min="10188" max="10188" width="8.7109375" customWidth="1"/>
    <col min="10189" max="10189" width="10.42578125" customWidth="1"/>
    <col min="10190" max="10190" width="9.28515625" customWidth="1"/>
    <col min="10191" max="10191" width="11.85546875" customWidth="1"/>
    <col min="10192" max="10192" width="15.85546875" customWidth="1"/>
    <col min="10438" max="10438" width="5.7109375" customWidth="1"/>
    <col min="10439" max="10439" width="27.28515625" customWidth="1"/>
    <col min="10440" max="10440" width="18.42578125" customWidth="1"/>
    <col min="10441" max="10441" width="20.28515625" customWidth="1"/>
    <col min="10442" max="10442" width="12.5703125" customWidth="1"/>
    <col min="10443" max="10443" width="12.140625" customWidth="1"/>
    <col min="10444" max="10444" width="8.7109375" customWidth="1"/>
    <col min="10445" max="10445" width="10.42578125" customWidth="1"/>
    <col min="10446" max="10446" width="9.28515625" customWidth="1"/>
    <col min="10447" max="10447" width="11.85546875" customWidth="1"/>
    <col min="10448" max="10448" width="15.85546875" customWidth="1"/>
    <col min="10694" max="10694" width="5.7109375" customWidth="1"/>
    <col min="10695" max="10695" width="27.28515625" customWidth="1"/>
    <col min="10696" max="10696" width="18.42578125" customWidth="1"/>
    <col min="10697" max="10697" width="20.28515625" customWidth="1"/>
    <col min="10698" max="10698" width="12.5703125" customWidth="1"/>
    <col min="10699" max="10699" width="12.140625" customWidth="1"/>
    <col min="10700" max="10700" width="8.7109375" customWidth="1"/>
    <col min="10701" max="10701" width="10.42578125" customWidth="1"/>
    <col min="10702" max="10702" width="9.28515625" customWidth="1"/>
    <col min="10703" max="10703" width="11.85546875" customWidth="1"/>
    <col min="10704" max="10704" width="15.85546875" customWidth="1"/>
    <col min="10950" max="10950" width="5.7109375" customWidth="1"/>
    <col min="10951" max="10951" width="27.28515625" customWidth="1"/>
    <col min="10952" max="10952" width="18.42578125" customWidth="1"/>
    <col min="10953" max="10953" width="20.28515625" customWidth="1"/>
    <col min="10954" max="10954" width="12.5703125" customWidth="1"/>
    <col min="10955" max="10955" width="12.140625" customWidth="1"/>
    <col min="10956" max="10956" width="8.7109375" customWidth="1"/>
    <col min="10957" max="10957" width="10.42578125" customWidth="1"/>
    <col min="10958" max="10958" width="9.28515625" customWidth="1"/>
    <col min="10959" max="10959" width="11.85546875" customWidth="1"/>
    <col min="10960" max="10960" width="15.85546875" customWidth="1"/>
    <col min="11206" max="11206" width="5.7109375" customWidth="1"/>
    <col min="11207" max="11207" width="27.28515625" customWidth="1"/>
    <col min="11208" max="11208" width="18.42578125" customWidth="1"/>
    <col min="11209" max="11209" width="20.28515625" customWidth="1"/>
    <col min="11210" max="11210" width="12.5703125" customWidth="1"/>
    <col min="11211" max="11211" width="12.140625" customWidth="1"/>
    <col min="11212" max="11212" width="8.7109375" customWidth="1"/>
    <col min="11213" max="11213" width="10.42578125" customWidth="1"/>
    <col min="11214" max="11214" width="9.28515625" customWidth="1"/>
    <col min="11215" max="11215" width="11.85546875" customWidth="1"/>
    <col min="11216" max="11216" width="15.85546875" customWidth="1"/>
    <col min="11462" max="11462" width="5.7109375" customWidth="1"/>
    <col min="11463" max="11463" width="27.28515625" customWidth="1"/>
    <col min="11464" max="11464" width="18.42578125" customWidth="1"/>
    <col min="11465" max="11465" width="20.28515625" customWidth="1"/>
    <col min="11466" max="11466" width="12.5703125" customWidth="1"/>
    <col min="11467" max="11467" width="12.140625" customWidth="1"/>
    <col min="11468" max="11468" width="8.7109375" customWidth="1"/>
    <col min="11469" max="11469" width="10.42578125" customWidth="1"/>
    <col min="11470" max="11470" width="9.28515625" customWidth="1"/>
    <col min="11471" max="11471" width="11.85546875" customWidth="1"/>
    <col min="11472" max="11472" width="15.85546875" customWidth="1"/>
    <col min="11718" max="11718" width="5.7109375" customWidth="1"/>
    <col min="11719" max="11719" width="27.28515625" customWidth="1"/>
    <col min="11720" max="11720" width="18.42578125" customWidth="1"/>
    <col min="11721" max="11721" width="20.28515625" customWidth="1"/>
    <col min="11722" max="11722" width="12.5703125" customWidth="1"/>
    <col min="11723" max="11723" width="12.140625" customWidth="1"/>
    <col min="11724" max="11724" width="8.7109375" customWidth="1"/>
    <col min="11725" max="11725" width="10.42578125" customWidth="1"/>
    <col min="11726" max="11726" width="9.28515625" customWidth="1"/>
    <col min="11727" max="11727" width="11.85546875" customWidth="1"/>
    <col min="11728" max="11728" width="15.85546875" customWidth="1"/>
    <col min="11974" max="11974" width="5.7109375" customWidth="1"/>
    <col min="11975" max="11975" width="27.28515625" customWidth="1"/>
    <col min="11976" max="11976" width="18.42578125" customWidth="1"/>
    <col min="11977" max="11977" width="20.28515625" customWidth="1"/>
    <col min="11978" max="11978" width="12.5703125" customWidth="1"/>
    <col min="11979" max="11979" width="12.140625" customWidth="1"/>
    <col min="11980" max="11980" width="8.7109375" customWidth="1"/>
    <col min="11981" max="11981" width="10.42578125" customWidth="1"/>
    <col min="11982" max="11982" width="9.28515625" customWidth="1"/>
    <col min="11983" max="11983" width="11.85546875" customWidth="1"/>
    <col min="11984" max="11984" width="15.85546875" customWidth="1"/>
    <col min="12230" max="12230" width="5.7109375" customWidth="1"/>
    <col min="12231" max="12231" width="27.28515625" customWidth="1"/>
    <col min="12232" max="12232" width="18.42578125" customWidth="1"/>
    <col min="12233" max="12233" width="20.28515625" customWidth="1"/>
    <col min="12234" max="12234" width="12.5703125" customWidth="1"/>
    <col min="12235" max="12235" width="12.140625" customWidth="1"/>
    <col min="12236" max="12236" width="8.7109375" customWidth="1"/>
    <col min="12237" max="12237" width="10.42578125" customWidth="1"/>
    <col min="12238" max="12238" width="9.28515625" customWidth="1"/>
    <col min="12239" max="12239" width="11.85546875" customWidth="1"/>
    <col min="12240" max="12240" width="15.85546875" customWidth="1"/>
    <col min="12486" max="12486" width="5.7109375" customWidth="1"/>
    <col min="12487" max="12487" width="27.28515625" customWidth="1"/>
    <col min="12488" max="12488" width="18.42578125" customWidth="1"/>
    <col min="12489" max="12489" width="20.28515625" customWidth="1"/>
    <col min="12490" max="12490" width="12.5703125" customWidth="1"/>
    <col min="12491" max="12491" width="12.140625" customWidth="1"/>
    <col min="12492" max="12492" width="8.7109375" customWidth="1"/>
    <col min="12493" max="12493" width="10.42578125" customWidth="1"/>
    <col min="12494" max="12494" width="9.28515625" customWidth="1"/>
    <col min="12495" max="12495" width="11.85546875" customWidth="1"/>
    <col min="12496" max="12496" width="15.85546875" customWidth="1"/>
    <col min="12742" max="12742" width="5.7109375" customWidth="1"/>
    <col min="12743" max="12743" width="27.28515625" customWidth="1"/>
    <col min="12744" max="12744" width="18.42578125" customWidth="1"/>
    <col min="12745" max="12745" width="20.28515625" customWidth="1"/>
    <col min="12746" max="12746" width="12.5703125" customWidth="1"/>
    <col min="12747" max="12747" width="12.140625" customWidth="1"/>
    <col min="12748" max="12748" width="8.7109375" customWidth="1"/>
    <col min="12749" max="12749" width="10.42578125" customWidth="1"/>
    <col min="12750" max="12750" width="9.28515625" customWidth="1"/>
    <col min="12751" max="12751" width="11.85546875" customWidth="1"/>
    <col min="12752" max="12752" width="15.85546875" customWidth="1"/>
    <col min="12998" max="12998" width="5.7109375" customWidth="1"/>
    <col min="12999" max="12999" width="27.28515625" customWidth="1"/>
    <col min="13000" max="13000" width="18.42578125" customWidth="1"/>
    <col min="13001" max="13001" width="20.28515625" customWidth="1"/>
    <col min="13002" max="13002" width="12.5703125" customWidth="1"/>
    <col min="13003" max="13003" width="12.140625" customWidth="1"/>
    <col min="13004" max="13004" width="8.7109375" customWidth="1"/>
    <col min="13005" max="13005" width="10.42578125" customWidth="1"/>
    <col min="13006" max="13006" width="9.28515625" customWidth="1"/>
    <col min="13007" max="13007" width="11.85546875" customWidth="1"/>
    <col min="13008" max="13008" width="15.85546875" customWidth="1"/>
    <col min="13254" max="13254" width="5.7109375" customWidth="1"/>
    <col min="13255" max="13255" width="27.28515625" customWidth="1"/>
    <col min="13256" max="13256" width="18.42578125" customWidth="1"/>
    <col min="13257" max="13257" width="20.28515625" customWidth="1"/>
    <col min="13258" max="13258" width="12.5703125" customWidth="1"/>
    <col min="13259" max="13259" width="12.140625" customWidth="1"/>
    <col min="13260" max="13260" width="8.7109375" customWidth="1"/>
    <col min="13261" max="13261" width="10.42578125" customWidth="1"/>
    <col min="13262" max="13262" width="9.28515625" customWidth="1"/>
    <col min="13263" max="13263" width="11.85546875" customWidth="1"/>
    <col min="13264" max="13264" width="15.85546875" customWidth="1"/>
    <col min="13510" max="13510" width="5.7109375" customWidth="1"/>
    <col min="13511" max="13511" width="27.28515625" customWidth="1"/>
    <col min="13512" max="13512" width="18.42578125" customWidth="1"/>
    <col min="13513" max="13513" width="20.28515625" customWidth="1"/>
    <col min="13514" max="13514" width="12.5703125" customWidth="1"/>
    <col min="13515" max="13515" width="12.140625" customWidth="1"/>
    <col min="13516" max="13516" width="8.7109375" customWidth="1"/>
    <col min="13517" max="13517" width="10.42578125" customWidth="1"/>
    <col min="13518" max="13518" width="9.28515625" customWidth="1"/>
    <col min="13519" max="13519" width="11.85546875" customWidth="1"/>
    <col min="13520" max="13520" width="15.85546875" customWidth="1"/>
    <col min="13766" max="13766" width="5.7109375" customWidth="1"/>
    <col min="13767" max="13767" width="27.28515625" customWidth="1"/>
    <col min="13768" max="13768" width="18.42578125" customWidth="1"/>
    <col min="13769" max="13769" width="20.28515625" customWidth="1"/>
    <col min="13770" max="13770" width="12.5703125" customWidth="1"/>
    <col min="13771" max="13771" width="12.140625" customWidth="1"/>
    <col min="13772" max="13772" width="8.7109375" customWidth="1"/>
    <col min="13773" max="13773" width="10.42578125" customWidth="1"/>
    <col min="13774" max="13774" width="9.28515625" customWidth="1"/>
    <col min="13775" max="13775" width="11.85546875" customWidth="1"/>
    <col min="13776" max="13776" width="15.85546875" customWidth="1"/>
    <col min="14022" max="14022" width="5.7109375" customWidth="1"/>
    <col min="14023" max="14023" width="27.28515625" customWidth="1"/>
    <col min="14024" max="14024" width="18.42578125" customWidth="1"/>
    <col min="14025" max="14025" width="20.28515625" customWidth="1"/>
    <col min="14026" max="14026" width="12.5703125" customWidth="1"/>
    <col min="14027" max="14027" width="12.140625" customWidth="1"/>
    <col min="14028" max="14028" width="8.7109375" customWidth="1"/>
    <col min="14029" max="14029" width="10.42578125" customWidth="1"/>
    <col min="14030" max="14030" width="9.28515625" customWidth="1"/>
    <col min="14031" max="14031" width="11.85546875" customWidth="1"/>
    <col min="14032" max="14032" width="15.85546875" customWidth="1"/>
    <col min="14278" max="14278" width="5.7109375" customWidth="1"/>
    <col min="14279" max="14279" width="27.28515625" customWidth="1"/>
    <col min="14280" max="14280" width="18.42578125" customWidth="1"/>
    <col min="14281" max="14281" width="20.28515625" customWidth="1"/>
    <col min="14282" max="14282" width="12.5703125" customWidth="1"/>
    <col min="14283" max="14283" width="12.140625" customWidth="1"/>
    <col min="14284" max="14284" width="8.7109375" customWidth="1"/>
    <col min="14285" max="14285" width="10.42578125" customWidth="1"/>
    <col min="14286" max="14286" width="9.28515625" customWidth="1"/>
    <col min="14287" max="14287" width="11.85546875" customWidth="1"/>
    <col min="14288" max="14288" width="15.85546875" customWidth="1"/>
    <col min="14534" max="14534" width="5.7109375" customWidth="1"/>
    <col min="14535" max="14535" width="27.28515625" customWidth="1"/>
    <col min="14536" max="14536" width="18.42578125" customWidth="1"/>
    <col min="14537" max="14537" width="20.28515625" customWidth="1"/>
    <col min="14538" max="14538" width="12.5703125" customWidth="1"/>
    <col min="14539" max="14539" width="12.140625" customWidth="1"/>
    <col min="14540" max="14540" width="8.7109375" customWidth="1"/>
    <col min="14541" max="14541" width="10.42578125" customWidth="1"/>
    <col min="14542" max="14542" width="9.28515625" customWidth="1"/>
    <col min="14543" max="14543" width="11.85546875" customWidth="1"/>
    <col min="14544" max="14544" width="15.85546875" customWidth="1"/>
    <col min="14790" max="14790" width="5.7109375" customWidth="1"/>
    <col min="14791" max="14791" width="27.28515625" customWidth="1"/>
    <col min="14792" max="14792" width="18.42578125" customWidth="1"/>
    <col min="14793" max="14793" width="20.28515625" customWidth="1"/>
    <col min="14794" max="14794" width="12.5703125" customWidth="1"/>
    <col min="14795" max="14795" width="12.140625" customWidth="1"/>
    <col min="14796" max="14796" width="8.7109375" customWidth="1"/>
    <col min="14797" max="14797" width="10.42578125" customWidth="1"/>
    <col min="14798" max="14798" width="9.28515625" customWidth="1"/>
    <col min="14799" max="14799" width="11.85546875" customWidth="1"/>
    <col min="14800" max="14800" width="15.85546875" customWidth="1"/>
    <col min="15046" max="15046" width="5.7109375" customWidth="1"/>
    <col min="15047" max="15047" width="27.28515625" customWidth="1"/>
    <col min="15048" max="15048" width="18.42578125" customWidth="1"/>
    <col min="15049" max="15049" width="20.28515625" customWidth="1"/>
    <col min="15050" max="15050" width="12.5703125" customWidth="1"/>
    <col min="15051" max="15051" width="12.140625" customWidth="1"/>
    <col min="15052" max="15052" width="8.7109375" customWidth="1"/>
    <col min="15053" max="15053" width="10.42578125" customWidth="1"/>
    <col min="15054" max="15054" width="9.28515625" customWidth="1"/>
    <col min="15055" max="15055" width="11.85546875" customWidth="1"/>
    <col min="15056" max="15056" width="15.85546875" customWidth="1"/>
    <col min="15302" max="15302" width="5.7109375" customWidth="1"/>
    <col min="15303" max="15303" width="27.28515625" customWidth="1"/>
    <col min="15304" max="15304" width="18.42578125" customWidth="1"/>
    <col min="15305" max="15305" width="20.28515625" customWidth="1"/>
    <col min="15306" max="15306" width="12.5703125" customWidth="1"/>
    <col min="15307" max="15307" width="12.140625" customWidth="1"/>
    <col min="15308" max="15308" width="8.7109375" customWidth="1"/>
    <col min="15309" max="15309" width="10.42578125" customWidth="1"/>
    <col min="15310" max="15310" width="9.28515625" customWidth="1"/>
    <col min="15311" max="15311" width="11.85546875" customWidth="1"/>
    <col min="15312" max="15312" width="15.85546875" customWidth="1"/>
    <col min="15558" max="15558" width="5.7109375" customWidth="1"/>
    <col min="15559" max="15559" width="27.28515625" customWidth="1"/>
    <col min="15560" max="15560" width="18.42578125" customWidth="1"/>
    <col min="15561" max="15561" width="20.28515625" customWidth="1"/>
    <col min="15562" max="15562" width="12.5703125" customWidth="1"/>
    <col min="15563" max="15563" width="12.140625" customWidth="1"/>
    <col min="15564" max="15564" width="8.7109375" customWidth="1"/>
    <col min="15565" max="15565" width="10.42578125" customWidth="1"/>
    <col min="15566" max="15566" width="9.28515625" customWidth="1"/>
    <col min="15567" max="15567" width="11.85546875" customWidth="1"/>
    <col min="15568" max="15568" width="15.85546875" customWidth="1"/>
    <col min="15814" max="15814" width="5.7109375" customWidth="1"/>
    <col min="15815" max="15815" width="27.28515625" customWidth="1"/>
    <col min="15816" max="15816" width="18.42578125" customWidth="1"/>
    <col min="15817" max="15817" width="20.28515625" customWidth="1"/>
    <col min="15818" max="15818" width="12.5703125" customWidth="1"/>
    <col min="15819" max="15819" width="12.140625" customWidth="1"/>
    <col min="15820" max="15820" width="8.7109375" customWidth="1"/>
    <col min="15821" max="15821" width="10.42578125" customWidth="1"/>
    <col min="15822" max="15822" width="9.28515625" customWidth="1"/>
    <col min="15823" max="15823" width="11.85546875" customWidth="1"/>
    <col min="15824" max="15824" width="15.85546875" customWidth="1"/>
    <col min="16070" max="16070" width="5.7109375" customWidth="1"/>
    <col min="16071" max="16071" width="27.28515625" customWidth="1"/>
    <col min="16072" max="16072" width="18.42578125" customWidth="1"/>
    <col min="16073" max="16073" width="20.28515625" customWidth="1"/>
    <col min="16074" max="16074" width="12.5703125" customWidth="1"/>
    <col min="16075" max="16075" width="12.140625" customWidth="1"/>
    <col min="16076" max="16076" width="8.7109375" customWidth="1"/>
    <col min="16077" max="16077" width="10.42578125" customWidth="1"/>
    <col min="16078" max="16078" width="9.28515625" customWidth="1"/>
    <col min="16079" max="16079" width="11.85546875" customWidth="1"/>
    <col min="16080" max="16080" width="15.85546875" customWidth="1"/>
  </cols>
  <sheetData>
    <row r="1" spans="1:7" ht="25.5" customHeight="1" thickBot="1" x14ac:dyDescent="0.3">
      <c r="A1" s="173" t="s">
        <v>111</v>
      </c>
      <c r="B1" s="174"/>
      <c r="C1" s="174"/>
      <c r="D1" s="174"/>
      <c r="E1" s="174"/>
      <c r="F1" s="174"/>
      <c r="G1" s="175"/>
    </row>
    <row r="2" spans="1:7" ht="15" customHeight="1" x14ac:dyDescent="0.25">
      <c r="A2" s="176" t="s">
        <v>210</v>
      </c>
      <c r="B2" s="177"/>
      <c r="C2" s="177"/>
      <c r="D2" s="177"/>
      <c r="E2" s="177"/>
      <c r="F2" s="177"/>
      <c r="G2" s="178"/>
    </row>
    <row r="3" spans="1:7" ht="21.75" customHeight="1" thickBot="1" x14ac:dyDescent="0.3">
      <c r="A3" s="179"/>
      <c r="B3" s="180"/>
      <c r="C3" s="180"/>
      <c r="D3" s="180"/>
      <c r="E3" s="180"/>
      <c r="F3" s="180"/>
      <c r="G3" s="181"/>
    </row>
    <row r="4" spans="1:7" ht="21" customHeight="1" thickBot="1" x14ac:dyDescent="0.3">
      <c r="A4" s="160" t="s">
        <v>0</v>
      </c>
      <c r="B4" s="186" t="s">
        <v>13</v>
      </c>
      <c r="C4" s="187"/>
      <c r="D4" s="162" t="s">
        <v>160</v>
      </c>
      <c r="E4" s="164" t="s">
        <v>115</v>
      </c>
      <c r="F4" s="164"/>
      <c r="G4" s="165"/>
    </row>
    <row r="5" spans="1:7" ht="26.25" customHeight="1" thickBot="1" x14ac:dyDescent="0.3">
      <c r="A5" s="161"/>
      <c r="B5" s="96"/>
      <c r="C5" s="97" t="s">
        <v>161</v>
      </c>
      <c r="D5" s="163"/>
      <c r="E5" s="1" t="s">
        <v>146</v>
      </c>
      <c r="F5" s="65" t="s">
        <v>189</v>
      </c>
      <c r="G5" s="65" t="s">
        <v>154</v>
      </c>
    </row>
    <row r="6" spans="1:7" ht="13.5" customHeight="1" x14ac:dyDescent="0.25">
      <c r="A6" s="184">
        <v>1</v>
      </c>
      <c r="B6" s="182" t="s">
        <v>16</v>
      </c>
      <c r="C6" s="182" t="s">
        <v>180</v>
      </c>
      <c r="D6" s="59" t="s">
        <v>47</v>
      </c>
      <c r="E6" s="101">
        <v>5</v>
      </c>
      <c r="F6" s="108"/>
      <c r="G6" s="110"/>
    </row>
    <row r="7" spans="1:7" ht="13.5" customHeight="1" x14ac:dyDescent="0.25">
      <c r="A7" s="185"/>
      <c r="B7" s="183"/>
      <c r="C7" s="183"/>
      <c r="D7" s="59" t="s">
        <v>145</v>
      </c>
      <c r="E7" s="102">
        <v>5</v>
      </c>
      <c r="F7" s="77"/>
      <c r="G7" s="111"/>
    </row>
    <row r="8" spans="1:7" s="8" customFormat="1" ht="13.5" customHeight="1" x14ac:dyDescent="0.25">
      <c r="A8" s="11">
        <v>2</v>
      </c>
      <c r="B8" s="36" t="s">
        <v>147</v>
      </c>
      <c r="C8" s="35" t="s">
        <v>213</v>
      </c>
      <c r="D8" s="59" t="s">
        <v>145</v>
      </c>
      <c r="E8" s="102">
        <v>25</v>
      </c>
      <c r="F8" s="77"/>
      <c r="G8" s="111"/>
    </row>
    <row r="9" spans="1:7" s="2" customFormat="1" x14ac:dyDescent="0.25">
      <c r="A9" s="11">
        <v>3</v>
      </c>
      <c r="B9" s="34" t="s">
        <v>40</v>
      </c>
      <c r="C9" s="34" t="s">
        <v>214</v>
      </c>
      <c r="D9" s="60" t="s">
        <v>41</v>
      </c>
      <c r="E9" s="102">
        <v>118.12</v>
      </c>
      <c r="F9" s="77"/>
      <c r="G9" s="111"/>
    </row>
    <row r="10" spans="1:7" s="2" customFormat="1" ht="28.5" customHeight="1" x14ac:dyDescent="0.25">
      <c r="A10" s="11">
        <v>4</v>
      </c>
      <c r="B10" s="34" t="s">
        <v>149</v>
      </c>
      <c r="C10" s="34" t="s">
        <v>215</v>
      </c>
      <c r="D10" s="60" t="s">
        <v>148</v>
      </c>
      <c r="E10" s="102">
        <v>14.21</v>
      </c>
      <c r="F10" s="77"/>
      <c r="G10" s="111"/>
    </row>
    <row r="11" spans="1:7" s="2" customFormat="1" ht="32.25" customHeight="1" x14ac:dyDescent="0.25">
      <c r="A11" s="16">
        <v>5</v>
      </c>
      <c r="B11" s="34" t="s">
        <v>150</v>
      </c>
      <c r="C11" s="37" t="s">
        <v>212</v>
      </c>
      <c r="D11" s="61" t="s">
        <v>88</v>
      </c>
      <c r="E11" s="103">
        <v>15.57</v>
      </c>
      <c r="F11" s="78"/>
      <c r="G11" s="112"/>
    </row>
    <row r="12" spans="1:7" s="2" customFormat="1" ht="13.5" customHeight="1" x14ac:dyDescent="0.25">
      <c r="A12" s="16">
        <v>6</v>
      </c>
      <c r="B12" s="35" t="s">
        <v>46</v>
      </c>
      <c r="C12" s="35" t="s">
        <v>216</v>
      </c>
      <c r="D12" s="60" t="s">
        <v>145</v>
      </c>
      <c r="E12" s="102">
        <v>2</v>
      </c>
      <c r="F12" s="77"/>
      <c r="G12" s="111"/>
    </row>
    <row r="13" spans="1:7" s="2" customFormat="1" ht="13.5" customHeight="1" x14ac:dyDescent="0.25">
      <c r="A13" s="168">
        <v>7</v>
      </c>
      <c r="B13" s="166" t="s">
        <v>5</v>
      </c>
      <c r="C13" s="166" t="s">
        <v>217</v>
      </c>
      <c r="D13" s="62" t="s">
        <v>151</v>
      </c>
      <c r="E13" s="103">
        <v>77.8</v>
      </c>
      <c r="F13" s="78"/>
      <c r="G13" s="111"/>
    </row>
    <row r="14" spans="1:7" s="2" customFormat="1" ht="13.5" customHeight="1" x14ac:dyDescent="0.25">
      <c r="A14" s="169"/>
      <c r="B14" s="167"/>
      <c r="C14" s="167"/>
      <c r="D14" s="62" t="s">
        <v>152</v>
      </c>
      <c r="E14" s="103">
        <v>68.5</v>
      </c>
      <c r="F14" s="78">
        <v>68.5</v>
      </c>
      <c r="G14" s="111"/>
    </row>
    <row r="15" spans="1:7" s="2" customFormat="1" ht="13.5" customHeight="1" x14ac:dyDescent="0.25">
      <c r="A15" s="88">
        <v>8</v>
      </c>
      <c r="B15" s="99" t="s">
        <v>187</v>
      </c>
      <c r="C15" s="99" t="s">
        <v>188</v>
      </c>
      <c r="D15" s="62" t="s">
        <v>152</v>
      </c>
      <c r="E15" s="103">
        <v>14</v>
      </c>
      <c r="F15" s="78">
        <v>14</v>
      </c>
      <c r="G15" s="113"/>
    </row>
    <row r="16" spans="1:7" s="2" customFormat="1" ht="13.5" customHeight="1" x14ac:dyDescent="0.25">
      <c r="A16" s="30">
        <v>9</v>
      </c>
      <c r="B16" s="38" t="s">
        <v>153</v>
      </c>
      <c r="C16" s="99" t="s">
        <v>182</v>
      </c>
      <c r="D16" s="62" t="s">
        <v>25</v>
      </c>
      <c r="E16" s="103"/>
      <c r="F16" s="78"/>
      <c r="G16" s="111">
        <v>20</v>
      </c>
    </row>
    <row r="17" spans="1:7" s="2" customFormat="1" ht="13.5" customHeight="1" x14ac:dyDescent="0.25">
      <c r="A17" s="15">
        <v>10</v>
      </c>
      <c r="B17" s="100" t="s">
        <v>155</v>
      </c>
      <c r="C17" s="99" t="s">
        <v>218</v>
      </c>
      <c r="D17" s="62" t="s">
        <v>25</v>
      </c>
      <c r="E17" s="103"/>
      <c r="F17" s="78"/>
      <c r="G17" s="111">
        <v>54</v>
      </c>
    </row>
    <row r="18" spans="1:7" s="2" customFormat="1" ht="13.5" customHeight="1" x14ac:dyDescent="0.25">
      <c r="A18" s="168">
        <v>11</v>
      </c>
      <c r="B18" s="166" t="s">
        <v>53</v>
      </c>
      <c r="C18" s="166" t="s">
        <v>123</v>
      </c>
      <c r="D18" s="59" t="s">
        <v>145</v>
      </c>
      <c r="E18" s="102">
        <v>28</v>
      </c>
      <c r="F18" s="77"/>
      <c r="G18" s="111"/>
    </row>
    <row r="19" spans="1:7" s="2" customFormat="1" ht="13.5" customHeight="1" x14ac:dyDescent="0.25">
      <c r="A19" s="169"/>
      <c r="B19" s="167"/>
      <c r="C19" s="167"/>
      <c r="D19" s="59" t="s">
        <v>25</v>
      </c>
      <c r="E19" s="102"/>
      <c r="F19" s="77"/>
      <c r="G19" s="111">
        <v>8.6</v>
      </c>
    </row>
    <row r="20" spans="1:7" s="2" customFormat="1" ht="28.5" x14ac:dyDescent="0.25">
      <c r="A20" s="16">
        <v>12</v>
      </c>
      <c r="B20" s="33" t="s">
        <v>163</v>
      </c>
      <c r="C20" s="41" t="s">
        <v>179</v>
      </c>
      <c r="D20" s="59" t="s">
        <v>25</v>
      </c>
      <c r="E20" s="102"/>
      <c r="F20" s="77"/>
      <c r="G20" s="77">
        <v>62.49</v>
      </c>
    </row>
    <row r="21" spans="1:7" s="2" customFormat="1" ht="13.5" customHeight="1" x14ac:dyDescent="0.25">
      <c r="A21" s="16">
        <v>13</v>
      </c>
      <c r="B21" s="35" t="s">
        <v>162</v>
      </c>
      <c r="C21" s="35" t="s">
        <v>219</v>
      </c>
      <c r="D21" s="59" t="s">
        <v>145</v>
      </c>
      <c r="E21" s="102">
        <v>41</v>
      </c>
      <c r="F21" s="77"/>
      <c r="G21" s="111"/>
    </row>
    <row r="22" spans="1:7" s="2" customFormat="1" ht="28.5" x14ac:dyDescent="0.25">
      <c r="A22" s="11">
        <v>14</v>
      </c>
      <c r="B22" s="38" t="s">
        <v>62</v>
      </c>
      <c r="C22" s="38" t="s">
        <v>183</v>
      </c>
      <c r="D22" s="59" t="s">
        <v>33</v>
      </c>
      <c r="E22" s="102">
        <v>8</v>
      </c>
      <c r="F22" s="77"/>
      <c r="G22" s="111"/>
    </row>
    <row r="23" spans="1:7" s="2" customFormat="1" ht="13.5" customHeight="1" x14ac:dyDescent="0.25">
      <c r="A23" s="16">
        <v>15</v>
      </c>
      <c r="B23" s="33" t="s">
        <v>63</v>
      </c>
      <c r="C23" s="33" t="s">
        <v>220</v>
      </c>
      <c r="D23" s="59" t="s">
        <v>25</v>
      </c>
      <c r="E23" s="102"/>
      <c r="F23" s="77"/>
      <c r="G23" s="77">
        <v>5</v>
      </c>
    </row>
    <row r="24" spans="1:7" s="2" customFormat="1" ht="13.5" customHeight="1" x14ac:dyDescent="0.25">
      <c r="A24" s="16">
        <v>16</v>
      </c>
      <c r="B24" s="33" t="s">
        <v>64</v>
      </c>
      <c r="C24" s="38" t="s">
        <v>220</v>
      </c>
      <c r="D24" s="59" t="s">
        <v>25</v>
      </c>
      <c r="E24" s="102"/>
      <c r="F24" s="77"/>
      <c r="G24" s="77">
        <v>6</v>
      </c>
    </row>
    <row r="25" spans="1:7" s="2" customFormat="1" ht="13.5" customHeight="1" x14ac:dyDescent="0.25">
      <c r="A25" s="16">
        <v>17</v>
      </c>
      <c r="B25" s="33" t="s">
        <v>77</v>
      </c>
      <c r="C25" s="38" t="s">
        <v>221</v>
      </c>
      <c r="D25" s="59" t="s">
        <v>25</v>
      </c>
      <c r="E25" s="102"/>
      <c r="F25" s="77"/>
      <c r="G25" s="77">
        <v>34.619999999999997</v>
      </c>
    </row>
    <row r="26" spans="1:7" s="2" customFormat="1" ht="28.5" x14ac:dyDescent="0.25">
      <c r="A26" s="16">
        <v>18</v>
      </c>
      <c r="B26" s="33" t="s">
        <v>12</v>
      </c>
      <c r="C26" s="38" t="s">
        <v>222</v>
      </c>
      <c r="D26" s="59" t="s">
        <v>80</v>
      </c>
      <c r="E26" s="102">
        <v>201.7</v>
      </c>
      <c r="F26" s="77"/>
      <c r="G26" s="111"/>
    </row>
    <row r="27" spans="1:7" s="2" customFormat="1" ht="28.5" x14ac:dyDescent="0.25">
      <c r="A27" s="16">
        <v>19</v>
      </c>
      <c r="B27" s="38" t="s">
        <v>83</v>
      </c>
      <c r="C27" s="38" t="s">
        <v>169</v>
      </c>
      <c r="D27" s="59" t="s">
        <v>25</v>
      </c>
      <c r="E27" s="102"/>
      <c r="F27" s="77"/>
      <c r="G27" s="77">
        <f>38+4.52+4.9+4.52+1.13+6.15+2.01</f>
        <v>61.23</v>
      </c>
    </row>
    <row r="28" spans="1:7" s="2" customFormat="1" ht="13.5" customHeight="1" x14ac:dyDescent="0.25">
      <c r="A28" s="16">
        <v>20</v>
      </c>
      <c r="B28" s="38" t="s">
        <v>84</v>
      </c>
      <c r="C28" s="38" t="s">
        <v>223</v>
      </c>
      <c r="D28" s="62" t="s">
        <v>33</v>
      </c>
      <c r="E28" s="103">
        <v>16</v>
      </c>
      <c r="F28" s="78"/>
      <c r="G28" s="112"/>
    </row>
    <row r="29" spans="1:7" s="2" customFormat="1" ht="28.5" x14ac:dyDescent="0.25">
      <c r="A29" s="16">
        <v>21</v>
      </c>
      <c r="B29" s="38" t="s">
        <v>85</v>
      </c>
      <c r="C29" s="38" t="s">
        <v>224</v>
      </c>
      <c r="D29" s="59" t="s">
        <v>88</v>
      </c>
      <c r="E29" s="102">
        <v>34</v>
      </c>
      <c r="F29" s="77"/>
      <c r="G29" s="111"/>
    </row>
    <row r="30" spans="1:7" s="2" customFormat="1" ht="13.5" customHeight="1" x14ac:dyDescent="0.25">
      <c r="A30" s="16">
        <v>22</v>
      </c>
      <c r="B30" s="38" t="s">
        <v>92</v>
      </c>
      <c r="C30" s="38" t="s">
        <v>170</v>
      </c>
      <c r="D30" s="62" t="s">
        <v>47</v>
      </c>
      <c r="E30" s="104">
        <v>160</v>
      </c>
      <c r="F30" s="79"/>
      <c r="G30" s="112"/>
    </row>
    <row r="31" spans="1:7" s="2" customFormat="1" ht="13.5" customHeight="1" x14ac:dyDescent="0.25">
      <c r="A31" s="16">
        <v>23</v>
      </c>
      <c r="B31" s="38" t="s">
        <v>165</v>
      </c>
      <c r="C31" s="38" t="s">
        <v>173</v>
      </c>
      <c r="D31" s="59" t="s">
        <v>156</v>
      </c>
      <c r="E31" s="105">
        <v>30</v>
      </c>
      <c r="F31" s="80"/>
      <c r="G31" s="111"/>
    </row>
    <row r="32" spans="1:7" s="2" customFormat="1" x14ac:dyDescent="0.25">
      <c r="A32" s="16">
        <v>24</v>
      </c>
      <c r="B32" s="38" t="s">
        <v>157</v>
      </c>
      <c r="C32" s="38" t="s">
        <v>172</v>
      </c>
      <c r="D32" s="63" t="s">
        <v>11</v>
      </c>
      <c r="E32" s="105">
        <v>11</v>
      </c>
      <c r="F32" s="80"/>
      <c r="G32" s="111"/>
    </row>
    <row r="33" spans="1:7" s="2" customFormat="1" ht="29.25" customHeight="1" x14ac:dyDescent="0.25">
      <c r="A33" s="16">
        <v>25</v>
      </c>
      <c r="B33" s="38" t="s">
        <v>106</v>
      </c>
      <c r="C33" s="38" t="s">
        <v>225</v>
      </c>
      <c r="D33" s="64" t="s">
        <v>107</v>
      </c>
      <c r="E33" s="105">
        <v>36</v>
      </c>
      <c r="F33" s="80"/>
      <c r="G33" s="111"/>
    </row>
    <row r="34" spans="1:7" s="2" customFormat="1" ht="14.25" customHeight="1" x14ac:dyDescent="0.25">
      <c r="A34" s="16">
        <v>26</v>
      </c>
      <c r="B34" s="38" t="s">
        <v>158</v>
      </c>
      <c r="C34" s="38" t="s">
        <v>226</v>
      </c>
      <c r="D34" s="59" t="s">
        <v>88</v>
      </c>
      <c r="E34" s="105">
        <v>30</v>
      </c>
      <c r="F34" s="80"/>
      <c r="G34" s="111"/>
    </row>
    <row r="35" spans="1:7" s="2" customFormat="1" ht="14.25" customHeight="1" x14ac:dyDescent="0.25">
      <c r="A35" s="16">
        <v>27</v>
      </c>
      <c r="B35" s="38" t="s">
        <v>171</v>
      </c>
      <c r="C35" s="38" t="s">
        <v>242</v>
      </c>
      <c r="D35" s="64" t="s">
        <v>11</v>
      </c>
      <c r="E35" s="105">
        <v>29</v>
      </c>
      <c r="F35" s="80"/>
      <c r="G35" s="111"/>
    </row>
    <row r="36" spans="1:7" s="2" customFormat="1" ht="14.25" customHeight="1" x14ac:dyDescent="0.25">
      <c r="A36" s="16">
        <v>28</v>
      </c>
      <c r="B36" s="38" t="s">
        <v>108</v>
      </c>
      <c r="C36" s="38" t="s">
        <v>127</v>
      </c>
      <c r="D36" s="64" t="s">
        <v>105</v>
      </c>
      <c r="E36" s="105">
        <v>8</v>
      </c>
      <c r="F36" s="80"/>
      <c r="G36" s="111"/>
    </row>
    <row r="37" spans="1:7" s="2" customFormat="1" ht="28.5" x14ac:dyDescent="0.25">
      <c r="A37" s="16">
        <v>29</v>
      </c>
      <c r="B37" s="38" t="s">
        <v>250</v>
      </c>
      <c r="C37" s="38" t="s">
        <v>216</v>
      </c>
      <c r="D37" s="64" t="s">
        <v>11</v>
      </c>
      <c r="E37" s="105">
        <v>3</v>
      </c>
      <c r="F37" s="80"/>
      <c r="G37" s="111"/>
    </row>
    <row r="38" spans="1:7" s="2" customFormat="1" ht="14.25" customHeight="1" x14ac:dyDescent="0.25">
      <c r="A38" s="16">
        <v>30</v>
      </c>
      <c r="B38" s="38" t="s">
        <v>167</v>
      </c>
      <c r="C38" s="38" t="s">
        <v>246</v>
      </c>
      <c r="D38" s="59" t="s">
        <v>88</v>
      </c>
      <c r="E38" s="105">
        <v>60</v>
      </c>
      <c r="F38" s="80"/>
      <c r="G38" s="111"/>
    </row>
    <row r="39" spans="1:7" s="2" customFormat="1" ht="14.25" customHeight="1" x14ac:dyDescent="0.25">
      <c r="A39" s="16">
        <v>31</v>
      </c>
      <c r="B39" s="38" t="s">
        <v>168</v>
      </c>
      <c r="C39" s="38" t="s">
        <v>247</v>
      </c>
      <c r="D39" s="59" t="s">
        <v>88</v>
      </c>
      <c r="E39" s="105">
        <v>65</v>
      </c>
      <c r="F39" s="80"/>
      <c r="G39" s="111"/>
    </row>
    <row r="40" spans="1:7" s="2" customFormat="1" x14ac:dyDescent="0.25">
      <c r="A40" s="16">
        <v>32</v>
      </c>
      <c r="B40" s="38" t="s">
        <v>166</v>
      </c>
      <c r="C40" s="38" t="s">
        <v>249</v>
      </c>
      <c r="D40" s="59" t="s">
        <v>88</v>
      </c>
      <c r="E40" s="105">
        <v>16.64</v>
      </c>
      <c r="F40" s="80"/>
      <c r="G40" s="111"/>
    </row>
    <row r="41" spans="1:7" s="2" customFormat="1" ht="14.25" customHeight="1" x14ac:dyDescent="0.25">
      <c r="A41" s="30">
        <v>33</v>
      </c>
      <c r="B41" s="38" t="s">
        <v>159</v>
      </c>
      <c r="C41" s="38" t="s">
        <v>227</v>
      </c>
      <c r="D41" s="64" t="s">
        <v>164</v>
      </c>
      <c r="E41" s="105">
        <v>2381</v>
      </c>
      <c r="F41" s="80"/>
      <c r="G41" s="111"/>
    </row>
    <row r="42" spans="1:7" s="2" customFormat="1" ht="14.25" customHeight="1" x14ac:dyDescent="0.25">
      <c r="A42" s="30">
        <v>34</v>
      </c>
      <c r="B42" s="38" t="s">
        <v>186</v>
      </c>
      <c r="C42" s="38" t="s">
        <v>240</v>
      </c>
      <c r="D42" s="28" t="s">
        <v>156</v>
      </c>
      <c r="E42" s="106">
        <v>34.200000000000003</v>
      </c>
      <c r="F42" s="80"/>
      <c r="G42" s="111"/>
    </row>
    <row r="43" spans="1:7" s="2" customFormat="1" ht="14.25" customHeight="1" x14ac:dyDescent="0.25">
      <c r="A43" s="30">
        <v>35</v>
      </c>
      <c r="B43" s="38" t="s">
        <v>42</v>
      </c>
      <c r="C43" s="38" t="s">
        <v>181</v>
      </c>
      <c r="D43" s="28" t="s">
        <v>25</v>
      </c>
      <c r="E43" s="106">
        <v>22</v>
      </c>
      <c r="F43" s="80"/>
      <c r="G43" s="111"/>
    </row>
    <row r="44" spans="1:7" s="2" customFormat="1" x14ac:dyDescent="0.25">
      <c r="A44" s="30">
        <v>36</v>
      </c>
      <c r="B44" s="38" t="s">
        <v>209</v>
      </c>
      <c r="C44" s="38" t="s">
        <v>228</v>
      </c>
      <c r="D44" s="28" t="s">
        <v>208</v>
      </c>
      <c r="E44" s="106">
        <f>65*1.6</f>
        <v>104</v>
      </c>
      <c r="F44" s="80"/>
      <c r="G44" s="111"/>
    </row>
    <row r="45" spans="1:7" s="2" customFormat="1" ht="14.25" customHeight="1" x14ac:dyDescent="0.25">
      <c r="A45" s="171">
        <v>37</v>
      </c>
      <c r="B45" s="166" t="s">
        <v>245</v>
      </c>
      <c r="C45" s="166" t="s">
        <v>248</v>
      </c>
      <c r="D45" s="28" t="s">
        <v>47</v>
      </c>
      <c r="E45" s="106">
        <v>9</v>
      </c>
      <c r="F45" s="80"/>
      <c r="G45" s="111"/>
    </row>
    <row r="46" spans="1:7" s="2" customFormat="1" ht="30.75" customHeight="1" thickBot="1" x14ac:dyDescent="0.3">
      <c r="A46" s="172"/>
      <c r="B46" s="170"/>
      <c r="C46" s="170"/>
      <c r="D46" s="21" t="s">
        <v>152</v>
      </c>
      <c r="E46" s="107">
        <v>9</v>
      </c>
      <c r="F46" s="109">
        <v>9</v>
      </c>
      <c r="G46" s="114"/>
    </row>
    <row r="47" spans="1:7" ht="21" thickBot="1" x14ac:dyDescent="0.35">
      <c r="A47" s="157" t="s">
        <v>93</v>
      </c>
      <c r="B47" s="158"/>
      <c r="C47" s="158"/>
      <c r="D47" s="159"/>
      <c r="E47" s="66">
        <f>SUM(E6:E46)</f>
        <v>3681.74</v>
      </c>
      <c r="F47" s="66">
        <f t="shared" ref="F47:G47" si="0">SUM(F6:F46)</f>
        <v>91.5</v>
      </c>
      <c r="G47" s="66">
        <f t="shared" si="0"/>
        <v>251.94</v>
      </c>
    </row>
    <row r="48" spans="1:7" ht="12.75" customHeight="1" x14ac:dyDescent="0.3">
      <c r="D48" s="4"/>
    </row>
    <row r="49" spans="4:6" ht="18" x14ac:dyDescent="0.25">
      <c r="D49" s="67" t="s">
        <v>94</v>
      </c>
      <c r="E49" s="68">
        <f>E47+F47+G47</f>
        <v>4025.18</v>
      </c>
      <c r="F49" s="68"/>
    </row>
  </sheetData>
  <mergeCells count="19">
    <mergeCell ref="A1:G1"/>
    <mergeCell ref="A2:G3"/>
    <mergeCell ref="B6:B7"/>
    <mergeCell ref="C6:C7"/>
    <mergeCell ref="A6:A7"/>
    <mergeCell ref="B4:C4"/>
    <mergeCell ref="A47:D47"/>
    <mergeCell ref="A4:A5"/>
    <mergeCell ref="D4:D5"/>
    <mergeCell ref="E4:G4"/>
    <mergeCell ref="B18:B19"/>
    <mergeCell ref="C18:C19"/>
    <mergeCell ref="A18:A19"/>
    <mergeCell ref="B45:B46"/>
    <mergeCell ref="A45:A46"/>
    <mergeCell ref="C45:C46"/>
    <mergeCell ref="B13:B14"/>
    <mergeCell ref="C13:C14"/>
    <mergeCell ref="A13:A14"/>
  </mergeCells>
  <pageMargins left="0.7" right="0.7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6"/>
  <sheetViews>
    <sheetView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C112" sqref="C112:C113"/>
    </sheetView>
  </sheetViews>
  <sheetFormatPr defaultRowHeight="15" x14ac:dyDescent="0.25"/>
  <cols>
    <col min="1" max="1" width="5.7109375" style="154" customWidth="1"/>
    <col min="2" max="2" width="30.5703125" style="119" customWidth="1"/>
    <col min="3" max="3" width="31.85546875" style="121" bestFit="1" customWidth="1"/>
    <col min="4" max="4" width="27.85546875" style="8" bestFit="1" customWidth="1"/>
    <col min="5" max="5" width="13.42578125" style="118" bestFit="1" customWidth="1"/>
    <col min="6" max="224" width="9.140625" style="8"/>
    <col min="225" max="225" width="5.7109375" style="8" customWidth="1"/>
    <col min="226" max="226" width="27.28515625" style="8" customWidth="1"/>
    <col min="227" max="227" width="18.42578125" style="8" customWidth="1"/>
    <col min="228" max="228" width="20.28515625" style="8" customWidth="1"/>
    <col min="229" max="229" width="12.5703125" style="8" customWidth="1"/>
    <col min="230" max="230" width="12.140625" style="8" customWidth="1"/>
    <col min="231" max="231" width="8.7109375" style="8" customWidth="1"/>
    <col min="232" max="232" width="10.42578125" style="8" customWidth="1"/>
    <col min="233" max="233" width="9.28515625" style="8" customWidth="1"/>
    <col min="234" max="234" width="11.85546875" style="8" customWidth="1"/>
    <col min="235" max="235" width="15.85546875" style="8" customWidth="1"/>
    <col min="236" max="480" width="9.140625" style="8"/>
    <col min="481" max="481" width="5.7109375" style="8" customWidth="1"/>
    <col min="482" max="482" width="27.28515625" style="8" customWidth="1"/>
    <col min="483" max="483" width="18.42578125" style="8" customWidth="1"/>
    <col min="484" max="484" width="20.28515625" style="8" customWidth="1"/>
    <col min="485" max="485" width="12.5703125" style="8" customWidth="1"/>
    <col min="486" max="486" width="12.140625" style="8" customWidth="1"/>
    <col min="487" max="487" width="8.7109375" style="8" customWidth="1"/>
    <col min="488" max="488" width="10.42578125" style="8" customWidth="1"/>
    <col min="489" max="489" width="9.28515625" style="8" customWidth="1"/>
    <col min="490" max="490" width="11.85546875" style="8" customWidth="1"/>
    <col min="491" max="491" width="15.85546875" style="8" customWidth="1"/>
    <col min="492" max="736" width="9.140625" style="8"/>
    <col min="737" max="737" width="5.7109375" style="8" customWidth="1"/>
    <col min="738" max="738" width="27.28515625" style="8" customWidth="1"/>
    <col min="739" max="739" width="18.42578125" style="8" customWidth="1"/>
    <col min="740" max="740" width="20.28515625" style="8" customWidth="1"/>
    <col min="741" max="741" width="12.5703125" style="8" customWidth="1"/>
    <col min="742" max="742" width="12.140625" style="8" customWidth="1"/>
    <col min="743" max="743" width="8.7109375" style="8" customWidth="1"/>
    <col min="744" max="744" width="10.42578125" style="8" customWidth="1"/>
    <col min="745" max="745" width="9.28515625" style="8" customWidth="1"/>
    <col min="746" max="746" width="11.85546875" style="8" customWidth="1"/>
    <col min="747" max="747" width="15.85546875" style="8" customWidth="1"/>
    <col min="748" max="992" width="9.140625" style="8"/>
    <col min="993" max="993" width="5.7109375" style="8" customWidth="1"/>
    <col min="994" max="994" width="27.28515625" style="8" customWidth="1"/>
    <col min="995" max="995" width="18.42578125" style="8" customWidth="1"/>
    <col min="996" max="996" width="20.28515625" style="8" customWidth="1"/>
    <col min="997" max="997" width="12.5703125" style="8" customWidth="1"/>
    <col min="998" max="998" width="12.140625" style="8" customWidth="1"/>
    <col min="999" max="999" width="8.7109375" style="8" customWidth="1"/>
    <col min="1000" max="1000" width="10.42578125" style="8" customWidth="1"/>
    <col min="1001" max="1001" width="9.28515625" style="8" customWidth="1"/>
    <col min="1002" max="1002" width="11.85546875" style="8" customWidth="1"/>
    <col min="1003" max="1003" width="15.85546875" style="8" customWidth="1"/>
    <col min="1004" max="1248" width="9.140625" style="8"/>
    <col min="1249" max="1249" width="5.7109375" style="8" customWidth="1"/>
    <col min="1250" max="1250" width="27.28515625" style="8" customWidth="1"/>
    <col min="1251" max="1251" width="18.42578125" style="8" customWidth="1"/>
    <col min="1252" max="1252" width="20.28515625" style="8" customWidth="1"/>
    <col min="1253" max="1253" width="12.5703125" style="8" customWidth="1"/>
    <col min="1254" max="1254" width="12.140625" style="8" customWidth="1"/>
    <col min="1255" max="1255" width="8.7109375" style="8" customWidth="1"/>
    <col min="1256" max="1256" width="10.42578125" style="8" customWidth="1"/>
    <col min="1257" max="1257" width="9.28515625" style="8" customWidth="1"/>
    <col min="1258" max="1258" width="11.85546875" style="8" customWidth="1"/>
    <col min="1259" max="1259" width="15.85546875" style="8" customWidth="1"/>
    <col min="1260" max="1504" width="9.140625" style="8"/>
    <col min="1505" max="1505" width="5.7109375" style="8" customWidth="1"/>
    <col min="1506" max="1506" width="27.28515625" style="8" customWidth="1"/>
    <col min="1507" max="1507" width="18.42578125" style="8" customWidth="1"/>
    <col min="1508" max="1508" width="20.28515625" style="8" customWidth="1"/>
    <col min="1509" max="1509" width="12.5703125" style="8" customWidth="1"/>
    <col min="1510" max="1510" width="12.140625" style="8" customWidth="1"/>
    <col min="1511" max="1511" width="8.7109375" style="8" customWidth="1"/>
    <col min="1512" max="1512" width="10.42578125" style="8" customWidth="1"/>
    <col min="1513" max="1513" width="9.28515625" style="8" customWidth="1"/>
    <col min="1514" max="1514" width="11.85546875" style="8" customWidth="1"/>
    <col min="1515" max="1515" width="15.85546875" style="8" customWidth="1"/>
    <col min="1516" max="1760" width="9.140625" style="8"/>
    <col min="1761" max="1761" width="5.7109375" style="8" customWidth="1"/>
    <col min="1762" max="1762" width="27.28515625" style="8" customWidth="1"/>
    <col min="1763" max="1763" width="18.42578125" style="8" customWidth="1"/>
    <col min="1764" max="1764" width="20.28515625" style="8" customWidth="1"/>
    <col min="1765" max="1765" width="12.5703125" style="8" customWidth="1"/>
    <col min="1766" max="1766" width="12.140625" style="8" customWidth="1"/>
    <col min="1767" max="1767" width="8.7109375" style="8" customWidth="1"/>
    <col min="1768" max="1768" width="10.42578125" style="8" customWidth="1"/>
    <col min="1769" max="1769" width="9.28515625" style="8" customWidth="1"/>
    <col min="1770" max="1770" width="11.85546875" style="8" customWidth="1"/>
    <col min="1771" max="1771" width="15.85546875" style="8" customWidth="1"/>
    <col min="1772" max="2016" width="9.140625" style="8"/>
    <col min="2017" max="2017" width="5.7109375" style="8" customWidth="1"/>
    <col min="2018" max="2018" width="27.28515625" style="8" customWidth="1"/>
    <col min="2019" max="2019" width="18.42578125" style="8" customWidth="1"/>
    <col min="2020" max="2020" width="20.28515625" style="8" customWidth="1"/>
    <col min="2021" max="2021" width="12.5703125" style="8" customWidth="1"/>
    <col min="2022" max="2022" width="12.140625" style="8" customWidth="1"/>
    <col min="2023" max="2023" width="8.7109375" style="8" customWidth="1"/>
    <col min="2024" max="2024" width="10.42578125" style="8" customWidth="1"/>
    <col min="2025" max="2025" width="9.28515625" style="8" customWidth="1"/>
    <col min="2026" max="2026" width="11.85546875" style="8" customWidth="1"/>
    <col min="2027" max="2027" width="15.85546875" style="8" customWidth="1"/>
    <col min="2028" max="2272" width="9.140625" style="8"/>
    <col min="2273" max="2273" width="5.7109375" style="8" customWidth="1"/>
    <col min="2274" max="2274" width="27.28515625" style="8" customWidth="1"/>
    <col min="2275" max="2275" width="18.42578125" style="8" customWidth="1"/>
    <col min="2276" max="2276" width="20.28515625" style="8" customWidth="1"/>
    <col min="2277" max="2277" width="12.5703125" style="8" customWidth="1"/>
    <col min="2278" max="2278" width="12.140625" style="8" customWidth="1"/>
    <col min="2279" max="2279" width="8.7109375" style="8" customWidth="1"/>
    <col min="2280" max="2280" width="10.42578125" style="8" customWidth="1"/>
    <col min="2281" max="2281" width="9.28515625" style="8" customWidth="1"/>
    <col min="2282" max="2282" width="11.85546875" style="8" customWidth="1"/>
    <col min="2283" max="2283" width="15.85546875" style="8" customWidth="1"/>
    <col min="2284" max="2528" width="9.140625" style="8"/>
    <col min="2529" max="2529" width="5.7109375" style="8" customWidth="1"/>
    <col min="2530" max="2530" width="27.28515625" style="8" customWidth="1"/>
    <col min="2531" max="2531" width="18.42578125" style="8" customWidth="1"/>
    <col min="2532" max="2532" width="20.28515625" style="8" customWidth="1"/>
    <col min="2533" max="2533" width="12.5703125" style="8" customWidth="1"/>
    <col min="2534" max="2534" width="12.140625" style="8" customWidth="1"/>
    <col min="2535" max="2535" width="8.7109375" style="8" customWidth="1"/>
    <col min="2536" max="2536" width="10.42578125" style="8" customWidth="1"/>
    <col min="2537" max="2537" width="9.28515625" style="8" customWidth="1"/>
    <col min="2538" max="2538" width="11.85546875" style="8" customWidth="1"/>
    <col min="2539" max="2539" width="15.85546875" style="8" customWidth="1"/>
    <col min="2540" max="2784" width="9.140625" style="8"/>
    <col min="2785" max="2785" width="5.7109375" style="8" customWidth="1"/>
    <col min="2786" max="2786" width="27.28515625" style="8" customWidth="1"/>
    <col min="2787" max="2787" width="18.42578125" style="8" customWidth="1"/>
    <col min="2788" max="2788" width="20.28515625" style="8" customWidth="1"/>
    <col min="2789" max="2789" width="12.5703125" style="8" customWidth="1"/>
    <col min="2790" max="2790" width="12.140625" style="8" customWidth="1"/>
    <col min="2791" max="2791" width="8.7109375" style="8" customWidth="1"/>
    <col min="2792" max="2792" width="10.42578125" style="8" customWidth="1"/>
    <col min="2793" max="2793" width="9.28515625" style="8" customWidth="1"/>
    <col min="2794" max="2794" width="11.85546875" style="8" customWidth="1"/>
    <col min="2795" max="2795" width="15.85546875" style="8" customWidth="1"/>
    <col min="2796" max="3040" width="9.140625" style="8"/>
    <col min="3041" max="3041" width="5.7109375" style="8" customWidth="1"/>
    <col min="3042" max="3042" width="27.28515625" style="8" customWidth="1"/>
    <col min="3043" max="3043" width="18.42578125" style="8" customWidth="1"/>
    <col min="3044" max="3044" width="20.28515625" style="8" customWidth="1"/>
    <col min="3045" max="3045" width="12.5703125" style="8" customWidth="1"/>
    <col min="3046" max="3046" width="12.140625" style="8" customWidth="1"/>
    <col min="3047" max="3047" width="8.7109375" style="8" customWidth="1"/>
    <col min="3048" max="3048" width="10.42578125" style="8" customWidth="1"/>
    <col min="3049" max="3049" width="9.28515625" style="8" customWidth="1"/>
    <col min="3050" max="3050" width="11.85546875" style="8" customWidth="1"/>
    <col min="3051" max="3051" width="15.85546875" style="8" customWidth="1"/>
    <col min="3052" max="3296" width="9.140625" style="8"/>
    <col min="3297" max="3297" width="5.7109375" style="8" customWidth="1"/>
    <col min="3298" max="3298" width="27.28515625" style="8" customWidth="1"/>
    <col min="3299" max="3299" width="18.42578125" style="8" customWidth="1"/>
    <col min="3300" max="3300" width="20.28515625" style="8" customWidth="1"/>
    <col min="3301" max="3301" width="12.5703125" style="8" customWidth="1"/>
    <col min="3302" max="3302" width="12.140625" style="8" customWidth="1"/>
    <col min="3303" max="3303" width="8.7109375" style="8" customWidth="1"/>
    <col min="3304" max="3304" width="10.42578125" style="8" customWidth="1"/>
    <col min="3305" max="3305" width="9.28515625" style="8" customWidth="1"/>
    <col min="3306" max="3306" width="11.85546875" style="8" customWidth="1"/>
    <col min="3307" max="3307" width="15.85546875" style="8" customWidth="1"/>
    <col min="3308" max="3552" width="9.140625" style="8"/>
    <col min="3553" max="3553" width="5.7109375" style="8" customWidth="1"/>
    <col min="3554" max="3554" width="27.28515625" style="8" customWidth="1"/>
    <col min="3555" max="3555" width="18.42578125" style="8" customWidth="1"/>
    <col min="3556" max="3556" width="20.28515625" style="8" customWidth="1"/>
    <col min="3557" max="3557" width="12.5703125" style="8" customWidth="1"/>
    <col min="3558" max="3558" width="12.140625" style="8" customWidth="1"/>
    <col min="3559" max="3559" width="8.7109375" style="8" customWidth="1"/>
    <col min="3560" max="3560" width="10.42578125" style="8" customWidth="1"/>
    <col min="3561" max="3561" width="9.28515625" style="8" customWidth="1"/>
    <col min="3562" max="3562" width="11.85546875" style="8" customWidth="1"/>
    <col min="3563" max="3563" width="15.85546875" style="8" customWidth="1"/>
    <col min="3564" max="3808" width="9.140625" style="8"/>
    <col min="3809" max="3809" width="5.7109375" style="8" customWidth="1"/>
    <col min="3810" max="3810" width="27.28515625" style="8" customWidth="1"/>
    <col min="3811" max="3811" width="18.42578125" style="8" customWidth="1"/>
    <col min="3812" max="3812" width="20.28515625" style="8" customWidth="1"/>
    <col min="3813" max="3813" width="12.5703125" style="8" customWidth="1"/>
    <col min="3814" max="3814" width="12.140625" style="8" customWidth="1"/>
    <col min="3815" max="3815" width="8.7109375" style="8" customWidth="1"/>
    <col min="3816" max="3816" width="10.42578125" style="8" customWidth="1"/>
    <col min="3817" max="3817" width="9.28515625" style="8" customWidth="1"/>
    <col min="3818" max="3818" width="11.85546875" style="8" customWidth="1"/>
    <col min="3819" max="3819" width="15.85546875" style="8" customWidth="1"/>
    <col min="3820" max="4064" width="9.140625" style="8"/>
    <col min="4065" max="4065" width="5.7109375" style="8" customWidth="1"/>
    <col min="4066" max="4066" width="27.28515625" style="8" customWidth="1"/>
    <col min="4067" max="4067" width="18.42578125" style="8" customWidth="1"/>
    <col min="4068" max="4068" width="20.28515625" style="8" customWidth="1"/>
    <col min="4069" max="4069" width="12.5703125" style="8" customWidth="1"/>
    <col min="4070" max="4070" width="12.140625" style="8" customWidth="1"/>
    <col min="4071" max="4071" width="8.7109375" style="8" customWidth="1"/>
    <col min="4072" max="4072" width="10.42578125" style="8" customWidth="1"/>
    <col min="4073" max="4073" width="9.28515625" style="8" customWidth="1"/>
    <col min="4074" max="4074" width="11.85546875" style="8" customWidth="1"/>
    <col min="4075" max="4075" width="15.85546875" style="8" customWidth="1"/>
    <col min="4076" max="4320" width="9.140625" style="8"/>
    <col min="4321" max="4321" width="5.7109375" style="8" customWidth="1"/>
    <col min="4322" max="4322" width="27.28515625" style="8" customWidth="1"/>
    <col min="4323" max="4323" width="18.42578125" style="8" customWidth="1"/>
    <col min="4324" max="4324" width="20.28515625" style="8" customWidth="1"/>
    <col min="4325" max="4325" width="12.5703125" style="8" customWidth="1"/>
    <col min="4326" max="4326" width="12.140625" style="8" customWidth="1"/>
    <col min="4327" max="4327" width="8.7109375" style="8" customWidth="1"/>
    <col min="4328" max="4328" width="10.42578125" style="8" customWidth="1"/>
    <col min="4329" max="4329" width="9.28515625" style="8" customWidth="1"/>
    <col min="4330" max="4330" width="11.85546875" style="8" customWidth="1"/>
    <col min="4331" max="4331" width="15.85546875" style="8" customWidth="1"/>
    <col min="4332" max="4576" width="9.140625" style="8"/>
    <col min="4577" max="4577" width="5.7109375" style="8" customWidth="1"/>
    <col min="4578" max="4578" width="27.28515625" style="8" customWidth="1"/>
    <col min="4579" max="4579" width="18.42578125" style="8" customWidth="1"/>
    <col min="4580" max="4580" width="20.28515625" style="8" customWidth="1"/>
    <col min="4581" max="4581" width="12.5703125" style="8" customWidth="1"/>
    <col min="4582" max="4582" width="12.140625" style="8" customWidth="1"/>
    <col min="4583" max="4583" width="8.7109375" style="8" customWidth="1"/>
    <col min="4584" max="4584" width="10.42578125" style="8" customWidth="1"/>
    <col min="4585" max="4585" width="9.28515625" style="8" customWidth="1"/>
    <col min="4586" max="4586" width="11.85546875" style="8" customWidth="1"/>
    <col min="4587" max="4587" width="15.85546875" style="8" customWidth="1"/>
    <col min="4588" max="4832" width="9.140625" style="8"/>
    <col min="4833" max="4833" width="5.7109375" style="8" customWidth="1"/>
    <col min="4834" max="4834" width="27.28515625" style="8" customWidth="1"/>
    <col min="4835" max="4835" width="18.42578125" style="8" customWidth="1"/>
    <col min="4836" max="4836" width="20.28515625" style="8" customWidth="1"/>
    <col min="4837" max="4837" width="12.5703125" style="8" customWidth="1"/>
    <col min="4838" max="4838" width="12.140625" style="8" customWidth="1"/>
    <col min="4839" max="4839" width="8.7109375" style="8" customWidth="1"/>
    <col min="4840" max="4840" width="10.42578125" style="8" customWidth="1"/>
    <col min="4841" max="4841" width="9.28515625" style="8" customWidth="1"/>
    <col min="4842" max="4842" width="11.85546875" style="8" customWidth="1"/>
    <col min="4843" max="4843" width="15.85546875" style="8" customWidth="1"/>
    <col min="4844" max="5088" width="9.140625" style="8"/>
    <col min="5089" max="5089" width="5.7109375" style="8" customWidth="1"/>
    <col min="5090" max="5090" width="27.28515625" style="8" customWidth="1"/>
    <col min="5091" max="5091" width="18.42578125" style="8" customWidth="1"/>
    <col min="5092" max="5092" width="20.28515625" style="8" customWidth="1"/>
    <col min="5093" max="5093" width="12.5703125" style="8" customWidth="1"/>
    <col min="5094" max="5094" width="12.140625" style="8" customWidth="1"/>
    <col min="5095" max="5095" width="8.7109375" style="8" customWidth="1"/>
    <col min="5096" max="5096" width="10.42578125" style="8" customWidth="1"/>
    <col min="5097" max="5097" width="9.28515625" style="8" customWidth="1"/>
    <col min="5098" max="5098" width="11.85546875" style="8" customWidth="1"/>
    <col min="5099" max="5099" width="15.85546875" style="8" customWidth="1"/>
    <col min="5100" max="5344" width="9.140625" style="8"/>
    <col min="5345" max="5345" width="5.7109375" style="8" customWidth="1"/>
    <col min="5346" max="5346" width="27.28515625" style="8" customWidth="1"/>
    <col min="5347" max="5347" width="18.42578125" style="8" customWidth="1"/>
    <col min="5348" max="5348" width="20.28515625" style="8" customWidth="1"/>
    <col min="5349" max="5349" width="12.5703125" style="8" customWidth="1"/>
    <col min="5350" max="5350" width="12.140625" style="8" customWidth="1"/>
    <col min="5351" max="5351" width="8.7109375" style="8" customWidth="1"/>
    <col min="5352" max="5352" width="10.42578125" style="8" customWidth="1"/>
    <col min="5353" max="5353" width="9.28515625" style="8" customWidth="1"/>
    <col min="5354" max="5354" width="11.85546875" style="8" customWidth="1"/>
    <col min="5355" max="5355" width="15.85546875" style="8" customWidth="1"/>
    <col min="5356" max="5600" width="9.140625" style="8"/>
    <col min="5601" max="5601" width="5.7109375" style="8" customWidth="1"/>
    <col min="5602" max="5602" width="27.28515625" style="8" customWidth="1"/>
    <col min="5603" max="5603" width="18.42578125" style="8" customWidth="1"/>
    <col min="5604" max="5604" width="20.28515625" style="8" customWidth="1"/>
    <col min="5605" max="5605" width="12.5703125" style="8" customWidth="1"/>
    <col min="5606" max="5606" width="12.140625" style="8" customWidth="1"/>
    <col min="5607" max="5607" width="8.7109375" style="8" customWidth="1"/>
    <col min="5608" max="5608" width="10.42578125" style="8" customWidth="1"/>
    <col min="5609" max="5609" width="9.28515625" style="8" customWidth="1"/>
    <col min="5610" max="5610" width="11.85546875" style="8" customWidth="1"/>
    <col min="5611" max="5611" width="15.85546875" style="8" customWidth="1"/>
    <col min="5612" max="5856" width="9.140625" style="8"/>
    <col min="5857" max="5857" width="5.7109375" style="8" customWidth="1"/>
    <col min="5858" max="5858" width="27.28515625" style="8" customWidth="1"/>
    <col min="5859" max="5859" width="18.42578125" style="8" customWidth="1"/>
    <col min="5860" max="5860" width="20.28515625" style="8" customWidth="1"/>
    <col min="5861" max="5861" width="12.5703125" style="8" customWidth="1"/>
    <col min="5862" max="5862" width="12.140625" style="8" customWidth="1"/>
    <col min="5863" max="5863" width="8.7109375" style="8" customWidth="1"/>
    <col min="5864" max="5864" width="10.42578125" style="8" customWidth="1"/>
    <col min="5865" max="5865" width="9.28515625" style="8" customWidth="1"/>
    <col min="5866" max="5866" width="11.85546875" style="8" customWidth="1"/>
    <col min="5867" max="5867" width="15.85546875" style="8" customWidth="1"/>
    <col min="5868" max="6112" width="9.140625" style="8"/>
    <col min="6113" max="6113" width="5.7109375" style="8" customWidth="1"/>
    <col min="6114" max="6114" width="27.28515625" style="8" customWidth="1"/>
    <col min="6115" max="6115" width="18.42578125" style="8" customWidth="1"/>
    <col min="6116" max="6116" width="20.28515625" style="8" customWidth="1"/>
    <col min="6117" max="6117" width="12.5703125" style="8" customWidth="1"/>
    <col min="6118" max="6118" width="12.140625" style="8" customWidth="1"/>
    <col min="6119" max="6119" width="8.7109375" style="8" customWidth="1"/>
    <col min="6120" max="6120" width="10.42578125" style="8" customWidth="1"/>
    <col min="6121" max="6121" width="9.28515625" style="8" customWidth="1"/>
    <col min="6122" max="6122" width="11.85546875" style="8" customWidth="1"/>
    <col min="6123" max="6123" width="15.85546875" style="8" customWidth="1"/>
    <col min="6124" max="6368" width="9.140625" style="8"/>
    <col min="6369" max="6369" width="5.7109375" style="8" customWidth="1"/>
    <col min="6370" max="6370" width="27.28515625" style="8" customWidth="1"/>
    <col min="6371" max="6371" width="18.42578125" style="8" customWidth="1"/>
    <col min="6372" max="6372" width="20.28515625" style="8" customWidth="1"/>
    <col min="6373" max="6373" width="12.5703125" style="8" customWidth="1"/>
    <col min="6374" max="6374" width="12.140625" style="8" customWidth="1"/>
    <col min="6375" max="6375" width="8.7109375" style="8" customWidth="1"/>
    <col min="6376" max="6376" width="10.42578125" style="8" customWidth="1"/>
    <col min="6377" max="6377" width="9.28515625" style="8" customWidth="1"/>
    <col min="6378" max="6378" width="11.85546875" style="8" customWidth="1"/>
    <col min="6379" max="6379" width="15.85546875" style="8" customWidth="1"/>
    <col min="6380" max="6624" width="9.140625" style="8"/>
    <col min="6625" max="6625" width="5.7109375" style="8" customWidth="1"/>
    <col min="6626" max="6626" width="27.28515625" style="8" customWidth="1"/>
    <col min="6627" max="6627" width="18.42578125" style="8" customWidth="1"/>
    <col min="6628" max="6628" width="20.28515625" style="8" customWidth="1"/>
    <col min="6629" max="6629" width="12.5703125" style="8" customWidth="1"/>
    <col min="6630" max="6630" width="12.140625" style="8" customWidth="1"/>
    <col min="6631" max="6631" width="8.7109375" style="8" customWidth="1"/>
    <col min="6632" max="6632" width="10.42578125" style="8" customWidth="1"/>
    <col min="6633" max="6633" width="9.28515625" style="8" customWidth="1"/>
    <col min="6634" max="6634" width="11.85546875" style="8" customWidth="1"/>
    <col min="6635" max="6635" width="15.85546875" style="8" customWidth="1"/>
    <col min="6636" max="6880" width="9.140625" style="8"/>
    <col min="6881" max="6881" width="5.7109375" style="8" customWidth="1"/>
    <col min="6882" max="6882" width="27.28515625" style="8" customWidth="1"/>
    <col min="6883" max="6883" width="18.42578125" style="8" customWidth="1"/>
    <col min="6884" max="6884" width="20.28515625" style="8" customWidth="1"/>
    <col min="6885" max="6885" width="12.5703125" style="8" customWidth="1"/>
    <col min="6886" max="6886" width="12.140625" style="8" customWidth="1"/>
    <col min="6887" max="6887" width="8.7109375" style="8" customWidth="1"/>
    <col min="6888" max="6888" width="10.42578125" style="8" customWidth="1"/>
    <col min="6889" max="6889" width="9.28515625" style="8" customWidth="1"/>
    <col min="6890" max="6890" width="11.85546875" style="8" customWidth="1"/>
    <col min="6891" max="6891" width="15.85546875" style="8" customWidth="1"/>
    <col min="6892" max="7136" width="9.140625" style="8"/>
    <col min="7137" max="7137" width="5.7109375" style="8" customWidth="1"/>
    <col min="7138" max="7138" width="27.28515625" style="8" customWidth="1"/>
    <col min="7139" max="7139" width="18.42578125" style="8" customWidth="1"/>
    <col min="7140" max="7140" width="20.28515625" style="8" customWidth="1"/>
    <col min="7141" max="7141" width="12.5703125" style="8" customWidth="1"/>
    <col min="7142" max="7142" width="12.140625" style="8" customWidth="1"/>
    <col min="7143" max="7143" width="8.7109375" style="8" customWidth="1"/>
    <col min="7144" max="7144" width="10.42578125" style="8" customWidth="1"/>
    <col min="7145" max="7145" width="9.28515625" style="8" customWidth="1"/>
    <col min="7146" max="7146" width="11.85546875" style="8" customWidth="1"/>
    <col min="7147" max="7147" width="15.85546875" style="8" customWidth="1"/>
    <col min="7148" max="7392" width="9.140625" style="8"/>
    <col min="7393" max="7393" width="5.7109375" style="8" customWidth="1"/>
    <col min="7394" max="7394" width="27.28515625" style="8" customWidth="1"/>
    <col min="7395" max="7395" width="18.42578125" style="8" customWidth="1"/>
    <col min="7396" max="7396" width="20.28515625" style="8" customWidth="1"/>
    <col min="7397" max="7397" width="12.5703125" style="8" customWidth="1"/>
    <col min="7398" max="7398" width="12.140625" style="8" customWidth="1"/>
    <col min="7399" max="7399" width="8.7109375" style="8" customWidth="1"/>
    <col min="7400" max="7400" width="10.42578125" style="8" customWidth="1"/>
    <col min="7401" max="7401" width="9.28515625" style="8" customWidth="1"/>
    <col min="7402" max="7402" width="11.85546875" style="8" customWidth="1"/>
    <col min="7403" max="7403" width="15.85546875" style="8" customWidth="1"/>
    <col min="7404" max="7648" width="9.140625" style="8"/>
    <col min="7649" max="7649" width="5.7109375" style="8" customWidth="1"/>
    <col min="7650" max="7650" width="27.28515625" style="8" customWidth="1"/>
    <col min="7651" max="7651" width="18.42578125" style="8" customWidth="1"/>
    <col min="7652" max="7652" width="20.28515625" style="8" customWidth="1"/>
    <col min="7653" max="7653" width="12.5703125" style="8" customWidth="1"/>
    <col min="7654" max="7654" width="12.140625" style="8" customWidth="1"/>
    <col min="7655" max="7655" width="8.7109375" style="8" customWidth="1"/>
    <col min="7656" max="7656" width="10.42578125" style="8" customWidth="1"/>
    <col min="7657" max="7657" width="9.28515625" style="8" customWidth="1"/>
    <col min="7658" max="7658" width="11.85546875" style="8" customWidth="1"/>
    <col min="7659" max="7659" width="15.85546875" style="8" customWidth="1"/>
    <col min="7660" max="7904" width="9.140625" style="8"/>
    <col min="7905" max="7905" width="5.7109375" style="8" customWidth="1"/>
    <col min="7906" max="7906" width="27.28515625" style="8" customWidth="1"/>
    <col min="7907" max="7907" width="18.42578125" style="8" customWidth="1"/>
    <col min="7908" max="7908" width="20.28515625" style="8" customWidth="1"/>
    <col min="7909" max="7909" width="12.5703125" style="8" customWidth="1"/>
    <col min="7910" max="7910" width="12.140625" style="8" customWidth="1"/>
    <col min="7911" max="7911" width="8.7109375" style="8" customWidth="1"/>
    <col min="7912" max="7912" width="10.42578125" style="8" customWidth="1"/>
    <col min="7913" max="7913" width="9.28515625" style="8" customWidth="1"/>
    <col min="7914" max="7914" width="11.85546875" style="8" customWidth="1"/>
    <col min="7915" max="7915" width="15.85546875" style="8" customWidth="1"/>
    <col min="7916" max="8160" width="9.140625" style="8"/>
    <col min="8161" max="8161" width="5.7109375" style="8" customWidth="1"/>
    <col min="8162" max="8162" width="27.28515625" style="8" customWidth="1"/>
    <col min="8163" max="8163" width="18.42578125" style="8" customWidth="1"/>
    <col min="8164" max="8164" width="20.28515625" style="8" customWidth="1"/>
    <col min="8165" max="8165" width="12.5703125" style="8" customWidth="1"/>
    <col min="8166" max="8166" width="12.140625" style="8" customWidth="1"/>
    <col min="8167" max="8167" width="8.7109375" style="8" customWidth="1"/>
    <col min="8168" max="8168" width="10.42578125" style="8" customWidth="1"/>
    <col min="8169" max="8169" width="9.28515625" style="8" customWidth="1"/>
    <col min="8170" max="8170" width="11.85546875" style="8" customWidth="1"/>
    <col min="8171" max="8171" width="15.85546875" style="8" customWidth="1"/>
    <col min="8172" max="8416" width="9.140625" style="8"/>
    <col min="8417" max="8417" width="5.7109375" style="8" customWidth="1"/>
    <col min="8418" max="8418" width="27.28515625" style="8" customWidth="1"/>
    <col min="8419" max="8419" width="18.42578125" style="8" customWidth="1"/>
    <col min="8420" max="8420" width="20.28515625" style="8" customWidth="1"/>
    <col min="8421" max="8421" width="12.5703125" style="8" customWidth="1"/>
    <col min="8422" max="8422" width="12.140625" style="8" customWidth="1"/>
    <col min="8423" max="8423" width="8.7109375" style="8" customWidth="1"/>
    <col min="8424" max="8424" width="10.42578125" style="8" customWidth="1"/>
    <col min="8425" max="8425" width="9.28515625" style="8" customWidth="1"/>
    <col min="8426" max="8426" width="11.85546875" style="8" customWidth="1"/>
    <col min="8427" max="8427" width="15.85546875" style="8" customWidth="1"/>
    <col min="8428" max="8672" width="9.140625" style="8"/>
    <col min="8673" max="8673" width="5.7109375" style="8" customWidth="1"/>
    <col min="8674" max="8674" width="27.28515625" style="8" customWidth="1"/>
    <col min="8675" max="8675" width="18.42578125" style="8" customWidth="1"/>
    <col min="8676" max="8676" width="20.28515625" style="8" customWidth="1"/>
    <col min="8677" max="8677" width="12.5703125" style="8" customWidth="1"/>
    <col min="8678" max="8678" width="12.140625" style="8" customWidth="1"/>
    <col min="8679" max="8679" width="8.7109375" style="8" customWidth="1"/>
    <col min="8680" max="8680" width="10.42578125" style="8" customWidth="1"/>
    <col min="8681" max="8681" width="9.28515625" style="8" customWidth="1"/>
    <col min="8682" max="8682" width="11.85546875" style="8" customWidth="1"/>
    <col min="8683" max="8683" width="15.85546875" style="8" customWidth="1"/>
    <col min="8684" max="8928" width="9.140625" style="8"/>
    <col min="8929" max="8929" width="5.7109375" style="8" customWidth="1"/>
    <col min="8930" max="8930" width="27.28515625" style="8" customWidth="1"/>
    <col min="8931" max="8931" width="18.42578125" style="8" customWidth="1"/>
    <col min="8932" max="8932" width="20.28515625" style="8" customWidth="1"/>
    <col min="8933" max="8933" width="12.5703125" style="8" customWidth="1"/>
    <col min="8934" max="8934" width="12.140625" style="8" customWidth="1"/>
    <col min="8935" max="8935" width="8.7109375" style="8" customWidth="1"/>
    <col min="8936" max="8936" width="10.42578125" style="8" customWidth="1"/>
    <col min="8937" max="8937" width="9.28515625" style="8" customWidth="1"/>
    <col min="8938" max="8938" width="11.85546875" style="8" customWidth="1"/>
    <col min="8939" max="8939" width="15.85546875" style="8" customWidth="1"/>
    <col min="8940" max="9184" width="9.140625" style="8"/>
    <col min="9185" max="9185" width="5.7109375" style="8" customWidth="1"/>
    <col min="9186" max="9186" width="27.28515625" style="8" customWidth="1"/>
    <col min="9187" max="9187" width="18.42578125" style="8" customWidth="1"/>
    <col min="9188" max="9188" width="20.28515625" style="8" customWidth="1"/>
    <col min="9189" max="9189" width="12.5703125" style="8" customWidth="1"/>
    <col min="9190" max="9190" width="12.140625" style="8" customWidth="1"/>
    <col min="9191" max="9191" width="8.7109375" style="8" customWidth="1"/>
    <col min="9192" max="9192" width="10.42578125" style="8" customWidth="1"/>
    <col min="9193" max="9193" width="9.28515625" style="8" customWidth="1"/>
    <col min="9194" max="9194" width="11.85546875" style="8" customWidth="1"/>
    <col min="9195" max="9195" width="15.85546875" style="8" customWidth="1"/>
    <col min="9196" max="9440" width="9.140625" style="8"/>
    <col min="9441" max="9441" width="5.7109375" style="8" customWidth="1"/>
    <col min="9442" max="9442" width="27.28515625" style="8" customWidth="1"/>
    <col min="9443" max="9443" width="18.42578125" style="8" customWidth="1"/>
    <col min="9444" max="9444" width="20.28515625" style="8" customWidth="1"/>
    <col min="9445" max="9445" width="12.5703125" style="8" customWidth="1"/>
    <col min="9446" max="9446" width="12.140625" style="8" customWidth="1"/>
    <col min="9447" max="9447" width="8.7109375" style="8" customWidth="1"/>
    <col min="9448" max="9448" width="10.42578125" style="8" customWidth="1"/>
    <col min="9449" max="9449" width="9.28515625" style="8" customWidth="1"/>
    <col min="9450" max="9450" width="11.85546875" style="8" customWidth="1"/>
    <col min="9451" max="9451" width="15.85546875" style="8" customWidth="1"/>
    <col min="9452" max="9696" width="9.140625" style="8"/>
    <col min="9697" max="9697" width="5.7109375" style="8" customWidth="1"/>
    <col min="9698" max="9698" width="27.28515625" style="8" customWidth="1"/>
    <col min="9699" max="9699" width="18.42578125" style="8" customWidth="1"/>
    <col min="9700" max="9700" width="20.28515625" style="8" customWidth="1"/>
    <col min="9701" max="9701" width="12.5703125" style="8" customWidth="1"/>
    <col min="9702" max="9702" width="12.140625" style="8" customWidth="1"/>
    <col min="9703" max="9703" width="8.7109375" style="8" customWidth="1"/>
    <col min="9704" max="9704" width="10.42578125" style="8" customWidth="1"/>
    <col min="9705" max="9705" width="9.28515625" style="8" customWidth="1"/>
    <col min="9706" max="9706" width="11.85546875" style="8" customWidth="1"/>
    <col min="9707" max="9707" width="15.85546875" style="8" customWidth="1"/>
    <col min="9708" max="9952" width="9.140625" style="8"/>
    <col min="9953" max="9953" width="5.7109375" style="8" customWidth="1"/>
    <col min="9954" max="9954" width="27.28515625" style="8" customWidth="1"/>
    <col min="9955" max="9955" width="18.42578125" style="8" customWidth="1"/>
    <col min="9956" max="9956" width="20.28515625" style="8" customWidth="1"/>
    <col min="9957" max="9957" width="12.5703125" style="8" customWidth="1"/>
    <col min="9958" max="9958" width="12.140625" style="8" customWidth="1"/>
    <col min="9959" max="9959" width="8.7109375" style="8" customWidth="1"/>
    <col min="9960" max="9960" width="10.42578125" style="8" customWidth="1"/>
    <col min="9961" max="9961" width="9.28515625" style="8" customWidth="1"/>
    <col min="9962" max="9962" width="11.85546875" style="8" customWidth="1"/>
    <col min="9963" max="9963" width="15.85546875" style="8" customWidth="1"/>
    <col min="9964" max="10208" width="9.140625" style="8"/>
    <col min="10209" max="10209" width="5.7109375" style="8" customWidth="1"/>
    <col min="10210" max="10210" width="27.28515625" style="8" customWidth="1"/>
    <col min="10211" max="10211" width="18.42578125" style="8" customWidth="1"/>
    <col min="10212" max="10212" width="20.28515625" style="8" customWidth="1"/>
    <col min="10213" max="10213" width="12.5703125" style="8" customWidth="1"/>
    <col min="10214" max="10214" width="12.140625" style="8" customWidth="1"/>
    <col min="10215" max="10215" width="8.7109375" style="8" customWidth="1"/>
    <col min="10216" max="10216" width="10.42578125" style="8" customWidth="1"/>
    <col min="10217" max="10217" width="9.28515625" style="8" customWidth="1"/>
    <col min="10218" max="10218" width="11.85546875" style="8" customWidth="1"/>
    <col min="10219" max="10219" width="15.85546875" style="8" customWidth="1"/>
    <col min="10220" max="10464" width="9.140625" style="8"/>
    <col min="10465" max="10465" width="5.7109375" style="8" customWidth="1"/>
    <col min="10466" max="10466" width="27.28515625" style="8" customWidth="1"/>
    <col min="10467" max="10467" width="18.42578125" style="8" customWidth="1"/>
    <col min="10468" max="10468" width="20.28515625" style="8" customWidth="1"/>
    <col min="10469" max="10469" width="12.5703125" style="8" customWidth="1"/>
    <col min="10470" max="10470" width="12.140625" style="8" customWidth="1"/>
    <col min="10471" max="10471" width="8.7109375" style="8" customWidth="1"/>
    <col min="10472" max="10472" width="10.42578125" style="8" customWidth="1"/>
    <col min="10473" max="10473" width="9.28515625" style="8" customWidth="1"/>
    <col min="10474" max="10474" width="11.85546875" style="8" customWidth="1"/>
    <col min="10475" max="10475" width="15.85546875" style="8" customWidth="1"/>
    <col min="10476" max="10720" width="9.140625" style="8"/>
    <col min="10721" max="10721" width="5.7109375" style="8" customWidth="1"/>
    <col min="10722" max="10722" width="27.28515625" style="8" customWidth="1"/>
    <col min="10723" max="10723" width="18.42578125" style="8" customWidth="1"/>
    <col min="10724" max="10724" width="20.28515625" style="8" customWidth="1"/>
    <col min="10725" max="10725" width="12.5703125" style="8" customWidth="1"/>
    <col min="10726" max="10726" width="12.140625" style="8" customWidth="1"/>
    <col min="10727" max="10727" width="8.7109375" style="8" customWidth="1"/>
    <col min="10728" max="10728" width="10.42578125" style="8" customWidth="1"/>
    <col min="10729" max="10729" width="9.28515625" style="8" customWidth="1"/>
    <col min="10730" max="10730" width="11.85546875" style="8" customWidth="1"/>
    <col min="10731" max="10731" width="15.85546875" style="8" customWidth="1"/>
    <col min="10732" max="10976" width="9.140625" style="8"/>
    <col min="10977" max="10977" width="5.7109375" style="8" customWidth="1"/>
    <col min="10978" max="10978" width="27.28515625" style="8" customWidth="1"/>
    <col min="10979" max="10979" width="18.42578125" style="8" customWidth="1"/>
    <col min="10980" max="10980" width="20.28515625" style="8" customWidth="1"/>
    <col min="10981" max="10981" width="12.5703125" style="8" customWidth="1"/>
    <col min="10982" max="10982" width="12.140625" style="8" customWidth="1"/>
    <col min="10983" max="10983" width="8.7109375" style="8" customWidth="1"/>
    <col min="10984" max="10984" width="10.42578125" style="8" customWidth="1"/>
    <col min="10985" max="10985" width="9.28515625" style="8" customWidth="1"/>
    <col min="10986" max="10986" width="11.85546875" style="8" customWidth="1"/>
    <col min="10987" max="10987" width="15.85546875" style="8" customWidth="1"/>
    <col min="10988" max="11232" width="9.140625" style="8"/>
    <col min="11233" max="11233" width="5.7109375" style="8" customWidth="1"/>
    <col min="11234" max="11234" width="27.28515625" style="8" customWidth="1"/>
    <col min="11235" max="11235" width="18.42578125" style="8" customWidth="1"/>
    <col min="11236" max="11236" width="20.28515625" style="8" customWidth="1"/>
    <col min="11237" max="11237" width="12.5703125" style="8" customWidth="1"/>
    <col min="11238" max="11238" width="12.140625" style="8" customWidth="1"/>
    <col min="11239" max="11239" width="8.7109375" style="8" customWidth="1"/>
    <col min="11240" max="11240" width="10.42578125" style="8" customWidth="1"/>
    <col min="11241" max="11241" width="9.28515625" style="8" customWidth="1"/>
    <col min="11242" max="11242" width="11.85546875" style="8" customWidth="1"/>
    <col min="11243" max="11243" width="15.85546875" style="8" customWidth="1"/>
    <col min="11244" max="11488" width="9.140625" style="8"/>
    <col min="11489" max="11489" width="5.7109375" style="8" customWidth="1"/>
    <col min="11490" max="11490" width="27.28515625" style="8" customWidth="1"/>
    <col min="11491" max="11491" width="18.42578125" style="8" customWidth="1"/>
    <col min="11492" max="11492" width="20.28515625" style="8" customWidth="1"/>
    <col min="11493" max="11493" width="12.5703125" style="8" customWidth="1"/>
    <col min="11494" max="11494" width="12.140625" style="8" customWidth="1"/>
    <col min="11495" max="11495" width="8.7109375" style="8" customWidth="1"/>
    <col min="11496" max="11496" width="10.42578125" style="8" customWidth="1"/>
    <col min="11497" max="11497" width="9.28515625" style="8" customWidth="1"/>
    <col min="11498" max="11498" width="11.85546875" style="8" customWidth="1"/>
    <col min="11499" max="11499" width="15.85546875" style="8" customWidth="1"/>
    <col min="11500" max="11744" width="9.140625" style="8"/>
    <col min="11745" max="11745" width="5.7109375" style="8" customWidth="1"/>
    <col min="11746" max="11746" width="27.28515625" style="8" customWidth="1"/>
    <col min="11747" max="11747" width="18.42578125" style="8" customWidth="1"/>
    <col min="11748" max="11748" width="20.28515625" style="8" customWidth="1"/>
    <col min="11749" max="11749" width="12.5703125" style="8" customWidth="1"/>
    <col min="11750" max="11750" width="12.140625" style="8" customWidth="1"/>
    <col min="11751" max="11751" width="8.7109375" style="8" customWidth="1"/>
    <col min="11752" max="11752" width="10.42578125" style="8" customWidth="1"/>
    <col min="11753" max="11753" width="9.28515625" style="8" customWidth="1"/>
    <col min="11754" max="11754" width="11.85546875" style="8" customWidth="1"/>
    <col min="11755" max="11755" width="15.85546875" style="8" customWidth="1"/>
    <col min="11756" max="12000" width="9.140625" style="8"/>
    <col min="12001" max="12001" width="5.7109375" style="8" customWidth="1"/>
    <col min="12002" max="12002" width="27.28515625" style="8" customWidth="1"/>
    <col min="12003" max="12003" width="18.42578125" style="8" customWidth="1"/>
    <col min="12004" max="12004" width="20.28515625" style="8" customWidth="1"/>
    <col min="12005" max="12005" width="12.5703125" style="8" customWidth="1"/>
    <col min="12006" max="12006" width="12.140625" style="8" customWidth="1"/>
    <col min="12007" max="12007" width="8.7109375" style="8" customWidth="1"/>
    <col min="12008" max="12008" width="10.42578125" style="8" customWidth="1"/>
    <col min="12009" max="12009" width="9.28515625" style="8" customWidth="1"/>
    <col min="12010" max="12010" width="11.85546875" style="8" customWidth="1"/>
    <col min="12011" max="12011" width="15.85546875" style="8" customWidth="1"/>
    <col min="12012" max="12256" width="9.140625" style="8"/>
    <col min="12257" max="12257" width="5.7109375" style="8" customWidth="1"/>
    <col min="12258" max="12258" width="27.28515625" style="8" customWidth="1"/>
    <col min="12259" max="12259" width="18.42578125" style="8" customWidth="1"/>
    <col min="12260" max="12260" width="20.28515625" style="8" customWidth="1"/>
    <col min="12261" max="12261" width="12.5703125" style="8" customWidth="1"/>
    <col min="12262" max="12262" width="12.140625" style="8" customWidth="1"/>
    <col min="12263" max="12263" width="8.7109375" style="8" customWidth="1"/>
    <col min="12264" max="12264" width="10.42578125" style="8" customWidth="1"/>
    <col min="12265" max="12265" width="9.28515625" style="8" customWidth="1"/>
    <col min="12266" max="12266" width="11.85546875" style="8" customWidth="1"/>
    <col min="12267" max="12267" width="15.85546875" style="8" customWidth="1"/>
    <col min="12268" max="12512" width="9.140625" style="8"/>
    <col min="12513" max="12513" width="5.7109375" style="8" customWidth="1"/>
    <col min="12514" max="12514" width="27.28515625" style="8" customWidth="1"/>
    <col min="12515" max="12515" width="18.42578125" style="8" customWidth="1"/>
    <col min="12516" max="12516" width="20.28515625" style="8" customWidth="1"/>
    <col min="12517" max="12517" width="12.5703125" style="8" customWidth="1"/>
    <col min="12518" max="12518" width="12.140625" style="8" customWidth="1"/>
    <col min="12519" max="12519" width="8.7109375" style="8" customWidth="1"/>
    <col min="12520" max="12520" width="10.42578125" style="8" customWidth="1"/>
    <col min="12521" max="12521" width="9.28515625" style="8" customWidth="1"/>
    <col min="12522" max="12522" width="11.85546875" style="8" customWidth="1"/>
    <col min="12523" max="12523" width="15.85546875" style="8" customWidth="1"/>
    <col min="12524" max="12768" width="9.140625" style="8"/>
    <col min="12769" max="12769" width="5.7109375" style="8" customWidth="1"/>
    <col min="12770" max="12770" width="27.28515625" style="8" customWidth="1"/>
    <col min="12771" max="12771" width="18.42578125" style="8" customWidth="1"/>
    <col min="12772" max="12772" width="20.28515625" style="8" customWidth="1"/>
    <col min="12773" max="12773" width="12.5703125" style="8" customWidth="1"/>
    <col min="12774" max="12774" width="12.140625" style="8" customWidth="1"/>
    <col min="12775" max="12775" width="8.7109375" style="8" customWidth="1"/>
    <col min="12776" max="12776" width="10.42578125" style="8" customWidth="1"/>
    <col min="12777" max="12777" width="9.28515625" style="8" customWidth="1"/>
    <col min="12778" max="12778" width="11.85546875" style="8" customWidth="1"/>
    <col min="12779" max="12779" width="15.85546875" style="8" customWidth="1"/>
    <col min="12780" max="13024" width="9.140625" style="8"/>
    <col min="13025" max="13025" width="5.7109375" style="8" customWidth="1"/>
    <col min="13026" max="13026" width="27.28515625" style="8" customWidth="1"/>
    <col min="13027" max="13027" width="18.42578125" style="8" customWidth="1"/>
    <col min="13028" max="13028" width="20.28515625" style="8" customWidth="1"/>
    <col min="13029" max="13029" width="12.5703125" style="8" customWidth="1"/>
    <col min="13030" max="13030" width="12.140625" style="8" customWidth="1"/>
    <col min="13031" max="13031" width="8.7109375" style="8" customWidth="1"/>
    <col min="13032" max="13032" width="10.42578125" style="8" customWidth="1"/>
    <col min="13033" max="13033" width="9.28515625" style="8" customWidth="1"/>
    <col min="13034" max="13034" width="11.85546875" style="8" customWidth="1"/>
    <col min="13035" max="13035" width="15.85546875" style="8" customWidth="1"/>
    <col min="13036" max="13280" width="9.140625" style="8"/>
    <col min="13281" max="13281" width="5.7109375" style="8" customWidth="1"/>
    <col min="13282" max="13282" width="27.28515625" style="8" customWidth="1"/>
    <col min="13283" max="13283" width="18.42578125" style="8" customWidth="1"/>
    <col min="13284" max="13284" width="20.28515625" style="8" customWidth="1"/>
    <col min="13285" max="13285" width="12.5703125" style="8" customWidth="1"/>
    <col min="13286" max="13286" width="12.140625" style="8" customWidth="1"/>
    <col min="13287" max="13287" width="8.7109375" style="8" customWidth="1"/>
    <col min="13288" max="13288" width="10.42578125" style="8" customWidth="1"/>
    <col min="13289" max="13289" width="9.28515625" style="8" customWidth="1"/>
    <col min="13290" max="13290" width="11.85546875" style="8" customWidth="1"/>
    <col min="13291" max="13291" width="15.85546875" style="8" customWidth="1"/>
    <col min="13292" max="13536" width="9.140625" style="8"/>
    <col min="13537" max="13537" width="5.7109375" style="8" customWidth="1"/>
    <col min="13538" max="13538" width="27.28515625" style="8" customWidth="1"/>
    <col min="13539" max="13539" width="18.42578125" style="8" customWidth="1"/>
    <col min="13540" max="13540" width="20.28515625" style="8" customWidth="1"/>
    <col min="13541" max="13541" width="12.5703125" style="8" customWidth="1"/>
    <col min="13542" max="13542" width="12.140625" style="8" customWidth="1"/>
    <col min="13543" max="13543" width="8.7109375" style="8" customWidth="1"/>
    <col min="13544" max="13544" width="10.42578125" style="8" customWidth="1"/>
    <col min="13545" max="13545" width="9.28515625" style="8" customWidth="1"/>
    <col min="13546" max="13546" width="11.85546875" style="8" customWidth="1"/>
    <col min="13547" max="13547" width="15.85546875" style="8" customWidth="1"/>
    <col min="13548" max="13792" width="9.140625" style="8"/>
    <col min="13793" max="13793" width="5.7109375" style="8" customWidth="1"/>
    <col min="13794" max="13794" width="27.28515625" style="8" customWidth="1"/>
    <col min="13795" max="13795" width="18.42578125" style="8" customWidth="1"/>
    <col min="13796" max="13796" width="20.28515625" style="8" customWidth="1"/>
    <col min="13797" max="13797" width="12.5703125" style="8" customWidth="1"/>
    <col min="13798" max="13798" width="12.140625" style="8" customWidth="1"/>
    <col min="13799" max="13799" width="8.7109375" style="8" customWidth="1"/>
    <col min="13800" max="13800" width="10.42578125" style="8" customWidth="1"/>
    <col min="13801" max="13801" width="9.28515625" style="8" customWidth="1"/>
    <col min="13802" max="13802" width="11.85546875" style="8" customWidth="1"/>
    <col min="13803" max="13803" width="15.85546875" style="8" customWidth="1"/>
    <col min="13804" max="14048" width="9.140625" style="8"/>
    <col min="14049" max="14049" width="5.7109375" style="8" customWidth="1"/>
    <col min="14050" max="14050" width="27.28515625" style="8" customWidth="1"/>
    <col min="14051" max="14051" width="18.42578125" style="8" customWidth="1"/>
    <col min="14052" max="14052" width="20.28515625" style="8" customWidth="1"/>
    <col min="14053" max="14053" width="12.5703125" style="8" customWidth="1"/>
    <col min="14054" max="14054" width="12.140625" style="8" customWidth="1"/>
    <col min="14055" max="14055" width="8.7109375" style="8" customWidth="1"/>
    <col min="14056" max="14056" width="10.42578125" style="8" customWidth="1"/>
    <col min="14057" max="14057" width="9.28515625" style="8" customWidth="1"/>
    <col min="14058" max="14058" width="11.85546875" style="8" customWidth="1"/>
    <col min="14059" max="14059" width="15.85546875" style="8" customWidth="1"/>
    <col min="14060" max="14304" width="9.140625" style="8"/>
    <col min="14305" max="14305" width="5.7109375" style="8" customWidth="1"/>
    <col min="14306" max="14306" width="27.28515625" style="8" customWidth="1"/>
    <col min="14307" max="14307" width="18.42578125" style="8" customWidth="1"/>
    <col min="14308" max="14308" width="20.28515625" style="8" customWidth="1"/>
    <col min="14309" max="14309" width="12.5703125" style="8" customWidth="1"/>
    <col min="14310" max="14310" width="12.140625" style="8" customWidth="1"/>
    <col min="14311" max="14311" width="8.7109375" style="8" customWidth="1"/>
    <col min="14312" max="14312" width="10.42578125" style="8" customWidth="1"/>
    <col min="14313" max="14313" width="9.28515625" style="8" customWidth="1"/>
    <col min="14314" max="14314" width="11.85546875" style="8" customWidth="1"/>
    <col min="14315" max="14315" width="15.85546875" style="8" customWidth="1"/>
    <col min="14316" max="14560" width="9.140625" style="8"/>
    <col min="14561" max="14561" width="5.7109375" style="8" customWidth="1"/>
    <col min="14562" max="14562" width="27.28515625" style="8" customWidth="1"/>
    <col min="14563" max="14563" width="18.42578125" style="8" customWidth="1"/>
    <col min="14564" max="14564" width="20.28515625" style="8" customWidth="1"/>
    <col min="14565" max="14565" width="12.5703125" style="8" customWidth="1"/>
    <col min="14566" max="14566" width="12.140625" style="8" customWidth="1"/>
    <col min="14567" max="14567" width="8.7109375" style="8" customWidth="1"/>
    <col min="14568" max="14568" width="10.42578125" style="8" customWidth="1"/>
    <col min="14569" max="14569" width="9.28515625" style="8" customWidth="1"/>
    <col min="14570" max="14570" width="11.85546875" style="8" customWidth="1"/>
    <col min="14571" max="14571" width="15.85546875" style="8" customWidth="1"/>
    <col min="14572" max="14816" width="9.140625" style="8"/>
    <col min="14817" max="14817" width="5.7109375" style="8" customWidth="1"/>
    <col min="14818" max="14818" width="27.28515625" style="8" customWidth="1"/>
    <col min="14819" max="14819" width="18.42578125" style="8" customWidth="1"/>
    <col min="14820" max="14820" width="20.28515625" style="8" customWidth="1"/>
    <col min="14821" max="14821" width="12.5703125" style="8" customWidth="1"/>
    <col min="14822" max="14822" width="12.140625" style="8" customWidth="1"/>
    <col min="14823" max="14823" width="8.7109375" style="8" customWidth="1"/>
    <col min="14824" max="14824" width="10.42578125" style="8" customWidth="1"/>
    <col min="14825" max="14825" width="9.28515625" style="8" customWidth="1"/>
    <col min="14826" max="14826" width="11.85546875" style="8" customWidth="1"/>
    <col min="14827" max="14827" width="15.85546875" style="8" customWidth="1"/>
    <col min="14828" max="15072" width="9.140625" style="8"/>
    <col min="15073" max="15073" width="5.7109375" style="8" customWidth="1"/>
    <col min="15074" max="15074" width="27.28515625" style="8" customWidth="1"/>
    <col min="15075" max="15075" width="18.42578125" style="8" customWidth="1"/>
    <col min="15076" max="15076" width="20.28515625" style="8" customWidth="1"/>
    <col min="15077" max="15077" width="12.5703125" style="8" customWidth="1"/>
    <col min="15078" max="15078" width="12.140625" style="8" customWidth="1"/>
    <col min="15079" max="15079" width="8.7109375" style="8" customWidth="1"/>
    <col min="15080" max="15080" width="10.42578125" style="8" customWidth="1"/>
    <col min="15081" max="15081" width="9.28515625" style="8" customWidth="1"/>
    <col min="15082" max="15082" width="11.85546875" style="8" customWidth="1"/>
    <col min="15083" max="15083" width="15.85546875" style="8" customWidth="1"/>
    <col min="15084" max="15328" width="9.140625" style="8"/>
    <col min="15329" max="15329" width="5.7109375" style="8" customWidth="1"/>
    <col min="15330" max="15330" width="27.28515625" style="8" customWidth="1"/>
    <col min="15331" max="15331" width="18.42578125" style="8" customWidth="1"/>
    <col min="15332" max="15332" width="20.28515625" style="8" customWidth="1"/>
    <col min="15333" max="15333" width="12.5703125" style="8" customWidth="1"/>
    <col min="15334" max="15334" width="12.140625" style="8" customWidth="1"/>
    <col min="15335" max="15335" width="8.7109375" style="8" customWidth="1"/>
    <col min="15336" max="15336" width="10.42578125" style="8" customWidth="1"/>
    <col min="15337" max="15337" width="9.28515625" style="8" customWidth="1"/>
    <col min="15338" max="15338" width="11.85546875" style="8" customWidth="1"/>
    <col min="15339" max="15339" width="15.85546875" style="8" customWidth="1"/>
    <col min="15340" max="15584" width="9.140625" style="8"/>
    <col min="15585" max="15585" width="5.7109375" style="8" customWidth="1"/>
    <col min="15586" max="15586" width="27.28515625" style="8" customWidth="1"/>
    <col min="15587" max="15587" width="18.42578125" style="8" customWidth="1"/>
    <col min="15588" max="15588" width="20.28515625" style="8" customWidth="1"/>
    <col min="15589" max="15589" width="12.5703125" style="8" customWidth="1"/>
    <col min="15590" max="15590" width="12.140625" style="8" customWidth="1"/>
    <col min="15591" max="15591" width="8.7109375" style="8" customWidth="1"/>
    <col min="15592" max="15592" width="10.42578125" style="8" customWidth="1"/>
    <col min="15593" max="15593" width="9.28515625" style="8" customWidth="1"/>
    <col min="15594" max="15594" width="11.85546875" style="8" customWidth="1"/>
    <col min="15595" max="15595" width="15.85546875" style="8" customWidth="1"/>
    <col min="15596" max="15840" width="9.140625" style="8"/>
    <col min="15841" max="15841" width="5.7109375" style="8" customWidth="1"/>
    <col min="15842" max="15842" width="27.28515625" style="8" customWidth="1"/>
    <col min="15843" max="15843" width="18.42578125" style="8" customWidth="1"/>
    <col min="15844" max="15844" width="20.28515625" style="8" customWidth="1"/>
    <col min="15845" max="15845" width="12.5703125" style="8" customWidth="1"/>
    <col min="15846" max="15846" width="12.140625" style="8" customWidth="1"/>
    <col min="15847" max="15847" width="8.7109375" style="8" customWidth="1"/>
    <col min="15848" max="15848" width="10.42578125" style="8" customWidth="1"/>
    <col min="15849" max="15849" width="9.28515625" style="8" customWidth="1"/>
    <col min="15850" max="15850" width="11.85546875" style="8" customWidth="1"/>
    <col min="15851" max="15851" width="15.85546875" style="8" customWidth="1"/>
    <col min="15852" max="16096" width="9.140625" style="8"/>
    <col min="16097" max="16097" width="5.7109375" style="8" customWidth="1"/>
    <col min="16098" max="16098" width="27.28515625" style="8" customWidth="1"/>
    <col min="16099" max="16099" width="18.42578125" style="8" customWidth="1"/>
    <col min="16100" max="16100" width="20.28515625" style="8" customWidth="1"/>
    <col min="16101" max="16101" width="12.5703125" style="8" customWidth="1"/>
    <col min="16102" max="16102" width="12.140625" style="8" customWidth="1"/>
    <col min="16103" max="16103" width="8.7109375" style="8" customWidth="1"/>
    <col min="16104" max="16104" width="10.42578125" style="8" customWidth="1"/>
    <col min="16105" max="16105" width="9.28515625" style="8" customWidth="1"/>
    <col min="16106" max="16106" width="11.85546875" style="8" customWidth="1"/>
    <col min="16107" max="16107" width="15.85546875" style="8" customWidth="1"/>
    <col min="16108" max="16384" width="9.140625" style="8"/>
  </cols>
  <sheetData>
    <row r="1" spans="1:5" ht="25.5" customHeight="1" thickBot="1" x14ac:dyDescent="0.3">
      <c r="A1" s="201" t="s">
        <v>211</v>
      </c>
      <c r="B1" s="202"/>
      <c r="C1" s="202"/>
      <c r="D1" s="202"/>
      <c r="E1" s="202"/>
    </row>
    <row r="2" spans="1:5" x14ac:dyDescent="0.25">
      <c r="A2" s="176" t="s">
        <v>190</v>
      </c>
      <c r="B2" s="177"/>
      <c r="C2" s="177"/>
      <c r="D2" s="177"/>
      <c r="E2" s="178"/>
    </row>
    <row r="3" spans="1:5" ht="22.5" customHeight="1" thickBot="1" x14ac:dyDescent="0.3">
      <c r="A3" s="179"/>
      <c r="B3" s="180"/>
      <c r="C3" s="180"/>
      <c r="D3" s="180"/>
      <c r="E3" s="181"/>
    </row>
    <row r="4" spans="1:5" ht="27" customHeight="1" x14ac:dyDescent="0.25">
      <c r="A4" s="203" t="s">
        <v>0</v>
      </c>
      <c r="B4" s="186" t="s">
        <v>13</v>
      </c>
      <c r="C4" s="187"/>
      <c r="D4" s="205" t="s">
        <v>14</v>
      </c>
      <c r="E4" s="207" t="s">
        <v>115</v>
      </c>
    </row>
    <row r="5" spans="1:5" ht="15.75" thickBot="1" x14ac:dyDescent="0.3">
      <c r="A5" s="204"/>
      <c r="B5" s="94"/>
      <c r="C5" s="125" t="s">
        <v>161</v>
      </c>
      <c r="D5" s="206"/>
      <c r="E5" s="208"/>
    </row>
    <row r="6" spans="1:5" ht="28.5" x14ac:dyDescent="0.25">
      <c r="A6" s="126">
        <v>1</v>
      </c>
      <c r="B6" s="127" t="s">
        <v>16</v>
      </c>
      <c r="C6" s="45" t="s">
        <v>180</v>
      </c>
      <c r="D6" s="128" t="s">
        <v>191</v>
      </c>
      <c r="E6" s="54">
        <v>134.22</v>
      </c>
    </row>
    <row r="7" spans="1:5" s="2" customFormat="1" ht="13.5" customHeight="1" x14ac:dyDescent="0.25">
      <c r="A7" s="146">
        <v>2</v>
      </c>
      <c r="B7" s="41" t="s">
        <v>19</v>
      </c>
      <c r="C7" s="38" t="s">
        <v>234</v>
      </c>
      <c r="D7" s="10" t="s">
        <v>192</v>
      </c>
      <c r="E7" s="55">
        <v>67.42</v>
      </c>
    </row>
    <row r="8" spans="1:5" s="2" customFormat="1" ht="48" customHeight="1" x14ac:dyDescent="0.25">
      <c r="A8" s="146">
        <v>3</v>
      </c>
      <c r="B8" s="32" t="s">
        <v>20</v>
      </c>
      <c r="C8" s="34" t="s">
        <v>229</v>
      </c>
      <c r="D8" s="10" t="s">
        <v>289</v>
      </c>
      <c r="E8" s="55">
        <f>47.57+22.89</f>
        <v>70.460000000000008</v>
      </c>
    </row>
    <row r="9" spans="1:5" s="2" customFormat="1" ht="13.5" customHeight="1" x14ac:dyDescent="0.25">
      <c r="A9" s="146">
        <v>4</v>
      </c>
      <c r="B9" s="32" t="s">
        <v>193</v>
      </c>
      <c r="C9" s="34" t="s">
        <v>128</v>
      </c>
      <c r="D9" s="10" t="s">
        <v>101</v>
      </c>
      <c r="E9" s="55">
        <v>23</v>
      </c>
    </row>
    <row r="10" spans="1:5" s="2" customFormat="1" ht="42.75" x14ac:dyDescent="0.25">
      <c r="A10" s="146">
        <v>5</v>
      </c>
      <c r="B10" s="32" t="s">
        <v>22</v>
      </c>
      <c r="C10" s="34" t="s">
        <v>230</v>
      </c>
      <c r="D10" s="10" t="s">
        <v>194</v>
      </c>
      <c r="E10" s="55">
        <v>225</v>
      </c>
    </row>
    <row r="11" spans="1:5" s="2" customFormat="1" ht="28.5" x14ac:dyDescent="0.25">
      <c r="A11" s="146">
        <v>6</v>
      </c>
      <c r="B11" s="116" t="s">
        <v>24</v>
      </c>
      <c r="C11" s="38" t="s">
        <v>213</v>
      </c>
      <c r="D11" s="25" t="s">
        <v>197</v>
      </c>
      <c r="E11" s="3">
        <v>368</v>
      </c>
    </row>
    <row r="12" spans="1:5" s="2" customFormat="1" x14ac:dyDescent="0.25">
      <c r="A12" s="146">
        <v>7</v>
      </c>
      <c r="B12" s="116" t="s">
        <v>26</v>
      </c>
      <c r="C12" s="38" t="s">
        <v>231</v>
      </c>
      <c r="D12" s="10" t="s">
        <v>27</v>
      </c>
      <c r="E12" s="3">
        <v>6</v>
      </c>
    </row>
    <row r="13" spans="1:5" s="2" customFormat="1" ht="28.5" x14ac:dyDescent="0.25">
      <c r="A13" s="146">
        <v>8</v>
      </c>
      <c r="B13" s="32" t="s">
        <v>28</v>
      </c>
      <c r="C13" s="34" t="s">
        <v>232</v>
      </c>
      <c r="D13" s="25" t="s">
        <v>29</v>
      </c>
      <c r="E13" s="55">
        <v>29.68</v>
      </c>
    </row>
    <row r="14" spans="1:5" s="2" customFormat="1" ht="13.5" customHeight="1" x14ac:dyDescent="0.25">
      <c r="A14" s="196">
        <v>9</v>
      </c>
      <c r="B14" s="195" t="s">
        <v>30</v>
      </c>
      <c r="C14" s="193" t="s">
        <v>233</v>
      </c>
      <c r="D14" s="25" t="s">
        <v>198</v>
      </c>
      <c r="E14" s="55">
        <v>3</v>
      </c>
    </row>
    <row r="15" spans="1:5" s="2" customFormat="1" ht="13.5" customHeight="1" x14ac:dyDescent="0.25">
      <c r="A15" s="197"/>
      <c r="B15" s="195"/>
      <c r="C15" s="194"/>
      <c r="D15" s="25" t="s">
        <v>32</v>
      </c>
      <c r="E15" s="55">
        <v>3</v>
      </c>
    </row>
    <row r="16" spans="1:5" s="2" customFormat="1" ht="13.5" customHeight="1" x14ac:dyDescent="0.25">
      <c r="A16" s="197"/>
      <c r="B16" s="195"/>
      <c r="C16" s="194"/>
      <c r="D16" s="25" t="s">
        <v>33</v>
      </c>
      <c r="E16" s="55">
        <v>3</v>
      </c>
    </row>
    <row r="17" spans="1:5" s="2" customFormat="1" ht="13.5" customHeight="1" x14ac:dyDescent="0.25">
      <c r="A17" s="197"/>
      <c r="B17" s="195"/>
      <c r="C17" s="194"/>
      <c r="D17" s="25" t="s">
        <v>34</v>
      </c>
      <c r="E17" s="3">
        <v>10</v>
      </c>
    </row>
    <row r="18" spans="1:5" s="2" customFormat="1" ht="28.5" x14ac:dyDescent="0.25">
      <c r="A18" s="146">
        <v>10</v>
      </c>
      <c r="B18" s="32" t="s">
        <v>35</v>
      </c>
      <c r="C18" s="34" t="s">
        <v>235</v>
      </c>
      <c r="D18" s="25" t="s">
        <v>36</v>
      </c>
      <c r="E18" s="3">
        <f>0.79+0.79+0.79</f>
        <v>2.37</v>
      </c>
    </row>
    <row r="19" spans="1:5" s="2" customFormat="1" ht="13.5" customHeight="1" x14ac:dyDescent="0.25">
      <c r="A19" s="196">
        <v>11</v>
      </c>
      <c r="B19" s="195" t="s">
        <v>37</v>
      </c>
      <c r="C19" s="193" t="s">
        <v>236</v>
      </c>
      <c r="D19" s="12" t="s">
        <v>25</v>
      </c>
      <c r="E19" s="55">
        <f>3.14+0.19</f>
        <v>3.33</v>
      </c>
    </row>
    <row r="20" spans="1:5" s="2" customFormat="1" ht="13.5" customHeight="1" x14ac:dyDescent="0.25">
      <c r="A20" s="197"/>
      <c r="B20" s="209"/>
      <c r="C20" s="194"/>
      <c r="D20" s="12" t="s">
        <v>38</v>
      </c>
      <c r="E20" s="3">
        <f>0.19+0.19+0.38+0.38</f>
        <v>1.1400000000000001</v>
      </c>
    </row>
    <row r="21" spans="1:5" s="2" customFormat="1" ht="13.5" customHeight="1" x14ac:dyDescent="0.25">
      <c r="A21" s="197"/>
      <c r="B21" s="209"/>
      <c r="C21" s="194"/>
      <c r="D21" s="12" t="s">
        <v>31</v>
      </c>
      <c r="E21" s="55">
        <f>3.8+0.79</f>
        <v>4.59</v>
      </c>
    </row>
    <row r="22" spans="1:5" s="2" customFormat="1" ht="13.5" customHeight="1" x14ac:dyDescent="0.25">
      <c r="A22" s="197"/>
      <c r="B22" s="209"/>
      <c r="C22" s="194"/>
      <c r="D22" s="12" t="s">
        <v>39</v>
      </c>
      <c r="E22" s="3">
        <f>1.54+1.13+1.13+1.13+1.54+1.13+0.79+0.5+2.54+1.54</f>
        <v>12.969999999999999</v>
      </c>
    </row>
    <row r="23" spans="1:5" s="2" customFormat="1" ht="13.5" customHeight="1" x14ac:dyDescent="0.25">
      <c r="A23" s="197"/>
      <c r="B23" s="209"/>
      <c r="C23" s="194"/>
      <c r="D23" s="26" t="s">
        <v>23</v>
      </c>
      <c r="E23" s="3">
        <f>0.5+0.8</f>
        <v>1.3</v>
      </c>
    </row>
    <row r="24" spans="1:5" s="2" customFormat="1" ht="13.5" customHeight="1" x14ac:dyDescent="0.25">
      <c r="A24" s="196">
        <v>12</v>
      </c>
      <c r="B24" s="198" t="s">
        <v>42</v>
      </c>
      <c r="C24" s="193" t="s">
        <v>181</v>
      </c>
      <c r="D24" s="25" t="s">
        <v>3</v>
      </c>
      <c r="E24" s="3">
        <v>2.54</v>
      </c>
    </row>
    <row r="25" spans="1:5" s="2" customFormat="1" x14ac:dyDescent="0.25">
      <c r="A25" s="196"/>
      <c r="B25" s="198"/>
      <c r="C25" s="193"/>
      <c r="D25" s="27" t="s">
        <v>31</v>
      </c>
      <c r="E25" s="55">
        <f>1.54+1.13</f>
        <v>2.67</v>
      </c>
    </row>
    <row r="26" spans="1:5" s="2" customFormat="1" ht="13.5" customHeight="1" x14ac:dyDescent="0.25">
      <c r="A26" s="196"/>
      <c r="B26" s="198"/>
      <c r="C26" s="193"/>
      <c r="D26" s="10" t="s">
        <v>18</v>
      </c>
      <c r="E26" s="55">
        <f>1.4+0.9+3.2</f>
        <v>5.5</v>
      </c>
    </row>
    <row r="27" spans="1:5" s="2" customFormat="1" ht="13.5" customHeight="1" x14ac:dyDescent="0.25">
      <c r="A27" s="196"/>
      <c r="B27" s="198"/>
      <c r="C27" s="193"/>
      <c r="D27" s="26" t="s">
        <v>23</v>
      </c>
      <c r="E27" s="3">
        <f>7.8+9.36+3.91+18.06+35+15.84+16.34+13.6</f>
        <v>119.91</v>
      </c>
    </row>
    <row r="28" spans="1:5" s="2" customFormat="1" ht="42.75" x14ac:dyDescent="0.25">
      <c r="A28" s="146">
        <v>13</v>
      </c>
      <c r="B28" s="32" t="s">
        <v>43</v>
      </c>
      <c r="C28" s="34" t="s">
        <v>215</v>
      </c>
      <c r="D28" s="25" t="s">
        <v>195</v>
      </c>
      <c r="E28" s="3">
        <f>15.75-14.21</f>
        <v>1.5399999999999991</v>
      </c>
    </row>
    <row r="29" spans="1:5" s="2" customFormat="1" ht="13.5" customHeight="1" x14ac:dyDescent="0.25">
      <c r="A29" s="196">
        <v>14</v>
      </c>
      <c r="B29" s="195" t="s">
        <v>44</v>
      </c>
      <c r="C29" s="193" t="s">
        <v>237</v>
      </c>
      <c r="D29" s="25" t="s">
        <v>3</v>
      </c>
      <c r="E29" s="55">
        <v>7</v>
      </c>
    </row>
    <row r="30" spans="1:5" s="2" customFormat="1" ht="13.5" customHeight="1" x14ac:dyDescent="0.25">
      <c r="A30" s="197"/>
      <c r="B30" s="195"/>
      <c r="C30" s="194"/>
      <c r="D30" s="25" t="s">
        <v>4</v>
      </c>
      <c r="E30" s="3">
        <v>24.48</v>
      </c>
    </row>
    <row r="31" spans="1:5" s="2" customFormat="1" ht="13.5" customHeight="1" x14ac:dyDescent="0.25">
      <c r="A31" s="197"/>
      <c r="B31" s="195"/>
      <c r="C31" s="194"/>
      <c r="D31" s="25" t="s">
        <v>45</v>
      </c>
      <c r="E31" s="3">
        <v>28.35</v>
      </c>
    </row>
    <row r="32" spans="1:5" s="2" customFormat="1" ht="13.5" customHeight="1" x14ac:dyDescent="0.25">
      <c r="A32" s="197"/>
      <c r="B32" s="195"/>
      <c r="C32" s="194"/>
      <c r="D32" s="25" t="s">
        <v>196</v>
      </c>
      <c r="E32" s="3">
        <v>13.6</v>
      </c>
    </row>
    <row r="33" spans="1:5" s="2" customFormat="1" ht="13.5" customHeight="1" x14ac:dyDescent="0.25">
      <c r="A33" s="196">
        <v>15</v>
      </c>
      <c r="B33" s="199" t="s">
        <v>46</v>
      </c>
      <c r="C33" s="210" t="s">
        <v>216</v>
      </c>
      <c r="D33" s="25" t="s">
        <v>101</v>
      </c>
      <c r="E33" s="3">
        <v>27.72</v>
      </c>
    </row>
    <row r="34" spans="1:5" s="2" customFormat="1" ht="13.5" customHeight="1" x14ac:dyDescent="0.25">
      <c r="A34" s="197"/>
      <c r="B34" s="195"/>
      <c r="C34" s="194"/>
      <c r="D34" s="10" t="s">
        <v>47</v>
      </c>
      <c r="E34" s="3">
        <v>13.45</v>
      </c>
    </row>
    <row r="35" spans="1:5" s="2" customFormat="1" ht="13.5" customHeight="1" x14ac:dyDescent="0.25">
      <c r="A35" s="196">
        <v>16</v>
      </c>
      <c r="B35" s="195" t="s">
        <v>5</v>
      </c>
      <c r="C35" s="193" t="s">
        <v>238</v>
      </c>
      <c r="D35" s="12" t="s">
        <v>25</v>
      </c>
      <c r="E35" s="3">
        <v>3</v>
      </c>
    </row>
    <row r="36" spans="1:5" s="2" customFormat="1" ht="13.5" customHeight="1" x14ac:dyDescent="0.25">
      <c r="A36" s="196"/>
      <c r="B36" s="195"/>
      <c r="C36" s="193"/>
      <c r="D36" s="136" t="s">
        <v>101</v>
      </c>
      <c r="E36" s="137"/>
    </row>
    <row r="37" spans="1:5" s="2" customFormat="1" ht="13.5" customHeight="1" x14ac:dyDescent="0.25">
      <c r="A37" s="200"/>
      <c r="B37" s="195"/>
      <c r="C37" s="194"/>
      <c r="D37" s="123" t="s">
        <v>33</v>
      </c>
      <c r="E37" s="129"/>
    </row>
    <row r="38" spans="1:5" s="2" customFormat="1" ht="13.5" customHeight="1" x14ac:dyDescent="0.25">
      <c r="A38" s="200"/>
      <c r="B38" s="195"/>
      <c r="C38" s="194"/>
      <c r="D38" s="123" t="s">
        <v>7</v>
      </c>
      <c r="E38" s="129"/>
    </row>
    <row r="39" spans="1:5" s="2" customFormat="1" ht="30.75" customHeight="1" x14ac:dyDescent="0.25">
      <c r="A39" s="200"/>
      <c r="B39" s="195"/>
      <c r="C39" s="194"/>
      <c r="D39" s="25" t="s">
        <v>49</v>
      </c>
      <c r="E39" s="3">
        <v>295.5</v>
      </c>
    </row>
    <row r="40" spans="1:5" s="2" customFormat="1" ht="13.5" customHeight="1" x14ac:dyDescent="0.25">
      <c r="A40" s="196">
        <v>17</v>
      </c>
      <c r="B40" s="199" t="s">
        <v>50</v>
      </c>
      <c r="C40" s="210" t="s">
        <v>252</v>
      </c>
      <c r="D40" s="25" t="s">
        <v>21</v>
      </c>
      <c r="E40" s="3">
        <v>3.8</v>
      </c>
    </row>
    <row r="41" spans="1:5" s="2" customFormat="1" ht="13.5" customHeight="1" x14ac:dyDescent="0.25">
      <c r="A41" s="197"/>
      <c r="B41" s="195"/>
      <c r="C41" s="194"/>
      <c r="D41" s="25" t="s">
        <v>51</v>
      </c>
      <c r="E41" s="3">
        <f>2.54+2.54+15.51+1.54</f>
        <v>22.13</v>
      </c>
    </row>
    <row r="42" spans="1:5" s="2" customFormat="1" ht="13.5" customHeight="1" x14ac:dyDescent="0.25">
      <c r="A42" s="197"/>
      <c r="B42" s="195"/>
      <c r="C42" s="194"/>
      <c r="D42" s="26" t="s">
        <v>23</v>
      </c>
      <c r="E42" s="3">
        <f>5+3.9+4.5+3+2.9+15.3</f>
        <v>34.599999999999994</v>
      </c>
    </row>
    <row r="43" spans="1:5" s="2" customFormat="1" ht="13.5" customHeight="1" x14ac:dyDescent="0.25">
      <c r="A43" s="197"/>
      <c r="B43" s="195"/>
      <c r="C43" s="194"/>
      <c r="D43" s="13" t="s">
        <v>1</v>
      </c>
      <c r="E43" s="3">
        <f>12+20+6+15</f>
        <v>53</v>
      </c>
    </row>
    <row r="44" spans="1:5" s="2" customFormat="1" ht="13.5" customHeight="1" x14ac:dyDescent="0.25">
      <c r="A44" s="197"/>
      <c r="B44" s="195"/>
      <c r="C44" s="194"/>
      <c r="D44" s="13" t="s">
        <v>7</v>
      </c>
      <c r="E44" s="3">
        <f>13+20</f>
        <v>33</v>
      </c>
    </row>
    <row r="45" spans="1:5" s="2" customFormat="1" ht="13.5" customHeight="1" x14ac:dyDescent="0.25">
      <c r="A45" s="197"/>
      <c r="B45" s="195"/>
      <c r="C45" s="194"/>
      <c r="D45" s="10" t="s">
        <v>45</v>
      </c>
      <c r="E45" s="3">
        <f>8+15+10</f>
        <v>33</v>
      </c>
    </row>
    <row r="46" spans="1:5" s="2" customFormat="1" ht="13.5" customHeight="1" x14ac:dyDescent="0.25">
      <c r="A46" s="197"/>
      <c r="B46" s="195"/>
      <c r="C46" s="194"/>
      <c r="D46" s="10" t="s">
        <v>17</v>
      </c>
      <c r="E46" s="3">
        <v>4</v>
      </c>
    </row>
    <row r="47" spans="1:5" s="2" customFormat="1" ht="13.5" customHeight="1" x14ac:dyDescent="0.25">
      <c r="A47" s="197"/>
      <c r="B47" s="195"/>
      <c r="C47" s="194"/>
      <c r="D47" s="10" t="s">
        <v>8</v>
      </c>
      <c r="E47" s="3">
        <v>10</v>
      </c>
    </row>
    <row r="48" spans="1:5" s="2" customFormat="1" ht="13.5" customHeight="1" x14ac:dyDescent="0.25">
      <c r="A48" s="196">
        <v>18</v>
      </c>
      <c r="B48" s="199" t="s">
        <v>9</v>
      </c>
      <c r="C48" s="210" t="s">
        <v>253</v>
      </c>
      <c r="D48" s="25" t="s">
        <v>52</v>
      </c>
      <c r="E48" s="3">
        <f>5.9+14.9</f>
        <v>20.8</v>
      </c>
    </row>
    <row r="49" spans="1:5" s="2" customFormat="1" ht="13.5" customHeight="1" x14ac:dyDescent="0.25">
      <c r="A49" s="200"/>
      <c r="B49" s="195"/>
      <c r="C49" s="194"/>
      <c r="D49" s="25" t="s">
        <v>3</v>
      </c>
      <c r="E49" s="55">
        <f>4+35.7+3+5+8+12.7+31.6</f>
        <v>100</v>
      </c>
    </row>
    <row r="50" spans="1:5" s="2" customFormat="1" ht="13.5" customHeight="1" x14ac:dyDescent="0.25">
      <c r="A50" s="200"/>
      <c r="B50" s="195"/>
      <c r="C50" s="194"/>
      <c r="D50" s="10" t="s">
        <v>17</v>
      </c>
      <c r="E50" s="55">
        <f>4+5</f>
        <v>9</v>
      </c>
    </row>
    <row r="51" spans="1:5" s="2" customFormat="1" ht="13.5" customHeight="1" x14ac:dyDescent="0.25">
      <c r="A51" s="200"/>
      <c r="B51" s="195"/>
      <c r="C51" s="194"/>
      <c r="D51" s="10" t="s">
        <v>31</v>
      </c>
      <c r="E51" s="55">
        <f>80+34.5</f>
        <v>114.5</v>
      </c>
    </row>
    <row r="52" spans="1:5" s="2" customFormat="1" ht="13.5" customHeight="1" x14ac:dyDescent="0.25">
      <c r="A52" s="200"/>
      <c r="B52" s="195"/>
      <c r="C52" s="194"/>
      <c r="D52" s="26" t="s">
        <v>23</v>
      </c>
      <c r="E52" s="3">
        <v>9</v>
      </c>
    </row>
    <row r="53" spans="1:5" s="2" customFormat="1" ht="13.5" customHeight="1" x14ac:dyDescent="0.25">
      <c r="A53" s="200"/>
      <c r="B53" s="195"/>
      <c r="C53" s="194"/>
      <c r="D53" s="26" t="s">
        <v>4</v>
      </c>
      <c r="E53" s="55">
        <v>9</v>
      </c>
    </row>
    <row r="54" spans="1:5" s="2" customFormat="1" ht="13.5" customHeight="1" x14ac:dyDescent="0.25">
      <c r="A54" s="200"/>
      <c r="B54" s="195"/>
      <c r="C54" s="194"/>
      <c r="D54" s="26" t="s">
        <v>10</v>
      </c>
      <c r="E54" s="3">
        <f>1.3+1.2+1.3+1.2+1.2+1.2+1.2+1.2+3</f>
        <v>12.799999999999999</v>
      </c>
    </row>
    <row r="55" spans="1:5" s="2" customFormat="1" ht="13.5" customHeight="1" x14ac:dyDescent="0.25">
      <c r="A55" s="200"/>
      <c r="B55" s="195"/>
      <c r="C55" s="194"/>
      <c r="D55" s="26" t="s">
        <v>18</v>
      </c>
      <c r="E55" s="55">
        <f>5+8.3</f>
        <v>13.3</v>
      </c>
    </row>
    <row r="56" spans="1:5" s="2" customFormat="1" ht="13.5" customHeight="1" x14ac:dyDescent="0.25">
      <c r="A56" s="200"/>
      <c r="B56" s="195"/>
      <c r="C56" s="194"/>
      <c r="D56" s="26" t="s">
        <v>6</v>
      </c>
      <c r="E56" s="3">
        <f>45.2+46.7</f>
        <v>91.9</v>
      </c>
    </row>
    <row r="57" spans="1:5" s="2" customFormat="1" ht="13.5" customHeight="1" x14ac:dyDescent="0.25">
      <c r="A57" s="200"/>
      <c r="B57" s="195"/>
      <c r="C57" s="194"/>
      <c r="D57" s="26"/>
      <c r="E57" s="55">
        <v>678.8</v>
      </c>
    </row>
    <row r="58" spans="1:5" s="2" customFormat="1" ht="13.5" customHeight="1" x14ac:dyDescent="0.25">
      <c r="A58" s="196">
        <v>19</v>
      </c>
      <c r="B58" s="199" t="s">
        <v>53</v>
      </c>
      <c r="C58" s="210" t="s">
        <v>254</v>
      </c>
      <c r="D58" s="25" t="s">
        <v>54</v>
      </c>
      <c r="E58" s="3">
        <f>139.4+30+123.8+176+82+36.1+174.3+110.5</f>
        <v>872.10000000000014</v>
      </c>
    </row>
    <row r="59" spans="1:5" s="2" customFormat="1" x14ac:dyDescent="0.25">
      <c r="A59" s="197"/>
      <c r="B59" s="195"/>
      <c r="C59" s="194"/>
      <c r="D59" s="25" t="s">
        <v>6</v>
      </c>
      <c r="E59" s="3">
        <f>4.5+1.9+6</f>
        <v>12.4</v>
      </c>
    </row>
    <row r="60" spans="1:5" s="2" customFormat="1" ht="13.5" customHeight="1" x14ac:dyDescent="0.25">
      <c r="A60" s="197"/>
      <c r="B60" s="195"/>
      <c r="C60" s="194"/>
      <c r="D60" s="25" t="s">
        <v>8</v>
      </c>
      <c r="E60" s="3">
        <f>1.5+1.8+51+60</f>
        <v>114.3</v>
      </c>
    </row>
    <row r="61" spans="1:5" s="2" customFormat="1" ht="13.5" customHeight="1" x14ac:dyDescent="0.25">
      <c r="A61" s="197"/>
      <c r="B61" s="195"/>
      <c r="C61" s="194"/>
      <c r="D61" s="25" t="s">
        <v>1</v>
      </c>
      <c r="E61" s="3">
        <f>3.6+1+1.5+2.9+-0.9</f>
        <v>8.1</v>
      </c>
    </row>
    <row r="62" spans="1:5" s="2" customFormat="1" ht="13.5" customHeight="1" x14ac:dyDescent="0.25">
      <c r="A62" s="197"/>
      <c r="B62" s="195"/>
      <c r="C62" s="194"/>
      <c r="D62" s="25" t="s">
        <v>45</v>
      </c>
      <c r="E62" s="3">
        <f>1.2+0.6+2+138.8+22.8</f>
        <v>165.40000000000003</v>
      </c>
    </row>
    <row r="63" spans="1:5" s="2" customFormat="1" ht="13.5" customHeight="1" x14ac:dyDescent="0.25">
      <c r="A63" s="197"/>
      <c r="B63" s="195"/>
      <c r="C63" s="194"/>
      <c r="D63" s="26" t="s">
        <v>23</v>
      </c>
      <c r="E63" s="3">
        <f>2.4+1.8+1.8+3.6+2+1.5+0.5+2.5+2.1+2.5+2.7+2.9</f>
        <v>26.3</v>
      </c>
    </row>
    <row r="64" spans="1:5" s="2" customFormat="1" x14ac:dyDescent="0.25">
      <c r="A64" s="196">
        <v>20</v>
      </c>
      <c r="B64" s="198" t="s">
        <v>162</v>
      </c>
      <c r="C64" s="193" t="s">
        <v>255</v>
      </c>
      <c r="D64" s="10" t="s">
        <v>57</v>
      </c>
      <c r="E64" s="3">
        <v>2.5</v>
      </c>
    </row>
    <row r="65" spans="1:5" s="2" customFormat="1" ht="13.5" customHeight="1" x14ac:dyDescent="0.25">
      <c r="A65" s="196"/>
      <c r="B65" s="198"/>
      <c r="C65" s="193"/>
      <c r="D65" s="12" t="s">
        <v>58</v>
      </c>
      <c r="E65" s="3">
        <f>5+6+55+18+12+5</f>
        <v>101</v>
      </c>
    </row>
    <row r="66" spans="1:5" s="2" customFormat="1" ht="13.5" customHeight="1" x14ac:dyDescent="0.25">
      <c r="A66" s="196">
        <v>21</v>
      </c>
      <c r="B66" s="195" t="s">
        <v>59</v>
      </c>
      <c r="C66" s="193" t="s">
        <v>256</v>
      </c>
      <c r="D66" s="25" t="s">
        <v>60</v>
      </c>
      <c r="E66" s="55">
        <v>2.5</v>
      </c>
    </row>
    <row r="67" spans="1:5" s="2" customFormat="1" ht="13.5" customHeight="1" x14ac:dyDescent="0.25">
      <c r="A67" s="197"/>
      <c r="B67" s="195"/>
      <c r="C67" s="194"/>
      <c r="D67" s="25" t="s">
        <v>61</v>
      </c>
      <c r="E67" s="55">
        <v>7</v>
      </c>
    </row>
    <row r="68" spans="1:5" s="2" customFormat="1" ht="13.5" customHeight="1" x14ac:dyDescent="0.25">
      <c r="A68" s="196">
        <v>22</v>
      </c>
      <c r="B68" s="195" t="s">
        <v>63</v>
      </c>
      <c r="C68" s="193" t="s">
        <v>261</v>
      </c>
      <c r="D68" s="12" t="s">
        <v>25</v>
      </c>
      <c r="E68" s="3">
        <v>5</v>
      </c>
    </row>
    <row r="69" spans="1:5" s="2" customFormat="1" ht="13.5" customHeight="1" x14ac:dyDescent="0.25">
      <c r="A69" s="197"/>
      <c r="B69" s="195"/>
      <c r="C69" s="194"/>
      <c r="D69" s="12" t="s">
        <v>57</v>
      </c>
      <c r="E69" s="55">
        <v>5</v>
      </c>
    </row>
    <row r="70" spans="1:5" s="2" customFormat="1" ht="13.5" customHeight="1" x14ac:dyDescent="0.25">
      <c r="A70" s="148">
        <v>23</v>
      </c>
      <c r="B70" s="150" t="s">
        <v>64</v>
      </c>
      <c r="C70" s="150" t="s">
        <v>261</v>
      </c>
      <c r="D70" s="12" t="s">
        <v>204</v>
      </c>
      <c r="E70" s="55">
        <v>12</v>
      </c>
    </row>
    <row r="71" spans="1:5" s="2" customFormat="1" ht="13.5" customHeight="1" x14ac:dyDescent="0.25">
      <c r="A71" s="152">
        <v>24</v>
      </c>
      <c r="B71" s="41" t="s">
        <v>199</v>
      </c>
      <c r="C71" s="34"/>
      <c r="D71" s="12" t="s">
        <v>200</v>
      </c>
      <c r="E71" s="55">
        <v>38.24</v>
      </c>
    </row>
    <row r="72" spans="1:5" s="2" customFormat="1" ht="13.5" customHeight="1" x14ac:dyDescent="0.25">
      <c r="A72" s="146">
        <v>25</v>
      </c>
      <c r="B72" s="41" t="s">
        <v>66</v>
      </c>
      <c r="C72" s="32" t="s">
        <v>257</v>
      </c>
      <c r="D72" s="10" t="s">
        <v>97</v>
      </c>
      <c r="E72" s="3">
        <v>2.54</v>
      </c>
    </row>
    <row r="73" spans="1:5" s="2" customFormat="1" ht="13.5" customHeight="1" x14ac:dyDescent="0.25">
      <c r="A73" s="146">
        <v>26</v>
      </c>
      <c r="B73" s="41" t="s">
        <v>68</v>
      </c>
      <c r="C73" s="193" t="s">
        <v>262</v>
      </c>
      <c r="D73" s="10" t="s">
        <v>56</v>
      </c>
      <c r="E73" s="55">
        <v>68</v>
      </c>
    </row>
    <row r="74" spans="1:5" s="2" customFormat="1" ht="13.5" customHeight="1" x14ac:dyDescent="0.25">
      <c r="A74" s="196">
        <v>27</v>
      </c>
      <c r="B74" s="199" t="s">
        <v>69</v>
      </c>
      <c r="C74" s="193"/>
      <c r="D74" s="24" t="s">
        <v>23</v>
      </c>
      <c r="E74" s="3">
        <f>0.79+4+0.79+4</f>
        <v>9.58</v>
      </c>
    </row>
    <row r="75" spans="1:5" s="2" customFormat="1" ht="13.5" customHeight="1" x14ac:dyDescent="0.25">
      <c r="A75" s="197"/>
      <c r="B75" s="195"/>
      <c r="C75" s="193"/>
      <c r="D75" s="10" t="s">
        <v>7</v>
      </c>
      <c r="E75" s="3">
        <v>1.1299999999999999</v>
      </c>
    </row>
    <row r="76" spans="1:5" s="2" customFormat="1" ht="28.5" customHeight="1" x14ac:dyDescent="0.25">
      <c r="A76" s="146">
        <v>28</v>
      </c>
      <c r="B76" s="32" t="s">
        <v>70</v>
      </c>
      <c r="C76" s="34"/>
      <c r="D76" s="10" t="s">
        <v>56</v>
      </c>
      <c r="E76" s="55">
        <v>1.5</v>
      </c>
    </row>
    <row r="77" spans="1:5" s="2" customFormat="1" ht="13.5" customHeight="1" x14ac:dyDescent="0.25">
      <c r="A77" s="196">
        <v>29</v>
      </c>
      <c r="B77" s="195" t="s">
        <v>71</v>
      </c>
      <c r="C77" s="193" t="s">
        <v>263</v>
      </c>
      <c r="D77" s="25" t="s">
        <v>72</v>
      </c>
      <c r="E77" s="55">
        <v>7.92</v>
      </c>
    </row>
    <row r="78" spans="1:5" s="2" customFormat="1" ht="13.5" customHeight="1" x14ac:dyDescent="0.25">
      <c r="A78" s="200"/>
      <c r="B78" s="195"/>
      <c r="C78" s="193"/>
      <c r="D78" s="12" t="s">
        <v>65</v>
      </c>
      <c r="E78" s="55">
        <f>4.48+2.01</f>
        <v>6.49</v>
      </c>
    </row>
    <row r="79" spans="1:5" s="2" customFormat="1" ht="13.5" customHeight="1" x14ac:dyDescent="0.25">
      <c r="A79" s="200"/>
      <c r="B79" s="195"/>
      <c r="C79" s="193"/>
      <c r="D79" s="12" t="s">
        <v>47</v>
      </c>
      <c r="E79" s="55">
        <v>2.1</v>
      </c>
    </row>
    <row r="80" spans="1:5" s="2" customFormat="1" ht="13.5" customHeight="1" x14ac:dyDescent="0.25">
      <c r="A80" s="200"/>
      <c r="B80" s="195"/>
      <c r="C80" s="193"/>
      <c r="D80" s="12" t="s">
        <v>3</v>
      </c>
      <c r="E80" s="3">
        <f>190-49.9</f>
        <v>140.1</v>
      </c>
    </row>
    <row r="81" spans="1:5" s="2" customFormat="1" ht="13.5" customHeight="1" x14ac:dyDescent="0.25">
      <c r="A81" s="200"/>
      <c r="B81" s="195"/>
      <c r="C81" s="194"/>
      <c r="D81" s="12" t="s">
        <v>39</v>
      </c>
      <c r="E81" s="3">
        <f>15.2+5.31</f>
        <v>20.509999999999998</v>
      </c>
    </row>
    <row r="82" spans="1:5" s="2" customFormat="1" ht="13.5" customHeight="1" x14ac:dyDescent="0.25">
      <c r="A82" s="196">
        <v>30</v>
      </c>
      <c r="B82" s="195" t="s">
        <v>73</v>
      </c>
      <c r="C82" s="193" t="s">
        <v>264</v>
      </c>
      <c r="D82" s="12" t="s">
        <v>7</v>
      </c>
      <c r="E82" s="55">
        <f>2.54+3.24</f>
        <v>5.78</v>
      </c>
    </row>
    <row r="83" spans="1:5" s="2" customFormat="1" ht="13.5" customHeight="1" x14ac:dyDescent="0.25">
      <c r="A83" s="197"/>
      <c r="B83" s="195"/>
      <c r="C83" s="193"/>
      <c r="D83" s="12" t="s">
        <v>74</v>
      </c>
      <c r="E83" s="55">
        <v>5.4</v>
      </c>
    </row>
    <row r="84" spans="1:5" s="2" customFormat="1" ht="13.5" customHeight="1" x14ac:dyDescent="0.25">
      <c r="A84" s="197"/>
      <c r="B84" s="195"/>
      <c r="C84" s="193"/>
      <c r="D84" s="12" t="s">
        <v>3</v>
      </c>
      <c r="E84" s="55">
        <v>1.7</v>
      </c>
    </row>
    <row r="85" spans="1:5" s="2" customFormat="1" ht="42.75" x14ac:dyDescent="0.25">
      <c r="A85" s="148">
        <v>31</v>
      </c>
      <c r="B85" s="147" t="s">
        <v>104</v>
      </c>
      <c r="C85" s="147" t="s">
        <v>265</v>
      </c>
      <c r="D85" s="149" t="s">
        <v>290</v>
      </c>
      <c r="E85" s="3">
        <f>106.99+42.38+25.76</f>
        <v>175.13</v>
      </c>
    </row>
    <row r="86" spans="1:5" s="2" customFormat="1" ht="13.5" customHeight="1" x14ac:dyDescent="0.25">
      <c r="A86" s="196">
        <v>32</v>
      </c>
      <c r="B86" s="193" t="s">
        <v>77</v>
      </c>
      <c r="C86" s="193" t="s">
        <v>266</v>
      </c>
      <c r="D86" s="12" t="s">
        <v>65</v>
      </c>
      <c r="E86" s="55">
        <v>0.78</v>
      </c>
    </row>
    <row r="87" spans="1:5" s="2" customFormat="1" ht="13.5" customHeight="1" x14ac:dyDescent="0.25">
      <c r="A87" s="196"/>
      <c r="B87" s="193"/>
      <c r="C87" s="193"/>
      <c r="D87" s="12" t="s">
        <v>18</v>
      </c>
      <c r="E87" s="55">
        <v>9.94</v>
      </c>
    </row>
    <row r="88" spans="1:5" s="2" customFormat="1" ht="13.5" customHeight="1" x14ac:dyDescent="0.25">
      <c r="A88" s="196">
        <v>33</v>
      </c>
      <c r="B88" s="193" t="s">
        <v>78</v>
      </c>
      <c r="C88" s="193" t="s">
        <v>267</v>
      </c>
      <c r="D88" s="10" t="s">
        <v>17</v>
      </c>
      <c r="E88" s="55">
        <f>4.75+3.14+4.52+3.79+17.6+2.54+2+13.3+1.13+1.13+0.78+0.5+0.5+2.86+5.58+2+2.54+2.54+2.54+9.1+5.3+6.15+2.54+7.07+2.54+2.82+2.54+2+0.78+0.78+3.79+0.78+1.53</f>
        <v>121.46000000000005</v>
      </c>
    </row>
    <row r="89" spans="1:5" s="2" customFormat="1" ht="13.5" customHeight="1" x14ac:dyDescent="0.25">
      <c r="A89" s="196"/>
      <c r="B89" s="193"/>
      <c r="C89" s="193"/>
      <c r="D89" s="25" t="s">
        <v>6</v>
      </c>
      <c r="E89" s="3">
        <v>2.54</v>
      </c>
    </row>
    <row r="90" spans="1:5" s="2" customFormat="1" ht="13.5" customHeight="1" x14ac:dyDescent="0.25">
      <c r="A90" s="196"/>
      <c r="B90" s="193"/>
      <c r="C90" s="193"/>
      <c r="D90" s="12" t="s">
        <v>65</v>
      </c>
      <c r="E90" s="55">
        <v>0.94</v>
      </c>
    </row>
    <row r="91" spans="1:5" s="2" customFormat="1" ht="13.5" customHeight="1" x14ac:dyDescent="0.25">
      <c r="A91" s="196">
        <v>34</v>
      </c>
      <c r="B91" s="193" t="s">
        <v>12</v>
      </c>
      <c r="C91" s="193" t="s">
        <v>268</v>
      </c>
      <c r="D91" s="25" t="s">
        <v>79</v>
      </c>
      <c r="E91" s="3">
        <f>1+1</f>
        <v>2</v>
      </c>
    </row>
    <row r="92" spans="1:5" s="2" customFormat="1" ht="13.5" customHeight="1" x14ac:dyDescent="0.25">
      <c r="A92" s="196"/>
      <c r="B92" s="193"/>
      <c r="C92" s="193"/>
      <c r="D92" s="25" t="s">
        <v>52</v>
      </c>
      <c r="E92" s="3">
        <f>2+3+2</f>
        <v>7</v>
      </c>
    </row>
    <row r="93" spans="1:5" s="2" customFormat="1" ht="13.5" customHeight="1" x14ac:dyDescent="0.25">
      <c r="A93" s="196"/>
      <c r="B93" s="193"/>
      <c r="C93" s="193"/>
      <c r="D93" s="12" t="s">
        <v>39</v>
      </c>
      <c r="E93" s="3">
        <f>15+12</f>
        <v>27</v>
      </c>
    </row>
    <row r="94" spans="1:5" s="2" customFormat="1" ht="13.5" customHeight="1" x14ac:dyDescent="0.25">
      <c r="A94" s="196">
        <v>35</v>
      </c>
      <c r="B94" s="195" t="s">
        <v>81</v>
      </c>
      <c r="C94" s="193" t="s">
        <v>269</v>
      </c>
      <c r="D94" s="12" t="s">
        <v>48</v>
      </c>
      <c r="E94" s="3">
        <v>20</v>
      </c>
    </row>
    <row r="95" spans="1:5" s="2" customFormat="1" ht="13.5" customHeight="1" x14ac:dyDescent="0.25">
      <c r="A95" s="196"/>
      <c r="B95" s="195"/>
      <c r="C95" s="193"/>
      <c r="D95" s="12" t="s">
        <v>76</v>
      </c>
      <c r="E95" s="3">
        <f>25.9+4.32+9.36+3+0.28+0.28+1.2+0.5</f>
        <v>44.84</v>
      </c>
    </row>
    <row r="96" spans="1:5" s="2" customFormat="1" ht="13.5" customHeight="1" x14ac:dyDescent="0.25">
      <c r="A96" s="196"/>
      <c r="B96" s="195"/>
      <c r="C96" s="193"/>
      <c r="D96" s="12" t="s">
        <v>31</v>
      </c>
      <c r="E96" s="3">
        <v>3.9</v>
      </c>
    </row>
    <row r="97" spans="1:5" s="2" customFormat="1" x14ac:dyDescent="0.25">
      <c r="A97" s="196"/>
      <c r="B97" s="195"/>
      <c r="C97" s="193"/>
      <c r="D97" s="26" t="s">
        <v>82</v>
      </c>
      <c r="E97" s="3">
        <f>15.66+9.45+9.25</f>
        <v>34.36</v>
      </c>
    </row>
    <row r="98" spans="1:5" s="2" customFormat="1" ht="13.5" customHeight="1" x14ac:dyDescent="0.25">
      <c r="A98" s="196"/>
      <c r="B98" s="195"/>
      <c r="C98" s="193"/>
      <c r="D98" s="26" t="s">
        <v>23</v>
      </c>
      <c r="E98" s="3">
        <v>18.48</v>
      </c>
    </row>
    <row r="99" spans="1:5" s="2" customFormat="1" ht="13.5" customHeight="1" x14ac:dyDescent="0.25">
      <c r="A99" s="196"/>
      <c r="B99" s="195"/>
      <c r="C99" s="193"/>
      <c r="D99" s="25" t="s">
        <v>2</v>
      </c>
      <c r="E99" s="3">
        <f>11.04+1.54</f>
        <v>12.579999999999998</v>
      </c>
    </row>
    <row r="100" spans="1:5" s="2" customFormat="1" ht="13.5" customHeight="1" x14ac:dyDescent="0.25">
      <c r="A100" s="196"/>
      <c r="B100" s="195"/>
      <c r="C100" s="193"/>
      <c r="D100" s="25" t="s">
        <v>3</v>
      </c>
      <c r="E100" s="3">
        <f>15.84+4+4.84+1.54+15.75+3.75+20.88+2.54</f>
        <v>69.14</v>
      </c>
    </row>
    <row r="101" spans="1:5" s="2" customFormat="1" ht="13.5" customHeight="1" x14ac:dyDescent="0.25">
      <c r="A101" s="197"/>
      <c r="B101" s="209"/>
      <c r="C101" s="194"/>
      <c r="D101" s="25" t="s">
        <v>4</v>
      </c>
      <c r="E101" s="3">
        <f>1.32+2.26+2.54+1.13+1.53+0.28+2+0.54+2+2+0.5+2+1.13+1.13+1.53+0.28+1.13+1.13+0.78+2+1.53+2+1.4+2</f>
        <v>34.14</v>
      </c>
    </row>
    <row r="102" spans="1:5" s="2" customFormat="1" ht="13.5" customHeight="1" x14ac:dyDescent="0.25">
      <c r="A102" s="197"/>
      <c r="B102" s="209"/>
      <c r="C102" s="194"/>
      <c r="D102" s="12" t="s">
        <v>65</v>
      </c>
      <c r="E102" s="3">
        <f>9.84+1.13+1.53+0.28+2+2.54+2+2+0.5+2+1.13+1.13+1.53+0.28+1.13+1.13+0.78+0.5+0.5+0.5+0.5</f>
        <v>32.929999999999993</v>
      </c>
    </row>
    <row r="103" spans="1:5" s="2" customFormat="1" ht="13.5" customHeight="1" x14ac:dyDescent="0.25">
      <c r="A103" s="148">
        <v>36</v>
      </c>
      <c r="B103" s="147" t="s">
        <v>83</v>
      </c>
      <c r="C103" s="147" t="s">
        <v>270</v>
      </c>
      <c r="D103" s="12" t="s">
        <v>201</v>
      </c>
      <c r="E103" s="3">
        <v>41.81</v>
      </c>
    </row>
    <row r="104" spans="1:5" s="2" customFormat="1" ht="28.5" x14ac:dyDescent="0.25">
      <c r="A104" s="196">
        <v>37</v>
      </c>
      <c r="B104" s="32" t="s">
        <v>98</v>
      </c>
      <c r="C104" s="193" t="s">
        <v>271</v>
      </c>
      <c r="D104" s="10" t="s">
        <v>8</v>
      </c>
      <c r="E104" s="3">
        <v>72</v>
      </c>
    </row>
    <row r="105" spans="1:5" s="2" customFormat="1" ht="26.25" customHeight="1" x14ac:dyDescent="0.25">
      <c r="A105" s="197"/>
      <c r="B105" s="41" t="s">
        <v>99</v>
      </c>
      <c r="C105" s="194"/>
      <c r="D105" s="10" t="s">
        <v>61</v>
      </c>
      <c r="E105" s="3">
        <v>26</v>
      </c>
    </row>
    <row r="106" spans="1:5" s="2" customFormat="1" ht="15" customHeight="1" x14ac:dyDescent="0.25">
      <c r="A106" s="168">
        <v>38</v>
      </c>
      <c r="B106" s="189" t="s">
        <v>251</v>
      </c>
      <c r="C106" s="166" t="s">
        <v>272</v>
      </c>
      <c r="D106" s="10" t="s">
        <v>86</v>
      </c>
      <c r="E106" s="3">
        <f>9.32+8.3+3.11+3.9+7.63+4.94+7.05+10.8</f>
        <v>55.05</v>
      </c>
    </row>
    <row r="107" spans="1:5" s="2" customFormat="1" ht="13.5" customHeight="1" x14ac:dyDescent="0.25">
      <c r="A107" s="188"/>
      <c r="B107" s="190"/>
      <c r="C107" s="192"/>
      <c r="D107" s="10" t="s">
        <v>87</v>
      </c>
      <c r="E107" s="3">
        <f>12.6+11.2+12.6+12.6+10.8</f>
        <v>59.8</v>
      </c>
    </row>
    <row r="108" spans="1:5" s="2" customFormat="1" ht="13.5" customHeight="1" x14ac:dyDescent="0.25">
      <c r="A108" s="188"/>
      <c r="B108" s="190"/>
      <c r="C108" s="192"/>
      <c r="D108" s="10" t="s">
        <v>202</v>
      </c>
      <c r="E108" s="130">
        <v>97.07</v>
      </c>
    </row>
    <row r="109" spans="1:5" s="2" customFormat="1" ht="13.5" customHeight="1" x14ac:dyDescent="0.25">
      <c r="A109" s="169"/>
      <c r="B109" s="191"/>
      <c r="C109" s="167"/>
      <c r="D109" s="10" t="s">
        <v>203</v>
      </c>
      <c r="E109" s="130">
        <v>145.5</v>
      </c>
    </row>
    <row r="110" spans="1:5" s="2" customFormat="1" ht="30.75" customHeight="1" x14ac:dyDescent="0.25">
      <c r="A110" s="146">
        <v>39</v>
      </c>
      <c r="B110" s="32" t="s">
        <v>89</v>
      </c>
      <c r="C110" s="34" t="s">
        <v>258</v>
      </c>
      <c r="D110" s="10" t="s">
        <v>204</v>
      </c>
      <c r="E110" s="130">
        <f>75+70+25</f>
        <v>170</v>
      </c>
    </row>
    <row r="111" spans="1:5" s="2" customFormat="1" ht="13.5" customHeight="1" x14ac:dyDescent="0.25">
      <c r="A111" s="148">
        <v>40</v>
      </c>
      <c r="B111" s="147" t="s">
        <v>90</v>
      </c>
      <c r="C111" s="147" t="s">
        <v>259</v>
      </c>
      <c r="D111" s="10" t="s">
        <v>205</v>
      </c>
      <c r="E111" s="55">
        <v>90</v>
      </c>
    </row>
    <row r="112" spans="1:5" s="2" customFormat="1" x14ac:dyDescent="0.25">
      <c r="A112" s="196">
        <v>41</v>
      </c>
      <c r="B112" s="195" t="s">
        <v>91</v>
      </c>
      <c r="C112" s="193" t="s">
        <v>260</v>
      </c>
      <c r="D112" s="12" t="s">
        <v>3</v>
      </c>
      <c r="E112" s="3">
        <f>3.5+5+6</f>
        <v>14.5</v>
      </c>
    </row>
    <row r="113" spans="1:5" s="2" customFormat="1" ht="33.75" customHeight="1" x14ac:dyDescent="0.25">
      <c r="A113" s="197"/>
      <c r="B113" s="195"/>
      <c r="C113" s="193"/>
      <c r="D113" s="12" t="s">
        <v>17</v>
      </c>
      <c r="E113" s="3">
        <v>14.4</v>
      </c>
    </row>
    <row r="114" spans="1:5" s="2" customFormat="1" x14ac:dyDescent="0.25">
      <c r="A114" s="146">
        <v>42</v>
      </c>
      <c r="B114" s="32" t="s">
        <v>288</v>
      </c>
      <c r="C114" s="140" t="s">
        <v>274</v>
      </c>
      <c r="D114" s="14" t="s">
        <v>100</v>
      </c>
      <c r="E114" s="55">
        <v>104</v>
      </c>
    </row>
    <row r="115" spans="1:5" s="2" customFormat="1" x14ac:dyDescent="0.25">
      <c r="A115" s="146">
        <v>43</v>
      </c>
      <c r="B115" s="32" t="s">
        <v>95</v>
      </c>
      <c r="C115" s="141" t="s">
        <v>275</v>
      </c>
      <c r="D115" s="14" t="s">
        <v>100</v>
      </c>
      <c r="E115" s="55">
        <v>200.44</v>
      </c>
    </row>
    <row r="116" spans="1:5" s="2" customFormat="1" x14ac:dyDescent="0.25">
      <c r="A116" s="146">
        <v>44</v>
      </c>
      <c r="B116" s="32" t="s">
        <v>96</v>
      </c>
      <c r="C116" s="141" t="s">
        <v>276</v>
      </c>
      <c r="D116" s="14" t="s">
        <v>100</v>
      </c>
      <c r="E116" s="55">
        <v>173</v>
      </c>
    </row>
    <row r="117" spans="1:5" s="2" customFormat="1" x14ac:dyDescent="0.25">
      <c r="A117" s="146">
        <v>45</v>
      </c>
      <c r="B117" s="32" t="s">
        <v>286</v>
      </c>
      <c r="C117" s="141" t="s">
        <v>277</v>
      </c>
      <c r="D117" s="14" t="s">
        <v>100</v>
      </c>
      <c r="E117" s="55">
        <v>550.4</v>
      </c>
    </row>
    <row r="118" spans="1:5" s="2" customFormat="1" x14ac:dyDescent="0.25">
      <c r="A118" s="146">
        <v>46</v>
      </c>
      <c r="B118" s="32" t="s">
        <v>273</v>
      </c>
      <c r="C118" s="142" t="s">
        <v>278</v>
      </c>
      <c r="D118" s="14" t="s">
        <v>102</v>
      </c>
      <c r="E118" s="55">
        <v>177</v>
      </c>
    </row>
    <row r="119" spans="1:5" s="2" customFormat="1" x14ac:dyDescent="0.25">
      <c r="A119" s="146">
        <v>47</v>
      </c>
      <c r="B119" s="32" t="s">
        <v>103</v>
      </c>
      <c r="C119" s="143" t="s">
        <v>279</v>
      </c>
      <c r="D119" s="14" t="s">
        <v>102</v>
      </c>
      <c r="E119" s="55">
        <v>200</v>
      </c>
    </row>
    <row r="120" spans="1:5" s="2" customFormat="1" x14ac:dyDescent="0.25">
      <c r="A120" s="146">
        <v>48</v>
      </c>
      <c r="B120" s="32" t="s">
        <v>287</v>
      </c>
      <c r="C120" s="144" t="s">
        <v>280</v>
      </c>
      <c r="D120" s="14" t="s">
        <v>100</v>
      </c>
      <c r="E120" s="55">
        <v>66.2</v>
      </c>
    </row>
    <row r="121" spans="1:5" s="2" customFormat="1" ht="33" customHeight="1" x14ac:dyDescent="0.25">
      <c r="A121" s="146">
        <v>49</v>
      </c>
      <c r="B121" s="32" t="s">
        <v>206</v>
      </c>
      <c r="C121" s="115" t="s">
        <v>226</v>
      </c>
      <c r="D121" s="28" t="s">
        <v>207</v>
      </c>
      <c r="E121" s="134">
        <v>24</v>
      </c>
    </row>
    <row r="122" spans="1:5" s="2" customFormat="1" ht="15.75" thickBot="1" x14ac:dyDescent="0.3">
      <c r="A122" s="153">
        <v>50</v>
      </c>
      <c r="B122" s="131" t="s">
        <v>109</v>
      </c>
      <c r="C122" s="132" t="s">
        <v>281</v>
      </c>
      <c r="D122" s="133" t="s">
        <v>110</v>
      </c>
      <c r="E122" s="135">
        <v>250</v>
      </c>
    </row>
    <row r="123" spans="1:5" ht="21" thickBot="1" x14ac:dyDescent="0.35">
      <c r="A123" s="211" t="s">
        <v>93</v>
      </c>
      <c r="B123" s="212"/>
      <c r="C123" s="212"/>
      <c r="D123" s="213"/>
      <c r="E123" s="117">
        <f>SUM(E6:E122)</f>
        <v>7559.2899999999991</v>
      </c>
    </row>
    <row r="124" spans="1:5" ht="12.75" customHeight="1" x14ac:dyDescent="0.3">
      <c r="D124" s="4"/>
    </row>
    <row r="125" spans="1:5" ht="17.25" customHeight="1" x14ac:dyDescent="0.25">
      <c r="B125" s="120"/>
      <c r="C125" s="122"/>
    </row>
    <row r="126" spans="1:5" x14ac:dyDescent="0.25">
      <c r="C126" s="139"/>
    </row>
  </sheetData>
  <mergeCells count="72">
    <mergeCell ref="A123:D123"/>
    <mergeCell ref="A112:A113"/>
    <mergeCell ref="B112:B113"/>
    <mergeCell ref="C112:C113"/>
    <mergeCell ref="A94:A102"/>
    <mergeCell ref="B94:B102"/>
    <mergeCell ref="C94:C102"/>
    <mergeCell ref="A104:A105"/>
    <mergeCell ref="C104:C105"/>
    <mergeCell ref="A88:A90"/>
    <mergeCell ref="B88:B90"/>
    <mergeCell ref="C88:C90"/>
    <mergeCell ref="A91:A93"/>
    <mergeCell ref="B91:B93"/>
    <mergeCell ref="C91:C93"/>
    <mergeCell ref="B77:B81"/>
    <mergeCell ref="C77:C81"/>
    <mergeCell ref="A82:A84"/>
    <mergeCell ref="B82:B84"/>
    <mergeCell ref="C82:C84"/>
    <mergeCell ref="B35:B39"/>
    <mergeCell ref="C35:C39"/>
    <mergeCell ref="A58:A63"/>
    <mergeCell ref="B58:B63"/>
    <mergeCell ref="C58:C63"/>
    <mergeCell ref="A48:A57"/>
    <mergeCell ref="B48:B57"/>
    <mergeCell ref="C48:C57"/>
    <mergeCell ref="A14:A17"/>
    <mergeCell ref="B14:B17"/>
    <mergeCell ref="C14:C17"/>
    <mergeCell ref="A19:A23"/>
    <mergeCell ref="B19:B23"/>
    <mergeCell ref="C19:C23"/>
    <mergeCell ref="A1:E1"/>
    <mergeCell ref="A2:E3"/>
    <mergeCell ref="A4:A5"/>
    <mergeCell ref="D4:D5"/>
    <mergeCell ref="B4:C4"/>
    <mergeCell ref="E4:E5"/>
    <mergeCell ref="A24:A27"/>
    <mergeCell ref="B24:B27"/>
    <mergeCell ref="C24:C27"/>
    <mergeCell ref="A86:A87"/>
    <mergeCell ref="B86:B87"/>
    <mergeCell ref="C86:C87"/>
    <mergeCell ref="A64:A65"/>
    <mergeCell ref="B64:B65"/>
    <mergeCell ref="C64:C65"/>
    <mergeCell ref="A66:A67"/>
    <mergeCell ref="B66:B67"/>
    <mergeCell ref="C66:C67"/>
    <mergeCell ref="A68:A69"/>
    <mergeCell ref="B68:B69"/>
    <mergeCell ref="C68:C69"/>
    <mergeCell ref="C73:C75"/>
    <mergeCell ref="A106:A109"/>
    <mergeCell ref="B106:B109"/>
    <mergeCell ref="C106:C109"/>
    <mergeCell ref="C29:C32"/>
    <mergeCell ref="B29:B32"/>
    <mergeCell ref="A29:A32"/>
    <mergeCell ref="A74:A75"/>
    <mergeCell ref="B74:B75"/>
    <mergeCell ref="A77:A81"/>
    <mergeCell ref="C40:C47"/>
    <mergeCell ref="B40:B47"/>
    <mergeCell ref="A40:A47"/>
    <mergeCell ref="A33:A34"/>
    <mergeCell ref="B33:B34"/>
    <mergeCell ref="C33:C34"/>
    <mergeCell ref="A35:A3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H29" sqref="H29"/>
    </sheetView>
  </sheetViews>
  <sheetFormatPr defaultRowHeight="15" x14ac:dyDescent="0.25"/>
  <cols>
    <col min="1" max="1" width="4.42578125" bestFit="1" customWidth="1"/>
    <col min="2" max="2" width="46.5703125" customWidth="1"/>
    <col min="3" max="3" width="12.5703125" bestFit="1" customWidth="1"/>
    <col min="4" max="4" width="13.42578125" bestFit="1" customWidth="1"/>
    <col min="5" max="5" width="9.85546875" style="17" bestFit="1" customWidth="1"/>
    <col min="6" max="6" width="17.85546875" bestFit="1" customWidth="1"/>
  </cols>
  <sheetData>
    <row r="1" spans="1:6" ht="21" thickBot="1" x14ac:dyDescent="0.35">
      <c r="A1" s="8"/>
      <c r="B1" s="214" t="s">
        <v>113</v>
      </c>
      <c r="C1" s="214"/>
      <c r="D1" s="214"/>
      <c r="E1" s="214"/>
      <c r="F1" s="214"/>
    </row>
    <row r="2" spans="1:6" x14ac:dyDescent="0.25">
      <c r="A2" s="176" t="s">
        <v>114</v>
      </c>
      <c r="B2" s="235"/>
      <c r="C2" s="235"/>
      <c r="D2" s="235"/>
      <c r="E2" s="235"/>
      <c r="F2" s="236"/>
    </row>
    <row r="3" spans="1:6" ht="15.75" thickBot="1" x14ac:dyDescent="0.3">
      <c r="A3" s="237"/>
      <c r="B3" s="163"/>
      <c r="C3" s="163"/>
      <c r="D3" s="163"/>
      <c r="E3" s="163"/>
      <c r="F3" s="238"/>
    </row>
    <row r="4" spans="1:6" ht="15.75" thickBot="1" x14ac:dyDescent="0.3">
      <c r="A4" s="186" t="s">
        <v>0</v>
      </c>
      <c r="B4" s="241" t="s">
        <v>13</v>
      </c>
      <c r="C4" s="244" t="s">
        <v>117</v>
      </c>
      <c r="D4" s="247" t="s">
        <v>116</v>
      </c>
      <c r="E4" s="226" t="s">
        <v>118</v>
      </c>
      <c r="F4" s="250" t="s">
        <v>119</v>
      </c>
    </row>
    <row r="5" spans="1:6" ht="15.75" thickBot="1" x14ac:dyDescent="0.3">
      <c r="A5" s="239"/>
      <c r="B5" s="242"/>
      <c r="C5" s="245"/>
      <c r="D5" s="248"/>
      <c r="E5" s="227"/>
      <c r="F5" s="251"/>
    </row>
    <row r="6" spans="1:6" ht="15.75" thickBot="1" x14ac:dyDescent="0.3">
      <c r="A6" s="240"/>
      <c r="B6" s="243"/>
      <c r="C6" s="246"/>
      <c r="D6" s="249"/>
      <c r="E6" s="228"/>
      <c r="F6" s="252"/>
    </row>
    <row r="7" spans="1:6" x14ac:dyDescent="0.25">
      <c r="A7" s="233">
        <v>1</v>
      </c>
      <c r="B7" s="229" t="s">
        <v>112</v>
      </c>
      <c r="C7" s="231" t="s">
        <v>123</v>
      </c>
      <c r="D7" s="48" t="s">
        <v>120</v>
      </c>
      <c r="E7" s="57">
        <v>39</v>
      </c>
      <c r="F7" s="49" t="s">
        <v>124</v>
      </c>
    </row>
    <row r="8" spans="1:6" x14ac:dyDescent="0.25">
      <c r="A8" s="234"/>
      <c r="B8" s="230"/>
      <c r="C8" s="232"/>
      <c r="D8" s="18" t="s">
        <v>121</v>
      </c>
      <c r="E8" s="58">
        <v>8</v>
      </c>
      <c r="F8" s="50" t="s">
        <v>125</v>
      </c>
    </row>
    <row r="9" spans="1:6" s="8" customFormat="1" ht="28.5" x14ac:dyDescent="0.25">
      <c r="A9" s="29">
        <v>2</v>
      </c>
      <c r="B9" s="35" t="s">
        <v>122</v>
      </c>
      <c r="C9" s="85" t="s">
        <v>127</v>
      </c>
      <c r="D9" s="18" t="s">
        <v>120</v>
      </c>
      <c r="E9" s="58">
        <v>3</v>
      </c>
      <c r="F9" s="50" t="s">
        <v>124</v>
      </c>
    </row>
    <row r="10" spans="1:6" x14ac:dyDescent="0.25">
      <c r="A10" s="51">
        <v>3</v>
      </c>
      <c r="B10" s="69" t="s">
        <v>126</v>
      </c>
      <c r="C10" s="70" t="s">
        <v>128</v>
      </c>
      <c r="D10" s="19" t="s">
        <v>51</v>
      </c>
      <c r="E10" s="58">
        <v>3</v>
      </c>
      <c r="F10" s="52" t="s">
        <v>129</v>
      </c>
    </row>
    <row r="11" spans="1:6" x14ac:dyDescent="0.25">
      <c r="A11" s="221">
        <v>4</v>
      </c>
      <c r="B11" s="218" t="s">
        <v>138</v>
      </c>
      <c r="C11" s="215" t="s">
        <v>173</v>
      </c>
      <c r="D11" s="20" t="s">
        <v>51</v>
      </c>
      <c r="E11" s="58">
        <v>3</v>
      </c>
      <c r="F11" s="52" t="s">
        <v>129</v>
      </c>
    </row>
    <row r="12" spans="1:6" s="8" customFormat="1" x14ac:dyDescent="0.25">
      <c r="A12" s="222"/>
      <c r="B12" s="219"/>
      <c r="C12" s="216"/>
      <c r="D12" s="20" t="s">
        <v>51</v>
      </c>
      <c r="E12" s="58">
        <v>4</v>
      </c>
      <c r="F12" s="52" t="s">
        <v>124</v>
      </c>
    </row>
    <row r="13" spans="1:6" s="8" customFormat="1" x14ac:dyDescent="0.25">
      <c r="A13" s="222"/>
      <c r="B13" s="219"/>
      <c r="C13" s="216"/>
      <c r="D13" s="20" t="s">
        <v>120</v>
      </c>
      <c r="E13" s="58">
        <v>4</v>
      </c>
      <c r="F13" s="52" t="s">
        <v>124</v>
      </c>
    </row>
    <row r="14" spans="1:6" s="8" customFormat="1" x14ac:dyDescent="0.25">
      <c r="A14" s="222"/>
      <c r="B14" s="219"/>
      <c r="C14" s="216"/>
      <c r="D14" s="20" t="s">
        <v>139</v>
      </c>
      <c r="E14" s="58">
        <v>4</v>
      </c>
      <c r="F14" s="52" t="s">
        <v>124</v>
      </c>
    </row>
    <row r="15" spans="1:6" s="8" customFormat="1" x14ac:dyDescent="0.25">
      <c r="A15" s="223"/>
      <c r="B15" s="220"/>
      <c r="C15" s="217"/>
      <c r="D15" s="20" t="s">
        <v>75</v>
      </c>
      <c r="E15" s="58">
        <v>4</v>
      </c>
      <c r="F15" s="52" t="s">
        <v>124</v>
      </c>
    </row>
    <row r="16" spans="1:6" x14ac:dyDescent="0.25">
      <c r="A16" s="9">
        <v>5</v>
      </c>
      <c r="B16" s="69" t="s">
        <v>19</v>
      </c>
      <c r="C16" s="86" t="s">
        <v>178</v>
      </c>
      <c r="D16" s="20" t="s">
        <v>51</v>
      </c>
      <c r="E16" s="58">
        <v>2</v>
      </c>
      <c r="F16" s="52" t="s">
        <v>129</v>
      </c>
    </row>
    <row r="17" spans="1:6" s="8" customFormat="1" x14ac:dyDescent="0.25">
      <c r="A17" s="9">
        <v>6</v>
      </c>
      <c r="B17" s="151" t="s">
        <v>140</v>
      </c>
      <c r="C17" s="151" t="s">
        <v>291</v>
      </c>
      <c r="D17" s="156" t="s">
        <v>120</v>
      </c>
      <c r="E17" s="58">
        <v>3</v>
      </c>
      <c r="F17" s="52" t="s">
        <v>124</v>
      </c>
    </row>
    <row r="18" spans="1:6" x14ac:dyDescent="0.25">
      <c r="A18" s="51">
        <v>7</v>
      </c>
      <c r="B18" s="69" t="s">
        <v>130</v>
      </c>
      <c r="C18" s="70" t="s">
        <v>241</v>
      </c>
      <c r="D18" s="20" t="s">
        <v>137</v>
      </c>
      <c r="E18" s="58">
        <v>13</v>
      </c>
      <c r="F18" s="52" t="s">
        <v>124</v>
      </c>
    </row>
    <row r="19" spans="1:6" x14ac:dyDescent="0.25">
      <c r="A19" s="9">
        <v>8</v>
      </c>
      <c r="B19" s="69" t="s">
        <v>131</v>
      </c>
      <c r="C19" s="84" t="s">
        <v>175</v>
      </c>
      <c r="D19" s="20" t="s">
        <v>121</v>
      </c>
      <c r="E19" s="58">
        <v>8</v>
      </c>
      <c r="F19" s="52" t="s">
        <v>132</v>
      </c>
    </row>
    <row r="20" spans="1:6" x14ac:dyDescent="0.25">
      <c r="A20" s="9">
        <v>9</v>
      </c>
      <c r="B20" s="70" t="s">
        <v>133</v>
      </c>
      <c r="C20" s="70" t="s">
        <v>176</v>
      </c>
      <c r="D20" s="20" t="s">
        <v>120</v>
      </c>
      <c r="E20" s="58">
        <v>69</v>
      </c>
      <c r="F20" s="52" t="s">
        <v>124</v>
      </c>
    </row>
    <row r="21" spans="1:6" x14ac:dyDescent="0.25">
      <c r="A21" s="51">
        <v>10</v>
      </c>
      <c r="B21" s="70" t="s">
        <v>134</v>
      </c>
      <c r="C21" s="86" t="s">
        <v>176</v>
      </c>
      <c r="D21" s="20" t="s">
        <v>120</v>
      </c>
      <c r="E21" s="58">
        <v>24</v>
      </c>
      <c r="F21" s="52" t="s">
        <v>124</v>
      </c>
    </row>
    <row r="22" spans="1:6" x14ac:dyDescent="0.25">
      <c r="A22" s="9">
        <v>11</v>
      </c>
      <c r="B22" s="70" t="s">
        <v>141</v>
      </c>
      <c r="C22" s="69" t="s">
        <v>244</v>
      </c>
      <c r="D22" s="20" t="s">
        <v>121</v>
      </c>
      <c r="E22" s="58">
        <v>6</v>
      </c>
      <c r="F22" s="52" t="s">
        <v>132</v>
      </c>
    </row>
    <row r="23" spans="1:6" ht="15" customHeight="1" x14ac:dyDescent="0.25">
      <c r="A23" s="51">
        <v>12</v>
      </c>
      <c r="B23" s="70" t="s">
        <v>135</v>
      </c>
      <c r="C23" s="70" t="s">
        <v>224</v>
      </c>
      <c r="D23" s="20" t="s">
        <v>120</v>
      </c>
      <c r="E23" s="58">
        <v>9</v>
      </c>
      <c r="F23" s="52" t="s">
        <v>124</v>
      </c>
    </row>
    <row r="24" spans="1:6" x14ac:dyDescent="0.25">
      <c r="A24" s="9">
        <v>13</v>
      </c>
      <c r="B24" s="70" t="s">
        <v>142</v>
      </c>
      <c r="C24" s="69" t="s">
        <v>243</v>
      </c>
      <c r="D24" s="20" t="s">
        <v>121</v>
      </c>
      <c r="E24" s="58">
        <v>3</v>
      </c>
      <c r="F24" s="52" t="s">
        <v>132</v>
      </c>
    </row>
    <row r="25" spans="1:6" s="8" customFormat="1" ht="28.5" x14ac:dyDescent="0.25">
      <c r="A25" s="51">
        <v>14</v>
      </c>
      <c r="B25" s="82" t="s">
        <v>174</v>
      </c>
      <c r="C25" s="87" t="s">
        <v>177</v>
      </c>
      <c r="D25" s="19" t="s">
        <v>121</v>
      </c>
      <c r="E25" s="58">
        <v>3</v>
      </c>
      <c r="F25" s="52" t="s">
        <v>143</v>
      </c>
    </row>
    <row r="26" spans="1:6" s="83" customFormat="1" ht="29.25" x14ac:dyDescent="0.25">
      <c r="A26" s="138">
        <v>15</v>
      </c>
      <c r="B26" s="72" t="s">
        <v>282</v>
      </c>
      <c r="C26" s="144" t="s">
        <v>283</v>
      </c>
      <c r="D26" s="145" t="s">
        <v>284</v>
      </c>
      <c r="E26" s="73">
        <v>9</v>
      </c>
      <c r="F26" s="74" t="s">
        <v>285</v>
      </c>
    </row>
    <row r="27" spans="1:6" s="83" customFormat="1" x14ac:dyDescent="0.25">
      <c r="A27" s="155">
        <v>16</v>
      </c>
      <c r="B27" s="72" t="s">
        <v>292</v>
      </c>
      <c r="C27" s="144" t="s">
        <v>293</v>
      </c>
      <c r="D27" s="145" t="s">
        <v>294</v>
      </c>
      <c r="E27" s="73">
        <v>11</v>
      </c>
      <c r="F27" s="74" t="s">
        <v>285</v>
      </c>
    </row>
    <row r="28" spans="1:6" s="8" customFormat="1" ht="29.25" thickBot="1" x14ac:dyDescent="0.3">
      <c r="A28" s="71">
        <v>17</v>
      </c>
      <c r="B28" s="72" t="s">
        <v>55</v>
      </c>
      <c r="C28" s="84" t="s">
        <v>179</v>
      </c>
      <c r="D28" s="81" t="s">
        <v>65</v>
      </c>
      <c r="E28" s="73">
        <v>3</v>
      </c>
      <c r="F28" s="74" t="s">
        <v>124</v>
      </c>
    </row>
    <row r="29" spans="1:6" ht="21" thickBot="1" x14ac:dyDescent="0.35">
      <c r="A29" s="224" t="s">
        <v>93</v>
      </c>
      <c r="B29" s="225"/>
      <c r="C29" s="225"/>
      <c r="D29" s="225"/>
      <c r="E29" s="75">
        <f>SUM(E7:E28)</f>
        <v>235</v>
      </c>
      <c r="F29" s="76"/>
    </row>
  </sheetData>
  <mergeCells count="15">
    <mergeCell ref="B1:F1"/>
    <mergeCell ref="C11:C15"/>
    <mergeCell ref="B11:B15"/>
    <mergeCell ref="A11:A15"/>
    <mergeCell ref="A29:D29"/>
    <mergeCell ref="E4:E6"/>
    <mergeCell ref="B7:B8"/>
    <mergeCell ref="C7:C8"/>
    <mergeCell ref="A7:A8"/>
    <mergeCell ref="A2:F3"/>
    <mergeCell ref="A4:A6"/>
    <mergeCell ref="B4:B6"/>
    <mergeCell ref="C4:C6"/>
    <mergeCell ref="D4:D6"/>
    <mergeCell ref="F4:F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13" sqref="E13"/>
    </sheetView>
  </sheetViews>
  <sheetFormatPr defaultRowHeight="15" x14ac:dyDescent="0.25"/>
  <cols>
    <col min="1" max="1" width="5.7109375" style="8" customWidth="1"/>
    <col min="2" max="2" width="31.85546875" style="6" customWidth="1"/>
    <col min="3" max="3" width="26" style="8" customWidth="1"/>
    <col min="4" max="4" width="20.28515625" style="8" customWidth="1"/>
    <col min="5" max="5" width="19.85546875" style="8" customWidth="1"/>
    <col min="6" max="238" width="9.140625" style="8"/>
    <col min="239" max="239" width="5.7109375" style="8" customWidth="1"/>
    <col min="240" max="240" width="27.28515625" style="8" customWidth="1"/>
    <col min="241" max="241" width="18.42578125" style="8" customWidth="1"/>
    <col min="242" max="242" width="20.28515625" style="8" customWidth="1"/>
    <col min="243" max="243" width="12.5703125" style="8" customWidth="1"/>
    <col min="244" max="244" width="12.140625" style="8" customWidth="1"/>
    <col min="245" max="245" width="8.7109375" style="8" customWidth="1"/>
    <col min="246" max="246" width="10.42578125" style="8" customWidth="1"/>
    <col min="247" max="247" width="9.28515625" style="8" customWidth="1"/>
    <col min="248" max="248" width="11.85546875" style="8" customWidth="1"/>
    <col min="249" max="249" width="15.85546875" style="8" customWidth="1"/>
    <col min="250" max="494" width="9.140625" style="8"/>
    <col min="495" max="495" width="5.7109375" style="8" customWidth="1"/>
    <col min="496" max="496" width="27.28515625" style="8" customWidth="1"/>
    <col min="497" max="497" width="18.42578125" style="8" customWidth="1"/>
    <col min="498" max="498" width="20.28515625" style="8" customWidth="1"/>
    <col min="499" max="499" width="12.5703125" style="8" customWidth="1"/>
    <col min="500" max="500" width="12.140625" style="8" customWidth="1"/>
    <col min="501" max="501" width="8.7109375" style="8" customWidth="1"/>
    <col min="502" max="502" width="10.42578125" style="8" customWidth="1"/>
    <col min="503" max="503" width="9.28515625" style="8" customWidth="1"/>
    <col min="504" max="504" width="11.85546875" style="8" customWidth="1"/>
    <col min="505" max="505" width="15.85546875" style="8" customWidth="1"/>
    <col min="506" max="750" width="9.140625" style="8"/>
    <col min="751" max="751" width="5.7109375" style="8" customWidth="1"/>
    <col min="752" max="752" width="27.28515625" style="8" customWidth="1"/>
    <col min="753" max="753" width="18.42578125" style="8" customWidth="1"/>
    <col min="754" max="754" width="20.28515625" style="8" customWidth="1"/>
    <col min="755" max="755" width="12.5703125" style="8" customWidth="1"/>
    <col min="756" max="756" width="12.140625" style="8" customWidth="1"/>
    <col min="757" max="757" width="8.7109375" style="8" customWidth="1"/>
    <col min="758" max="758" width="10.42578125" style="8" customWidth="1"/>
    <col min="759" max="759" width="9.28515625" style="8" customWidth="1"/>
    <col min="760" max="760" width="11.85546875" style="8" customWidth="1"/>
    <col min="761" max="761" width="15.85546875" style="8" customWidth="1"/>
    <col min="762" max="1006" width="9.140625" style="8"/>
    <col min="1007" max="1007" width="5.7109375" style="8" customWidth="1"/>
    <col min="1008" max="1008" width="27.28515625" style="8" customWidth="1"/>
    <col min="1009" max="1009" width="18.42578125" style="8" customWidth="1"/>
    <col min="1010" max="1010" width="20.28515625" style="8" customWidth="1"/>
    <col min="1011" max="1011" width="12.5703125" style="8" customWidth="1"/>
    <col min="1012" max="1012" width="12.140625" style="8" customWidth="1"/>
    <col min="1013" max="1013" width="8.7109375" style="8" customWidth="1"/>
    <col min="1014" max="1014" width="10.42578125" style="8" customWidth="1"/>
    <col min="1015" max="1015" width="9.28515625" style="8" customWidth="1"/>
    <col min="1016" max="1016" width="11.85546875" style="8" customWidth="1"/>
    <col min="1017" max="1017" width="15.85546875" style="8" customWidth="1"/>
    <col min="1018" max="1262" width="9.140625" style="8"/>
    <col min="1263" max="1263" width="5.7109375" style="8" customWidth="1"/>
    <col min="1264" max="1264" width="27.28515625" style="8" customWidth="1"/>
    <col min="1265" max="1265" width="18.42578125" style="8" customWidth="1"/>
    <col min="1266" max="1266" width="20.28515625" style="8" customWidth="1"/>
    <col min="1267" max="1267" width="12.5703125" style="8" customWidth="1"/>
    <col min="1268" max="1268" width="12.140625" style="8" customWidth="1"/>
    <col min="1269" max="1269" width="8.7109375" style="8" customWidth="1"/>
    <col min="1270" max="1270" width="10.42578125" style="8" customWidth="1"/>
    <col min="1271" max="1271" width="9.28515625" style="8" customWidth="1"/>
    <col min="1272" max="1272" width="11.85546875" style="8" customWidth="1"/>
    <col min="1273" max="1273" width="15.85546875" style="8" customWidth="1"/>
    <col min="1274" max="1518" width="9.140625" style="8"/>
    <col min="1519" max="1519" width="5.7109375" style="8" customWidth="1"/>
    <col min="1520" max="1520" width="27.28515625" style="8" customWidth="1"/>
    <col min="1521" max="1521" width="18.42578125" style="8" customWidth="1"/>
    <col min="1522" max="1522" width="20.28515625" style="8" customWidth="1"/>
    <col min="1523" max="1523" width="12.5703125" style="8" customWidth="1"/>
    <col min="1524" max="1524" width="12.140625" style="8" customWidth="1"/>
    <col min="1525" max="1525" width="8.7109375" style="8" customWidth="1"/>
    <col min="1526" max="1526" width="10.42578125" style="8" customWidth="1"/>
    <col min="1527" max="1527" width="9.28515625" style="8" customWidth="1"/>
    <col min="1528" max="1528" width="11.85546875" style="8" customWidth="1"/>
    <col min="1529" max="1529" width="15.85546875" style="8" customWidth="1"/>
    <col min="1530" max="1774" width="9.140625" style="8"/>
    <col min="1775" max="1775" width="5.7109375" style="8" customWidth="1"/>
    <col min="1776" max="1776" width="27.28515625" style="8" customWidth="1"/>
    <col min="1777" max="1777" width="18.42578125" style="8" customWidth="1"/>
    <col min="1778" max="1778" width="20.28515625" style="8" customWidth="1"/>
    <col min="1779" max="1779" width="12.5703125" style="8" customWidth="1"/>
    <col min="1780" max="1780" width="12.140625" style="8" customWidth="1"/>
    <col min="1781" max="1781" width="8.7109375" style="8" customWidth="1"/>
    <col min="1782" max="1782" width="10.42578125" style="8" customWidth="1"/>
    <col min="1783" max="1783" width="9.28515625" style="8" customWidth="1"/>
    <col min="1784" max="1784" width="11.85546875" style="8" customWidth="1"/>
    <col min="1785" max="1785" width="15.85546875" style="8" customWidth="1"/>
    <col min="1786" max="2030" width="9.140625" style="8"/>
    <col min="2031" max="2031" width="5.7109375" style="8" customWidth="1"/>
    <col min="2032" max="2032" width="27.28515625" style="8" customWidth="1"/>
    <col min="2033" max="2033" width="18.42578125" style="8" customWidth="1"/>
    <col min="2034" max="2034" width="20.28515625" style="8" customWidth="1"/>
    <col min="2035" max="2035" width="12.5703125" style="8" customWidth="1"/>
    <col min="2036" max="2036" width="12.140625" style="8" customWidth="1"/>
    <col min="2037" max="2037" width="8.7109375" style="8" customWidth="1"/>
    <col min="2038" max="2038" width="10.42578125" style="8" customWidth="1"/>
    <col min="2039" max="2039" width="9.28515625" style="8" customWidth="1"/>
    <col min="2040" max="2040" width="11.85546875" style="8" customWidth="1"/>
    <col min="2041" max="2041" width="15.85546875" style="8" customWidth="1"/>
    <col min="2042" max="2286" width="9.140625" style="8"/>
    <col min="2287" max="2287" width="5.7109375" style="8" customWidth="1"/>
    <col min="2288" max="2288" width="27.28515625" style="8" customWidth="1"/>
    <col min="2289" max="2289" width="18.42578125" style="8" customWidth="1"/>
    <col min="2290" max="2290" width="20.28515625" style="8" customWidth="1"/>
    <col min="2291" max="2291" width="12.5703125" style="8" customWidth="1"/>
    <col min="2292" max="2292" width="12.140625" style="8" customWidth="1"/>
    <col min="2293" max="2293" width="8.7109375" style="8" customWidth="1"/>
    <col min="2294" max="2294" width="10.42578125" style="8" customWidth="1"/>
    <col min="2295" max="2295" width="9.28515625" style="8" customWidth="1"/>
    <col min="2296" max="2296" width="11.85546875" style="8" customWidth="1"/>
    <col min="2297" max="2297" width="15.85546875" style="8" customWidth="1"/>
    <col min="2298" max="2542" width="9.140625" style="8"/>
    <col min="2543" max="2543" width="5.7109375" style="8" customWidth="1"/>
    <col min="2544" max="2544" width="27.28515625" style="8" customWidth="1"/>
    <col min="2545" max="2545" width="18.42578125" style="8" customWidth="1"/>
    <col min="2546" max="2546" width="20.28515625" style="8" customWidth="1"/>
    <col min="2547" max="2547" width="12.5703125" style="8" customWidth="1"/>
    <col min="2548" max="2548" width="12.140625" style="8" customWidth="1"/>
    <col min="2549" max="2549" width="8.7109375" style="8" customWidth="1"/>
    <col min="2550" max="2550" width="10.42578125" style="8" customWidth="1"/>
    <col min="2551" max="2551" width="9.28515625" style="8" customWidth="1"/>
    <col min="2552" max="2552" width="11.85546875" style="8" customWidth="1"/>
    <col min="2553" max="2553" width="15.85546875" style="8" customWidth="1"/>
    <col min="2554" max="2798" width="9.140625" style="8"/>
    <col min="2799" max="2799" width="5.7109375" style="8" customWidth="1"/>
    <col min="2800" max="2800" width="27.28515625" style="8" customWidth="1"/>
    <col min="2801" max="2801" width="18.42578125" style="8" customWidth="1"/>
    <col min="2802" max="2802" width="20.28515625" style="8" customWidth="1"/>
    <col min="2803" max="2803" width="12.5703125" style="8" customWidth="1"/>
    <col min="2804" max="2804" width="12.140625" style="8" customWidth="1"/>
    <col min="2805" max="2805" width="8.7109375" style="8" customWidth="1"/>
    <col min="2806" max="2806" width="10.42578125" style="8" customWidth="1"/>
    <col min="2807" max="2807" width="9.28515625" style="8" customWidth="1"/>
    <col min="2808" max="2808" width="11.85546875" style="8" customWidth="1"/>
    <col min="2809" max="2809" width="15.85546875" style="8" customWidth="1"/>
    <col min="2810" max="3054" width="9.140625" style="8"/>
    <col min="3055" max="3055" width="5.7109375" style="8" customWidth="1"/>
    <col min="3056" max="3056" width="27.28515625" style="8" customWidth="1"/>
    <col min="3057" max="3057" width="18.42578125" style="8" customWidth="1"/>
    <col min="3058" max="3058" width="20.28515625" style="8" customWidth="1"/>
    <col min="3059" max="3059" width="12.5703125" style="8" customWidth="1"/>
    <col min="3060" max="3060" width="12.140625" style="8" customWidth="1"/>
    <col min="3061" max="3061" width="8.7109375" style="8" customWidth="1"/>
    <col min="3062" max="3062" width="10.42578125" style="8" customWidth="1"/>
    <col min="3063" max="3063" width="9.28515625" style="8" customWidth="1"/>
    <col min="3064" max="3064" width="11.85546875" style="8" customWidth="1"/>
    <col min="3065" max="3065" width="15.85546875" style="8" customWidth="1"/>
    <col min="3066" max="3310" width="9.140625" style="8"/>
    <col min="3311" max="3311" width="5.7109375" style="8" customWidth="1"/>
    <col min="3312" max="3312" width="27.28515625" style="8" customWidth="1"/>
    <col min="3313" max="3313" width="18.42578125" style="8" customWidth="1"/>
    <col min="3314" max="3314" width="20.28515625" style="8" customWidth="1"/>
    <col min="3315" max="3315" width="12.5703125" style="8" customWidth="1"/>
    <col min="3316" max="3316" width="12.140625" style="8" customWidth="1"/>
    <col min="3317" max="3317" width="8.7109375" style="8" customWidth="1"/>
    <col min="3318" max="3318" width="10.42578125" style="8" customWidth="1"/>
    <col min="3319" max="3319" width="9.28515625" style="8" customWidth="1"/>
    <col min="3320" max="3320" width="11.85546875" style="8" customWidth="1"/>
    <col min="3321" max="3321" width="15.85546875" style="8" customWidth="1"/>
    <col min="3322" max="3566" width="9.140625" style="8"/>
    <col min="3567" max="3567" width="5.7109375" style="8" customWidth="1"/>
    <col min="3568" max="3568" width="27.28515625" style="8" customWidth="1"/>
    <col min="3569" max="3569" width="18.42578125" style="8" customWidth="1"/>
    <col min="3570" max="3570" width="20.28515625" style="8" customWidth="1"/>
    <col min="3571" max="3571" width="12.5703125" style="8" customWidth="1"/>
    <col min="3572" max="3572" width="12.140625" style="8" customWidth="1"/>
    <col min="3573" max="3573" width="8.7109375" style="8" customWidth="1"/>
    <col min="3574" max="3574" width="10.42578125" style="8" customWidth="1"/>
    <col min="3575" max="3575" width="9.28515625" style="8" customWidth="1"/>
    <col min="3576" max="3576" width="11.85546875" style="8" customWidth="1"/>
    <col min="3577" max="3577" width="15.85546875" style="8" customWidth="1"/>
    <col min="3578" max="3822" width="9.140625" style="8"/>
    <col min="3823" max="3823" width="5.7109375" style="8" customWidth="1"/>
    <col min="3824" max="3824" width="27.28515625" style="8" customWidth="1"/>
    <col min="3825" max="3825" width="18.42578125" style="8" customWidth="1"/>
    <col min="3826" max="3826" width="20.28515625" style="8" customWidth="1"/>
    <col min="3827" max="3827" width="12.5703125" style="8" customWidth="1"/>
    <col min="3828" max="3828" width="12.140625" style="8" customWidth="1"/>
    <col min="3829" max="3829" width="8.7109375" style="8" customWidth="1"/>
    <col min="3830" max="3830" width="10.42578125" style="8" customWidth="1"/>
    <col min="3831" max="3831" width="9.28515625" style="8" customWidth="1"/>
    <col min="3832" max="3832" width="11.85546875" style="8" customWidth="1"/>
    <col min="3833" max="3833" width="15.85546875" style="8" customWidth="1"/>
    <col min="3834" max="4078" width="9.140625" style="8"/>
    <col min="4079" max="4079" width="5.7109375" style="8" customWidth="1"/>
    <col min="4080" max="4080" width="27.28515625" style="8" customWidth="1"/>
    <col min="4081" max="4081" width="18.42578125" style="8" customWidth="1"/>
    <col min="4082" max="4082" width="20.28515625" style="8" customWidth="1"/>
    <col min="4083" max="4083" width="12.5703125" style="8" customWidth="1"/>
    <col min="4084" max="4084" width="12.140625" style="8" customWidth="1"/>
    <col min="4085" max="4085" width="8.7109375" style="8" customWidth="1"/>
    <col min="4086" max="4086" width="10.42578125" style="8" customWidth="1"/>
    <col min="4087" max="4087" width="9.28515625" style="8" customWidth="1"/>
    <col min="4088" max="4088" width="11.85546875" style="8" customWidth="1"/>
    <col min="4089" max="4089" width="15.85546875" style="8" customWidth="1"/>
    <col min="4090" max="4334" width="9.140625" style="8"/>
    <col min="4335" max="4335" width="5.7109375" style="8" customWidth="1"/>
    <col min="4336" max="4336" width="27.28515625" style="8" customWidth="1"/>
    <col min="4337" max="4337" width="18.42578125" style="8" customWidth="1"/>
    <col min="4338" max="4338" width="20.28515625" style="8" customWidth="1"/>
    <col min="4339" max="4339" width="12.5703125" style="8" customWidth="1"/>
    <col min="4340" max="4340" width="12.140625" style="8" customWidth="1"/>
    <col min="4341" max="4341" width="8.7109375" style="8" customWidth="1"/>
    <col min="4342" max="4342" width="10.42578125" style="8" customWidth="1"/>
    <col min="4343" max="4343" width="9.28515625" style="8" customWidth="1"/>
    <col min="4344" max="4344" width="11.85546875" style="8" customWidth="1"/>
    <col min="4345" max="4345" width="15.85546875" style="8" customWidth="1"/>
    <col min="4346" max="4590" width="9.140625" style="8"/>
    <col min="4591" max="4591" width="5.7109375" style="8" customWidth="1"/>
    <col min="4592" max="4592" width="27.28515625" style="8" customWidth="1"/>
    <col min="4593" max="4593" width="18.42578125" style="8" customWidth="1"/>
    <col min="4594" max="4594" width="20.28515625" style="8" customWidth="1"/>
    <col min="4595" max="4595" width="12.5703125" style="8" customWidth="1"/>
    <col min="4596" max="4596" width="12.140625" style="8" customWidth="1"/>
    <col min="4597" max="4597" width="8.7109375" style="8" customWidth="1"/>
    <col min="4598" max="4598" width="10.42578125" style="8" customWidth="1"/>
    <col min="4599" max="4599" width="9.28515625" style="8" customWidth="1"/>
    <col min="4600" max="4600" width="11.85546875" style="8" customWidth="1"/>
    <col min="4601" max="4601" width="15.85546875" style="8" customWidth="1"/>
    <col min="4602" max="4846" width="9.140625" style="8"/>
    <col min="4847" max="4847" width="5.7109375" style="8" customWidth="1"/>
    <col min="4848" max="4848" width="27.28515625" style="8" customWidth="1"/>
    <col min="4849" max="4849" width="18.42578125" style="8" customWidth="1"/>
    <col min="4850" max="4850" width="20.28515625" style="8" customWidth="1"/>
    <col min="4851" max="4851" width="12.5703125" style="8" customWidth="1"/>
    <col min="4852" max="4852" width="12.140625" style="8" customWidth="1"/>
    <col min="4853" max="4853" width="8.7109375" style="8" customWidth="1"/>
    <col min="4854" max="4854" width="10.42578125" style="8" customWidth="1"/>
    <col min="4855" max="4855" width="9.28515625" style="8" customWidth="1"/>
    <col min="4856" max="4856" width="11.85546875" style="8" customWidth="1"/>
    <col min="4857" max="4857" width="15.85546875" style="8" customWidth="1"/>
    <col min="4858" max="5102" width="9.140625" style="8"/>
    <col min="5103" max="5103" width="5.7109375" style="8" customWidth="1"/>
    <col min="5104" max="5104" width="27.28515625" style="8" customWidth="1"/>
    <col min="5105" max="5105" width="18.42578125" style="8" customWidth="1"/>
    <col min="5106" max="5106" width="20.28515625" style="8" customWidth="1"/>
    <col min="5107" max="5107" width="12.5703125" style="8" customWidth="1"/>
    <col min="5108" max="5108" width="12.140625" style="8" customWidth="1"/>
    <col min="5109" max="5109" width="8.7109375" style="8" customWidth="1"/>
    <col min="5110" max="5110" width="10.42578125" style="8" customWidth="1"/>
    <col min="5111" max="5111" width="9.28515625" style="8" customWidth="1"/>
    <col min="5112" max="5112" width="11.85546875" style="8" customWidth="1"/>
    <col min="5113" max="5113" width="15.85546875" style="8" customWidth="1"/>
    <col min="5114" max="5358" width="9.140625" style="8"/>
    <col min="5359" max="5359" width="5.7109375" style="8" customWidth="1"/>
    <col min="5360" max="5360" width="27.28515625" style="8" customWidth="1"/>
    <col min="5361" max="5361" width="18.42578125" style="8" customWidth="1"/>
    <col min="5362" max="5362" width="20.28515625" style="8" customWidth="1"/>
    <col min="5363" max="5363" width="12.5703125" style="8" customWidth="1"/>
    <col min="5364" max="5364" width="12.140625" style="8" customWidth="1"/>
    <col min="5365" max="5365" width="8.7109375" style="8" customWidth="1"/>
    <col min="5366" max="5366" width="10.42578125" style="8" customWidth="1"/>
    <col min="5367" max="5367" width="9.28515625" style="8" customWidth="1"/>
    <col min="5368" max="5368" width="11.85546875" style="8" customWidth="1"/>
    <col min="5369" max="5369" width="15.85546875" style="8" customWidth="1"/>
    <col min="5370" max="5614" width="9.140625" style="8"/>
    <col min="5615" max="5615" width="5.7109375" style="8" customWidth="1"/>
    <col min="5616" max="5616" width="27.28515625" style="8" customWidth="1"/>
    <col min="5617" max="5617" width="18.42578125" style="8" customWidth="1"/>
    <col min="5618" max="5618" width="20.28515625" style="8" customWidth="1"/>
    <col min="5619" max="5619" width="12.5703125" style="8" customWidth="1"/>
    <col min="5620" max="5620" width="12.140625" style="8" customWidth="1"/>
    <col min="5621" max="5621" width="8.7109375" style="8" customWidth="1"/>
    <col min="5622" max="5622" width="10.42578125" style="8" customWidth="1"/>
    <col min="5623" max="5623" width="9.28515625" style="8" customWidth="1"/>
    <col min="5624" max="5624" width="11.85546875" style="8" customWidth="1"/>
    <col min="5625" max="5625" width="15.85546875" style="8" customWidth="1"/>
    <col min="5626" max="5870" width="9.140625" style="8"/>
    <col min="5871" max="5871" width="5.7109375" style="8" customWidth="1"/>
    <col min="5872" max="5872" width="27.28515625" style="8" customWidth="1"/>
    <col min="5873" max="5873" width="18.42578125" style="8" customWidth="1"/>
    <col min="5874" max="5874" width="20.28515625" style="8" customWidth="1"/>
    <col min="5875" max="5875" width="12.5703125" style="8" customWidth="1"/>
    <col min="5876" max="5876" width="12.140625" style="8" customWidth="1"/>
    <col min="5877" max="5877" width="8.7109375" style="8" customWidth="1"/>
    <col min="5878" max="5878" width="10.42578125" style="8" customWidth="1"/>
    <col min="5879" max="5879" width="9.28515625" style="8" customWidth="1"/>
    <col min="5880" max="5880" width="11.85546875" style="8" customWidth="1"/>
    <col min="5881" max="5881" width="15.85546875" style="8" customWidth="1"/>
    <col min="5882" max="6126" width="9.140625" style="8"/>
    <col min="6127" max="6127" width="5.7109375" style="8" customWidth="1"/>
    <col min="6128" max="6128" width="27.28515625" style="8" customWidth="1"/>
    <col min="6129" max="6129" width="18.42578125" style="8" customWidth="1"/>
    <col min="6130" max="6130" width="20.28515625" style="8" customWidth="1"/>
    <col min="6131" max="6131" width="12.5703125" style="8" customWidth="1"/>
    <col min="6132" max="6132" width="12.140625" style="8" customWidth="1"/>
    <col min="6133" max="6133" width="8.7109375" style="8" customWidth="1"/>
    <col min="6134" max="6134" width="10.42578125" style="8" customWidth="1"/>
    <col min="6135" max="6135" width="9.28515625" style="8" customWidth="1"/>
    <col min="6136" max="6136" width="11.85546875" style="8" customWidth="1"/>
    <col min="6137" max="6137" width="15.85546875" style="8" customWidth="1"/>
    <col min="6138" max="6382" width="9.140625" style="8"/>
    <col min="6383" max="6383" width="5.7109375" style="8" customWidth="1"/>
    <col min="6384" max="6384" width="27.28515625" style="8" customWidth="1"/>
    <col min="6385" max="6385" width="18.42578125" style="8" customWidth="1"/>
    <col min="6386" max="6386" width="20.28515625" style="8" customWidth="1"/>
    <col min="6387" max="6387" width="12.5703125" style="8" customWidth="1"/>
    <col min="6388" max="6388" width="12.140625" style="8" customWidth="1"/>
    <col min="6389" max="6389" width="8.7109375" style="8" customWidth="1"/>
    <col min="6390" max="6390" width="10.42578125" style="8" customWidth="1"/>
    <col min="6391" max="6391" width="9.28515625" style="8" customWidth="1"/>
    <col min="6392" max="6392" width="11.85546875" style="8" customWidth="1"/>
    <col min="6393" max="6393" width="15.85546875" style="8" customWidth="1"/>
    <col min="6394" max="6638" width="9.140625" style="8"/>
    <col min="6639" max="6639" width="5.7109375" style="8" customWidth="1"/>
    <col min="6640" max="6640" width="27.28515625" style="8" customWidth="1"/>
    <col min="6641" max="6641" width="18.42578125" style="8" customWidth="1"/>
    <col min="6642" max="6642" width="20.28515625" style="8" customWidth="1"/>
    <col min="6643" max="6643" width="12.5703125" style="8" customWidth="1"/>
    <col min="6644" max="6644" width="12.140625" style="8" customWidth="1"/>
    <col min="6645" max="6645" width="8.7109375" style="8" customWidth="1"/>
    <col min="6646" max="6646" width="10.42578125" style="8" customWidth="1"/>
    <col min="6647" max="6647" width="9.28515625" style="8" customWidth="1"/>
    <col min="6648" max="6648" width="11.85546875" style="8" customWidth="1"/>
    <col min="6649" max="6649" width="15.85546875" style="8" customWidth="1"/>
    <col min="6650" max="6894" width="9.140625" style="8"/>
    <col min="6895" max="6895" width="5.7109375" style="8" customWidth="1"/>
    <col min="6896" max="6896" width="27.28515625" style="8" customWidth="1"/>
    <col min="6897" max="6897" width="18.42578125" style="8" customWidth="1"/>
    <col min="6898" max="6898" width="20.28515625" style="8" customWidth="1"/>
    <col min="6899" max="6899" width="12.5703125" style="8" customWidth="1"/>
    <col min="6900" max="6900" width="12.140625" style="8" customWidth="1"/>
    <col min="6901" max="6901" width="8.7109375" style="8" customWidth="1"/>
    <col min="6902" max="6902" width="10.42578125" style="8" customWidth="1"/>
    <col min="6903" max="6903" width="9.28515625" style="8" customWidth="1"/>
    <col min="6904" max="6904" width="11.85546875" style="8" customWidth="1"/>
    <col min="6905" max="6905" width="15.85546875" style="8" customWidth="1"/>
    <col min="6906" max="7150" width="9.140625" style="8"/>
    <col min="7151" max="7151" width="5.7109375" style="8" customWidth="1"/>
    <col min="7152" max="7152" width="27.28515625" style="8" customWidth="1"/>
    <col min="7153" max="7153" width="18.42578125" style="8" customWidth="1"/>
    <col min="7154" max="7154" width="20.28515625" style="8" customWidth="1"/>
    <col min="7155" max="7155" width="12.5703125" style="8" customWidth="1"/>
    <col min="7156" max="7156" width="12.140625" style="8" customWidth="1"/>
    <col min="7157" max="7157" width="8.7109375" style="8" customWidth="1"/>
    <col min="7158" max="7158" width="10.42578125" style="8" customWidth="1"/>
    <col min="7159" max="7159" width="9.28515625" style="8" customWidth="1"/>
    <col min="7160" max="7160" width="11.85546875" style="8" customWidth="1"/>
    <col min="7161" max="7161" width="15.85546875" style="8" customWidth="1"/>
    <col min="7162" max="7406" width="9.140625" style="8"/>
    <col min="7407" max="7407" width="5.7109375" style="8" customWidth="1"/>
    <col min="7408" max="7408" width="27.28515625" style="8" customWidth="1"/>
    <col min="7409" max="7409" width="18.42578125" style="8" customWidth="1"/>
    <col min="7410" max="7410" width="20.28515625" style="8" customWidth="1"/>
    <col min="7411" max="7411" width="12.5703125" style="8" customWidth="1"/>
    <col min="7412" max="7412" width="12.140625" style="8" customWidth="1"/>
    <col min="7413" max="7413" width="8.7109375" style="8" customWidth="1"/>
    <col min="7414" max="7414" width="10.42578125" style="8" customWidth="1"/>
    <col min="7415" max="7415" width="9.28515625" style="8" customWidth="1"/>
    <col min="7416" max="7416" width="11.85546875" style="8" customWidth="1"/>
    <col min="7417" max="7417" width="15.85546875" style="8" customWidth="1"/>
    <col min="7418" max="7662" width="9.140625" style="8"/>
    <col min="7663" max="7663" width="5.7109375" style="8" customWidth="1"/>
    <col min="7664" max="7664" width="27.28515625" style="8" customWidth="1"/>
    <col min="7665" max="7665" width="18.42578125" style="8" customWidth="1"/>
    <col min="7666" max="7666" width="20.28515625" style="8" customWidth="1"/>
    <col min="7667" max="7667" width="12.5703125" style="8" customWidth="1"/>
    <col min="7668" max="7668" width="12.140625" style="8" customWidth="1"/>
    <col min="7669" max="7669" width="8.7109375" style="8" customWidth="1"/>
    <col min="7670" max="7670" width="10.42578125" style="8" customWidth="1"/>
    <col min="7671" max="7671" width="9.28515625" style="8" customWidth="1"/>
    <col min="7672" max="7672" width="11.85546875" style="8" customWidth="1"/>
    <col min="7673" max="7673" width="15.85546875" style="8" customWidth="1"/>
    <col min="7674" max="7918" width="9.140625" style="8"/>
    <col min="7919" max="7919" width="5.7109375" style="8" customWidth="1"/>
    <col min="7920" max="7920" width="27.28515625" style="8" customWidth="1"/>
    <col min="7921" max="7921" width="18.42578125" style="8" customWidth="1"/>
    <col min="7922" max="7922" width="20.28515625" style="8" customWidth="1"/>
    <col min="7923" max="7923" width="12.5703125" style="8" customWidth="1"/>
    <col min="7924" max="7924" width="12.140625" style="8" customWidth="1"/>
    <col min="7925" max="7925" width="8.7109375" style="8" customWidth="1"/>
    <col min="7926" max="7926" width="10.42578125" style="8" customWidth="1"/>
    <col min="7927" max="7927" width="9.28515625" style="8" customWidth="1"/>
    <col min="7928" max="7928" width="11.85546875" style="8" customWidth="1"/>
    <col min="7929" max="7929" width="15.85546875" style="8" customWidth="1"/>
    <col min="7930" max="8174" width="9.140625" style="8"/>
    <col min="8175" max="8175" width="5.7109375" style="8" customWidth="1"/>
    <col min="8176" max="8176" width="27.28515625" style="8" customWidth="1"/>
    <col min="8177" max="8177" width="18.42578125" style="8" customWidth="1"/>
    <col min="8178" max="8178" width="20.28515625" style="8" customWidth="1"/>
    <col min="8179" max="8179" width="12.5703125" style="8" customWidth="1"/>
    <col min="8180" max="8180" width="12.140625" style="8" customWidth="1"/>
    <col min="8181" max="8181" width="8.7109375" style="8" customWidth="1"/>
    <col min="8182" max="8182" width="10.42578125" style="8" customWidth="1"/>
    <col min="8183" max="8183" width="9.28515625" style="8" customWidth="1"/>
    <col min="8184" max="8184" width="11.85546875" style="8" customWidth="1"/>
    <col min="8185" max="8185" width="15.85546875" style="8" customWidth="1"/>
    <col min="8186" max="8430" width="9.140625" style="8"/>
    <col min="8431" max="8431" width="5.7109375" style="8" customWidth="1"/>
    <col min="8432" max="8432" width="27.28515625" style="8" customWidth="1"/>
    <col min="8433" max="8433" width="18.42578125" style="8" customWidth="1"/>
    <col min="8434" max="8434" width="20.28515625" style="8" customWidth="1"/>
    <col min="8435" max="8435" width="12.5703125" style="8" customWidth="1"/>
    <col min="8436" max="8436" width="12.140625" style="8" customWidth="1"/>
    <col min="8437" max="8437" width="8.7109375" style="8" customWidth="1"/>
    <col min="8438" max="8438" width="10.42578125" style="8" customWidth="1"/>
    <col min="8439" max="8439" width="9.28515625" style="8" customWidth="1"/>
    <col min="8440" max="8440" width="11.85546875" style="8" customWidth="1"/>
    <col min="8441" max="8441" width="15.85546875" style="8" customWidth="1"/>
    <col min="8442" max="8686" width="9.140625" style="8"/>
    <col min="8687" max="8687" width="5.7109375" style="8" customWidth="1"/>
    <col min="8688" max="8688" width="27.28515625" style="8" customWidth="1"/>
    <col min="8689" max="8689" width="18.42578125" style="8" customWidth="1"/>
    <col min="8690" max="8690" width="20.28515625" style="8" customWidth="1"/>
    <col min="8691" max="8691" width="12.5703125" style="8" customWidth="1"/>
    <col min="8692" max="8692" width="12.140625" style="8" customWidth="1"/>
    <col min="8693" max="8693" width="8.7109375" style="8" customWidth="1"/>
    <col min="8694" max="8694" width="10.42578125" style="8" customWidth="1"/>
    <col min="8695" max="8695" width="9.28515625" style="8" customWidth="1"/>
    <col min="8696" max="8696" width="11.85546875" style="8" customWidth="1"/>
    <col min="8697" max="8697" width="15.85546875" style="8" customWidth="1"/>
    <col min="8698" max="8942" width="9.140625" style="8"/>
    <col min="8943" max="8943" width="5.7109375" style="8" customWidth="1"/>
    <col min="8944" max="8944" width="27.28515625" style="8" customWidth="1"/>
    <col min="8945" max="8945" width="18.42578125" style="8" customWidth="1"/>
    <col min="8946" max="8946" width="20.28515625" style="8" customWidth="1"/>
    <col min="8947" max="8947" width="12.5703125" style="8" customWidth="1"/>
    <col min="8948" max="8948" width="12.140625" style="8" customWidth="1"/>
    <col min="8949" max="8949" width="8.7109375" style="8" customWidth="1"/>
    <col min="8950" max="8950" width="10.42578125" style="8" customWidth="1"/>
    <col min="8951" max="8951" width="9.28515625" style="8" customWidth="1"/>
    <col min="8952" max="8952" width="11.85546875" style="8" customWidth="1"/>
    <col min="8953" max="8953" width="15.85546875" style="8" customWidth="1"/>
    <col min="8954" max="9198" width="9.140625" style="8"/>
    <col min="9199" max="9199" width="5.7109375" style="8" customWidth="1"/>
    <col min="9200" max="9200" width="27.28515625" style="8" customWidth="1"/>
    <col min="9201" max="9201" width="18.42578125" style="8" customWidth="1"/>
    <col min="9202" max="9202" width="20.28515625" style="8" customWidth="1"/>
    <col min="9203" max="9203" width="12.5703125" style="8" customWidth="1"/>
    <col min="9204" max="9204" width="12.140625" style="8" customWidth="1"/>
    <col min="9205" max="9205" width="8.7109375" style="8" customWidth="1"/>
    <col min="9206" max="9206" width="10.42578125" style="8" customWidth="1"/>
    <col min="9207" max="9207" width="9.28515625" style="8" customWidth="1"/>
    <col min="9208" max="9208" width="11.85546875" style="8" customWidth="1"/>
    <col min="9209" max="9209" width="15.85546875" style="8" customWidth="1"/>
    <col min="9210" max="9454" width="9.140625" style="8"/>
    <col min="9455" max="9455" width="5.7109375" style="8" customWidth="1"/>
    <col min="9456" max="9456" width="27.28515625" style="8" customWidth="1"/>
    <col min="9457" max="9457" width="18.42578125" style="8" customWidth="1"/>
    <col min="9458" max="9458" width="20.28515625" style="8" customWidth="1"/>
    <col min="9459" max="9459" width="12.5703125" style="8" customWidth="1"/>
    <col min="9460" max="9460" width="12.140625" style="8" customWidth="1"/>
    <col min="9461" max="9461" width="8.7109375" style="8" customWidth="1"/>
    <col min="9462" max="9462" width="10.42578125" style="8" customWidth="1"/>
    <col min="9463" max="9463" width="9.28515625" style="8" customWidth="1"/>
    <col min="9464" max="9464" width="11.85546875" style="8" customWidth="1"/>
    <col min="9465" max="9465" width="15.85546875" style="8" customWidth="1"/>
    <col min="9466" max="9710" width="9.140625" style="8"/>
    <col min="9711" max="9711" width="5.7109375" style="8" customWidth="1"/>
    <col min="9712" max="9712" width="27.28515625" style="8" customWidth="1"/>
    <col min="9713" max="9713" width="18.42578125" style="8" customWidth="1"/>
    <col min="9714" max="9714" width="20.28515625" style="8" customWidth="1"/>
    <col min="9715" max="9715" width="12.5703125" style="8" customWidth="1"/>
    <col min="9716" max="9716" width="12.140625" style="8" customWidth="1"/>
    <col min="9717" max="9717" width="8.7109375" style="8" customWidth="1"/>
    <col min="9718" max="9718" width="10.42578125" style="8" customWidth="1"/>
    <col min="9719" max="9719" width="9.28515625" style="8" customWidth="1"/>
    <col min="9720" max="9720" width="11.85546875" style="8" customWidth="1"/>
    <col min="9721" max="9721" width="15.85546875" style="8" customWidth="1"/>
    <col min="9722" max="9966" width="9.140625" style="8"/>
    <col min="9967" max="9967" width="5.7109375" style="8" customWidth="1"/>
    <col min="9968" max="9968" width="27.28515625" style="8" customWidth="1"/>
    <col min="9969" max="9969" width="18.42578125" style="8" customWidth="1"/>
    <col min="9970" max="9970" width="20.28515625" style="8" customWidth="1"/>
    <col min="9971" max="9971" width="12.5703125" style="8" customWidth="1"/>
    <col min="9972" max="9972" width="12.140625" style="8" customWidth="1"/>
    <col min="9973" max="9973" width="8.7109375" style="8" customWidth="1"/>
    <col min="9974" max="9974" width="10.42578125" style="8" customWidth="1"/>
    <col min="9975" max="9975" width="9.28515625" style="8" customWidth="1"/>
    <col min="9976" max="9976" width="11.85546875" style="8" customWidth="1"/>
    <col min="9977" max="9977" width="15.85546875" style="8" customWidth="1"/>
    <col min="9978" max="10222" width="9.140625" style="8"/>
    <col min="10223" max="10223" width="5.7109375" style="8" customWidth="1"/>
    <col min="10224" max="10224" width="27.28515625" style="8" customWidth="1"/>
    <col min="10225" max="10225" width="18.42578125" style="8" customWidth="1"/>
    <col min="10226" max="10226" width="20.28515625" style="8" customWidth="1"/>
    <col min="10227" max="10227" width="12.5703125" style="8" customWidth="1"/>
    <col min="10228" max="10228" width="12.140625" style="8" customWidth="1"/>
    <col min="10229" max="10229" width="8.7109375" style="8" customWidth="1"/>
    <col min="10230" max="10230" width="10.42578125" style="8" customWidth="1"/>
    <col min="10231" max="10231" width="9.28515625" style="8" customWidth="1"/>
    <col min="10232" max="10232" width="11.85546875" style="8" customWidth="1"/>
    <col min="10233" max="10233" width="15.85546875" style="8" customWidth="1"/>
    <col min="10234" max="10478" width="9.140625" style="8"/>
    <col min="10479" max="10479" width="5.7109375" style="8" customWidth="1"/>
    <col min="10480" max="10480" width="27.28515625" style="8" customWidth="1"/>
    <col min="10481" max="10481" width="18.42578125" style="8" customWidth="1"/>
    <col min="10482" max="10482" width="20.28515625" style="8" customWidth="1"/>
    <col min="10483" max="10483" width="12.5703125" style="8" customWidth="1"/>
    <col min="10484" max="10484" width="12.140625" style="8" customWidth="1"/>
    <col min="10485" max="10485" width="8.7109375" style="8" customWidth="1"/>
    <col min="10486" max="10486" width="10.42578125" style="8" customWidth="1"/>
    <col min="10487" max="10487" width="9.28515625" style="8" customWidth="1"/>
    <col min="10488" max="10488" width="11.85546875" style="8" customWidth="1"/>
    <col min="10489" max="10489" width="15.85546875" style="8" customWidth="1"/>
    <col min="10490" max="10734" width="9.140625" style="8"/>
    <col min="10735" max="10735" width="5.7109375" style="8" customWidth="1"/>
    <col min="10736" max="10736" width="27.28515625" style="8" customWidth="1"/>
    <col min="10737" max="10737" width="18.42578125" style="8" customWidth="1"/>
    <col min="10738" max="10738" width="20.28515625" style="8" customWidth="1"/>
    <col min="10739" max="10739" width="12.5703125" style="8" customWidth="1"/>
    <col min="10740" max="10740" width="12.140625" style="8" customWidth="1"/>
    <col min="10741" max="10741" width="8.7109375" style="8" customWidth="1"/>
    <col min="10742" max="10742" width="10.42578125" style="8" customWidth="1"/>
    <col min="10743" max="10743" width="9.28515625" style="8" customWidth="1"/>
    <col min="10744" max="10744" width="11.85546875" style="8" customWidth="1"/>
    <col min="10745" max="10745" width="15.85546875" style="8" customWidth="1"/>
    <col min="10746" max="10990" width="9.140625" style="8"/>
    <col min="10991" max="10991" width="5.7109375" style="8" customWidth="1"/>
    <col min="10992" max="10992" width="27.28515625" style="8" customWidth="1"/>
    <col min="10993" max="10993" width="18.42578125" style="8" customWidth="1"/>
    <col min="10994" max="10994" width="20.28515625" style="8" customWidth="1"/>
    <col min="10995" max="10995" width="12.5703125" style="8" customWidth="1"/>
    <col min="10996" max="10996" width="12.140625" style="8" customWidth="1"/>
    <col min="10997" max="10997" width="8.7109375" style="8" customWidth="1"/>
    <col min="10998" max="10998" width="10.42578125" style="8" customWidth="1"/>
    <col min="10999" max="10999" width="9.28515625" style="8" customWidth="1"/>
    <col min="11000" max="11000" width="11.85546875" style="8" customWidth="1"/>
    <col min="11001" max="11001" width="15.85546875" style="8" customWidth="1"/>
    <col min="11002" max="11246" width="9.140625" style="8"/>
    <col min="11247" max="11247" width="5.7109375" style="8" customWidth="1"/>
    <col min="11248" max="11248" width="27.28515625" style="8" customWidth="1"/>
    <col min="11249" max="11249" width="18.42578125" style="8" customWidth="1"/>
    <col min="11250" max="11250" width="20.28515625" style="8" customWidth="1"/>
    <col min="11251" max="11251" width="12.5703125" style="8" customWidth="1"/>
    <col min="11252" max="11252" width="12.140625" style="8" customWidth="1"/>
    <col min="11253" max="11253" width="8.7109375" style="8" customWidth="1"/>
    <col min="11254" max="11254" width="10.42578125" style="8" customWidth="1"/>
    <col min="11255" max="11255" width="9.28515625" style="8" customWidth="1"/>
    <col min="11256" max="11256" width="11.85546875" style="8" customWidth="1"/>
    <col min="11257" max="11257" width="15.85546875" style="8" customWidth="1"/>
    <col min="11258" max="11502" width="9.140625" style="8"/>
    <col min="11503" max="11503" width="5.7109375" style="8" customWidth="1"/>
    <col min="11504" max="11504" width="27.28515625" style="8" customWidth="1"/>
    <col min="11505" max="11505" width="18.42578125" style="8" customWidth="1"/>
    <col min="11506" max="11506" width="20.28515625" style="8" customWidth="1"/>
    <col min="11507" max="11507" width="12.5703125" style="8" customWidth="1"/>
    <col min="11508" max="11508" width="12.140625" style="8" customWidth="1"/>
    <col min="11509" max="11509" width="8.7109375" style="8" customWidth="1"/>
    <col min="11510" max="11510" width="10.42578125" style="8" customWidth="1"/>
    <col min="11511" max="11511" width="9.28515625" style="8" customWidth="1"/>
    <col min="11512" max="11512" width="11.85546875" style="8" customWidth="1"/>
    <col min="11513" max="11513" width="15.85546875" style="8" customWidth="1"/>
    <col min="11514" max="11758" width="9.140625" style="8"/>
    <col min="11759" max="11759" width="5.7109375" style="8" customWidth="1"/>
    <col min="11760" max="11760" width="27.28515625" style="8" customWidth="1"/>
    <col min="11761" max="11761" width="18.42578125" style="8" customWidth="1"/>
    <col min="11762" max="11762" width="20.28515625" style="8" customWidth="1"/>
    <col min="11763" max="11763" width="12.5703125" style="8" customWidth="1"/>
    <col min="11764" max="11764" width="12.140625" style="8" customWidth="1"/>
    <col min="11765" max="11765" width="8.7109375" style="8" customWidth="1"/>
    <col min="11766" max="11766" width="10.42578125" style="8" customWidth="1"/>
    <col min="11767" max="11767" width="9.28515625" style="8" customWidth="1"/>
    <col min="11768" max="11768" width="11.85546875" style="8" customWidth="1"/>
    <col min="11769" max="11769" width="15.85546875" style="8" customWidth="1"/>
    <col min="11770" max="12014" width="9.140625" style="8"/>
    <col min="12015" max="12015" width="5.7109375" style="8" customWidth="1"/>
    <col min="12016" max="12016" width="27.28515625" style="8" customWidth="1"/>
    <col min="12017" max="12017" width="18.42578125" style="8" customWidth="1"/>
    <col min="12018" max="12018" width="20.28515625" style="8" customWidth="1"/>
    <col min="12019" max="12019" width="12.5703125" style="8" customWidth="1"/>
    <col min="12020" max="12020" width="12.140625" style="8" customWidth="1"/>
    <col min="12021" max="12021" width="8.7109375" style="8" customWidth="1"/>
    <col min="12022" max="12022" width="10.42578125" style="8" customWidth="1"/>
    <col min="12023" max="12023" width="9.28515625" style="8" customWidth="1"/>
    <col min="12024" max="12024" width="11.85546875" style="8" customWidth="1"/>
    <col min="12025" max="12025" width="15.85546875" style="8" customWidth="1"/>
    <col min="12026" max="12270" width="9.140625" style="8"/>
    <col min="12271" max="12271" width="5.7109375" style="8" customWidth="1"/>
    <col min="12272" max="12272" width="27.28515625" style="8" customWidth="1"/>
    <col min="12273" max="12273" width="18.42578125" style="8" customWidth="1"/>
    <col min="12274" max="12274" width="20.28515625" style="8" customWidth="1"/>
    <col min="12275" max="12275" width="12.5703125" style="8" customWidth="1"/>
    <col min="12276" max="12276" width="12.140625" style="8" customWidth="1"/>
    <col min="12277" max="12277" width="8.7109375" style="8" customWidth="1"/>
    <col min="12278" max="12278" width="10.42578125" style="8" customWidth="1"/>
    <col min="12279" max="12279" width="9.28515625" style="8" customWidth="1"/>
    <col min="12280" max="12280" width="11.85546875" style="8" customWidth="1"/>
    <col min="12281" max="12281" width="15.85546875" style="8" customWidth="1"/>
    <col min="12282" max="12526" width="9.140625" style="8"/>
    <col min="12527" max="12527" width="5.7109375" style="8" customWidth="1"/>
    <col min="12528" max="12528" width="27.28515625" style="8" customWidth="1"/>
    <col min="12529" max="12529" width="18.42578125" style="8" customWidth="1"/>
    <col min="12530" max="12530" width="20.28515625" style="8" customWidth="1"/>
    <col min="12531" max="12531" width="12.5703125" style="8" customWidth="1"/>
    <col min="12532" max="12532" width="12.140625" style="8" customWidth="1"/>
    <col min="12533" max="12533" width="8.7109375" style="8" customWidth="1"/>
    <col min="12534" max="12534" width="10.42578125" style="8" customWidth="1"/>
    <col min="12535" max="12535" width="9.28515625" style="8" customWidth="1"/>
    <col min="12536" max="12536" width="11.85546875" style="8" customWidth="1"/>
    <col min="12537" max="12537" width="15.85546875" style="8" customWidth="1"/>
    <col min="12538" max="12782" width="9.140625" style="8"/>
    <col min="12783" max="12783" width="5.7109375" style="8" customWidth="1"/>
    <col min="12784" max="12784" width="27.28515625" style="8" customWidth="1"/>
    <col min="12785" max="12785" width="18.42578125" style="8" customWidth="1"/>
    <col min="12786" max="12786" width="20.28515625" style="8" customWidth="1"/>
    <col min="12787" max="12787" width="12.5703125" style="8" customWidth="1"/>
    <col min="12788" max="12788" width="12.140625" style="8" customWidth="1"/>
    <col min="12789" max="12789" width="8.7109375" style="8" customWidth="1"/>
    <col min="12790" max="12790" width="10.42578125" style="8" customWidth="1"/>
    <col min="12791" max="12791" width="9.28515625" style="8" customWidth="1"/>
    <col min="12792" max="12792" width="11.85546875" style="8" customWidth="1"/>
    <col min="12793" max="12793" width="15.85546875" style="8" customWidth="1"/>
    <col min="12794" max="13038" width="9.140625" style="8"/>
    <col min="13039" max="13039" width="5.7109375" style="8" customWidth="1"/>
    <col min="13040" max="13040" width="27.28515625" style="8" customWidth="1"/>
    <col min="13041" max="13041" width="18.42578125" style="8" customWidth="1"/>
    <col min="13042" max="13042" width="20.28515625" style="8" customWidth="1"/>
    <col min="13043" max="13043" width="12.5703125" style="8" customWidth="1"/>
    <col min="13044" max="13044" width="12.140625" style="8" customWidth="1"/>
    <col min="13045" max="13045" width="8.7109375" style="8" customWidth="1"/>
    <col min="13046" max="13046" width="10.42578125" style="8" customWidth="1"/>
    <col min="13047" max="13047" width="9.28515625" style="8" customWidth="1"/>
    <col min="13048" max="13048" width="11.85546875" style="8" customWidth="1"/>
    <col min="13049" max="13049" width="15.85546875" style="8" customWidth="1"/>
    <col min="13050" max="13294" width="9.140625" style="8"/>
    <col min="13295" max="13295" width="5.7109375" style="8" customWidth="1"/>
    <col min="13296" max="13296" width="27.28515625" style="8" customWidth="1"/>
    <col min="13297" max="13297" width="18.42578125" style="8" customWidth="1"/>
    <col min="13298" max="13298" width="20.28515625" style="8" customWidth="1"/>
    <col min="13299" max="13299" width="12.5703125" style="8" customWidth="1"/>
    <col min="13300" max="13300" width="12.140625" style="8" customWidth="1"/>
    <col min="13301" max="13301" width="8.7109375" style="8" customWidth="1"/>
    <col min="13302" max="13302" width="10.42578125" style="8" customWidth="1"/>
    <col min="13303" max="13303" width="9.28515625" style="8" customWidth="1"/>
    <col min="13304" max="13304" width="11.85546875" style="8" customWidth="1"/>
    <col min="13305" max="13305" width="15.85546875" style="8" customWidth="1"/>
    <col min="13306" max="13550" width="9.140625" style="8"/>
    <col min="13551" max="13551" width="5.7109375" style="8" customWidth="1"/>
    <col min="13552" max="13552" width="27.28515625" style="8" customWidth="1"/>
    <col min="13553" max="13553" width="18.42578125" style="8" customWidth="1"/>
    <col min="13554" max="13554" width="20.28515625" style="8" customWidth="1"/>
    <col min="13555" max="13555" width="12.5703125" style="8" customWidth="1"/>
    <col min="13556" max="13556" width="12.140625" style="8" customWidth="1"/>
    <col min="13557" max="13557" width="8.7109375" style="8" customWidth="1"/>
    <col min="13558" max="13558" width="10.42578125" style="8" customWidth="1"/>
    <col min="13559" max="13559" width="9.28515625" style="8" customWidth="1"/>
    <col min="13560" max="13560" width="11.85546875" style="8" customWidth="1"/>
    <col min="13561" max="13561" width="15.85546875" style="8" customWidth="1"/>
    <col min="13562" max="13806" width="9.140625" style="8"/>
    <col min="13807" max="13807" width="5.7109375" style="8" customWidth="1"/>
    <col min="13808" max="13808" width="27.28515625" style="8" customWidth="1"/>
    <col min="13809" max="13809" width="18.42578125" style="8" customWidth="1"/>
    <col min="13810" max="13810" width="20.28515625" style="8" customWidth="1"/>
    <col min="13811" max="13811" width="12.5703125" style="8" customWidth="1"/>
    <col min="13812" max="13812" width="12.140625" style="8" customWidth="1"/>
    <col min="13813" max="13813" width="8.7109375" style="8" customWidth="1"/>
    <col min="13814" max="13814" width="10.42578125" style="8" customWidth="1"/>
    <col min="13815" max="13815" width="9.28515625" style="8" customWidth="1"/>
    <col min="13816" max="13816" width="11.85546875" style="8" customWidth="1"/>
    <col min="13817" max="13817" width="15.85546875" style="8" customWidth="1"/>
    <col min="13818" max="14062" width="9.140625" style="8"/>
    <col min="14063" max="14063" width="5.7109375" style="8" customWidth="1"/>
    <col min="14064" max="14064" width="27.28515625" style="8" customWidth="1"/>
    <col min="14065" max="14065" width="18.42578125" style="8" customWidth="1"/>
    <col min="14066" max="14066" width="20.28515625" style="8" customWidth="1"/>
    <col min="14067" max="14067" width="12.5703125" style="8" customWidth="1"/>
    <col min="14068" max="14068" width="12.140625" style="8" customWidth="1"/>
    <col min="14069" max="14069" width="8.7109375" style="8" customWidth="1"/>
    <col min="14070" max="14070" width="10.42578125" style="8" customWidth="1"/>
    <col min="14071" max="14071" width="9.28515625" style="8" customWidth="1"/>
    <col min="14072" max="14072" width="11.85546875" style="8" customWidth="1"/>
    <col min="14073" max="14073" width="15.85546875" style="8" customWidth="1"/>
    <col min="14074" max="14318" width="9.140625" style="8"/>
    <col min="14319" max="14319" width="5.7109375" style="8" customWidth="1"/>
    <col min="14320" max="14320" width="27.28515625" style="8" customWidth="1"/>
    <col min="14321" max="14321" width="18.42578125" style="8" customWidth="1"/>
    <col min="14322" max="14322" width="20.28515625" style="8" customWidth="1"/>
    <col min="14323" max="14323" width="12.5703125" style="8" customWidth="1"/>
    <col min="14324" max="14324" width="12.140625" style="8" customWidth="1"/>
    <col min="14325" max="14325" width="8.7109375" style="8" customWidth="1"/>
    <col min="14326" max="14326" width="10.42578125" style="8" customWidth="1"/>
    <col min="14327" max="14327" width="9.28515625" style="8" customWidth="1"/>
    <col min="14328" max="14328" width="11.85546875" style="8" customWidth="1"/>
    <col min="14329" max="14329" width="15.85546875" style="8" customWidth="1"/>
    <col min="14330" max="14574" width="9.140625" style="8"/>
    <col min="14575" max="14575" width="5.7109375" style="8" customWidth="1"/>
    <col min="14576" max="14576" width="27.28515625" style="8" customWidth="1"/>
    <col min="14577" max="14577" width="18.42578125" style="8" customWidth="1"/>
    <col min="14578" max="14578" width="20.28515625" style="8" customWidth="1"/>
    <col min="14579" max="14579" width="12.5703125" style="8" customWidth="1"/>
    <col min="14580" max="14580" width="12.140625" style="8" customWidth="1"/>
    <col min="14581" max="14581" width="8.7109375" style="8" customWidth="1"/>
    <col min="14582" max="14582" width="10.42578125" style="8" customWidth="1"/>
    <col min="14583" max="14583" width="9.28515625" style="8" customWidth="1"/>
    <col min="14584" max="14584" width="11.85546875" style="8" customWidth="1"/>
    <col min="14585" max="14585" width="15.85546875" style="8" customWidth="1"/>
    <col min="14586" max="14830" width="9.140625" style="8"/>
    <col min="14831" max="14831" width="5.7109375" style="8" customWidth="1"/>
    <col min="14832" max="14832" width="27.28515625" style="8" customWidth="1"/>
    <col min="14833" max="14833" width="18.42578125" style="8" customWidth="1"/>
    <col min="14834" max="14834" width="20.28515625" style="8" customWidth="1"/>
    <col min="14835" max="14835" width="12.5703125" style="8" customWidth="1"/>
    <col min="14836" max="14836" width="12.140625" style="8" customWidth="1"/>
    <col min="14837" max="14837" width="8.7109375" style="8" customWidth="1"/>
    <col min="14838" max="14838" width="10.42578125" style="8" customWidth="1"/>
    <col min="14839" max="14839" width="9.28515625" style="8" customWidth="1"/>
    <col min="14840" max="14840" width="11.85546875" style="8" customWidth="1"/>
    <col min="14841" max="14841" width="15.85546875" style="8" customWidth="1"/>
    <col min="14842" max="15086" width="9.140625" style="8"/>
    <col min="15087" max="15087" width="5.7109375" style="8" customWidth="1"/>
    <col min="15088" max="15088" width="27.28515625" style="8" customWidth="1"/>
    <col min="15089" max="15089" width="18.42578125" style="8" customWidth="1"/>
    <col min="15090" max="15090" width="20.28515625" style="8" customWidth="1"/>
    <col min="15091" max="15091" width="12.5703125" style="8" customWidth="1"/>
    <col min="15092" max="15092" width="12.140625" style="8" customWidth="1"/>
    <col min="15093" max="15093" width="8.7109375" style="8" customWidth="1"/>
    <col min="15094" max="15094" width="10.42578125" style="8" customWidth="1"/>
    <col min="15095" max="15095" width="9.28515625" style="8" customWidth="1"/>
    <col min="15096" max="15096" width="11.85546875" style="8" customWidth="1"/>
    <col min="15097" max="15097" width="15.85546875" style="8" customWidth="1"/>
    <col min="15098" max="15342" width="9.140625" style="8"/>
    <col min="15343" max="15343" width="5.7109375" style="8" customWidth="1"/>
    <col min="15344" max="15344" width="27.28515625" style="8" customWidth="1"/>
    <col min="15345" max="15345" width="18.42578125" style="8" customWidth="1"/>
    <col min="15346" max="15346" width="20.28515625" style="8" customWidth="1"/>
    <col min="15347" max="15347" width="12.5703125" style="8" customWidth="1"/>
    <col min="15348" max="15348" width="12.140625" style="8" customWidth="1"/>
    <col min="15349" max="15349" width="8.7109375" style="8" customWidth="1"/>
    <col min="15350" max="15350" width="10.42578125" style="8" customWidth="1"/>
    <col min="15351" max="15351" width="9.28515625" style="8" customWidth="1"/>
    <col min="15352" max="15352" width="11.85546875" style="8" customWidth="1"/>
    <col min="15353" max="15353" width="15.85546875" style="8" customWidth="1"/>
    <col min="15354" max="15598" width="9.140625" style="8"/>
    <col min="15599" max="15599" width="5.7109375" style="8" customWidth="1"/>
    <col min="15600" max="15600" width="27.28515625" style="8" customWidth="1"/>
    <col min="15601" max="15601" width="18.42578125" style="8" customWidth="1"/>
    <col min="15602" max="15602" width="20.28515625" style="8" customWidth="1"/>
    <col min="15603" max="15603" width="12.5703125" style="8" customWidth="1"/>
    <col min="15604" max="15604" width="12.140625" style="8" customWidth="1"/>
    <col min="15605" max="15605" width="8.7109375" style="8" customWidth="1"/>
    <col min="15606" max="15606" width="10.42578125" style="8" customWidth="1"/>
    <col min="15607" max="15607" width="9.28515625" style="8" customWidth="1"/>
    <col min="15608" max="15608" width="11.85546875" style="8" customWidth="1"/>
    <col min="15609" max="15609" width="15.85546875" style="8" customWidth="1"/>
    <col min="15610" max="15854" width="9.140625" style="8"/>
    <col min="15855" max="15855" width="5.7109375" style="8" customWidth="1"/>
    <col min="15856" max="15856" width="27.28515625" style="8" customWidth="1"/>
    <col min="15857" max="15857" width="18.42578125" style="8" customWidth="1"/>
    <col min="15858" max="15858" width="20.28515625" style="8" customWidth="1"/>
    <col min="15859" max="15859" width="12.5703125" style="8" customWidth="1"/>
    <col min="15860" max="15860" width="12.140625" style="8" customWidth="1"/>
    <col min="15861" max="15861" width="8.7109375" style="8" customWidth="1"/>
    <col min="15862" max="15862" width="10.42578125" style="8" customWidth="1"/>
    <col min="15863" max="15863" width="9.28515625" style="8" customWidth="1"/>
    <col min="15864" max="15864" width="11.85546875" style="8" customWidth="1"/>
    <col min="15865" max="15865" width="15.85546875" style="8" customWidth="1"/>
    <col min="15866" max="16110" width="9.140625" style="8"/>
    <col min="16111" max="16111" width="5.7109375" style="8" customWidth="1"/>
    <col min="16112" max="16112" width="27.28515625" style="8" customWidth="1"/>
    <col min="16113" max="16113" width="18.42578125" style="8" customWidth="1"/>
    <col min="16114" max="16114" width="20.28515625" style="8" customWidth="1"/>
    <col min="16115" max="16115" width="12.5703125" style="8" customWidth="1"/>
    <col min="16116" max="16116" width="12.140625" style="8" customWidth="1"/>
    <col min="16117" max="16117" width="8.7109375" style="8" customWidth="1"/>
    <col min="16118" max="16118" width="10.42578125" style="8" customWidth="1"/>
    <col min="16119" max="16119" width="9.28515625" style="8" customWidth="1"/>
    <col min="16120" max="16120" width="11.85546875" style="8" customWidth="1"/>
    <col min="16121" max="16121" width="15.85546875" style="8" customWidth="1"/>
    <col min="16122" max="16384" width="9.140625" style="8"/>
  </cols>
  <sheetData>
    <row r="1" spans="1:5" ht="25.5" customHeight="1" thickBot="1" x14ac:dyDescent="0.3">
      <c r="A1" s="201" t="s">
        <v>136</v>
      </c>
      <c r="B1" s="202"/>
      <c r="C1" s="202"/>
      <c r="D1" s="202"/>
      <c r="E1" s="253"/>
    </row>
    <row r="2" spans="1:5" ht="20.25" customHeight="1" x14ac:dyDescent="0.25">
      <c r="A2" s="176" t="s">
        <v>144</v>
      </c>
      <c r="B2" s="177"/>
      <c r="C2" s="177"/>
      <c r="D2" s="177"/>
      <c r="E2" s="178"/>
    </row>
    <row r="3" spans="1:5" ht="15.75" thickBot="1" x14ac:dyDescent="0.3">
      <c r="A3" s="179"/>
      <c r="B3" s="180"/>
      <c r="C3" s="180"/>
      <c r="D3" s="180"/>
      <c r="E3" s="181"/>
    </row>
    <row r="4" spans="1:5" ht="21" customHeight="1" thickBot="1" x14ac:dyDescent="0.3">
      <c r="A4" s="203" t="s">
        <v>0</v>
      </c>
      <c r="B4" s="186" t="s">
        <v>13</v>
      </c>
      <c r="C4" s="187"/>
      <c r="D4" s="205" t="s">
        <v>14</v>
      </c>
      <c r="E4" s="53" t="s">
        <v>115</v>
      </c>
    </row>
    <row r="5" spans="1:5" ht="15.75" thickBot="1" x14ac:dyDescent="0.3">
      <c r="A5" s="237"/>
      <c r="B5" s="95"/>
      <c r="C5" s="98" t="s">
        <v>161</v>
      </c>
      <c r="D5" s="254"/>
      <c r="E5" s="1" t="s">
        <v>15</v>
      </c>
    </row>
    <row r="6" spans="1:5" ht="13.5" customHeight="1" x14ac:dyDescent="0.25">
      <c r="A6" s="44">
        <v>1</v>
      </c>
      <c r="B6" s="45" t="s">
        <v>16</v>
      </c>
      <c r="C6" s="45" t="s">
        <v>180</v>
      </c>
      <c r="D6" s="46" t="s">
        <v>2</v>
      </c>
      <c r="E6" s="54">
        <f>1.54+1.54+8.2+25.2+25.8</f>
        <v>62.28</v>
      </c>
    </row>
    <row r="7" spans="1:5" s="2" customFormat="1" x14ac:dyDescent="0.25">
      <c r="A7" s="23">
        <v>2</v>
      </c>
      <c r="B7" s="34" t="s">
        <v>42</v>
      </c>
      <c r="C7" s="34" t="s">
        <v>181</v>
      </c>
      <c r="D7" s="10" t="s">
        <v>2</v>
      </c>
      <c r="E7" s="42">
        <f>6.72+3.36+8.96+17.98+1.32+1.13+0.5+0.38+15.2</f>
        <v>55.55</v>
      </c>
    </row>
    <row r="8" spans="1:5" s="2" customFormat="1" ht="15" customHeight="1" x14ac:dyDescent="0.25">
      <c r="A8" s="23">
        <v>3</v>
      </c>
      <c r="B8" s="35" t="s">
        <v>50</v>
      </c>
      <c r="C8" s="35" t="s">
        <v>182</v>
      </c>
      <c r="D8" s="10" t="s">
        <v>2</v>
      </c>
      <c r="E8" s="3">
        <f>10+6</f>
        <v>16</v>
      </c>
    </row>
    <row r="9" spans="1:5" s="2" customFormat="1" ht="28.5" x14ac:dyDescent="0.25">
      <c r="A9" s="23">
        <v>4</v>
      </c>
      <c r="B9" s="38" t="s">
        <v>62</v>
      </c>
      <c r="C9" s="34" t="s">
        <v>183</v>
      </c>
      <c r="D9" s="10" t="s">
        <v>2</v>
      </c>
      <c r="E9" s="55">
        <v>10</v>
      </c>
    </row>
    <row r="10" spans="1:5" s="2" customFormat="1" ht="28.5" x14ac:dyDescent="0.25">
      <c r="A10" s="23">
        <v>5</v>
      </c>
      <c r="B10" s="41" t="s">
        <v>66</v>
      </c>
      <c r="C10" s="34" t="s">
        <v>184</v>
      </c>
      <c r="D10" s="10" t="s">
        <v>67</v>
      </c>
      <c r="E10" s="3">
        <v>15</v>
      </c>
    </row>
    <row r="11" spans="1:5" s="2" customFormat="1" ht="42.75" x14ac:dyDescent="0.25">
      <c r="A11" s="23">
        <v>6</v>
      </c>
      <c r="B11" s="34" t="s">
        <v>81</v>
      </c>
      <c r="C11" s="37" t="s">
        <v>185</v>
      </c>
      <c r="D11" s="10" t="s">
        <v>2</v>
      </c>
      <c r="E11" s="3">
        <f>11.04+1.54</f>
        <v>12.579999999999998</v>
      </c>
    </row>
    <row r="12" spans="1:5" s="2" customFormat="1" ht="13.5" customHeight="1" x14ac:dyDescent="0.25">
      <c r="A12" s="23">
        <v>7</v>
      </c>
      <c r="B12" s="31" t="s">
        <v>92</v>
      </c>
      <c r="C12" s="37" t="s">
        <v>170</v>
      </c>
      <c r="D12" s="22" t="s">
        <v>2</v>
      </c>
      <c r="E12" s="56">
        <v>160</v>
      </c>
    </row>
    <row r="13" spans="1:5" s="2" customFormat="1" ht="28.5" x14ac:dyDescent="0.25">
      <c r="A13" s="23">
        <v>8</v>
      </c>
      <c r="B13" s="34" t="s">
        <v>239</v>
      </c>
      <c r="C13" s="84" t="s">
        <v>173</v>
      </c>
      <c r="D13" s="10" t="s">
        <v>2</v>
      </c>
      <c r="E13" s="124">
        <v>30</v>
      </c>
    </row>
    <row r="14" spans="1:5" s="2" customFormat="1" ht="15.75" thickBot="1" x14ac:dyDescent="0.3">
      <c r="A14" s="89">
        <v>9</v>
      </c>
      <c r="B14" s="90" t="s">
        <v>186</v>
      </c>
      <c r="C14" s="91" t="s">
        <v>240</v>
      </c>
      <c r="D14" s="92" t="s">
        <v>2</v>
      </c>
      <c r="E14" s="93">
        <v>34.200000000000003</v>
      </c>
    </row>
    <row r="15" spans="1:5" ht="21" thickBot="1" x14ac:dyDescent="0.35">
      <c r="A15" s="224" t="s">
        <v>93</v>
      </c>
      <c r="B15" s="225"/>
      <c r="C15" s="225"/>
      <c r="D15" s="225"/>
      <c r="E15" s="47">
        <f>SUM(E6:E14)</f>
        <v>395.60999999999996</v>
      </c>
    </row>
    <row r="16" spans="1:5" ht="12.75" customHeight="1" x14ac:dyDescent="0.3">
      <c r="D16" s="4"/>
    </row>
    <row r="17" spans="2:3" ht="15.75" customHeight="1" x14ac:dyDescent="0.3">
      <c r="B17" s="7"/>
      <c r="C17" s="5"/>
    </row>
  </sheetData>
  <mergeCells count="6">
    <mergeCell ref="A15:D15"/>
    <mergeCell ref="B4:C4"/>
    <mergeCell ref="A1:E1"/>
    <mergeCell ref="A2:E3"/>
    <mergeCell ref="A4:A5"/>
    <mergeCell ref="D4:D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Zał.6 Krzewy_cięcia s-f</vt:lpstr>
      <vt:lpstr>Zał.6A Krzewy_cięcia s-f (3l)</vt:lpstr>
      <vt:lpstr>Zał.7 Krzewy_kształtowane</vt:lpstr>
      <vt:lpstr>Zał.8 Krzewy_cięcia odmładzając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kbarwinek</dc:creator>
  <cp:lastModifiedBy>ezasada</cp:lastModifiedBy>
  <cp:lastPrinted>2024-10-21T08:36:17Z</cp:lastPrinted>
  <dcterms:created xsi:type="dcterms:W3CDTF">2020-02-21T07:06:44Z</dcterms:created>
  <dcterms:modified xsi:type="dcterms:W3CDTF">2024-11-15T12:08:28Z</dcterms:modified>
</cp:coreProperties>
</file>