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sgrzy\Desktop\Zamówienia\Zamówienia 2025\postępowania\ZP.271.1.2025 Orkanówka 2\Załączniki\"/>
    </mc:Choice>
  </mc:AlternateContent>
  <xr:revisionPtr revIDLastSave="0" documentId="13_ncr:1_{87BE8351-926D-4358-A135-72E56B5477D9}" xr6:coauthVersionLast="47" xr6:coauthVersionMax="47" xr10:uidLastSave="{00000000-0000-0000-0000-000000000000}"/>
  <bookViews>
    <workbookView xWindow="-120" yWindow="-120" windowWidth="29040" windowHeight="15720" xr2:uid="{70238DFA-5167-41C7-B989-49DBC39DBB67}"/>
  </bookViews>
  <sheets>
    <sheet name="Kosztorys" sheetId="11" r:id="rId1"/>
  </sheets>
  <definedNames>
    <definedName name="_xlnm.Print_Area" localSheetId="0">Kosztorys!$B$2:$J$178</definedName>
    <definedName name="_xlnm.Print_Titles" localSheetId="0">Kosztorys!$2:$4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8" i="11" l="1"/>
  <c r="H177" i="11"/>
  <c r="H176" i="11"/>
  <c r="H174" i="11"/>
  <c r="H173" i="11"/>
  <c r="H172" i="11"/>
  <c r="H170" i="11"/>
  <c r="H169" i="11"/>
  <c r="H168" i="11"/>
  <c r="H167" i="11"/>
  <c r="H166" i="11"/>
  <c r="H164" i="11"/>
  <c r="H163" i="11"/>
  <c r="H162" i="11"/>
  <c r="H160" i="11"/>
  <c r="H159" i="11"/>
  <c r="H158" i="11"/>
  <c r="H156" i="11"/>
  <c r="H155" i="11"/>
  <c r="H154" i="11"/>
  <c r="H153" i="11"/>
  <c r="H152" i="11"/>
  <c r="H148" i="11"/>
  <c r="H147" i="11"/>
  <c r="H146" i="11"/>
  <c r="H145" i="11"/>
  <c r="H143" i="11"/>
  <c r="H142" i="11"/>
  <c r="H141" i="11"/>
  <c r="H140" i="11"/>
  <c r="H139" i="11"/>
  <c r="H138" i="11"/>
  <c r="H136" i="11"/>
  <c r="H135" i="11"/>
  <c r="H134" i="11"/>
  <c r="H132" i="11"/>
  <c r="H131" i="11"/>
  <c r="H130" i="11"/>
  <c r="H129" i="11"/>
  <c r="H127" i="11"/>
  <c r="H126" i="11"/>
  <c r="H125" i="11"/>
  <c r="H124" i="11"/>
  <c r="H123" i="11"/>
  <c r="H121" i="11"/>
  <c r="H120" i="11"/>
  <c r="H119" i="11"/>
  <c r="H118" i="11"/>
  <c r="H117" i="11"/>
  <c r="H116" i="11"/>
  <c r="H115" i="11"/>
  <c r="H114" i="11"/>
  <c r="H112" i="11"/>
  <c r="H111" i="11"/>
  <c r="H109" i="11"/>
  <c r="H108" i="11"/>
  <c r="H105" i="11"/>
  <c r="H104" i="11"/>
  <c r="H103" i="11"/>
  <c r="H102" i="11"/>
  <c r="H100" i="11"/>
  <c r="H99" i="11"/>
  <c r="H98" i="11"/>
  <c r="H97" i="11"/>
  <c r="H95" i="11"/>
  <c r="H94" i="11"/>
  <c r="H93" i="11"/>
  <c r="H92" i="11"/>
  <c r="H91" i="11"/>
  <c r="H90" i="11"/>
  <c r="H88" i="11"/>
  <c r="H87" i="11"/>
  <c r="H86" i="11"/>
  <c r="H85" i="11"/>
  <c r="H84" i="11"/>
  <c r="H81" i="11"/>
  <c r="H80" i="11"/>
  <c r="H79" i="11"/>
  <c r="H78" i="11"/>
  <c r="H77" i="11"/>
  <c r="H76" i="11"/>
  <c r="H75" i="11"/>
  <c r="H74" i="11"/>
  <c r="H72" i="11"/>
  <c r="H71" i="11"/>
  <c r="H70" i="11"/>
  <c r="H69" i="11"/>
  <c r="H67" i="11"/>
  <c r="H66" i="11"/>
  <c r="H65" i="11"/>
  <c r="H64" i="11"/>
  <c r="H63" i="11"/>
  <c r="H62" i="11"/>
  <c r="H60" i="11"/>
  <c r="H59" i="11"/>
  <c r="H58" i="11"/>
  <c r="H57" i="11"/>
  <c r="H56" i="11"/>
  <c r="H55" i="11"/>
  <c r="H54" i="11"/>
  <c r="H52" i="11"/>
  <c r="H51" i="11"/>
  <c r="H50" i="11"/>
  <c r="H49" i="11"/>
  <c r="H48" i="11"/>
  <c r="H47" i="11"/>
  <c r="H45" i="11"/>
  <c r="H44" i="11"/>
  <c r="H43" i="11"/>
  <c r="H41" i="11"/>
  <c r="H40" i="11"/>
  <c r="H38" i="11"/>
  <c r="H37" i="11"/>
  <c r="H36" i="11"/>
  <c r="H34" i="11"/>
  <c r="H33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4" i="11"/>
  <c r="H13" i="11"/>
  <c r="H12" i="11"/>
  <c r="H11" i="11"/>
  <c r="H6" i="11"/>
  <c r="H10" i="11"/>
  <c r="H73" i="11" l="1"/>
  <c r="H175" i="11"/>
  <c r="H171" i="11"/>
  <c r="H157" i="11"/>
  <c r="H144" i="11"/>
  <c r="H137" i="11"/>
  <c r="H133" i="11"/>
  <c r="H128" i="11"/>
  <c r="H122" i="11"/>
  <c r="H89" i="11"/>
  <c r="H68" i="11"/>
  <c r="H39" i="11"/>
  <c r="H42" i="11"/>
  <c r="H9" i="11"/>
  <c r="H165" i="11"/>
  <c r="H161" i="11"/>
  <c r="H113" i="11"/>
  <c r="H110" i="11"/>
  <c r="H107" i="11"/>
  <c r="H96" i="11"/>
  <c r="H83" i="11"/>
  <c r="H35" i="11" l="1"/>
  <c r="H61" i="11"/>
  <c r="H151" i="11"/>
  <c r="H46" i="11"/>
  <c r="H53" i="11"/>
  <c r="H15" i="11"/>
  <c r="H101" i="11"/>
  <c r="H106" i="11"/>
  <c r="H150" i="11"/>
  <c r="H149" i="11" l="1"/>
  <c r="H82" i="11"/>
  <c r="H32" i="11"/>
  <c r="H31" i="11" l="1"/>
  <c r="H8" i="11" l="1"/>
  <c r="H7" i="11" l="1"/>
  <c r="H5" i="11" l="1"/>
  <c r="I5" i="11" l="1"/>
</calcChain>
</file>

<file path=xl/sharedStrings.xml><?xml version="1.0" encoding="utf-8"?>
<sst xmlns="http://schemas.openxmlformats.org/spreadsheetml/2006/main" count="213" uniqueCount="190">
  <si>
    <t>Cena</t>
  </si>
  <si>
    <t>Parametr</t>
  </si>
  <si>
    <t>Element kosztów</t>
  </si>
  <si>
    <t>Wartość netto</t>
  </si>
  <si>
    <t>Zagospodarowanie terenu</t>
  </si>
  <si>
    <t>Roboty budowlane</t>
  </si>
  <si>
    <t>dach</t>
  </si>
  <si>
    <t>posadzki</t>
  </si>
  <si>
    <t>wodociągowe</t>
  </si>
  <si>
    <t>kanalizacyjne</t>
  </si>
  <si>
    <t>co</t>
  </si>
  <si>
    <t>wentylacja</t>
  </si>
  <si>
    <t>światło</t>
  </si>
  <si>
    <t>komputerowa</t>
  </si>
  <si>
    <t>alarmowa</t>
  </si>
  <si>
    <t>elewacja</t>
  </si>
  <si>
    <t>stolarka okienna</t>
  </si>
  <si>
    <t>stolarka drzwiowa</t>
  </si>
  <si>
    <t>Instalacje sanitarne</t>
  </si>
  <si>
    <t>Instalacje elektryczne</t>
  </si>
  <si>
    <t>Roboty budowlano-konserwatorskie</t>
  </si>
  <si>
    <t>Budynek</t>
  </si>
  <si>
    <t>wc</t>
  </si>
  <si>
    <t>kamienne</t>
  </si>
  <si>
    <t>ściany i skosy</t>
  </si>
  <si>
    <t>drewniane</t>
  </si>
  <si>
    <t>tynkowane</t>
  </si>
  <si>
    <t xml:space="preserve">impregnacja  z ujednoliceniem całości dachu </t>
  </si>
  <si>
    <t>elementy wykończenia zewnętrzego</t>
  </si>
  <si>
    <t>barierka zewnętrzna schodów na parter</t>
  </si>
  <si>
    <t>barierka zejścia do piwnicy</t>
  </si>
  <si>
    <t>posadzki kamienne</t>
  </si>
  <si>
    <t>posadzki z desek</t>
  </si>
  <si>
    <t>posadzki techniczne</t>
  </si>
  <si>
    <t>konserwacja istniejących schodów</t>
  </si>
  <si>
    <t>stropy  i  sklepienia</t>
  </si>
  <si>
    <t>żelbetowe</t>
  </si>
  <si>
    <t>płytko ceramiczne</t>
  </si>
  <si>
    <t>okładziny g-k</t>
  </si>
  <si>
    <t>drewniane z belkowaniem</t>
  </si>
  <si>
    <t>elementy wypełnień werand</t>
  </si>
  <si>
    <t>Roboty rozbiórkowe i pomocnicze</t>
  </si>
  <si>
    <t>rozbiórka schodów kręconych</t>
  </si>
  <si>
    <t>wykonanie okładziny drewnianej nowych schodów z barierką</t>
  </si>
  <si>
    <t>rozbiórka podłóg i warstw podposadzkowych</t>
  </si>
  <si>
    <t xml:space="preserve">rozbiórka okładzin ścian i izolacji </t>
  </si>
  <si>
    <t>rozbiórka izolacji i podestów strychów</t>
  </si>
  <si>
    <t>rozbiórka schodów do piwnicy</t>
  </si>
  <si>
    <t>podbicie ścian piwnic</t>
  </si>
  <si>
    <t>podbicie ścian obwodowych i węgłów wewnętrznych</t>
  </si>
  <si>
    <t>pogłębienie piwnic</t>
  </si>
  <si>
    <t>wykonanie przepony piwnic</t>
  </si>
  <si>
    <t>wykonanie izolacji zewnętrznej piwnic</t>
  </si>
  <si>
    <t xml:space="preserve">wykonanie konstrukcji stalowej schodów </t>
  </si>
  <si>
    <t>odtworzenie stropu drewnianego  w miejscu schodów kręconych</t>
  </si>
  <si>
    <t>Roboty budowlano-konstrukcyjne</t>
  </si>
  <si>
    <t>demontaz drewnianego stropu na klatkę schodową 
z koniecznymi przeróbkami konstrukcji ściany stolcowej</t>
  </si>
  <si>
    <t>wyłaz w klasie ppoż</t>
  </si>
  <si>
    <t>ścianka wydzielająca strefę ppoż</t>
  </si>
  <si>
    <t>elementy wykończenia wnętrza</t>
  </si>
  <si>
    <t>wyposażenie łazienki dla niepełnosprawnych</t>
  </si>
  <si>
    <t>nowe ścianki wydzielające w konstrukcji drewnianej I piętra</t>
  </si>
  <si>
    <t>wykonanie płaszcza żelbetowego sklepienia w klasie ppoż</t>
  </si>
  <si>
    <t>zabezpieczenie stropu  żelbetowego w klasie ppoż</t>
  </si>
  <si>
    <t>wyposażenie meblowe zaplecza sali konferencyjnej</t>
  </si>
  <si>
    <t>ekran projekcyjny</t>
  </si>
  <si>
    <t>monitor projekcyjny</t>
  </si>
  <si>
    <t>izolacjia odcinająca pozioma pod konstrukcją drewnianą</t>
  </si>
  <si>
    <t xml:space="preserve">podkłady pod posadzki na gruncie </t>
  </si>
  <si>
    <t>podkłady pod posadzki na stropach drewnianych</t>
  </si>
  <si>
    <t>układ hydroforowy</t>
  </si>
  <si>
    <t>zawór czerpalny</t>
  </si>
  <si>
    <t>bateria</t>
  </si>
  <si>
    <t>ruraż</t>
  </si>
  <si>
    <t>bojler cwu</t>
  </si>
  <si>
    <t>zlew</t>
  </si>
  <si>
    <t>umywalka</t>
  </si>
  <si>
    <t>wpust podłogowy</t>
  </si>
  <si>
    <t>spody i piony</t>
  </si>
  <si>
    <t>podejścia</t>
  </si>
  <si>
    <t>grzejniki posadzkowe</t>
  </si>
  <si>
    <t>grzejniki retro</t>
  </si>
  <si>
    <t>podgrzewacz elektryczny z układami pompowymi</t>
  </si>
  <si>
    <t xml:space="preserve">kanały </t>
  </si>
  <si>
    <t>centrale wentylacyjne ze sterowaniem</t>
  </si>
  <si>
    <t>okablowanie</t>
  </si>
  <si>
    <t>rozdzielnie</t>
  </si>
  <si>
    <t>rozdzielnia główna</t>
  </si>
  <si>
    <t>tablice rozdzielcze sektorowe + wlz</t>
  </si>
  <si>
    <t>wentylatory kanałowe</t>
  </si>
  <si>
    <t>kratki</t>
  </si>
  <si>
    <t>gniazda</t>
  </si>
  <si>
    <t>lampy</t>
  </si>
  <si>
    <t>podejścia pod oświetlenie gablot</t>
  </si>
  <si>
    <t>system wieszania obrazów</t>
  </si>
  <si>
    <t>łączniki</t>
  </si>
  <si>
    <t>oświetlenie awaryjne</t>
  </si>
  <si>
    <t>oświetlenie ewakuacyjne</t>
  </si>
  <si>
    <t>ROP i wyłączniki PPOŻ</t>
  </si>
  <si>
    <t>czujki</t>
  </si>
  <si>
    <t>SSP</t>
  </si>
  <si>
    <t>ruter</t>
  </si>
  <si>
    <t>gniazda RJ</t>
  </si>
  <si>
    <t>switch</t>
  </si>
  <si>
    <t>rejestrator</t>
  </si>
  <si>
    <t>kamery zewnętrzne</t>
  </si>
  <si>
    <t>kamery wewnętrzne</t>
  </si>
  <si>
    <t>przyzywowa wc</t>
  </si>
  <si>
    <t>centralka</t>
  </si>
  <si>
    <t>elektryczne</t>
  </si>
  <si>
    <t>przyłacza i instalacje</t>
  </si>
  <si>
    <t>deszczowe</t>
  </si>
  <si>
    <t>zieleń - łąka, trawnik</t>
  </si>
  <si>
    <t>nawierzchnie utwardzone - kamienna</t>
  </si>
  <si>
    <t>przyłącze elektryczne</t>
  </si>
  <si>
    <t>zbiornik szczelny na nieczystości</t>
  </si>
  <si>
    <t>przyłącze</t>
  </si>
  <si>
    <t>kanał</t>
  </si>
  <si>
    <t>studzienka</t>
  </si>
  <si>
    <t>złącze zewnętrzne ziemne z zasilaniem</t>
  </si>
  <si>
    <t>lampy typu parkowego z zasilaniem</t>
  </si>
  <si>
    <t>czyszczenie istniejkącej studni</t>
  </si>
  <si>
    <t>elementy zewnętrzne</t>
  </si>
  <si>
    <t>odnowienie obudowy studni</t>
  </si>
  <si>
    <t>zbiornik na wodę deszczową</t>
  </si>
  <si>
    <t>drenaż opaskowy</t>
  </si>
  <si>
    <t>dren wenecki od strony południowej</t>
  </si>
  <si>
    <t>kanały desczowe</t>
  </si>
  <si>
    <t>studzienki</t>
  </si>
  <si>
    <t>Całość inwestycji</t>
  </si>
  <si>
    <t>otok odgromienia</t>
  </si>
  <si>
    <t>studnia wiercona  z zasilaniem</t>
  </si>
  <si>
    <t>ukształtowanie i wykończenie terenu</t>
  </si>
  <si>
    <t>ławostoły</t>
  </si>
  <si>
    <t>kosze na śmieci</t>
  </si>
  <si>
    <t>konieczne prace przy kominach , związane i wynikające z innych prac</t>
  </si>
  <si>
    <t>wykonanie pieca kuchnennego glinianego z rozbiórką istniejącego</t>
  </si>
  <si>
    <t>profilowanie terenu od strony południowej</t>
  </si>
  <si>
    <t>centrala sterowania oświetleniem</t>
  </si>
  <si>
    <t>panel wyniesiony</t>
  </si>
  <si>
    <t>lampy terenowe iluminacji obiektu</t>
  </si>
  <si>
    <t>wykonanie remontu konserwatorskiego oryginalnych pieców</t>
  </si>
  <si>
    <t>rolety okienne w sali konferencyjnej</t>
  </si>
  <si>
    <t>wyposażenie i oznaczenia ppoż zgodnie z ekspertyza ppoż i ogólnymi przepisami</t>
  </si>
  <si>
    <t>remont konstrukcji zrębowej</t>
  </si>
  <si>
    <t>konserwacja drzwi filunkowych</t>
  </si>
  <si>
    <t>konserwacja drzwi dwuskrzydłowych stylizowanych</t>
  </si>
  <si>
    <t>drzwi techniczne</t>
  </si>
  <si>
    <t>remont deskowań i elementów deskowanych elewacji</t>
  </si>
  <si>
    <t>remont elementów kamiennych i elewacji</t>
  </si>
  <si>
    <t>konserwacja z modernizacją oknien skrzynkowych</t>
  </si>
  <si>
    <t xml:space="preserve">okna werand - demontaż i wymiana na okna  z wkładami termicznymi </t>
  </si>
  <si>
    <t>drzwi filunkowe  -wykonanie nowych na wzór istniejących</t>
  </si>
  <si>
    <t>konserwacja z modernizacją drzwi skrzynkowych</t>
  </si>
  <si>
    <t>drzwi deskowe  - wykonanie nowych na wzór istniejących lub konserwacja istniejących</t>
  </si>
  <si>
    <t>drobne remonty dach w tym drobne konieczne wymiany gontu, obróbek itp.</t>
  </si>
  <si>
    <t>Wartość butto</t>
  </si>
  <si>
    <t>monitoring</t>
  </si>
  <si>
    <t>audio - video</t>
  </si>
  <si>
    <t>głośniki</t>
  </si>
  <si>
    <t>jednostka centralna</t>
  </si>
  <si>
    <t>szynoprzewody z reflektorami</t>
  </si>
  <si>
    <t>Ograniczenia wykonawcze</t>
  </si>
  <si>
    <t>w zakresie odtworzenia stanu istnijącego</t>
  </si>
  <si>
    <t>ograniczenienie zakresu</t>
  </si>
  <si>
    <t>rezygnacja z wykonania</t>
  </si>
  <si>
    <t>rezygnacja z dostawy ( do wykonania okablowanie)</t>
  </si>
  <si>
    <t>centrala ppoż</t>
  </si>
  <si>
    <t>rezygnacja</t>
  </si>
  <si>
    <t>rezygnacja z wymiany
jedynie konserwacja</t>
  </si>
  <si>
    <t>bez rekoloryzacji, drobne prace naprawcze i regulacje</t>
  </si>
  <si>
    <t>wykonanie jedynie w nowo kreowanych pomieszczeniach</t>
  </si>
  <si>
    <t>w zakresie odtworzenia stanu istnieącego</t>
  </si>
  <si>
    <t>rekonstrukcja  okienka podawczego</t>
  </si>
  <si>
    <t>jedynie konieczne prace naprawcze i impregnacja ppoż</t>
  </si>
  <si>
    <t>jedynie prace konstrukcyjne naprawcze bez ostatecznych prac wykonczeniowych  w zakresie elewacji</t>
  </si>
  <si>
    <t xml:space="preserve">rezygnacja z czyszczenia wtórnego lakierowania, jedynie regulacja, konieczne naprawy </t>
  </si>
  <si>
    <t>bez modernizacji, wymiany szyb na zestawy termiczne bez rekoloryzacji,  konieczne  prace naprawcze i regulacje oraz konieczna konserwawacja</t>
  </si>
  <si>
    <t xml:space="preserve">drobne prace naprawcze, rezygnacja z czyszczenia wtórnego  lakierowania,  </t>
  </si>
  <si>
    <t>jedynie konserwacja, bez docieplenie i rekonstrukcji od strony wewnętrznej</t>
  </si>
  <si>
    <t>jedynie prace konstrukcyjne naprawcze i impregnacja ppoż ,rezygnacja z czyszczenia wtórnego lakierowania</t>
  </si>
  <si>
    <t>rezygnacja z dostawy rolet ( do wykonania okablowanie)</t>
  </si>
  <si>
    <t>rezygnacja z dostawy  szynoprzewodów i reflektorów (do wykonania okablowanie)</t>
  </si>
  <si>
    <t>gabloty ekspozycyjne</t>
  </si>
  <si>
    <t>Dokumentacja projektowa</t>
  </si>
  <si>
    <t xml:space="preserve">wykonanie nowego otworu drzwiowego z przedsionka do kuchni </t>
  </si>
  <si>
    <t>jedynie prace naprawcze i impregnacja ppoż</t>
  </si>
  <si>
    <r>
      <t xml:space="preserve">zakres wykonawczy
</t>
    </r>
    <r>
      <rPr>
        <b/>
        <sz val="12"/>
        <color theme="1"/>
        <rFont val="Arial Narrow"/>
        <family val="2"/>
        <charset val="238"/>
      </rPr>
      <t>(ograniczony zakres umożliwiajacy odbiór i przekazanie do użytkowania)</t>
    </r>
  </si>
  <si>
    <r>
      <t xml:space="preserve">zakres projektowy
</t>
    </r>
    <r>
      <rPr>
        <b/>
        <sz val="11"/>
        <color theme="1"/>
        <rFont val="Arial Narrow"/>
        <family val="2"/>
        <charset val="238"/>
      </rPr>
      <t>( całość zadania objetego PFU i pozostałymi dokumentami przetargowymi)</t>
    </r>
  </si>
  <si>
    <t>Przedmiar i kosztorys ofertowy remontu Orkanówki
w procedurze " zaprojektuj i wybuduj"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</si>
</sst>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zł&quot;_-;\-* #,##0.00\ &quot;zł&quot;_-;_-* &quot;-&quot;??\ &quot;zł&quot;_-;_-@_-"/>
    <numFmt numFmtId="164" formatCode="#,##0&quot; m2&quot;"/>
    <numFmt numFmtId="165" formatCode="#,##0&quot; szt&quot;"/>
    <numFmt numFmtId="166" formatCode="#,##0.00&quot; zł&quot;"/>
    <numFmt numFmtId="167" formatCode="0&quot;  - zaokr,&quot;"/>
    <numFmt numFmtId="168" formatCode="#,##0&quot; kpl&quot;"/>
    <numFmt numFmtId="169" formatCode="#,##0.0&quot; m&quot;"/>
    <numFmt numFmtId="170" formatCode="#,##0.0&quot; m2&quot;"/>
    <numFmt numFmtId="171" formatCode="#,##0&quot; stop.&quot;"/>
    <numFmt numFmtId="172" formatCode="#,##0.0&quot; m3&quot;"/>
    <numFmt numFmtId="173" formatCode="#,##0&quot; m&quot;"/>
  </numFmts>
  <fonts count="11" x14ac:knownFonts="1">
    <font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Times New Roman"/>
      <charset val="204"/>
    </font>
    <font>
      <b/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6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164" fontId="0" fillId="0" borderId="1" xfId="0" applyNumberFormat="1" applyBorder="1"/>
    <xf numFmtId="165" fontId="0" fillId="0" borderId="1" xfId="0" applyNumberFormat="1" applyBorder="1"/>
    <xf numFmtId="0" fontId="3" fillId="0" borderId="0" xfId="0" applyFont="1"/>
    <xf numFmtId="166" fontId="0" fillId="0" borderId="0" xfId="0" applyNumberFormat="1"/>
    <xf numFmtId="166" fontId="2" fillId="2" borderId="1" xfId="0" applyNumberFormat="1" applyFont="1" applyFill="1" applyBorder="1"/>
    <xf numFmtId="166" fontId="0" fillId="0" borderId="1" xfId="0" applyNumberFormat="1" applyBorder="1"/>
    <xf numFmtId="166" fontId="2" fillId="0" borderId="1" xfId="0" applyNumberFormat="1" applyFont="1" applyBorder="1"/>
    <xf numFmtId="166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2" fillId="0" borderId="1" xfId="0" applyNumberFormat="1" applyFont="1" applyBorder="1"/>
    <xf numFmtId="164" fontId="2" fillId="5" borderId="1" xfId="0" applyNumberFormat="1" applyFont="1" applyFill="1" applyBorder="1"/>
    <xf numFmtId="166" fontId="2" fillId="5" borderId="1" xfId="0" applyNumberFormat="1" applyFont="1" applyFill="1" applyBorder="1"/>
    <xf numFmtId="167" fontId="0" fillId="0" borderId="0" xfId="0" applyNumberFormat="1"/>
    <xf numFmtId="168" fontId="0" fillId="0" borderId="1" xfId="0" applyNumberFormat="1" applyBorder="1"/>
    <xf numFmtId="0" fontId="0" fillId="0" borderId="1" xfId="0" applyBorder="1" applyAlignment="1">
      <alignment horizontal="left" indent="8"/>
    </xf>
    <xf numFmtId="0" fontId="0" fillId="0" borderId="1" xfId="0" applyBorder="1" applyAlignment="1">
      <alignment horizontal="left" indent="9"/>
    </xf>
    <xf numFmtId="0" fontId="0" fillId="0" borderId="1" xfId="0" applyBorder="1" applyAlignment="1">
      <alignment horizontal="left" wrapText="1" indent="9"/>
    </xf>
    <xf numFmtId="0" fontId="0" fillId="0" borderId="1" xfId="0" applyBorder="1" applyAlignment="1">
      <alignment horizontal="left" indent="11"/>
    </xf>
    <xf numFmtId="169" fontId="0" fillId="0" borderId="1" xfId="0" applyNumberFormat="1" applyBorder="1"/>
    <xf numFmtId="170" fontId="0" fillId="0" borderId="1" xfId="0" applyNumberFormat="1" applyBorder="1"/>
    <xf numFmtId="171" fontId="0" fillId="0" borderId="1" xfId="0" applyNumberFormat="1" applyBorder="1"/>
    <xf numFmtId="172" fontId="0" fillId="0" borderId="1" xfId="0" applyNumberFormat="1" applyBorder="1"/>
    <xf numFmtId="0" fontId="0" fillId="0" borderId="1" xfId="0" applyBorder="1" applyAlignment="1">
      <alignment horizontal="left" wrapText="1" indent="8"/>
    </xf>
    <xf numFmtId="0" fontId="4" fillId="3" borderId="2" xfId="0" applyFont="1" applyFill="1" applyBorder="1" applyAlignment="1">
      <alignment horizontal="center" vertical="center"/>
    </xf>
    <xf numFmtId="173" fontId="0" fillId="0" borderId="1" xfId="0" applyNumberFormat="1" applyBorder="1"/>
    <xf numFmtId="0" fontId="0" fillId="0" borderId="1" xfId="0" applyBorder="1" applyAlignment="1">
      <alignment horizontal="left" indent="10"/>
    </xf>
    <xf numFmtId="0" fontId="2" fillId="4" borderId="1" xfId="0" applyFont="1" applyFill="1" applyBorder="1"/>
    <xf numFmtId="166" fontId="2" fillId="4" borderId="1" xfId="0" applyNumberFormat="1" applyFont="1" applyFill="1" applyBorder="1"/>
    <xf numFmtId="0" fontId="2" fillId="4" borderId="1" xfId="0" applyFont="1" applyFill="1" applyBorder="1" applyAlignment="1">
      <alignment horizontal="left" indent="2"/>
    </xf>
    <xf numFmtId="168" fontId="2" fillId="4" borderId="1" xfId="0" applyNumberFormat="1" applyFont="1" applyFill="1" applyBorder="1"/>
    <xf numFmtId="0" fontId="2" fillId="5" borderId="1" xfId="0" applyFont="1" applyFill="1" applyBorder="1" applyAlignment="1">
      <alignment horizontal="left" indent="4"/>
    </xf>
    <xf numFmtId="0" fontId="2" fillId="2" borderId="1" xfId="0" applyFont="1" applyFill="1" applyBorder="1" applyAlignment="1">
      <alignment horizontal="left" indent="6"/>
    </xf>
    <xf numFmtId="164" fontId="2" fillId="2" borderId="1" xfId="0" applyNumberFormat="1" applyFont="1" applyFill="1" applyBorder="1"/>
    <xf numFmtId="0" fontId="2" fillId="6" borderId="1" xfId="0" applyFont="1" applyFill="1" applyBorder="1" applyAlignment="1">
      <alignment horizontal="left" wrapText="1" indent="7"/>
    </xf>
    <xf numFmtId="164" fontId="2" fillId="6" borderId="1" xfId="0" applyNumberFormat="1" applyFont="1" applyFill="1" applyBorder="1"/>
    <xf numFmtId="166" fontId="2" fillId="6" borderId="1" xfId="0" applyNumberFormat="1" applyFont="1" applyFill="1" applyBorder="1"/>
    <xf numFmtId="0" fontId="2" fillId="0" borderId="1" xfId="0" applyFont="1" applyBorder="1" applyAlignment="1">
      <alignment horizontal="left" indent="9"/>
    </xf>
    <xf numFmtId="0" fontId="0" fillId="7" borderId="1" xfId="0" applyFill="1" applyBorder="1" applyAlignment="1">
      <alignment horizontal="left" wrapText="1" indent="8"/>
    </xf>
    <xf numFmtId="164" fontId="0" fillId="7" borderId="1" xfId="0" applyNumberFormat="1" applyFill="1" applyBorder="1"/>
    <xf numFmtId="166" fontId="0" fillId="7" borderId="1" xfId="0" applyNumberFormat="1" applyFill="1" applyBorder="1"/>
    <xf numFmtId="9" fontId="0" fillId="0" borderId="0" xfId="2" applyFont="1"/>
    <xf numFmtId="168" fontId="2" fillId="6" borderId="1" xfId="0" applyNumberFormat="1" applyFont="1" applyFill="1" applyBorder="1"/>
    <xf numFmtId="166" fontId="4" fillId="3" borderId="3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4" fillId="3" borderId="3" xfId="0" applyFont="1" applyFill="1" applyBorder="1" applyAlignment="1">
      <alignment horizontal="center" vertical="center"/>
    </xf>
    <xf numFmtId="9" fontId="0" fillId="0" borderId="0" xfId="2" applyFont="1" applyAlignment="1">
      <alignment wrapText="1"/>
    </xf>
    <xf numFmtId="0" fontId="4" fillId="3" borderId="3" xfId="0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wrapText="1"/>
    </xf>
    <xf numFmtId="166" fontId="2" fillId="5" borderId="1" xfId="0" applyNumberFormat="1" applyFont="1" applyFill="1" applyBorder="1" applyAlignment="1">
      <alignment wrapText="1"/>
    </xf>
    <xf numFmtId="166" fontId="2" fillId="2" borderId="1" xfId="0" applyNumberFormat="1" applyFont="1" applyFill="1" applyBorder="1" applyAlignment="1">
      <alignment wrapText="1"/>
    </xf>
    <xf numFmtId="166" fontId="0" fillId="0" borderId="1" xfId="0" applyNumberFormat="1" applyBorder="1" applyAlignment="1">
      <alignment wrapText="1"/>
    </xf>
    <xf numFmtId="166" fontId="2" fillId="6" borderId="1" xfId="0" applyNumberFormat="1" applyFont="1" applyFill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166" fontId="0" fillId="7" borderId="1" xfId="0" applyNumberFormat="1" applyFill="1" applyBorder="1" applyAlignment="1">
      <alignment wrapText="1"/>
    </xf>
    <xf numFmtId="44" fontId="0" fillId="0" borderId="0" xfId="1" applyFont="1"/>
    <xf numFmtId="44" fontId="3" fillId="0" borderId="0" xfId="1" applyFont="1"/>
    <xf numFmtId="0" fontId="9" fillId="8" borderId="1" xfId="0" quotePrefix="1" applyFont="1" applyFill="1" applyBorder="1" applyAlignment="1">
      <alignment horizontal="left" wrapText="1" indent="1"/>
    </xf>
    <xf numFmtId="0" fontId="6" fillId="8" borderId="1" xfId="0" applyFont="1" applyFill="1" applyBorder="1"/>
    <xf numFmtId="166" fontId="6" fillId="8" borderId="1" xfId="0" applyNumberFormat="1" applyFont="1" applyFill="1" applyBorder="1" applyAlignment="1">
      <alignment wrapText="1"/>
    </xf>
    <xf numFmtId="166" fontId="6" fillId="8" borderId="1" xfId="0" applyNumberFormat="1" applyFont="1" applyFill="1" applyBorder="1"/>
    <xf numFmtId="166" fontId="9" fillId="8" borderId="1" xfId="0" applyNumberFormat="1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4">
    <cellStyle name="Normalny" xfId="0" builtinId="0"/>
    <cellStyle name="Normalny 2" xfId="3" xr:uid="{47429113-6104-4C15-9ED1-2239FF0B4191}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A5B8C-480F-49CB-AF1A-568DB201559D}">
  <sheetPr codeName="Arkusz3">
    <pageSetUpPr fitToPage="1"/>
  </sheetPr>
  <dimension ref="B1:K178"/>
  <sheetViews>
    <sheetView tabSelected="1" zoomScaleNormal="100" workbookViewId="0">
      <selection activeCell="E3" sqref="E3:I3"/>
    </sheetView>
  </sheetViews>
  <sheetFormatPr defaultRowHeight="16.5" x14ac:dyDescent="0.3"/>
  <cols>
    <col min="1" max="1" width="5" customWidth="1"/>
    <col min="2" max="2" width="83.42578125" customWidth="1"/>
    <col min="3" max="3" width="9.7109375" customWidth="1"/>
    <col min="4" max="4" width="2" customWidth="1"/>
    <col min="5" max="5" width="41" style="1" customWidth="1"/>
    <col min="6" max="6" width="9.7109375" customWidth="1"/>
    <col min="7" max="9" width="12.28515625" style="5" customWidth="1"/>
    <col min="10" max="10" width="2.85546875" customWidth="1"/>
    <col min="11" max="11" width="22.42578125" style="56" customWidth="1"/>
  </cols>
  <sheetData>
    <row r="1" spans="2:11" x14ac:dyDescent="0.3">
      <c r="D1" s="42"/>
      <c r="E1" s="47"/>
      <c r="H1" s="14"/>
      <c r="I1" s="14"/>
      <c r="J1" s="42"/>
    </row>
    <row r="2" spans="2:11" ht="53.25" customHeight="1" x14ac:dyDescent="0.3">
      <c r="B2" s="64" t="s">
        <v>189</v>
      </c>
      <c r="C2" s="64"/>
      <c r="D2" s="64"/>
      <c r="E2" s="64"/>
      <c r="F2" s="64"/>
      <c r="G2" s="64"/>
      <c r="H2" s="64"/>
      <c r="I2" s="64"/>
    </row>
    <row r="3" spans="2:11" ht="48" customHeight="1" x14ac:dyDescent="0.3">
      <c r="B3" s="63" t="s">
        <v>188</v>
      </c>
      <c r="C3" s="63"/>
      <c r="D3" s="4"/>
      <c r="E3" s="65" t="s">
        <v>187</v>
      </c>
      <c r="F3" s="65"/>
      <c r="G3" s="65"/>
      <c r="H3" s="65"/>
      <c r="I3" s="65"/>
    </row>
    <row r="4" spans="2:11" s="4" customFormat="1" ht="18.75" x14ac:dyDescent="0.3">
      <c r="B4" s="25" t="s">
        <v>2</v>
      </c>
      <c r="C4" s="10" t="s">
        <v>1</v>
      </c>
      <c r="D4"/>
      <c r="E4" s="48" t="s">
        <v>162</v>
      </c>
      <c r="F4" s="46" t="s">
        <v>1</v>
      </c>
      <c r="G4" s="9" t="s">
        <v>0</v>
      </c>
      <c r="H4" s="44" t="s">
        <v>3</v>
      </c>
      <c r="I4" s="44" t="s">
        <v>156</v>
      </c>
      <c r="K4" s="57"/>
    </row>
    <row r="5" spans="2:11" x14ac:dyDescent="0.3">
      <c r="B5" s="58" t="s">
        <v>129</v>
      </c>
      <c r="C5" s="59"/>
      <c r="E5" s="60"/>
      <c r="F5" s="59"/>
      <c r="G5" s="61"/>
      <c r="H5" s="62">
        <f>H6+H7</f>
        <v>0</v>
      </c>
      <c r="I5" s="62">
        <f>H5*1.23</f>
        <v>0</v>
      </c>
      <c r="J5" s="45"/>
    </row>
    <row r="6" spans="2:11" x14ac:dyDescent="0.3">
      <c r="B6" s="30" t="s">
        <v>184</v>
      </c>
      <c r="C6" s="31">
        <v>1</v>
      </c>
      <c r="E6" s="49"/>
      <c r="F6" s="31">
        <v>1</v>
      </c>
      <c r="G6" s="29"/>
      <c r="H6" s="29">
        <f>G6*F6</f>
        <v>0</v>
      </c>
      <c r="I6" s="29"/>
      <c r="J6" s="45"/>
    </row>
    <row r="7" spans="2:11" x14ac:dyDescent="0.3">
      <c r="B7" s="30" t="s">
        <v>5</v>
      </c>
      <c r="C7" s="28"/>
      <c r="E7" s="49"/>
      <c r="F7" s="28"/>
      <c r="G7" s="29"/>
      <c r="H7" s="29">
        <f>H8+H149</f>
        <v>0</v>
      </c>
      <c r="I7" s="29"/>
      <c r="J7" s="45"/>
    </row>
    <row r="8" spans="2:11" x14ac:dyDescent="0.3">
      <c r="B8" s="32" t="s">
        <v>21</v>
      </c>
      <c r="C8" s="12"/>
      <c r="E8" s="50"/>
      <c r="F8" s="12"/>
      <c r="G8" s="13"/>
      <c r="H8" s="13">
        <f>H9+H15+H31+H82+H106</f>
        <v>0</v>
      </c>
      <c r="I8" s="13"/>
      <c r="J8" s="45"/>
    </row>
    <row r="9" spans="2:11" x14ac:dyDescent="0.3">
      <c r="B9" s="33" t="s">
        <v>41</v>
      </c>
      <c r="C9" s="34"/>
      <c r="E9" s="51"/>
      <c r="F9" s="34"/>
      <c r="G9" s="6"/>
      <c r="H9" s="6">
        <f>H10+H11+H12+H13+H14</f>
        <v>0</v>
      </c>
      <c r="I9" s="6"/>
      <c r="J9" s="45"/>
    </row>
    <row r="10" spans="2:11" x14ac:dyDescent="0.3">
      <c r="B10" s="16" t="s">
        <v>42</v>
      </c>
      <c r="C10" s="15">
        <v>1</v>
      </c>
      <c r="E10" s="52"/>
      <c r="F10" s="15">
        <v>1</v>
      </c>
      <c r="G10" s="7"/>
      <c r="H10" s="7">
        <f>G10*F10</f>
        <v>0</v>
      </c>
      <c r="I10" s="7"/>
      <c r="J10" s="45"/>
    </row>
    <row r="11" spans="2:11" x14ac:dyDescent="0.3">
      <c r="B11" s="16" t="s">
        <v>45</v>
      </c>
      <c r="C11" s="2">
        <v>264.39036499999997</v>
      </c>
      <c r="E11" s="52"/>
      <c r="F11" s="2">
        <v>264.39036499999997</v>
      </c>
      <c r="G11" s="7"/>
      <c r="H11" s="7">
        <f t="shared" ref="H11:H14" si="0">G11*F11</f>
        <v>0</v>
      </c>
      <c r="I11" s="7"/>
      <c r="J11" s="45"/>
    </row>
    <row r="12" spans="2:11" x14ac:dyDescent="0.3">
      <c r="B12" s="16" t="s">
        <v>44</v>
      </c>
      <c r="C12" s="2">
        <v>246.20930000000001</v>
      </c>
      <c r="E12" s="52"/>
      <c r="F12" s="2">
        <v>246.20930000000001</v>
      </c>
      <c r="G12" s="7"/>
      <c r="H12" s="7">
        <f t="shared" si="0"/>
        <v>0</v>
      </c>
      <c r="I12" s="7"/>
      <c r="J12" s="45"/>
    </row>
    <row r="13" spans="2:11" x14ac:dyDescent="0.3">
      <c r="B13" s="16" t="s">
        <v>46</v>
      </c>
      <c r="C13" s="2">
        <v>123.56640000000002</v>
      </c>
      <c r="E13" s="52"/>
      <c r="F13" s="2">
        <v>123.56640000000002</v>
      </c>
      <c r="G13" s="7"/>
      <c r="H13" s="7">
        <f t="shared" si="0"/>
        <v>0</v>
      </c>
      <c r="I13" s="7"/>
      <c r="J13" s="45"/>
    </row>
    <row r="14" spans="2:11" x14ac:dyDescent="0.3">
      <c r="B14" s="16" t="s">
        <v>47</v>
      </c>
      <c r="C14" s="23">
        <v>1.7957999999999998</v>
      </c>
      <c r="E14" s="52"/>
      <c r="F14" s="23">
        <v>1.7957999999999998</v>
      </c>
      <c r="G14" s="7"/>
      <c r="H14" s="7">
        <f t="shared" si="0"/>
        <v>0</v>
      </c>
      <c r="I14" s="7"/>
      <c r="J14" s="45"/>
    </row>
    <row r="15" spans="2:11" x14ac:dyDescent="0.3">
      <c r="B15" s="33" t="s">
        <v>55</v>
      </c>
      <c r="C15" s="34"/>
      <c r="E15" s="51"/>
      <c r="F15" s="34"/>
      <c r="G15" s="6"/>
      <c r="H15" s="6">
        <f>H16+H17+H18+H19+H20+H21+H22+H23+H24+H25+H26+H27+H28+H29+H30</f>
        <v>0</v>
      </c>
      <c r="I15" s="6"/>
      <c r="J15" s="45"/>
    </row>
    <row r="16" spans="2:11" x14ac:dyDescent="0.3">
      <c r="B16" s="16" t="s">
        <v>50</v>
      </c>
      <c r="C16" s="21">
        <v>17.058500000000002</v>
      </c>
      <c r="E16" s="52"/>
      <c r="F16" s="21">
        <v>17.058500000000002</v>
      </c>
      <c r="G16" s="7"/>
      <c r="H16" s="7">
        <f t="shared" ref="H16:H30" si="1">G16*F16</f>
        <v>0</v>
      </c>
      <c r="I16" s="7"/>
      <c r="J16" s="45"/>
    </row>
    <row r="17" spans="2:10" x14ac:dyDescent="0.3">
      <c r="B17" s="16" t="s">
        <v>48</v>
      </c>
      <c r="C17" s="20">
        <v>19.89</v>
      </c>
      <c r="E17" s="52"/>
      <c r="F17" s="20">
        <v>19.89</v>
      </c>
      <c r="G17" s="7"/>
      <c r="H17" s="7">
        <f t="shared" si="1"/>
        <v>0</v>
      </c>
      <c r="I17" s="7"/>
      <c r="J17" s="45"/>
    </row>
    <row r="18" spans="2:10" x14ac:dyDescent="0.3">
      <c r="B18" s="16" t="s">
        <v>51</v>
      </c>
      <c r="C18" s="20">
        <v>19.89</v>
      </c>
      <c r="E18" s="52"/>
      <c r="F18" s="20">
        <v>19.89</v>
      </c>
      <c r="G18" s="7"/>
      <c r="H18" s="7">
        <f t="shared" si="1"/>
        <v>0</v>
      </c>
      <c r="I18" s="7"/>
      <c r="J18" s="45"/>
    </row>
    <row r="19" spans="2:10" x14ac:dyDescent="0.3">
      <c r="B19" s="16" t="s">
        <v>52</v>
      </c>
      <c r="C19" s="20">
        <v>46.664000000000001</v>
      </c>
      <c r="E19" s="52"/>
      <c r="F19" s="20">
        <v>46.664000000000001</v>
      </c>
      <c r="G19" s="7"/>
      <c r="H19" s="7">
        <f t="shared" si="1"/>
        <v>0</v>
      </c>
      <c r="I19" s="7"/>
      <c r="J19" s="45"/>
    </row>
    <row r="20" spans="2:10" x14ac:dyDescent="0.3">
      <c r="B20" s="16" t="s">
        <v>63</v>
      </c>
      <c r="C20" s="21">
        <v>3.3284000000000002</v>
      </c>
      <c r="E20" s="52"/>
      <c r="F20" s="21">
        <v>3.3284000000000002</v>
      </c>
      <c r="G20" s="7"/>
      <c r="H20" s="7">
        <f t="shared" si="1"/>
        <v>0</v>
      </c>
      <c r="I20" s="7"/>
      <c r="J20" s="45"/>
    </row>
    <row r="21" spans="2:10" x14ac:dyDescent="0.3">
      <c r="B21" s="16" t="s">
        <v>58</v>
      </c>
      <c r="C21" s="21">
        <v>3.528</v>
      </c>
      <c r="E21" s="52"/>
      <c r="F21" s="21">
        <v>3.528</v>
      </c>
      <c r="G21" s="7"/>
      <c r="H21" s="7">
        <f t="shared" si="1"/>
        <v>0</v>
      </c>
      <c r="I21" s="7"/>
      <c r="J21" s="45"/>
    </row>
    <row r="22" spans="2:10" x14ac:dyDescent="0.3">
      <c r="B22" s="16" t="s">
        <v>62</v>
      </c>
      <c r="C22" s="21">
        <v>15.134</v>
      </c>
      <c r="E22" s="52"/>
      <c r="F22" s="21">
        <v>15.134</v>
      </c>
      <c r="G22" s="7"/>
      <c r="H22" s="7">
        <f t="shared" si="1"/>
        <v>0</v>
      </c>
      <c r="I22" s="7"/>
      <c r="J22" s="45"/>
    </row>
    <row r="23" spans="2:10" x14ac:dyDescent="0.3">
      <c r="B23" s="16" t="s">
        <v>49</v>
      </c>
      <c r="C23" s="20">
        <v>50.28</v>
      </c>
      <c r="E23" s="52"/>
      <c r="F23" s="20">
        <v>50.28</v>
      </c>
      <c r="G23" s="7"/>
      <c r="H23" s="7">
        <f t="shared" si="1"/>
        <v>0</v>
      </c>
      <c r="I23" s="7"/>
      <c r="J23" s="45"/>
    </row>
    <row r="24" spans="2:10" x14ac:dyDescent="0.3">
      <c r="B24" s="16" t="s">
        <v>67</v>
      </c>
      <c r="C24" s="20">
        <v>102.35</v>
      </c>
      <c r="E24" s="52"/>
      <c r="F24" s="20">
        <v>102.35</v>
      </c>
      <c r="G24" s="7"/>
      <c r="H24" s="7">
        <f t="shared" si="1"/>
        <v>0</v>
      </c>
      <c r="I24" s="7"/>
      <c r="J24" s="45"/>
    </row>
    <row r="25" spans="2:10" ht="33" x14ac:dyDescent="0.3">
      <c r="B25" s="24" t="s">
        <v>56</v>
      </c>
      <c r="C25" s="21">
        <v>6.8322000000000003</v>
      </c>
      <c r="E25" s="52"/>
      <c r="F25" s="21">
        <v>6.8322000000000003</v>
      </c>
      <c r="G25" s="7"/>
      <c r="H25" s="7">
        <f t="shared" si="1"/>
        <v>0</v>
      </c>
      <c r="I25" s="7"/>
      <c r="J25" s="45"/>
    </row>
    <row r="26" spans="2:10" x14ac:dyDescent="0.3">
      <c r="B26" s="16" t="s">
        <v>53</v>
      </c>
      <c r="C26" s="22">
        <v>18</v>
      </c>
      <c r="E26" s="52"/>
      <c r="F26" s="22">
        <v>18</v>
      </c>
      <c r="G26" s="7"/>
      <c r="H26" s="7">
        <f t="shared" si="1"/>
        <v>0</v>
      </c>
      <c r="I26" s="7"/>
      <c r="J26" s="45"/>
    </row>
    <row r="27" spans="2:10" x14ac:dyDescent="0.3">
      <c r="B27" s="16" t="s">
        <v>54</v>
      </c>
      <c r="C27" s="21">
        <v>5.3846999999999996</v>
      </c>
      <c r="E27" s="52"/>
      <c r="F27" s="21">
        <v>5.3846999999999996</v>
      </c>
      <c r="G27" s="7"/>
      <c r="H27" s="7">
        <f t="shared" si="1"/>
        <v>0</v>
      </c>
      <c r="I27" s="7"/>
      <c r="J27" s="45"/>
    </row>
    <row r="28" spans="2:10" x14ac:dyDescent="0.3">
      <c r="B28" s="16" t="s">
        <v>61</v>
      </c>
      <c r="C28" s="21">
        <v>7.2240000000000002</v>
      </c>
      <c r="E28" s="52"/>
      <c r="F28" s="21">
        <v>7.2240000000000002</v>
      </c>
      <c r="G28" s="7"/>
      <c r="H28" s="7">
        <f t="shared" si="1"/>
        <v>0</v>
      </c>
      <c r="I28" s="7"/>
      <c r="J28" s="45"/>
    </row>
    <row r="29" spans="2:10" x14ac:dyDescent="0.3">
      <c r="B29" s="16" t="s">
        <v>185</v>
      </c>
      <c r="C29" s="21">
        <v>1.8</v>
      </c>
      <c r="E29" s="52"/>
      <c r="F29" s="21">
        <v>1.8</v>
      </c>
      <c r="G29" s="7"/>
      <c r="H29" s="7">
        <f t="shared" si="1"/>
        <v>0</v>
      </c>
      <c r="I29" s="7"/>
      <c r="J29" s="45"/>
    </row>
    <row r="30" spans="2:10" x14ac:dyDescent="0.3">
      <c r="B30" s="16" t="s">
        <v>135</v>
      </c>
      <c r="C30" s="23">
        <v>7.0011169999999989</v>
      </c>
      <c r="E30" s="52"/>
      <c r="F30" s="23">
        <v>7.0011169999999989</v>
      </c>
      <c r="G30" s="7"/>
      <c r="H30" s="7">
        <f t="shared" si="1"/>
        <v>0</v>
      </c>
      <c r="I30" s="7"/>
      <c r="J30" s="45"/>
    </row>
    <row r="31" spans="2:10" x14ac:dyDescent="0.3">
      <c r="B31" s="33" t="s">
        <v>20</v>
      </c>
      <c r="C31" s="34"/>
      <c r="E31" s="51"/>
      <c r="F31" s="34"/>
      <c r="G31" s="6"/>
      <c r="H31" s="6">
        <f>H32+H35+H42+H46+H53+H61+H68+H73</f>
        <v>0</v>
      </c>
      <c r="I31" s="6"/>
      <c r="J31" s="45"/>
    </row>
    <row r="32" spans="2:10" x14ac:dyDescent="0.3">
      <c r="B32" s="35" t="s">
        <v>6</v>
      </c>
      <c r="C32" s="36"/>
      <c r="E32" s="53"/>
      <c r="F32" s="36"/>
      <c r="G32" s="37"/>
      <c r="H32" s="37">
        <f>H33+H34</f>
        <v>0</v>
      </c>
      <c r="I32" s="37"/>
      <c r="J32" s="45"/>
    </row>
    <row r="33" spans="2:10" x14ac:dyDescent="0.3">
      <c r="B33" s="18" t="s">
        <v>155</v>
      </c>
      <c r="C33" s="15">
        <v>1</v>
      </c>
      <c r="E33" s="52"/>
      <c r="F33" s="15">
        <v>1</v>
      </c>
      <c r="G33" s="7"/>
      <c r="H33" s="7">
        <f t="shared" ref="H33:H34" si="2">G33*F33</f>
        <v>0</v>
      </c>
      <c r="I33" s="7"/>
      <c r="J33" s="45"/>
    </row>
    <row r="34" spans="2:10" x14ac:dyDescent="0.3">
      <c r="B34" s="18" t="s">
        <v>27</v>
      </c>
      <c r="C34" s="2">
        <v>407.35540000000003</v>
      </c>
      <c r="E34" s="52" t="s">
        <v>168</v>
      </c>
      <c r="F34" s="2">
        <v>0</v>
      </c>
      <c r="G34" s="7"/>
      <c r="H34" s="7">
        <f t="shared" si="2"/>
        <v>0</v>
      </c>
      <c r="I34" s="7"/>
      <c r="J34" s="45"/>
    </row>
    <row r="35" spans="2:10" x14ac:dyDescent="0.3">
      <c r="B35" s="35" t="s">
        <v>15</v>
      </c>
      <c r="C35" s="36"/>
      <c r="E35" s="53"/>
      <c r="F35" s="36"/>
      <c r="G35" s="37"/>
      <c r="H35" s="37">
        <f>H36+H37+H38+H39</f>
        <v>0</v>
      </c>
      <c r="I35" s="37"/>
      <c r="J35" s="45"/>
    </row>
    <row r="36" spans="2:10" x14ac:dyDescent="0.3">
      <c r="B36" s="18" t="s">
        <v>144</v>
      </c>
      <c r="C36" s="2">
        <v>164.27780000000001</v>
      </c>
      <c r="E36" s="52" t="s">
        <v>186</v>
      </c>
      <c r="F36" s="2">
        <v>164.27780000000001</v>
      </c>
      <c r="G36" s="7"/>
      <c r="H36" s="7">
        <f t="shared" ref="H36:H38" si="3">G36*F36</f>
        <v>0</v>
      </c>
      <c r="I36" s="7"/>
      <c r="J36" s="45"/>
    </row>
    <row r="37" spans="2:10" ht="33" x14ac:dyDescent="0.3">
      <c r="B37" s="18" t="s">
        <v>148</v>
      </c>
      <c r="C37" s="2">
        <v>173.09399999999999</v>
      </c>
      <c r="E37" s="52" t="s">
        <v>174</v>
      </c>
      <c r="F37" s="2">
        <v>173.09399999999999</v>
      </c>
      <c r="G37" s="7"/>
      <c r="H37" s="7">
        <f t="shared" si="3"/>
        <v>0</v>
      </c>
      <c r="I37" s="7"/>
      <c r="J37" s="45"/>
    </row>
    <row r="38" spans="2:10" ht="49.5" x14ac:dyDescent="0.3">
      <c r="B38" s="18" t="s">
        <v>149</v>
      </c>
      <c r="C38" s="2">
        <v>64.728100000000026</v>
      </c>
      <c r="E38" s="52" t="s">
        <v>175</v>
      </c>
      <c r="F38" s="2">
        <v>64.728100000000026</v>
      </c>
      <c r="G38" s="7"/>
      <c r="H38" s="7">
        <f t="shared" si="3"/>
        <v>0</v>
      </c>
      <c r="I38" s="7"/>
      <c r="J38" s="45"/>
    </row>
    <row r="39" spans="2:10" x14ac:dyDescent="0.3">
      <c r="B39" s="38" t="s">
        <v>28</v>
      </c>
      <c r="C39" s="11"/>
      <c r="E39" s="54"/>
      <c r="F39" s="11"/>
      <c r="G39" s="8"/>
      <c r="H39" s="8">
        <f>H40+H41</f>
        <v>0</v>
      </c>
      <c r="I39" s="8"/>
      <c r="J39" s="45"/>
    </row>
    <row r="40" spans="2:10" x14ac:dyDescent="0.3">
      <c r="B40" s="19" t="s">
        <v>29</v>
      </c>
      <c r="C40" s="20">
        <v>3.2</v>
      </c>
      <c r="E40" s="52"/>
      <c r="F40" s="20">
        <v>3.2</v>
      </c>
      <c r="G40" s="7"/>
      <c r="H40" s="7">
        <f t="shared" ref="H40:H41" si="4">G40*F40</f>
        <v>0</v>
      </c>
      <c r="I40" s="7"/>
      <c r="J40" s="45"/>
    </row>
    <row r="41" spans="2:10" x14ac:dyDescent="0.3">
      <c r="B41" s="19" t="s">
        <v>30</v>
      </c>
      <c r="C41" s="20">
        <v>4.5999999999999996</v>
      </c>
      <c r="E41" s="52"/>
      <c r="F41" s="20">
        <v>4.5999999999999996</v>
      </c>
      <c r="G41" s="7"/>
      <c r="H41" s="7">
        <f t="shared" si="4"/>
        <v>0</v>
      </c>
      <c r="I41" s="7"/>
      <c r="J41" s="45"/>
    </row>
    <row r="42" spans="2:10" x14ac:dyDescent="0.3">
      <c r="B42" s="35" t="s">
        <v>16</v>
      </c>
      <c r="C42" s="36"/>
      <c r="E42" s="53"/>
      <c r="F42" s="36"/>
      <c r="G42" s="37"/>
      <c r="H42" s="37">
        <f>H43+H44+H45</f>
        <v>0</v>
      </c>
      <c r="I42" s="37"/>
      <c r="J42" s="45"/>
    </row>
    <row r="43" spans="2:10" ht="66" x14ac:dyDescent="0.3">
      <c r="B43" s="18" t="s">
        <v>150</v>
      </c>
      <c r="C43" s="21">
        <v>19.244999999999997</v>
      </c>
      <c r="E43" s="52" t="s">
        <v>177</v>
      </c>
      <c r="F43" s="21">
        <v>19.244999999999997</v>
      </c>
      <c r="G43" s="7"/>
      <c r="H43" s="7">
        <f t="shared" ref="H43:H45" si="5">G43*F43</f>
        <v>0</v>
      </c>
      <c r="I43" s="7"/>
      <c r="J43" s="45"/>
    </row>
    <row r="44" spans="2:10" x14ac:dyDescent="0.3">
      <c r="B44" s="18" t="s">
        <v>173</v>
      </c>
      <c r="C44" s="21">
        <v>0.5625</v>
      </c>
      <c r="E44" s="52"/>
      <c r="F44" s="21">
        <v>0.5625</v>
      </c>
      <c r="G44" s="7"/>
      <c r="H44" s="7">
        <f t="shared" si="5"/>
        <v>0</v>
      </c>
      <c r="I44" s="7"/>
      <c r="J44" s="45"/>
    </row>
    <row r="45" spans="2:10" ht="33" x14ac:dyDescent="0.3">
      <c r="B45" s="18" t="s">
        <v>151</v>
      </c>
      <c r="C45" s="21">
        <v>28.0869</v>
      </c>
      <c r="E45" s="52" t="s">
        <v>169</v>
      </c>
      <c r="F45" s="21">
        <v>28.0869</v>
      </c>
      <c r="G45" s="7"/>
      <c r="H45" s="7">
        <f t="shared" si="5"/>
        <v>0</v>
      </c>
      <c r="I45" s="7"/>
      <c r="J45" s="45"/>
    </row>
    <row r="46" spans="2:10" x14ac:dyDescent="0.3">
      <c r="B46" s="35" t="s">
        <v>17</v>
      </c>
      <c r="C46" s="36"/>
      <c r="E46" s="53"/>
      <c r="F46" s="36"/>
      <c r="G46" s="37"/>
      <c r="H46" s="37">
        <f>H47+H48+H49+H50+H51+H52</f>
        <v>0</v>
      </c>
      <c r="I46" s="37"/>
      <c r="J46" s="45"/>
    </row>
    <row r="47" spans="2:10" ht="33" x14ac:dyDescent="0.3">
      <c r="B47" s="18" t="s">
        <v>146</v>
      </c>
      <c r="C47" s="21">
        <v>8.1195621735859458</v>
      </c>
      <c r="E47" s="52" t="s">
        <v>176</v>
      </c>
      <c r="F47" s="21">
        <v>8.1195621735859458</v>
      </c>
      <c r="G47" s="7"/>
      <c r="H47" s="7">
        <f t="shared" ref="H47:H52" si="6">G47*F47</f>
        <v>0</v>
      </c>
      <c r="I47" s="7"/>
      <c r="J47" s="45"/>
    </row>
    <row r="48" spans="2:10" ht="33" x14ac:dyDescent="0.3">
      <c r="B48" s="18" t="s">
        <v>145</v>
      </c>
      <c r="C48" s="21">
        <v>19.916903450136886</v>
      </c>
      <c r="E48" s="52" t="s">
        <v>170</v>
      </c>
      <c r="F48" s="21">
        <v>19.916903450136886</v>
      </c>
      <c r="G48" s="7"/>
      <c r="H48" s="7">
        <f t="shared" si="6"/>
        <v>0</v>
      </c>
      <c r="I48" s="7"/>
      <c r="J48" s="45"/>
    </row>
    <row r="49" spans="2:10" x14ac:dyDescent="0.3">
      <c r="B49" s="18" t="s">
        <v>152</v>
      </c>
      <c r="C49" s="21">
        <v>5.44</v>
      </c>
      <c r="E49" s="52"/>
      <c r="F49" s="21">
        <v>5.44</v>
      </c>
      <c r="G49" s="7"/>
      <c r="H49" s="7">
        <f t="shared" si="6"/>
        <v>0</v>
      </c>
      <c r="I49" s="7"/>
      <c r="J49" s="45"/>
    </row>
    <row r="50" spans="2:10" ht="66" x14ac:dyDescent="0.3">
      <c r="B50" s="18" t="s">
        <v>153</v>
      </c>
      <c r="C50" s="21">
        <v>1.5350508625342218</v>
      </c>
      <c r="E50" s="52" t="s">
        <v>177</v>
      </c>
      <c r="F50" s="21">
        <v>1.5350508625342218</v>
      </c>
      <c r="G50" s="7"/>
      <c r="H50" s="7">
        <f t="shared" si="6"/>
        <v>0</v>
      </c>
      <c r="I50" s="7"/>
      <c r="J50" s="45"/>
    </row>
    <row r="51" spans="2:10" x14ac:dyDescent="0.3">
      <c r="B51" s="18" t="s">
        <v>154</v>
      </c>
      <c r="C51" s="21">
        <v>6.9253096491487334</v>
      </c>
      <c r="E51" s="52"/>
      <c r="F51" s="21">
        <v>6.9253096491487334</v>
      </c>
      <c r="G51" s="7"/>
      <c r="H51" s="7">
        <f t="shared" si="6"/>
        <v>0</v>
      </c>
      <c r="I51" s="7"/>
      <c r="J51" s="45"/>
    </row>
    <row r="52" spans="2:10" x14ac:dyDescent="0.3">
      <c r="B52" s="17" t="s">
        <v>147</v>
      </c>
      <c r="C52" s="21">
        <v>3.4000000000000004</v>
      </c>
      <c r="E52" s="52"/>
      <c r="F52" s="21">
        <v>3.4000000000000004</v>
      </c>
      <c r="G52" s="7"/>
      <c r="H52" s="7">
        <f t="shared" si="6"/>
        <v>0</v>
      </c>
      <c r="I52" s="7"/>
      <c r="J52" s="45"/>
    </row>
    <row r="53" spans="2:10" x14ac:dyDescent="0.3">
      <c r="B53" s="35" t="s">
        <v>7</v>
      </c>
      <c r="C53" s="36"/>
      <c r="E53" s="53"/>
      <c r="F53" s="36"/>
      <c r="G53" s="37"/>
      <c r="H53" s="37">
        <f>H54+H55+H56+H57+H58+H59+H60</f>
        <v>0</v>
      </c>
      <c r="I53" s="37"/>
      <c r="J53" s="45"/>
    </row>
    <row r="54" spans="2:10" x14ac:dyDescent="0.3">
      <c r="B54" s="17" t="s">
        <v>68</v>
      </c>
      <c r="C54" s="21">
        <v>136.4</v>
      </c>
      <c r="E54" s="52"/>
      <c r="F54" s="21">
        <v>136.4</v>
      </c>
      <c r="G54" s="7"/>
      <c r="H54" s="7">
        <f t="shared" ref="H54:H60" si="7">G54*F54</f>
        <v>0</v>
      </c>
      <c r="I54" s="7"/>
      <c r="J54" s="45"/>
    </row>
    <row r="55" spans="2:10" x14ac:dyDescent="0.3">
      <c r="B55" s="17" t="s">
        <v>69</v>
      </c>
      <c r="C55" s="21">
        <v>237.3</v>
      </c>
      <c r="E55" s="52"/>
      <c r="F55" s="21">
        <v>237.3</v>
      </c>
      <c r="G55" s="7"/>
      <c r="H55" s="7">
        <f t="shared" si="7"/>
        <v>0</v>
      </c>
      <c r="I55" s="7"/>
      <c r="J55" s="45"/>
    </row>
    <row r="56" spans="2:10" x14ac:dyDescent="0.3">
      <c r="B56" s="17" t="s">
        <v>31</v>
      </c>
      <c r="C56" s="21">
        <v>32.192500000000003</v>
      </c>
      <c r="E56" s="52"/>
      <c r="F56" s="21">
        <v>32.192500000000003</v>
      </c>
      <c r="G56" s="7"/>
      <c r="H56" s="7">
        <f t="shared" si="7"/>
        <v>0</v>
      </c>
      <c r="I56" s="7"/>
      <c r="J56" s="45"/>
    </row>
    <row r="57" spans="2:10" x14ac:dyDescent="0.3">
      <c r="B57" s="17" t="s">
        <v>32</v>
      </c>
      <c r="C57" s="21">
        <v>214.01680000000002</v>
      </c>
      <c r="E57" s="52"/>
      <c r="F57" s="21">
        <v>214.01680000000002</v>
      </c>
      <c r="G57" s="7"/>
      <c r="H57" s="7">
        <f t="shared" si="7"/>
        <v>0</v>
      </c>
      <c r="I57" s="7"/>
      <c r="J57" s="45"/>
    </row>
    <row r="58" spans="2:10" x14ac:dyDescent="0.3">
      <c r="B58" s="17" t="s">
        <v>33</v>
      </c>
      <c r="C58" s="21">
        <v>123.56640000000002</v>
      </c>
      <c r="E58" s="52"/>
      <c r="F58" s="21">
        <v>123.56640000000002</v>
      </c>
      <c r="G58" s="7"/>
      <c r="H58" s="7">
        <f t="shared" si="7"/>
        <v>0</v>
      </c>
      <c r="I58" s="7"/>
      <c r="J58" s="45"/>
    </row>
    <row r="59" spans="2:10" ht="33" x14ac:dyDescent="0.3">
      <c r="B59" s="17" t="s">
        <v>34</v>
      </c>
      <c r="C59" s="22">
        <v>14</v>
      </c>
      <c r="E59" s="52" t="s">
        <v>178</v>
      </c>
      <c r="F59" s="22">
        <v>14</v>
      </c>
      <c r="G59" s="7"/>
      <c r="H59" s="7">
        <f t="shared" si="7"/>
        <v>0</v>
      </c>
      <c r="I59" s="7"/>
      <c r="J59" s="45"/>
    </row>
    <row r="60" spans="2:10" x14ac:dyDescent="0.3">
      <c r="B60" s="17" t="s">
        <v>43</v>
      </c>
      <c r="C60" s="22">
        <v>18</v>
      </c>
      <c r="E60" s="52"/>
      <c r="F60" s="22">
        <v>18</v>
      </c>
      <c r="G60" s="7"/>
      <c r="H60" s="7">
        <f t="shared" si="7"/>
        <v>0</v>
      </c>
      <c r="I60" s="7"/>
      <c r="J60" s="45"/>
    </row>
    <row r="61" spans="2:10" x14ac:dyDescent="0.3">
      <c r="B61" s="35" t="s">
        <v>24</v>
      </c>
      <c r="C61" s="36"/>
      <c r="E61" s="53"/>
      <c r="F61" s="36"/>
      <c r="G61" s="37"/>
      <c r="H61" s="37">
        <f>H62+H63+H64+H65+H66+H67</f>
        <v>0</v>
      </c>
      <c r="I61" s="37"/>
      <c r="J61" s="45"/>
    </row>
    <row r="62" spans="2:10" x14ac:dyDescent="0.3">
      <c r="B62" s="17" t="s">
        <v>23</v>
      </c>
      <c r="C62" s="21">
        <v>25.280175350833822</v>
      </c>
      <c r="E62" s="52"/>
      <c r="F62" s="21">
        <v>25.280175350833822</v>
      </c>
      <c r="G62" s="7"/>
      <c r="H62" s="7">
        <f t="shared" ref="H62:H67" si="8">G62*F62</f>
        <v>0</v>
      </c>
      <c r="I62" s="7"/>
      <c r="J62" s="45"/>
    </row>
    <row r="63" spans="2:10" x14ac:dyDescent="0.3">
      <c r="B63" s="17" t="s">
        <v>26</v>
      </c>
      <c r="C63" s="21">
        <v>463.8304</v>
      </c>
      <c r="E63" s="52"/>
      <c r="F63" s="21">
        <v>463.8304</v>
      </c>
      <c r="G63" s="7"/>
      <c r="H63" s="7">
        <f t="shared" si="8"/>
        <v>0</v>
      </c>
      <c r="I63" s="7"/>
      <c r="J63" s="45"/>
    </row>
    <row r="64" spans="2:10" x14ac:dyDescent="0.3">
      <c r="B64" s="17" t="s">
        <v>25</v>
      </c>
      <c r="C64" s="21">
        <v>198.24780000000001</v>
      </c>
      <c r="E64" s="52"/>
      <c r="F64" s="21">
        <v>198.24780000000001</v>
      </c>
      <c r="G64" s="7"/>
      <c r="H64" s="7">
        <f t="shared" si="8"/>
        <v>0</v>
      </c>
      <c r="I64" s="7"/>
      <c r="J64" s="45"/>
    </row>
    <row r="65" spans="2:10" x14ac:dyDescent="0.3">
      <c r="B65" s="17" t="s">
        <v>37</v>
      </c>
      <c r="C65" s="21">
        <v>40.28</v>
      </c>
      <c r="E65" s="52"/>
      <c r="F65" s="21">
        <v>40.28</v>
      </c>
      <c r="G65" s="7"/>
      <c r="H65" s="7">
        <f t="shared" si="8"/>
        <v>0</v>
      </c>
      <c r="I65" s="7"/>
      <c r="J65" s="45"/>
    </row>
    <row r="66" spans="2:10" x14ac:dyDescent="0.3">
      <c r="B66" s="17" t="s">
        <v>38</v>
      </c>
      <c r="C66" s="21">
        <v>264.39036499999997</v>
      </c>
      <c r="E66" s="52"/>
      <c r="F66" s="21">
        <v>264.39036499999997</v>
      </c>
      <c r="G66" s="7"/>
      <c r="H66" s="7">
        <f t="shared" si="8"/>
        <v>0</v>
      </c>
      <c r="I66" s="7"/>
      <c r="J66" s="45"/>
    </row>
    <row r="67" spans="2:10" ht="33" x14ac:dyDescent="0.3">
      <c r="B67" s="17" t="s">
        <v>40</v>
      </c>
      <c r="C67" s="21">
        <v>30.881499999999996</v>
      </c>
      <c r="E67" s="52" t="s">
        <v>179</v>
      </c>
      <c r="F67" s="21">
        <v>30.881499999999996</v>
      </c>
      <c r="G67" s="7"/>
      <c r="H67" s="7">
        <f t="shared" si="8"/>
        <v>0</v>
      </c>
      <c r="I67" s="7"/>
      <c r="J67" s="45"/>
    </row>
    <row r="68" spans="2:10" x14ac:dyDescent="0.3">
      <c r="B68" s="35" t="s">
        <v>35</v>
      </c>
      <c r="C68" s="36"/>
      <c r="E68" s="53"/>
      <c r="F68" s="36"/>
      <c r="G68" s="37"/>
      <c r="H68" s="37">
        <f>H69+H70+H71+H72</f>
        <v>0</v>
      </c>
      <c r="I68" s="37"/>
      <c r="J68" s="45"/>
    </row>
    <row r="69" spans="2:10" x14ac:dyDescent="0.3">
      <c r="B69" s="17" t="s">
        <v>23</v>
      </c>
      <c r="C69" s="21">
        <v>32.693146739076752</v>
      </c>
      <c r="E69" s="52"/>
      <c r="F69" s="21">
        <v>32.693146739076752</v>
      </c>
      <c r="G69" s="7"/>
      <c r="H69" s="7">
        <f t="shared" ref="H69:H72" si="9">G69*F69</f>
        <v>0</v>
      </c>
      <c r="I69" s="7"/>
      <c r="J69" s="45"/>
    </row>
    <row r="70" spans="2:10" x14ac:dyDescent="0.3">
      <c r="B70" s="17" t="s">
        <v>36</v>
      </c>
      <c r="C70" s="21">
        <v>5.88</v>
      </c>
      <c r="E70" s="52"/>
      <c r="F70" s="21">
        <v>5.88</v>
      </c>
      <c r="G70" s="7"/>
      <c r="H70" s="7">
        <f t="shared" si="9"/>
        <v>0</v>
      </c>
      <c r="I70" s="7"/>
      <c r="J70" s="45"/>
    </row>
    <row r="71" spans="2:10" ht="49.5" x14ac:dyDescent="0.3">
      <c r="B71" s="17" t="s">
        <v>39</v>
      </c>
      <c r="C71" s="21">
        <v>303.3882333333334</v>
      </c>
      <c r="E71" s="52" t="s">
        <v>180</v>
      </c>
      <c r="F71" s="21">
        <v>303.3882333333334</v>
      </c>
      <c r="G71" s="7"/>
      <c r="H71" s="7">
        <f t="shared" si="9"/>
        <v>0</v>
      </c>
      <c r="I71" s="7"/>
      <c r="J71" s="45"/>
    </row>
    <row r="72" spans="2:10" x14ac:dyDescent="0.3">
      <c r="B72" s="17" t="s">
        <v>57</v>
      </c>
      <c r="C72" s="15">
        <v>1</v>
      </c>
      <c r="E72" s="52"/>
      <c r="F72" s="15">
        <v>1</v>
      </c>
      <c r="G72" s="7"/>
      <c r="H72" s="7">
        <f t="shared" si="9"/>
        <v>0</v>
      </c>
      <c r="I72" s="7"/>
      <c r="J72" s="45"/>
    </row>
    <row r="73" spans="2:10" x14ac:dyDescent="0.3">
      <c r="B73" s="35" t="s">
        <v>59</v>
      </c>
      <c r="C73" s="36"/>
      <c r="E73" s="53"/>
      <c r="F73" s="36"/>
      <c r="G73" s="37"/>
      <c r="H73" s="37">
        <f>H74+H75+H76+H77+H78+H79+H80+H81</f>
        <v>0</v>
      </c>
      <c r="I73" s="37"/>
      <c r="J73" s="45"/>
    </row>
    <row r="74" spans="2:10" x14ac:dyDescent="0.3">
      <c r="B74" s="17" t="s">
        <v>60</v>
      </c>
      <c r="C74" s="15">
        <v>1</v>
      </c>
      <c r="E74" s="52"/>
      <c r="F74" s="15">
        <v>1</v>
      </c>
      <c r="G74" s="7"/>
      <c r="H74" s="7">
        <f t="shared" ref="H74:H81" si="10">G74*F74</f>
        <v>0</v>
      </c>
      <c r="I74" s="7"/>
      <c r="J74" s="45"/>
    </row>
    <row r="75" spans="2:10" x14ac:dyDescent="0.3">
      <c r="B75" s="17" t="s">
        <v>64</v>
      </c>
      <c r="C75" s="15">
        <v>1</v>
      </c>
      <c r="E75" s="52"/>
      <c r="F75" s="15">
        <v>1</v>
      </c>
      <c r="G75" s="7"/>
      <c r="H75" s="7">
        <f t="shared" si="10"/>
        <v>0</v>
      </c>
      <c r="I75" s="7"/>
      <c r="J75" s="45"/>
    </row>
    <row r="76" spans="2:10" ht="33" x14ac:dyDescent="0.3">
      <c r="B76" s="17" t="s">
        <v>142</v>
      </c>
      <c r="C76" s="21">
        <v>4.4459999999999997</v>
      </c>
      <c r="E76" s="52" t="s">
        <v>181</v>
      </c>
      <c r="F76" s="21">
        <v>0</v>
      </c>
      <c r="G76" s="7"/>
      <c r="H76" s="7">
        <f t="shared" si="10"/>
        <v>0</v>
      </c>
      <c r="I76" s="7"/>
      <c r="J76" s="45"/>
    </row>
    <row r="77" spans="2:10" x14ac:dyDescent="0.3">
      <c r="B77" s="17" t="s">
        <v>94</v>
      </c>
      <c r="C77" s="26">
        <v>78.427089999999993</v>
      </c>
      <c r="E77" s="52"/>
      <c r="F77" s="26">
        <v>78.427089999999993</v>
      </c>
      <c r="G77" s="7"/>
      <c r="H77" s="7">
        <f t="shared" si="10"/>
        <v>0</v>
      </c>
      <c r="I77" s="7"/>
      <c r="J77" s="45"/>
    </row>
    <row r="78" spans="2:10" x14ac:dyDescent="0.3">
      <c r="B78" s="17" t="s">
        <v>183</v>
      </c>
      <c r="C78" s="3">
        <v>18</v>
      </c>
      <c r="E78" s="52"/>
      <c r="F78" s="3">
        <v>18</v>
      </c>
      <c r="G78" s="7"/>
      <c r="H78" s="7">
        <f t="shared" si="10"/>
        <v>0</v>
      </c>
      <c r="I78" s="7"/>
      <c r="J78" s="45"/>
    </row>
    <row r="79" spans="2:10" x14ac:dyDescent="0.3">
      <c r="B79" s="17" t="s">
        <v>141</v>
      </c>
      <c r="C79" s="3">
        <v>2</v>
      </c>
      <c r="E79" s="52"/>
      <c r="F79" s="3">
        <v>2</v>
      </c>
      <c r="G79" s="7"/>
      <c r="H79" s="7">
        <f t="shared" si="10"/>
        <v>0</v>
      </c>
      <c r="I79" s="7"/>
      <c r="J79" s="45"/>
    </row>
    <row r="80" spans="2:10" x14ac:dyDescent="0.3">
      <c r="B80" s="17" t="s">
        <v>136</v>
      </c>
      <c r="C80" s="23">
        <v>2.1059999999999999</v>
      </c>
      <c r="E80" s="52"/>
      <c r="F80" s="23">
        <v>2.1059999999999999</v>
      </c>
      <c r="G80" s="7"/>
      <c r="H80" s="7">
        <f t="shared" si="10"/>
        <v>0</v>
      </c>
      <c r="I80" s="7"/>
      <c r="J80" s="45"/>
    </row>
    <row r="81" spans="2:10" x14ac:dyDescent="0.3">
      <c r="B81" s="17" t="s">
        <v>143</v>
      </c>
      <c r="C81" s="23">
        <v>2.1059999999999999</v>
      </c>
      <c r="E81" s="52"/>
      <c r="F81" s="23">
        <v>2.1059999999999999</v>
      </c>
      <c r="G81" s="7"/>
      <c r="H81" s="7">
        <f t="shared" si="10"/>
        <v>0</v>
      </c>
      <c r="I81" s="7"/>
      <c r="J81" s="45"/>
    </row>
    <row r="82" spans="2:10" x14ac:dyDescent="0.3">
      <c r="B82" s="33" t="s">
        <v>18</v>
      </c>
      <c r="C82" s="34"/>
      <c r="E82" s="51"/>
      <c r="F82" s="34"/>
      <c r="G82" s="6"/>
      <c r="H82" s="6">
        <f>H83+H89+H96+H101</f>
        <v>0</v>
      </c>
      <c r="I82" s="6"/>
      <c r="J82" s="45"/>
    </row>
    <row r="83" spans="2:10" x14ac:dyDescent="0.3">
      <c r="B83" s="35" t="s">
        <v>8</v>
      </c>
      <c r="C83" s="36"/>
      <c r="E83" s="53"/>
      <c r="F83" s="36"/>
      <c r="G83" s="37"/>
      <c r="H83" s="37">
        <f>H84+H85+H86+H87+H88</f>
        <v>0</v>
      </c>
      <c r="I83" s="37"/>
      <c r="J83" s="45"/>
    </row>
    <row r="84" spans="2:10" x14ac:dyDescent="0.3">
      <c r="B84" s="17" t="s">
        <v>70</v>
      </c>
      <c r="C84" s="15">
        <v>1</v>
      </c>
      <c r="E84" s="52"/>
      <c r="F84" s="15">
        <v>1</v>
      </c>
      <c r="G84" s="7"/>
      <c r="H84" s="7">
        <f t="shared" ref="H84:H88" si="11">G84*F84</f>
        <v>0</v>
      </c>
      <c r="I84" s="7"/>
      <c r="J84" s="45"/>
    </row>
    <row r="85" spans="2:10" x14ac:dyDescent="0.3">
      <c r="B85" s="17" t="s">
        <v>74</v>
      </c>
      <c r="C85" s="15">
        <v>1</v>
      </c>
      <c r="E85" s="52"/>
      <c r="F85" s="15">
        <v>1</v>
      </c>
      <c r="G85" s="7"/>
      <c r="H85" s="7">
        <f t="shared" si="11"/>
        <v>0</v>
      </c>
      <c r="I85" s="7"/>
      <c r="J85" s="45"/>
    </row>
    <row r="86" spans="2:10" x14ac:dyDescent="0.3">
      <c r="B86" s="17" t="s">
        <v>73</v>
      </c>
      <c r="C86" s="26">
        <v>65.5</v>
      </c>
      <c r="E86" s="52"/>
      <c r="F86" s="26">
        <v>65.5</v>
      </c>
      <c r="G86" s="7"/>
      <c r="H86" s="7">
        <f t="shared" si="11"/>
        <v>0</v>
      </c>
      <c r="I86" s="7"/>
      <c r="J86" s="45"/>
    </row>
    <row r="87" spans="2:10" x14ac:dyDescent="0.3">
      <c r="B87" s="17" t="s">
        <v>71</v>
      </c>
      <c r="C87" s="3">
        <v>3</v>
      </c>
      <c r="E87" s="52"/>
      <c r="F87" s="3">
        <v>3</v>
      </c>
      <c r="G87" s="7"/>
      <c r="H87" s="7">
        <f t="shared" si="11"/>
        <v>0</v>
      </c>
      <c r="I87" s="7"/>
      <c r="J87" s="45"/>
    </row>
    <row r="88" spans="2:10" x14ac:dyDescent="0.3">
      <c r="B88" s="17" t="s">
        <v>72</v>
      </c>
      <c r="C88" s="3">
        <v>3</v>
      </c>
      <c r="E88" s="52"/>
      <c r="F88" s="3">
        <v>3</v>
      </c>
      <c r="G88" s="7"/>
      <c r="H88" s="7">
        <f t="shared" si="11"/>
        <v>0</v>
      </c>
      <c r="I88" s="7"/>
      <c r="J88" s="45"/>
    </row>
    <row r="89" spans="2:10" x14ac:dyDescent="0.3">
      <c r="B89" s="35" t="s">
        <v>9</v>
      </c>
      <c r="C89" s="36"/>
      <c r="E89" s="53"/>
      <c r="F89" s="36"/>
      <c r="G89" s="37"/>
      <c r="H89" s="37">
        <f>H90+H91+H92+H93+H94+H95</f>
        <v>0</v>
      </c>
      <c r="I89" s="37"/>
      <c r="J89" s="45"/>
    </row>
    <row r="90" spans="2:10" x14ac:dyDescent="0.3">
      <c r="B90" s="17" t="s">
        <v>78</v>
      </c>
      <c r="C90" s="26">
        <v>29</v>
      </c>
      <c r="E90" s="52"/>
      <c r="F90" s="26">
        <v>29</v>
      </c>
      <c r="G90" s="7"/>
      <c r="H90" s="7">
        <f t="shared" ref="H90:H95" si="12">G90*F90</f>
        <v>0</v>
      </c>
      <c r="I90" s="7"/>
      <c r="J90" s="45"/>
    </row>
    <row r="91" spans="2:10" x14ac:dyDescent="0.3">
      <c r="B91" s="17" t="s">
        <v>79</v>
      </c>
      <c r="C91" s="26">
        <v>22.5</v>
      </c>
      <c r="E91" s="52"/>
      <c r="F91" s="26">
        <v>22.5</v>
      </c>
      <c r="G91" s="7"/>
      <c r="H91" s="7">
        <f t="shared" si="12"/>
        <v>0</v>
      </c>
      <c r="I91" s="7"/>
      <c r="J91" s="45"/>
    </row>
    <row r="92" spans="2:10" x14ac:dyDescent="0.3">
      <c r="B92" s="17" t="s">
        <v>75</v>
      </c>
      <c r="C92" s="3">
        <v>2</v>
      </c>
      <c r="E92" s="52"/>
      <c r="F92" s="3">
        <v>2</v>
      </c>
      <c r="G92" s="7"/>
      <c r="H92" s="7">
        <f t="shared" si="12"/>
        <v>0</v>
      </c>
      <c r="I92" s="7"/>
      <c r="J92" s="45"/>
    </row>
    <row r="93" spans="2:10" x14ac:dyDescent="0.3">
      <c r="B93" s="17" t="s">
        <v>76</v>
      </c>
      <c r="C93" s="3">
        <v>1</v>
      </c>
      <c r="E93" s="52"/>
      <c r="F93" s="3">
        <v>1</v>
      </c>
      <c r="G93" s="7"/>
      <c r="H93" s="7">
        <f t="shared" si="12"/>
        <v>0</v>
      </c>
      <c r="I93" s="7"/>
      <c r="J93" s="45"/>
    </row>
    <row r="94" spans="2:10" x14ac:dyDescent="0.3">
      <c r="B94" s="17" t="s">
        <v>22</v>
      </c>
      <c r="C94" s="3">
        <v>1</v>
      </c>
      <c r="E94" s="52"/>
      <c r="F94" s="3">
        <v>1</v>
      </c>
      <c r="G94" s="7"/>
      <c r="H94" s="7">
        <f t="shared" si="12"/>
        <v>0</v>
      </c>
      <c r="I94" s="7"/>
      <c r="J94" s="45"/>
    </row>
    <row r="95" spans="2:10" x14ac:dyDescent="0.3">
      <c r="B95" s="17" t="s">
        <v>77</v>
      </c>
      <c r="C95" s="3">
        <v>5</v>
      </c>
      <c r="E95" s="52"/>
      <c r="F95" s="3">
        <v>5</v>
      </c>
      <c r="G95" s="7"/>
      <c r="H95" s="7">
        <f t="shared" si="12"/>
        <v>0</v>
      </c>
      <c r="I95" s="7"/>
      <c r="J95" s="45"/>
    </row>
    <row r="96" spans="2:10" x14ac:dyDescent="0.3">
      <c r="B96" s="35" t="s">
        <v>10</v>
      </c>
      <c r="C96" s="36"/>
      <c r="E96" s="53"/>
      <c r="F96" s="36"/>
      <c r="G96" s="37"/>
      <c r="H96" s="37">
        <f>H97+H98+H99+H100</f>
        <v>0</v>
      </c>
      <c r="I96" s="37"/>
      <c r="J96" s="45"/>
    </row>
    <row r="97" spans="2:10" x14ac:dyDescent="0.3">
      <c r="B97" s="17" t="s">
        <v>82</v>
      </c>
      <c r="C97" s="15">
        <v>1</v>
      </c>
      <c r="E97" s="52"/>
      <c r="F97" s="15">
        <v>1</v>
      </c>
      <c r="G97" s="7"/>
      <c r="H97" s="7">
        <f t="shared" ref="H97:H100" si="13">G97*F97</f>
        <v>0</v>
      </c>
      <c r="I97" s="7"/>
      <c r="J97" s="45"/>
    </row>
    <row r="98" spans="2:10" x14ac:dyDescent="0.3">
      <c r="B98" s="17" t="s">
        <v>73</v>
      </c>
      <c r="C98" s="26">
        <v>218</v>
      </c>
      <c r="E98" s="52"/>
      <c r="F98" s="26">
        <v>218</v>
      </c>
      <c r="G98" s="7"/>
      <c r="H98" s="7">
        <f t="shared" si="13"/>
        <v>0</v>
      </c>
      <c r="I98" s="7"/>
      <c r="J98" s="45"/>
    </row>
    <row r="99" spans="2:10" x14ac:dyDescent="0.3">
      <c r="B99" s="17" t="s">
        <v>80</v>
      </c>
      <c r="C99" s="3">
        <v>14</v>
      </c>
      <c r="E99" s="52"/>
      <c r="F99" s="3">
        <v>14</v>
      </c>
      <c r="G99" s="7"/>
      <c r="H99" s="7">
        <f t="shared" si="13"/>
        <v>0</v>
      </c>
      <c r="I99" s="7"/>
      <c r="J99" s="45"/>
    </row>
    <row r="100" spans="2:10" x14ac:dyDescent="0.3">
      <c r="B100" s="17" t="s">
        <v>81</v>
      </c>
      <c r="C100" s="3">
        <v>16</v>
      </c>
      <c r="E100" s="52"/>
      <c r="F100" s="3">
        <v>16</v>
      </c>
      <c r="G100" s="7"/>
      <c r="H100" s="7">
        <f t="shared" si="13"/>
        <v>0</v>
      </c>
      <c r="I100" s="7"/>
      <c r="J100" s="45"/>
    </row>
    <row r="101" spans="2:10" x14ac:dyDescent="0.3">
      <c r="B101" s="35" t="s">
        <v>11</v>
      </c>
      <c r="C101" s="36"/>
      <c r="E101" s="53"/>
      <c r="F101" s="36"/>
      <c r="G101" s="37"/>
      <c r="H101" s="37">
        <f>H102+H103+H104+H105</f>
        <v>0</v>
      </c>
      <c r="I101" s="37"/>
      <c r="J101" s="45"/>
    </row>
    <row r="102" spans="2:10" x14ac:dyDescent="0.3">
      <c r="B102" s="17" t="s">
        <v>84</v>
      </c>
      <c r="C102" s="15">
        <v>2</v>
      </c>
      <c r="E102" s="52"/>
      <c r="F102" s="15">
        <v>2</v>
      </c>
      <c r="G102" s="7"/>
      <c r="H102" s="7">
        <f t="shared" ref="H102:H105" si="14">G102*F102</f>
        <v>0</v>
      </c>
      <c r="I102" s="7"/>
      <c r="J102" s="45"/>
    </row>
    <row r="103" spans="2:10" x14ac:dyDescent="0.3">
      <c r="B103" s="17" t="s">
        <v>89</v>
      </c>
      <c r="C103" s="15">
        <v>2</v>
      </c>
      <c r="E103" s="52"/>
      <c r="F103" s="15">
        <v>2</v>
      </c>
      <c r="G103" s="7"/>
      <c r="H103" s="7">
        <f t="shared" si="14"/>
        <v>0</v>
      </c>
      <c r="I103" s="7"/>
      <c r="J103" s="45"/>
    </row>
    <row r="104" spans="2:10" x14ac:dyDescent="0.3">
      <c r="B104" s="17" t="s">
        <v>83</v>
      </c>
      <c r="C104" s="26">
        <v>154</v>
      </c>
      <c r="E104" s="52"/>
      <c r="F104" s="26">
        <v>154</v>
      </c>
      <c r="G104" s="7"/>
      <c r="H104" s="7">
        <f t="shared" si="14"/>
        <v>0</v>
      </c>
      <c r="I104" s="7"/>
      <c r="J104" s="45"/>
    </row>
    <row r="105" spans="2:10" x14ac:dyDescent="0.3">
      <c r="B105" s="17" t="s">
        <v>90</v>
      </c>
      <c r="C105" s="15">
        <v>41</v>
      </c>
      <c r="E105" s="52"/>
      <c r="F105" s="15">
        <v>41</v>
      </c>
      <c r="G105" s="7"/>
      <c r="H105" s="7">
        <f t="shared" si="14"/>
        <v>0</v>
      </c>
      <c r="I105" s="7"/>
      <c r="J105" s="45"/>
    </row>
    <row r="106" spans="2:10" x14ac:dyDescent="0.3">
      <c r="B106" s="33" t="s">
        <v>19</v>
      </c>
      <c r="C106" s="34"/>
      <c r="E106" s="51"/>
      <c r="F106" s="34"/>
      <c r="G106" s="6"/>
      <c r="H106" s="6">
        <f>H107+H110+H113+H122+H128+H133+H137+H143+H144</f>
        <v>0</v>
      </c>
      <c r="I106" s="6"/>
      <c r="J106" s="45"/>
    </row>
    <row r="107" spans="2:10" x14ac:dyDescent="0.3">
      <c r="B107" s="35" t="s">
        <v>86</v>
      </c>
      <c r="C107" s="36"/>
      <c r="E107" s="53"/>
      <c r="F107" s="36"/>
      <c r="G107" s="37"/>
      <c r="H107" s="37">
        <f>H108+H109</f>
        <v>0</v>
      </c>
      <c r="I107" s="37"/>
      <c r="J107" s="45"/>
    </row>
    <row r="108" spans="2:10" x14ac:dyDescent="0.3">
      <c r="B108" s="17" t="s">
        <v>87</v>
      </c>
      <c r="C108" s="15">
        <v>1</v>
      </c>
      <c r="E108" s="52"/>
      <c r="F108" s="15">
        <v>1</v>
      </c>
      <c r="G108" s="7"/>
      <c r="H108" s="7">
        <f t="shared" ref="H108:H109" si="15">G108*F108</f>
        <v>0</v>
      </c>
      <c r="I108" s="7"/>
      <c r="J108" s="45"/>
    </row>
    <row r="109" spans="2:10" x14ac:dyDescent="0.3">
      <c r="B109" s="17" t="s">
        <v>88</v>
      </c>
      <c r="C109" s="15">
        <v>4</v>
      </c>
      <c r="E109" s="52"/>
      <c r="F109" s="15">
        <v>4</v>
      </c>
      <c r="G109" s="7"/>
      <c r="H109" s="7">
        <f t="shared" si="15"/>
        <v>0</v>
      </c>
      <c r="I109" s="7"/>
      <c r="J109" s="45"/>
    </row>
    <row r="110" spans="2:10" x14ac:dyDescent="0.3">
      <c r="B110" s="35" t="s">
        <v>91</v>
      </c>
      <c r="C110" s="36"/>
      <c r="E110" s="53"/>
      <c r="F110" s="36"/>
      <c r="G110" s="37"/>
      <c r="H110" s="37">
        <f>H111+H112</f>
        <v>0</v>
      </c>
      <c r="I110" s="37"/>
      <c r="J110" s="45"/>
    </row>
    <row r="111" spans="2:10" x14ac:dyDescent="0.3">
      <c r="B111" s="17" t="s">
        <v>85</v>
      </c>
      <c r="C111" s="26">
        <v>645</v>
      </c>
      <c r="E111" s="52"/>
      <c r="F111" s="26">
        <v>645</v>
      </c>
      <c r="G111" s="7"/>
      <c r="H111" s="7">
        <f t="shared" ref="H111:H112" si="16">G111*F111</f>
        <v>0</v>
      </c>
      <c r="I111" s="7"/>
      <c r="J111" s="45"/>
    </row>
    <row r="112" spans="2:10" x14ac:dyDescent="0.3">
      <c r="B112" s="17" t="s">
        <v>91</v>
      </c>
      <c r="C112" s="3">
        <v>43</v>
      </c>
      <c r="E112" s="52"/>
      <c r="F112" s="3">
        <v>43</v>
      </c>
      <c r="G112" s="7"/>
      <c r="H112" s="7">
        <f t="shared" si="16"/>
        <v>0</v>
      </c>
      <c r="I112" s="7"/>
      <c r="J112" s="45"/>
    </row>
    <row r="113" spans="2:10" x14ac:dyDescent="0.3">
      <c r="B113" s="35" t="s">
        <v>12</v>
      </c>
      <c r="C113" s="36"/>
      <c r="E113" s="53"/>
      <c r="F113" s="36"/>
      <c r="G113" s="37"/>
      <c r="H113" s="37">
        <f>H114+H115+H116+H117+H118+H119+H120+H121</f>
        <v>0</v>
      </c>
      <c r="I113" s="37"/>
      <c r="J113" s="45"/>
    </row>
    <row r="114" spans="2:10" x14ac:dyDescent="0.3">
      <c r="B114" s="17" t="s">
        <v>85</v>
      </c>
      <c r="C114" s="26">
        <v>1330</v>
      </c>
      <c r="E114" s="52"/>
      <c r="F114" s="26">
        <v>1330</v>
      </c>
      <c r="G114" s="7"/>
      <c r="H114" s="7">
        <f t="shared" ref="H114:H121" si="17">G114*F114</f>
        <v>0</v>
      </c>
      <c r="I114" s="7"/>
      <c r="J114" s="45"/>
    </row>
    <row r="115" spans="2:10" ht="33" x14ac:dyDescent="0.3">
      <c r="B115" s="17" t="s">
        <v>161</v>
      </c>
      <c r="C115" s="26">
        <v>51</v>
      </c>
      <c r="E115" s="52" t="s">
        <v>182</v>
      </c>
      <c r="F115" s="26">
        <v>0</v>
      </c>
      <c r="G115" s="7"/>
      <c r="H115" s="7">
        <f t="shared" si="17"/>
        <v>0</v>
      </c>
      <c r="I115" s="7"/>
      <c r="J115" s="45"/>
    </row>
    <row r="116" spans="2:10" ht="33" x14ac:dyDescent="0.3">
      <c r="B116" s="17" t="s">
        <v>92</v>
      </c>
      <c r="C116" s="3">
        <v>20</v>
      </c>
      <c r="E116" s="52" t="s">
        <v>171</v>
      </c>
      <c r="F116" s="3">
        <v>10</v>
      </c>
      <c r="G116" s="7"/>
      <c r="H116" s="7">
        <f t="shared" si="17"/>
        <v>0</v>
      </c>
      <c r="I116" s="7"/>
      <c r="J116" s="45"/>
    </row>
    <row r="117" spans="2:10" x14ac:dyDescent="0.3">
      <c r="B117" s="17" t="s">
        <v>95</v>
      </c>
      <c r="C117" s="3">
        <v>28.6</v>
      </c>
      <c r="E117" s="52"/>
      <c r="F117" s="3">
        <v>28.6</v>
      </c>
      <c r="G117" s="7"/>
      <c r="H117" s="7">
        <f t="shared" si="17"/>
        <v>0</v>
      </c>
      <c r="I117" s="7"/>
      <c r="J117" s="45"/>
    </row>
    <row r="118" spans="2:10" x14ac:dyDescent="0.3">
      <c r="B118" s="17" t="s">
        <v>138</v>
      </c>
      <c r="C118" s="15">
        <v>1</v>
      </c>
      <c r="E118" s="52"/>
      <c r="F118" s="15">
        <v>1</v>
      </c>
      <c r="G118" s="7"/>
      <c r="H118" s="7">
        <f t="shared" si="17"/>
        <v>0</v>
      </c>
      <c r="I118" s="7"/>
      <c r="J118" s="45"/>
    </row>
    <row r="119" spans="2:10" x14ac:dyDescent="0.3">
      <c r="B119" s="17" t="s">
        <v>96</v>
      </c>
      <c r="C119" s="3">
        <v>24</v>
      </c>
      <c r="E119" s="52"/>
      <c r="F119" s="3">
        <v>24</v>
      </c>
      <c r="G119" s="7"/>
      <c r="H119" s="7">
        <f t="shared" si="17"/>
        <v>0</v>
      </c>
      <c r="I119" s="7"/>
      <c r="J119" s="45"/>
    </row>
    <row r="120" spans="2:10" x14ac:dyDescent="0.3">
      <c r="B120" s="17" t="s">
        <v>97</v>
      </c>
      <c r="C120" s="3">
        <v>31</v>
      </c>
      <c r="E120" s="52"/>
      <c r="F120" s="3">
        <v>31</v>
      </c>
      <c r="G120" s="7"/>
      <c r="H120" s="7">
        <f t="shared" si="17"/>
        <v>0</v>
      </c>
      <c r="I120" s="7"/>
      <c r="J120" s="45"/>
    </row>
    <row r="121" spans="2:10" x14ac:dyDescent="0.3">
      <c r="B121" s="17" t="s">
        <v>93</v>
      </c>
      <c r="C121" s="3">
        <v>18</v>
      </c>
      <c r="E121" s="52"/>
      <c r="F121" s="3">
        <v>18</v>
      </c>
      <c r="G121" s="7"/>
      <c r="H121" s="7">
        <f t="shared" si="17"/>
        <v>0</v>
      </c>
      <c r="I121" s="7"/>
      <c r="J121" s="45"/>
    </row>
    <row r="122" spans="2:10" x14ac:dyDescent="0.3">
      <c r="B122" s="35" t="s">
        <v>100</v>
      </c>
      <c r="C122" s="36">
        <v>1</v>
      </c>
      <c r="E122" s="53"/>
      <c r="F122" s="36">
        <v>1</v>
      </c>
      <c r="G122" s="37"/>
      <c r="H122" s="37">
        <f>H123+H124+H125+H126+H127</f>
        <v>0</v>
      </c>
      <c r="I122" s="37"/>
      <c r="J122" s="45"/>
    </row>
    <row r="123" spans="2:10" x14ac:dyDescent="0.3">
      <c r="B123" s="17" t="s">
        <v>167</v>
      </c>
      <c r="C123" s="15">
        <v>1</v>
      </c>
      <c r="E123" s="52"/>
      <c r="F123" s="15">
        <v>1</v>
      </c>
      <c r="G123" s="7"/>
      <c r="H123" s="7">
        <f t="shared" ref="H123:H127" si="18">G123*F123</f>
        <v>0</v>
      </c>
      <c r="I123" s="7"/>
      <c r="J123" s="45"/>
    </row>
    <row r="124" spans="2:10" x14ac:dyDescent="0.3">
      <c r="B124" s="17" t="s">
        <v>139</v>
      </c>
      <c r="C124" s="15">
        <v>1</v>
      </c>
      <c r="E124" s="52"/>
      <c r="F124" s="15">
        <v>1</v>
      </c>
      <c r="G124" s="7"/>
      <c r="H124" s="7">
        <f t="shared" si="18"/>
        <v>0</v>
      </c>
      <c r="I124" s="7"/>
      <c r="J124" s="45"/>
    </row>
    <row r="125" spans="2:10" x14ac:dyDescent="0.3">
      <c r="B125" s="17" t="s">
        <v>85</v>
      </c>
      <c r="C125" s="26">
        <v>168</v>
      </c>
      <c r="E125" s="52"/>
      <c r="F125" s="26">
        <v>168</v>
      </c>
      <c r="G125" s="7"/>
      <c r="H125" s="7">
        <f t="shared" si="18"/>
        <v>0</v>
      </c>
      <c r="I125" s="7"/>
      <c r="J125" s="45"/>
    </row>
    <row r="126" spans="2:10" x14ac:dyDescent="0.3">
      <c r="B126" s="17" t="s">
        <v>99</v>
      </c>
      <c r="C126" s="3">
        <v>28</v>
      </c>
      <c r="E126" s="52"/>
      <c r="F126" s="3">
        <v>28</v>
      </c>
      <c r="G126" s="7"/>
      <c r="H126" s="7">
        <f t="shared" si="18"/>
        <v>0</v>
      </c>
      <c r="I126" s="7"/>
      <c r="J126" s="45"/>
    </row>
    <row r="127" spans="2:10" x14ac:dyDescent="0.3">
      <c r="B127" s="17" t="s">
        <v>98</v>
      </c>
      <c r="C127" s="3">
        <v>5</v>
      </c>
      <c r="E127" s="52"/>
      <c r="F127" s="3">
        <v>5</v>
      </c>
      <c r="G127" s="7"/>
      <c r="H127" s="7">
        <f t="shared" si="18"/>
        <v>0</v>
      </c>
      <c r="I127" s="7"/>
      <c r="J127" s="45"/>
    </row>
    <row r="128" spans="2:10" x14ac:dyDescent="0.3">
      <c r="B128" s="35" t="s">
        <v>13</v>
      </c>
      <c r="C128" s="36"/>
      <c r="E128" s="53"/>
      <c r="F128" s="36"/>
      <c r="G128" s="37"/>
      <c r="H128" s="37">
        <f>H129+H130+H131+H132</f>
        <v>0</v>
      </c>
      <c r="I128" s="37"/>
      <c r="J128" s="45"/>
    </row>
    <row r="129" spans="2:10" x14ac:dyDescent="0.3">
      <c r="B129" s="17" t="s">
        <v>103</v>
      </c>
      <c r="C129" s="15">
        <v>1</v>
      </c>
      <c r="E129" s="52"/>
      <c r="F129" s="15">
        <v>1</v>
      </c>
      <c r="G129" s="7"/>
      <c r="H129" s="7">
        <f t="shared" ref="H129:H132" si="19">G129*F129</f>
        <v>0</v>
      </c>
      <c r="I129" s="7"/>
      <c r="J129" s="45"/>
    </row>
    <row r="130" spans="2:10" x14ac:dyDescent="0.3">
      <c r="B130" s="17" t="s">
        <v>85</v>
      </c>
      <c r="C130" s="26">
        <v>270</v>
      </c>
      <c r="E130" s="52"/>
      <c r="F130" s="26">
        <v>270</v>
      </c>
      <c r="G130" s="7"/>
      <c r="H130" s="7">
        <f t="shared" si="19"/>
        <v>0</v>
      </c>
      <c r="I130" s="7"/>
      <c r="J130" s="45"/>
    </row>
    <row r="131" spans="2:10" x14ac:dyDescent="0.3">
      <c r="B131" s="17" t="s">
        <v>101</v>
      </c>
      <c r="C131" s="3">
        <v>1</v>
      </c>
      <c r="E131" s="52"/>
      <c r="F131" s="3">
        <v>1</v>
      </c>
      <c r="G131" s="7"/>
      <c r="H131" s="7">
        <f t="shared" si="19"/>
        <v>0</v>
      </c>
      <c r="I131" s="7"/>
      <c r="J131" s="45"/>
    </row>
    <row r="132" spans="2:10" x14ac:dyDescent="0.3">
      <c r="B132" s="17" t="s">
        <v>102</v>
      </c>
      <c r="C132" s="3">
        <v>14</v>
      </c>
      <c r="E132" s="52"/>
      <c r="F132" s="3">
        <v>14</v>
      </c>
      <c r="G132" s="7"/>
      <c r="H132" s="7">
        <f t="shared" si="19"/>
        <v>0</v>
      </c>
      <c r="I132" s="7"/>
      <c r="J132" s="45"/>
    </row>
    <row r="133" spans="2:10" x14ac:dyDescent="0.3">
      <c r="B133" s="35" t="s">
        <v>14</v>
      </c>
      <c r="C133" s="36"/>
      <c r="E133" s="53"/>
      <c r="F133" s="36"/>
      <c r="G133" s="37"/>
      <c r="H133" s="37">
        <f>H134+H135+H136</f>
        <v>0</v>
      </c>
      <c r="I133" s="37"/>
      <c r="J133" s="45"/>
    </row>
    <row r="134" spans="2:10" x14ac:dyDescent="0.3">
      <c r="B134" s="17" t="s">
        <v>108</v>
      </c>
      <c r="C134" s="15">
        <v>1</v>
      </c>
      <c r="E134" s="52"/>
      <c r="F134" s="15">
        <v>1</v>
      </c>
      <c r="G134" s="7"/>
      <c r="H134" s="7">
        <f t="shared" ref="H134:H136" si="20">G134*F134</f>
        <v>0</v>
      </c>
      <c r="I134" s="7"/>
      <c r="J134" s="45"/>
    </row>
    <row r="135" spans="2:10" x14ac:dyDescent="0.3">
      <c r="B135" s="17" t="s">
        <v>85</v>
      </c>
      <c r="C135" s="26">
        <v>192</v>
      </c>
      <c r="E135" s="52"/>
      <c r="F135" s="26">
        <v>192</v>
      </c>
      <c r="G135" s="7"/>
      <c r="H135" s="7">
        <f t="shared" si="20"/>
        <v>0</v>
      </c>
      <c r="I135" s="7"/>
      <c r="J135" s="45"/>
    </row>
    <row r="136" spans="2:10" x14ac:dyDescent="0.3">
      <c r="B136" s="17" t="s">
        <v>99</v>
      </c>
      <c r="C136" s="3">
        <v>8</v>
      </c>
      <c r="E136" s="52"/>
      <c r="F136" s="3">
        <v>8</v>
      </c>
      <c r="G136" s="7"/>
      <c r="H136" s="7">
        <f t="shared" si="20"/>
        <v>0</v>
      </c>
      <c r="I136" s="7"/>
      <c r="J136" s="45"/>
    </row>
    <row r="137" spans="2:10" x14ac:dyDescent="0.3">
      <c r="B137" s="35" t="s">
        <v>158</v>
      </c>
      <c r="C137" s="36"/>
      <c r="E137" s="53"/>
      <c r="F137" s="36"/>
      <c r="G137" s="37"/>
      <c r="H137" s="37">
        <f>H138+H139+H140+H141+H142</f>
        <v>0</v>
      </c>
      <c r="I137" s="37"/>
      <c r="J137" s="45"/>
    </row>
    <row r="138" spans="2:10" ht="33" x14ac:dyDescent="0.3">
      <c r="B138" s="17" t="s">
        <v>65</v>
      </c>
      <c r="C138" s="15">
        <v>1</v>
      </c>
      <c r="E138" s="52" t="s">
        <v>166</v>
      </c>
      <c r="F138" s="15">
        <v>0</v>
      </c>
      <c r="G138" s="7"/>
      <c r="H138" s="7">
        <f t="shared" ref="H138:H142" si="21">G138*F138</f>
        <v>0</v>
      </c>
      <c r="I138" s="7"/>
      <c r="J138" s="45"/>
    </row>
    <row r="139" spans="2:10" ht="33" x14ac:dyDescent="0.3">
      <c r="B139" s="17" t="s">
        <v>66</v>
      </c>
      <c r="C139" s="15">
        <v>1</v>
      </c>
      <c r="E139" s="52" t="s">
        <v>166</v>
      </c>
      <c r="F139" s="15">
        <v>0</v>
      </c>
      <c r="G139" s="7"/>
      <c r="H139" s="7">
        <f t="shared" si="21"/>
        <v>0</v>
      </c>
      <c r="I139" s="7"/>
      <c r="J139" s="45"/>
    </row>
    <row r="140" spans="2:10" ht="33" x14ac:dyDescent="0.3">
      <c r="B140" s="17" t="s">
        <v>160</v>
      </c>
      <c r="C140" s="15">
        <v>1</v>
      </c>
      <c r="E140" s="52" t="s">
        <v>166</v>
      </c>
      <c r="F140" s="15">
        <v>0</v>
      </c>
      <c r="G140" s="7"/>
      <c r="H140" s="7">
        <f t="shared" si="21"/>
        <v>0</v>
      </c>
      <c r="I140" s="7"/>
      <c r="J140" s="45"/>
    </row>
    <row r="141" spans="2:10" x14ac:dyDescent="0.3">
      <c r="B141" s="17" t="s">
        <v>85</v>
      </c>
      <c r="C141" s="26">
        <v>220</v>
      </c>
      <c r="E141" s="52"/>
      <c r="F141" s="26">
        <v>220</v>
      </c>
      <c r="G141" s="7"/>
      <c r="H141" s="7">
        <f t="shared" si="21"/>
        <v>0</v>
      </c>
      <c r="I141" s="7"/>
      <c r="J141" s="45"/>
    </row>
    <row r="142" spans="2:10" x14ac:dyDescent="0.3">
      <c r="B142" s="17" t="s">
        <v>159</v>
      </c>
      <c r="C142" s="3">
        <v>11</v>
      </c>
      <c r="E142" s="52"/>
      <c r="F142" s="3">
        <v>11</v>
      </c>
      <c r="G142" s="7"/>
      <c r="H142" s="7">
        <f t="shared" si="21"/>
        <v>0</v>
      </c>
      <c r="I142" s="7"/>
      <c r="J142" s="45"/>
    </row>
    <row r="143" spans="2:10" x14ac:dyDescent="0.3">
      <c r="B143" s="35" t="s">
        <v>107</v>
      </c>
      <c r="C143" s="43">
        <v>1</v>
      </c>
      <c r="E143" s="53"/>
      <c r="F143" s="43">
        <v>1</v>
      </c>
      <c r="G143" s="37"/>
      <c r="H143" s="37">
        <f>G143*F143</f>
        <v>0</v>
      </c>
      <c r="I143" s="37"/>
      <c r="J143" s="45"/>
    </row>
    <row r="144" spans="2:10" x14ac:dyDescent="0.3">
      <c r="B144" s="35" t="s">
        <v>157</v>
      </c>
      <c r="C144" s="36">
        <v>1</v>
      </c>
      <c r="E144" s="53"/>
      <c r="F144" s="36">
        <v>1</v>
      </c>
      <c r="G144" s="37"/>
      <c r="H144" s="37">
        <f>H145+H146+H147+H148</f>
        <v>0</v>
      </c>
      <c r="I144" s="37"/>
      <c r="J144" s="45"/>
    </row>
    <row r="145" spans="2:10" x14ac:dyDescent="0.3">
      <c r="B145" s="17" t="s">
        <v>104</v>
      </c>
      <c r="C145" s="15">
        <v>1</v>
      </c>
      <c r="E145" s="52"/>
      <c r="F145" s="15">
        <v>1</v>
      </c>
      <c r="G145" s="7"/>
      <c r="H145" s="7">
        <f t="shared" ref="H145:H148" si="22">G145*F145</f>
        <v>0</v>
      </c>
      <c r="I145" s="7"/>
      <c r="J145" s="45"/>
    </row>
    <row r="146" spans="2:10" x14ac:dyDescent="0.3">
      <c r="B146" s="17" t="s">
        <v>85</v>
      </c>
      <c r="C146" s="26">
        <v>345</v>
      </c>
      <c r="E146" s="52"/>
      <c r="F146" s="26">
        <v>345</v>
      </c>
      <c r="G146" s="7"/>
      <c r="H146" s="7">
        <f t="shared" si="22"/>
        <v>0</v>
      </c>
      <c r="I146" s="7"/>
      <c r="J146" s="45"/>
    </row>
    <row r="147" spans="2:10" x14ac:dyDescent="0.3">
      <c r="B147" s="17" t="s">
        <v>105</v>
      </c>
      <c r="C147" s="3">
        <v>8</v>
      </c>
      <c r="E147" s="52" t="s">
        <v>164</v>
      </c>
      <c r="F147" s="3">
        <v>4</v>
      </c>
      <c r="G147" s="7"/>
      <c r="H147" s="7">
        <f t="shared" si="22"/>
        <v>0</v>
      </c>
      <c r="I147" s="7"/>
      <c r="J147" s="45"/>
    </row>
    <row r="148" spans="2:10" x14ac:dyDescent="0.3">
      <c r="B148" s="17" t="s">
        <v>106</v>
      </c>
      <c r="C148" s="3">
        <v>15</v>
      </c>
      <c r="E148" s="52" t="s">
        <v>164</v>
      </c>
      <c r="F148" s="3">
        <v>6</v>
      </c>
      <c r="G148" s="7"/>
      <c r="H148" s="7">
        <f t="shared" si="22"/>
        <v>0</v>
      </c>
      <c r="I148" s="7"/>
      <c r="J148" s="45"/>
    </row>
    <row r="149" spans="2:10" x14ac:dyDescent="0.3">
      <c r="B149" s="32" t="s">
        <v>4</v>
      </c>
      <c r="C149" s="12"/>
      <c r="E149" s="50"/>
      <c r="F149" s="12"/>
      <c r="G149" s="13"/>
      <c r="H149" s="13">
        <f>H150+H171+H175</f>
        <v>0</v>
      </c>
      <c r="I149" s="13"/>
      <c r="J149" s="45"/>
    </row>
    <row r="150" spans="2:10" x14ac:dyDescent="0.3">
      <c r="B150" s="33" t="s">
        <v>110</v>
      </c>
      <c r="C150" s="34"/>
      <c r="E150" s="51"/>
      <c r="F150" s="34"/>
      <c r="G150" s="6"/>
      <c r="H150" s="6">
        <f>H151+H157+H161+H165</f>
        <v>0</v>
      </c>
      <c r="I150" s="6"/>
      <c r="J150" s="45"/>
    </row>
    <row r="151" spans="2:10" x14ac:dyDescent="0.3">
      <c r="B151" s="35" t="s">
        <v>109</v>
      </c>
      <c r="C151" s="36"/>
      <c r="E151" s="53"/>
      <c r="F151" s="36"/>
      <c r="G151" s="37"/>
      <c r="H151" s="37">
        <f>H152+H153+H154+H155+H156</f>
        <v>0</v>
      </c>
      <c r="I151" s="37"/>
      <c r="J151" s="45"/>
    </row>
    <row r="152" spans="2:10" x14ac:dyDescent="0.3">
      <c r="B152" s="27" t="s">
        <v>114</v>
      </c>
      <c r="C152" s="15">
        <v>1</v>
      </c>
      <c r="E152" s="52"/>
      <c r="F152" s="15">
        <v>1</v>
      </c>
      <c r="G152" s="7"/>
      <c r="H152" s="7">
        <f t="shared" ref="H152:H156" si="23">G152*F152</f>
        <v>0</v>
      </c>
      <c r="I152" s="7"/>
      <c r="J152" s="45"/>
    </row>
    <row r="153" spans="2:10" x14ac:dyDescent="0.3">
      <c r="B153" s="27" t="s">
        <v>120</v>
      </c>
      <c r="C153" s="3">
        <v>3</v>
      </c>
      <c r="E153" s="52" t="s">
        <v>165</v>
      </c>
      <c r="F153" s="3">
        <v>0</v>
      </c>
      <c r="G153" s="7"/>
      <c r="H153" s="7">
        <f t="shared" si="23"/>
        <v>0</v>
      </c>
      <c r="I153" s="7"/>
      <c r="J153" s="45"/>
    </row>
    <row r="154" spans="2:10" x14ac:dyDescent="0.3">
      <c r="B154" s="27" t="s">
        <v>140</v>
      </c>
      <c r="C154" s="3">
        <v>2</v>
      </c>
      <c r="E154" s="52" t="s">
        <v>165</v>
      </c>
      <c r="F154" s="3">
        <v>0</v>
      </c>
      <c r="G154" s="7"/>
      <c r="H154" s="7">
        <f t="shared" si="23"/>
        <v>0</v>
      </c>
      <c r="I154" s="7"/>
      <c r="J154" s="45"/>
    </row>
    <row r="155" spans="2:10" x14ac:dyDescent="0.3">
      <c r="B155" s="27" t="s">
        <v>119</v>
      </c>
      <c r="C155" s="3">
        <v>1</v>
      </c>
      <c r="E155" s="52" t="s">
        <v>165</v>
      </c>
      <c r="F155" s="3">
        <v>0</v>
      </c>
      <c r="G155" s="7"/>
      <c r="H155" s="7">
        <f t="shared" si="23"/>
        <v>0</v>
      </c>
      <c r="I155" s="7"/>
      <c r="J155" s="45"/>
    </row>
    <row r="156" spans="2:10" x14ac:dyDescent="0.3">
      <c r="B156" s="27" t="s">
        <v>130</v>
      </c>
      <c r="C156" s="26">
        <v>64</v>
      </c>
      <c r="E156" s="52" t="s">
        <v>165</v>
      </c>
      <c r="F156" s="26">
        <v>0</v>
      </c>
      <c r="G156" s="7"/>
      <c r="H156" s="7">
        <f t="shared" si="23"/>
        <v>0</v>
      </c>
      <c r="I156" s="7"/>
      <c r="J156" s="45"/>
    </row>
    <row r="157" spans="2:10" x14ac:dyDescent="0.3">
      <c r="B157" s="35" t="s">
        <v>9</v>
      </c>
      <c r="C157" s="36"/>
      <c r="E157" s="53"/>
      <c r="F157" s="36"/>
      <c r="G157" s="37"/>
      <c r="H157" s="37">
        <f>H158+H159+H160</f>
        <v>0</v>
      </c>
      <c r="I157" s="37"/>
      <c r="J157" s="45"/>
    </row>
    <row r="158" spans="2:10" x14ac:dyDescent="0.3">
      <c r="B158" s="27" t="s">
        <v>115</v>
      </c>
      <c r="C158" s="15">
        <v>1</v>
      </c>
      <c r="E158" s="52"/>
      <c r="F158" s="15">
        <v>1</v>
      </c>
      <c r="G158" s="7"/>
      <c r="H158" s="7">
        <f t="shared" ref="H158:H160" si="24">G158*F158</f>
        <v>0</v>
      </c>
      <c r="I158" s="7"/>
      <c r="J158" s="45"/>
    </row>
    <row r="159" spans="2:10" x14ac:dyDescent="0.3">
      <c r="B159" s="27" t="s">
        <v>117</v>
      </c>
      <c r="C159" s="26">
        <v>15</v>
      </c>
      <c r="E159" s="52"/>
      <c r="F159" s="26">
        <v>15</v>
      </c>
      <c r="G159" s="7"/>
      <c r="H159" s="7">
        <f t="shared" si="24"/>
        <v>0</v>
      </c>
      <c r="I159" s="7"/>
      <c r="J159" s="45"/>
    </row>
    <row r="160" spans="2:10" x14ac:dyDescent="0.3">
      <c r="B160" s="27" t="s">
        <v>118</v>
      </c>
      <c r="C160" s="3">
        <v>1</v>
      </c>
      <c r="E160" s="52"/>
      <c r="F160" s="3">
        <v>1</v>
      </c>
      <c r="G160" s="7"/>
      <c r="H160" s="7">
        <f t="shared" si="24"/>
        <v>0</v>
      </c>
      <c r="I160" s="7"/>
      <c r="J160" s="45"/>
    </row>
    <row r="161" spans="2:10" x14ac:dyDescent="0.3">
      <c r="B161" s="35" t="s">
        <v>8</v>
      </c>
      <c r="C161" s="36"/>
      <c r="E161" s="53"/>
      <c r="F161" s="36"/>
      <c r="G161" s="37"/>
      <c r="H161" s="37">
        <f>H162+H163+H164</f>
        <v>0</v>
      </c>
      <c r="I161" s="37"/>
      <c r="J161" s="45"/>
    </row>
    <row r="162" spans="2:10" x14ac:dyDescent="0.3">
      <c r="B162" s="27" t="s">
        <v>121</v>
      </c>
      <c r="C162" s="15">
        <v>1</v>
      </c>
      <c r="E162" s="52"/>
      <c r="F162" s="15">
        <v>1</v>
      </c>
      <c r="G162" s="7"/>
      <c r="H162" s="7">
        <f t="shared" ref="H162:H164" si="25">G162*F162</f>
        <v>0</v>
      </c>
      <c r="I162" s="7"/>
      <c r="J162" s="45"/>
    </row>
    <row r="163" spans="2:10" x14ac:dyDescent="0.3">
      <c r="B163" s="27" t="s">
        <v>131</v>
      </c>
      <c r="C163" s="15">
        <v>1</v>
      </c>
      <c r="E163" s="52"/>
      <c r="F163" s="15">
        <v>1</v>
      </c>
      <c r="G163" s="7"/>
      <c r="H163" s="7">
        <f t="shared" si="25"/>
        <v>0</v>
      </c>
      <c r="I163" s="7"/>
      <c r="J163" s="45"/>
    </row>
    <row r="164" spans="2:10" x14ac:dyDescent="0.3">
      <c r="B164" s="27" t="s">
        <v>116</v>
      </c>
      <c r="C164" s="26">
        <v>28</v>
      </c>
      <c r="E164" s="52"/>
      <c r="F164" s="26">
        <v>28</v>
      </c>
      <c r="G164" s="7"/>
      <c r="H164" s="7">
        <f t="shared" si="25"/>
        <v>0</v>
      </c>
      <c r="I164" s="7"/>
      <c r="J164" s="45"/>
    </row>
    <row r="165" spans="2:10" x14ac:dyDescent="0.3">
      <c r="B165" s="35" t="s">
        <v>111</v>
      </c>
      <c r="C165" s="36"/>
      <c r="E165" s="53"/>
      <c r="F165" s="36"/>
      <c r="G165" s="37"/>
      <c r="H165" s="37">
        <f>H166+H167+H168+H169+H170</f>
        <v>0</v>
      </c>
      <c r="I165" s="37"/>
      <c r="J165" s="45"/>
    </row>
    <row r="166" spans="2:10" x14ac:dyDescent="0.3">
      <c r="B166" s="27" t="s">
        <v>124</v>
      </c>
      <c r="C166" s="15">
        <v>1</v>
      </c>
      <c r="E166" s="52"/>
      <c r="F166" s="15">
        <v>1</v>
      </c>
      <c r="G166" s="7"/>
      <c r="H166" s="7">
        <f t="shared" ref="H166:H170" si="26">G166*F166</f>
        <v>0</v>
      </c>
      <c r="I166" s="7"/>
      <c r="J166" s="45"/>
    </row>
    <row r="167" spans="2:10" x14ac:dyDescent="0.3">
      <c r="B167" s="27" t="s">
        <v>125</v>
      </c>
      <c r="C167" s="26">
        <v>58</v>
      </c>
      <c r="E167" s="52"/>
      <c r="F167" s="26">
        <v>58</v>
      </c>
      <c r="G167" s="7"/>
      <c r="H167" s="7">
        <f t="shared" si="26"/>
        <v>0</v>
      </c>
      <c r="I167" s="7"/>
      <c r="J167" s="45"/>
    </row>
    <row r="168" spans="2:10" x14ac:dyDescent="0.3">
      <c r="B168" s="27" t="s">
        <v>126</v>
      </c>
      <c r="C168" s="26">
        <v>20</v>
      </c>
      <c r="E168" s="52"/>
      <c r="F168" s="26">
        <v>20</v>
      </c>
      <c r="G168" s="7"/>
      <c r="H168" s="7">
        <f t="shared" si="26"/>
        <v>0</v>
      </c>
      <c r="I168" s="7"/>
      <c r="J168" s="45"/>
    </row>
    <row r="169" spans="2:10" x14ac:dyDescent="0.3">
      <c r="B169" s="27" t="s">
        <v>127</v>
      </c>
      <c r="C169" s="26">
        <v>63</v>
      </c>
      <c r="E169" s="52"/>
      <c r="F169" s="26">
        <v>63</v>
      </c>
      <c r="G169" s="7"/>
      <c r="H169" s="7">
        <f t="shared" si="26"/>
        <v>0</v>
      </c>
      <c r="I169" s="7"/>
      <c r="J169" s="45"/>
    </row>
    <row r="170" spans="2:10" x14ac:dyDescent="0.3">
      <c r="B170" s="27" t="s">
        <v>128</v>
      </c>
      <c r="C170" s="3">
        <v>6</v>
      </c>
      <c r="E170" s="52"/>
      <c r="F170" s="3">
        <v>6</v>
      </c>
      <c r="G170" s="7"/>
      <c r="H170" s="7">
        <f t="shared" si="26"/>
        <v>0</v>
      </c>
      <c r="I170" s="7"/>
      <c r="J170" s="45"/>
    </row>
    <row r="171" spans="2:10" x14ac:dyDescent="0.3">
      <c r="B171" s="33" t="s">
        <v>122</v>
      </c>
      <c r="C171" s="34"/>
      <c r="E171" s="51"/>
      <c r="F171" s="34"/>
      <c r="G171" s="6"/>
      <c r="H171" s="6">
        <f>H172+H173+H174</f>
        <v>0</v>
      </c>
      <c r="I171" s="6"/>
      <c r="J171" s="45"/>
    </row>
    <row r="172" spans="2:10" x14ac:dyDescent="0.3">
      <c r="B172" s="16" t="s">
        <v>123</v>
      </c>
      <c r="C172" s="15">
        <v>1</v>
      </c>
      <c r="E172" s="52" t="s">
        <v>165</v>
      </c>
      <c r="F172" s="15">
        <v>0</v>
      </c>
      <c r="G172" s="7"/>
      <c r="H172" s="7">
        <f t="shared" ref="H172:H174" si="27">G172*F172</f>
        <v>0</v>
      </c>
      <c r="I172" s="7"/>
      <c r="J172" s="45"/>
    </row>
    <row r="173" spans="2:10" x14ac:dyDescent="0.3">
      <c r="B173" s="16" t="s">
        <v>133</v>
      </c>
      <c r="C173" s="15">
        <v>2</v>
      </c>
      <c r="E173" s="52" t="s">
        <v>165</v>
      </c>
      <c r="F173" s="15">
        <v>0</v>
      </c>
      <c r="G173" s="7"/>
      <c r="H173" s="7">
        <f t="shared" si="27"/>
        <v>0</v>
      </c>
      <c r="I173" s="7"/>
      <c r="J173" s="45"/>
    </row>
    <row r="174" spans="2:10" x14ac:dyDescent="0.3">
      <c r="B174" s="16" t="s">
        <v>134</v>
      </c>
      <c r="C174" s="15">
        <v>2</v>
      </c>
      <c r="E174" s="52" t="s">
        <v>165</v>
      </c>
      <c r="F174" s="15">
        <v>0</v>
      </c>
      <c r="G174" s="7"/>
      <c r="H174" s="7">
        <f t="shared" si="27"/>
        <v>0</v>
      </c>
      <c r="I174" s="7"/>
      <c r="J174" s="45"/>
    </row>
    <row r="175" spans="2:10" x14ac:dyDescent="0.3">
      <c r="B175" s="33" t="s">
        <v>132</v>
      </c>
      <c r="C175" s="34"/>
      <c r="E175" s="51"/>
      <c r="F175" s="34"/>
      <c r="G175" s="6"/>
      <c r="H175" s="6">
        <f>H176+H177+H178</f>
        <v>0</v>
      </c>
      <c r="I175" s="6"/>
      <c r="J175" s="45"/>
    </row>
    <row r="176" spans="2:10" x14ac:dyDescent="0.3">
      <c r="B176" s="39" t="s">
        <v>137</v>
      </c>
      <c r="C176" s="40">
        <v>250</v>
      </c>
      <c r="E176" s="55"/>
      <c r="F176" s="40">
        <v>0</v>
      </c>
      <c r="G176" s="41"/>
      <c r="H176" s="7">
        <f t="shared" ref="H176:H178" si="28">G176*F176</f>
        <v>0</v>
      </c>
      <c r="I176" s="41"/>
      <c r="J176" s="45"/>
    </row>
    <row r="177" spans="2:10" x14ac:dyDescent="0.3">
      <c r="B177" s="39" t="s">
        <v>113</v>
      </c>
      <c r="C177" s="40">
        <v>205</v>
      </c>
      <c r="E177" s="55" t="s">
        <v>172</v>
      </c>
      <c r="F177" s="40">
        <v>16.2</v>
      </c>
      <c r="G177" s="41"/>
      <c r="H177" s="7">
        <f t="shared" si="28"/>
        <v>0</v>
      </c>
      <c r="I177" s="41"/>
      <c r="J177" s="45"/>
    </row>
    <row r="178" spans="2:10" x14ac:dyDescent="0.3">
      <c r="B178" s="39" t="s">
        <v>112</v>
      </c>
      <c r="C178" s="40">
        <v>450</v>
      </c>
      <c r="E178" s="55" t="s">
        <v>163</v>
      </c>
      <c r="F178" s="40">
        <v>150</v>
      </c>
      <c r="G178" s="41"/>
      <c r="H178" s="7">
        <f t="shared" si="28"/>
        <v>0</v>
      </c>
      <c r="I178" s="41"/>
      <c r="J178" s="45"/>
    </row>
  </sheetData>
  <mergeCells count="3">
    <mergeCell ref="B3:C3"/>
    <mergeCell ref="B2:I2"/>
    <mergeCell ref="E3:I3"/>
  </mergeCells>
  <pageMargins left="0.23622047244094491" right="0.23622047244094491" top="0.74803149606299213" bottom="0.74803149606299213" header="0.31496062992125984" footer="0.31496062992125984"/>
  <pageSetup paperSize="9" scale="6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</vt:lpstr>
      <vt:lpstr>Kosztorys!Obszar_wydruku</vt:lpstr>
      <vt:lpstr>Kosztorys!Tytuły_wydruku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Czyrnek</dc:creator>
  <cp:lastModifiedBy>Sławomir Grzywacz</cp:lastModifiedBy>
  <cp:lastPrinted>2025-02-16T15:12:50Z</cp:lastPrinted>
  <dcterms:created xsi:type="dcterms:W3CDTF">2022-12-11T09:15:19Z</dcterms:created>
  <dcterms:modified xsi:type="dcterms:W3CDTF">2025-02-20T09:47:07Z</dcterms:modified>
</cp:coreProperties>
</file>