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IV GZ ENERGII\NOWA DOKUMENTACJA EE UNIA\"/>
    </mc:Choice>
  </mc:AlternateContent>
  <xr:revisionPtr revIDLastSave="0" documentId="13_ncr:1_{227EA498-82AB-4232-A281-49106D525149}" xr6:coauthVersionLast="47" xr6:coauthVersionMax="47" xr10:uidLastSave="{00000000-0000-0000-0000-000000000000}"/>
  <bookViews>
    <workbookView xWindow="384" yWindow="384" windowWidth="11100" windowHeight="11868" tabRatio="50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1" l="1"/>
  <c r="D21" i="1" s="1"/>
  <c r="F21" i="1" s="1"/>
  <c r="G21" i="1" s="1"/>
  <c r="D18" i="1"/>
  <c r="D7" i="1"/>
  <c r="C10" i="1"/>
  <c r="D10" i="1" s="1"/>
  <c r="C37" i="1"/>
  <c r="D37" i="1" s="1"/>
  <c r="C36" i="1"/>
  <c r="D36" i="1" s="1"/>
  <c r="F36" i="1" s="1"/>
  <c r="G36" i="1" s="1"/>
  <c r="D35" i="1"/>
  <c r="D31" i="1"/>
  <c r="F31" i="1" s="1"/>
  <c r="G31" i="1" s="1"/>
  <c r="D30" i="1"/>
  <c r="F29" i="1"/>
  <c r="G29" i="1" s="1"/>
  <c r="C29" i="1"/>
  <c r="D23" i="1" l="1"/>
  <c r="D12" i="1"/>
  <c r="D32" i="1"/>
  <c r="F18" i="1"/>
  <c r="F23" i="1" s="1"/>
  <c r="F7" i="1"/>
  <c r="D38" i="1"/>
  <c r="F37" i="1"/>
  <c r="G37" i="1" s="1"/>
  <c r="F30" i="1"/>
  <c r="F32" i="1" s="1"/>
  <c r="F35" i="1"/>
  <c r="F10" i="1"/>
  <c r="G10" i="1" s="1"/>
  <c r="D41" i="1" l="1"/>
  <c r="G7" i="1"/>
  <c r="G12" i="1" s="1"/>
  <c r="F12" i="1"/>
  <c r="G18" i="1"/>
  <c r="G23" i="1" s="1"/>
  <c r="F38" i="1"/>
  <c r="F41" i="1" s="1"/>
  <c r="G35" i="1"/>
  <c r="G38" i="1" s="1"/>
  <c r="G30" i="1"/>
  <c r="G32" i="1" s="1"/>
  <c r="G41" i="1" l="1"/>
</calcChain>
</file>

<file path=xl/sharedStrings.xml><?xml version="1.0" encoding="utf-8"?>
<sst xmlns="http://schemas.openxmlformats.org/spreadsheetml/2006/main" count="81" uniqueCount="35">
  <si>
    <t>Cena oferty netto w zł</t>
  </si>
  <si>
    <t>Kwota podatku VAT w zł</t>
  </si>
  <si>
    <t>Cena oferty brutto w zł</t>
  </si>
  <si>
    <t>A</t>
  </si>
  <si>
    <t>B</t>
  </si>
  <si>
    <t>C</t>
  </si>
  <si>
    <t>D = B x C</t>
  </si>
  <si>
    <t xml:space="preserve">E </t>
  </si>
  <si>
    <t xml:space="preserve"> F = D x E</t>
  </si>
  <si>
    <t>G = D + F</t>
  </si>
  <si>
    <t>Wyszczególnienie - grupa taryfowa lub okres zamówienia</t>
  </si>
  <si>
    <t>Załącznik nr 3.1 do SWZ - kalkulator</t>
  </si>
  <si>
    <t>Cena jednostkowa netto w zł/kWh</t>
  </si>
  <si>
    <t>Stawka podatku VAT  %</t>
  </si>
  <si>
    <t>Zużycie energii elektrycznej w trakcie trwania zamówienia w kWh</t>
  </si>
  <si>
    <t>III część zamówienia - dotyczy zamówienia na rok 2023-2024 - prosument</t>
  </si>
  <si>
    <t>x</t>
  </si>
  <si>
    <t>2. Dostawa energii elektrycznej w okresie od 01.07.2023 r. do 31.12.2023 r.  - zamówienie podstawowe (cena wg TGE)</t>
  </si>
  <si>
    <t>1. Wartość usługi dystrybucji za okres od 01.07.2023 r. do 31.12.2024 r. (wartość wyliczona przez Zamawiającego)  - zamówienie podstawowe</t>
  </si>
  <si>
    <t>3. Dostawa energii elektrycznej w okresie od 01.01.2024 r. do 31.12.2024 r. (stała cena) - zamówienie podstawowe</t>
  </si>
  <si>
    <t>Suma zamówienia podstawowego (poz. 1-3 powyżej)</t>
  </si>
  <si>
    <t>„IV Grupa Zakupowa energii elektrycznej na okres od 01.05.2023 r. do 31.12.2024 r."</t>
  </si>
  <si>
    <t>Tabela nr 1 zamówienie podstawowe</t>
  </si>
  <si>
    <t>Tabela nr 2 prawo opcji</t>
  </si>
  <si>
    <t>Suma zamówienia podstawowego (poz. 1-3 powyżej) dla prawa opcji</t>
  </si>
  <si>
    <t>2. Dla zakupu energii 15% ilości zużycia energii z Tabeli nr 1 pkt 2</t>
  </si>
  <si>
    <t>3. Dla zakupu energii 15% ilości zużycia energii z Tabeli nr 1 pkt 3</t>
  </si>
  <si>
    <t>1. Dla zakupu energii 15% ilości zużycia energii z Tabeli nr 1 pkt 1</t>
  </si>
  <si>
    <t xml:space="preserve">1. Dostawa energii elektrycznej w okresie od 01.01.2024 r. do 31.12.2024 r.   - zamówienie podstawowe </t>
  </si>
  <si>
    <t>I część zamówienia - dotyczy zamówienia na rok 2023 (cena z TGE)</t>
  </si>
  <si>
    <t>II część zamówienia - dotyczy zamówienia na rok 2024 (cena stała)</t>
  </si>
  <si>
    <t>Wykonawca może skorzystać z przygotowanego przez Pełnomocnika Zamawiającego kalkulatora stanowiącego Załącznik nr 3.1 do SWZ, przy czym  wyliczenia z kalkulatora nie  stanowią podstawy do jakichkolwiek roszczeń Wykonawcy w stosunku do Zamawiającego i sam kalkulator nie stanowi załącznika do oferty.</t>
  </si>
  <si>
    <t>1. Dla usługi dystrybucji 15% wartości z Tabeli nr 1 pkt 1</t>
  </si>
  <si>
    <t>Zamówienie podstawowe wraz z prawem opcji, suma z Tabeli 1 i 2:</t>
  </si>
  <si>
    <t>1. Dostawa energii elektrycznej w okresie od 01.05.2023 r. do 31.12.2023 r.  - zamówienie podstawowe (cena wg TGE)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</si>
</sst>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zł&quot;_-;\-* #,##0.00&quot; zł&quot;_-;_-* \-??&quot; zł&quot;_-;_-@_-"/>
    <numFmt numFmtId="165" formatCode="0.0000"/>
  </numFmts>
  <fonts count="18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1"/>
    </font>
    <font>
      <sz val="10"/>
      <color rgb="FF000000"/>
      <name val="Calibri Light"/>
      <family val="2"/>
      <charset val="238"/>
      <scheme val="major"/>
    </font>
    <font>
      <sz val="11"/>
      <color rgb="FF000000"/>
      <name val="Calibri Light"/>
      <family val="2"/>
      <charset val="238"/>
      <scheme val="major"/>
    </font>
    <font>
      <b/>
      <sz val="10"/>
      <color rgb="FF000000"/>
      <name val="Calibri Light"/>
      <family val="2"/>
      <charset val="238"/>
      <scheme val="major"/>
    </font>
    <font>
      <b/>
      <sz val="11"/>
      <color rgb="FF000000"/>
      <name val="Calibri Light"/>
      <family val="2"/>
      <charset val="238"/>
      <scheme val="major"/>
    </font>
    <font>
      <sz val="9"/>
      <color rgb="FF000000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9"/>
      <color rgb="FFFF0000"/>
      <name val="Calibri Light"/>
      <family val="2"/>
      <charset val="238"/>
    </font>
    <font>
      <sz val="9"/>
      <name val="Calibri Light"/>
      <family val="2"/>
      <charset val="238"/>
      <scheme val="maj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9"/>
      <name val="Calibri Light"/>
      <family val="2"/>
      <charset val="238"/>
    </font>
    <font>
      <b/>
      <sz val="9"/>
      <name val="Calibri Light"/>
      <family val="2"/>
      <charset val="238"/>
    </font>
    <font>
      <b/>
      <sz val="9"/>
      <color rgb="FF000000"/>
      <name val="Calibri Light"/>
      <family val="2"/>
      <charset val="238"/>
      <scheme val="major"/>
    </font>
    <font>
      <b/>
      <sz val="9"/>
      <name val="Calibri Light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4" fontId="2" fillId="0" borderId="0" applyBorder="0" applyProtection="0"/>
    <xf numFmtId="0" fontId="11" fillId="0" borderId="0"/>
    <xf numFmtId="0" fontId="1" fillId="0" borderId="0"/>
    <xf numFmtId="0" fontId="13" fillId="0" borderId="0"/>
    <xf numFmtId="0" fontId="12" fillId="0" borderId="0"/>
    <xf numFmtId="0" fontId="12" fillId="0" borderId="0"/>
    <xf numFmtId="0" fontId="12" fillId="0" borderId="0"/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 wrapText="1"/>
    </xf>
    <xf numFmtId="3" fontId="10" fillId="0" borderId="1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vertical="center" wrapText="1"/>
    </xf>
    <xf numFmtId="4" fontId="16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165" fontId="7" fillId="0" borderId="0" xfId="0" applyNumberFormat="1" applyFont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right" vertical="center" wrapText="1"/>
    </xf>
    <xf numFmtId="0" fontId="16" fillId="0" borderId="1" xfId="0" applyFont="1" applyBorder="1" applyAlignment="1">
      <alignment vertical="center" wrapText="1"/>
    </xf>
    <xf numFmtId="165" fontId="16" fillId="0" borderId="1" xfId="0" applyNumberFormat="1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165" fontId="15" fillId="0" borderId="1" xfId="0" applyNumberFormat="1" applyFont="1" applyBorder="1" applyAlignment="1">
      <alignment horizontal="right" vertical="center" wrapText="1"/>
    </xf>
    <xf numFmtId="3" fontId="16" fillId="0" borderId="1" xfId="0" applyNumberFormat="1" applyFont="1" applyBorder="1" applyAlignment="1">
      <alignment horizontal="right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4" fontId="15" fillId="0" borderId="0" xfId="0" applyNumberFormat="1" applyFont="1" applyAlignment="1">
      <alignment vertical="center" wrapText="1"/>
    </xf>
    <xf numFmtId="2" fontId="15" fillId="0" borderId="0" xfId="0" applyNumberFormat="1" applyFont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8">
    <cellStyle name="Normalny" xfId="0" builtinId="0"/>
    <cellStyle name="Normalny 14" xfId="3" xr:uid="{263E9F6B-7C72-42B3-982A-9314165263B1}"/>
    <cellStyle name="Normalny 2" xfId="4" xr:uid="{29743A15-26BC-4840-B81D-91D24B4E2AE1}"/>
    <cellStyle name="Normalny 3" xfId="2" xr:uid="{DB0A3D70-2A01-4947-9A52-F2B0ADBD88BF}"/>
    <cellStyle name="Normalny 5" xfId="5" xr:uid="{6FFA1623-7F6E-407B-A3FA-ACD9B8232294}"/>
    <cellStyle name="Normalny 5 2" xfId="6" xr:uid="{5EF59748-5506-4990-BAA9-8B5311BE1E79}"/>
    <cellStyle name="Normalny 6" xfId="7" xr:uid="{19B8388E-B64B-463F-89FF-CC6A5E2FC82E}"/>
    <cellStyle name="Walutowy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45"/>
  <sheetViews>
    <sheetView tabSelected="1" topLeftCell="A31" zoomScale="80" zoomScaleNormal="80" workbookViewId="0">
      <selection activeCell="C13" sqref="C13"/>
    </sheetView>
  </sheetViews>
  <sheetFormatPr defaultColWidth="8.88671875" defaultRowHeight="14.4"/>
  <cols>
    <col min="1" max="1" width="31.21875" style="1" customWidth="1"/>
    <col min="2" max="2" width="11" style="1" customWidth="1"/>
    <col min="3" max="3" width="13.6640625" style="1" customWidth="1"/>
    <col min="4" max="4" width="11.44140625" style="1" customWidth="1"/>
    <col min="5" max="5" width="8.109375" style="1" customWidth="1"/>
    <col min="6" max="6" width="12.44140625" style="1" customWidth="1"/>
    <col min="7" max="7" width="16.44140625" style="1" customWidth="1"/>
    <col min="8" max="1025" width="9.33203125" style="1" customWidth="1"/>
    <col min="1026" max="16384" width="8.88671875" style="2"/>
  </cols>
  <sheetData>
    <row r="1" spans="1:1025">
      <c r="A1" s="39" t="s">
        <v>11</v>
      </c>
      <c r="B1" s="39"/>
      <c r="C1" s="39"/>
      <c r="D1" s="39"/>
      <c r="E1" s="39"/>
      <c r="F1" s="39"/>
      <c r="G1" s="39"/>
    </row>
    <row r="2" spans="1:1025">
      <c r="A2" s="40" t="s">
        <v>21</v>
      </c>
      <c r="B2" s="40"/>
      <c r="C2" s="40"/>
      <c r="D2" s="40"/>
      <c r="E2" s="40"/>
      <c r="F2" s="40"/>
      <c r="G2" s="40"/>
    </row>
    <row r="3" spans="1:1025">
      <c r="A3" s="35" t="s">
        <v>29</v>
      </c>
      <c r="B3" s="35"/>
      <c r="C3" s="35"/>
      <c r="D3" s="35"/>
      <c r="E3" s="35"/>
      <c r="F3" s="35"/>
      <c r="G3" s="35"/>
    </row>
    <row r="4" spans="1:1025">
      <c r="A4" s="34" t="s">
        <v>22</v>
      </c>
      <c r="B4" s="34"/>
      <c r="C4" s="34"/>
      <c r="D4" s="34"/>
      <c r="E4" s="16"/>
      <c r="F4" s="16"/>
      <c r="G4" s="16"/>
    </row>
    <row r="5" spans="1:1025" s="4" customFormat="1" ht="60">
      <c r="A5" s="6" t="s">
        <v>10</v>
      </c>
      <c r="B5" s="6" t="s">
        <v>12</v>
      </c>
      <c r="C5" s="6" t="s">
        <v>14</v>
      </c>
      <c r="D5" s="6" t="s">
        <v>0</v>
      </c>
      <c r="E5" s="6" t="s">
        <v>13</v>
      </c>
      <c r="F5" s="6" t="s">
        <v>1</v>
      </c>
      <c r="G5" s="6" t="s">
        <v>2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</row>
    <row r="6" spans="1:1025">
      <c r="A6" s="6" t="s">
        <v>3</v>
      </c>
      <c r="B6" s="6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6" t="s">
        <v>9</v>
      </c>
    </row>
    <row r="7" spans="1:1025" ht="36">
      <c r="A7" s="5" t="s">
        <v>34</v>
      </c>
      <c r="B7" s="7"/>
      <c r="C7" s="13">
        <v>6986217</v>
      </c>
      <c r="D7" s="8">
        <f t="shared" ref="D7" si="0">ROUND(B7*C7,2)</f>
        <v>0</v>
      </c>
      <c r="E7" s="9">
        <v>23</v>
      </c>
      <c r="F7" s="9">
        <f t="shared" ref="F7" si="1">ROUND(D7*0.23,2)</f>
        <v>0</v>
      </c>
      <c r="G7" s="9">
        <f t="shared" ref="G7" si="2">D7+F7</f>
        <v>0</v>
      </c>
    </row>
    <row r="8" spans="1:1025">
      <c r="A8" s="17"/>
      <c r="B8" s="18"/>
      <c r="C8" s="19"/>
      <c r="D8" s="20"/>
      <c r="E8" s="20"/>
      <c r="F8" s="20"/>
      <c r="G8" s="20"/>
    </row>
    <row r="9" spans="1:1025">
      <c r="A9" s="28" t="s">
        <v>23</v>
      </c>
      <c r="B9" s="18"/>
      <c r="C9" s="19"/>
      <c r="D9" s="20"/>
      <c r="E9" s="20"/>
      <c r="F9" s="20"/>
      <c r="G9" s="20"/>
    </row>
    <row r="10" spans="1:1025" ht="24">
      <c r="A10" s="24" t="s">
        <v>27</v>
      </c>
      <c r="B10" s="7"/>
      <c r="C10" s="13">
        <f>ROUND(C7*0.15,2)</f>
        <v>1047932.55</v>
      </c>
      <c r="D10" s="8">
        <f t="shared" ref="D10" si="3">ROUND(B10*C10,2)</f>
        <v>0</v>
      </c>
      <c r="E10" s="9">
        <v>23</v>
      </c>
      <c r="F10" s="9">
        <f>ROUND(D10*0.23,2)</f>
        <v>0</v>
      </c>
      <c r="G10" s="9">
        <f>D10+F10</f>
        <v>0</v>
      </c>
    </row>
    <row r="11" spans="1:1025">
      <c r="A11" s="11"/>
      <c r="B11" s="11"/>
      <c r="C11" s="11"/>
      <c r="D11" s="11"/>
      <c r="E11" s="11"/>
      <c r="F11" s="11"/>
      <c r="G11" s="11"/>
    </row>
    <row r="12" spans="1:1025">
      <c r="A12" s="36" t="s">
        <v>33</v>
      </c>
      <c r="B12" s="37"/>
      <c r="C12" s="38"/>
      <c r="D12" s="14">
        <f>SUM(D7+D10)</f>
        <v>0</v>
      </c>
      <c r="E12" s="33" t="s">
        <v>16</v>
      </c>
      <c r="F12" s="14">
        <f t="shared" ref="F12:G12" si="4">SUM(F7+F10)</f>
        <v>0</v>
      </c>
      <c r="G12" s="14">
        <f t="shared" si="4"/>
        <v>0</v>
      </c>
    </row>
    <row r="13" spans="1:1025" ht="72" customHeight="1">
      <c r="A13" s="29"/>
      <c r="B13" s="29"/>
      <c r="C13" s="29"/>
      <c r="D13" s="30"/>
      <c r="E13" s="31"/>
      <c r="F13" s="30"/>
      <c r="G13" s="30"/>
    </row>
    <row r="14" spans="1:1025">
      <c r="A14" s="35" t="s">
        <v>30</v>
      </c>
      <c r="B14" s="35"/>
      <c r="C14" s="35"/>
      <c r="D14" s="35"/>
      <c r="E14" s="35"/>
      <c r="F14" s="35"/>
      <c r="G14" s="35"/>
    </row>
    <row r="15" spans="1:1025">
      <c r="A15" s="34" t="s">
        <v>22</v>
      </c>
      <c r="B15" s="34"/>
      <c r="C15" s="34"/>
      <c r="D15" s="34"/>
      <c r="E15" s="16"/>
      <c r="F15" s="16"/>
      <c r="G15" s="16"/>
    </row>
    <row r="16" spans="1:1025" ht="60">
      <c r="A16" s="6" t="s">
        <v>10</v>
      </c>
      <c r="B16" s="6" t="s">
        <v>12</v>
      </c>
      <c r="C16" s="6" t="s">
        <v>14</v>
      </c>
      <c r="D16" s="6" t="s">
        <v>0</v>
      </c>
      <c r="E16" s="6" t="s">
        <v>13</v>
      </c>
      <c r="F16" s="6" t="s">
        <v>1</v>
      </c>
      <c r="G16" s="6" t="s">
        <v>2</v>
      </c>
    </row>
    <row r="17" spans="1:1025">
      <c r="A17" s="6" t="s">
        <v>3</v>
      </c>
      <c r="B17" s="6" t="s">
        <v>4</v>
      </c>
      <c r="C17" s="6" t="s">
        <v>5</v>
      </c>
      <c r="D17" s="6" t="s">
        <v>6</v>
      </c>
      <c r="E17" s="6" t="s">
        <v>7</v>
      </c>
      <c r="F17" s="6" t="s">
        <v>8</v>
      </c>
      <c r="G17" s="6" t="s">
        <v>9</v>
      </c>
    </row>
    <row r="18" spans="1:1025" ht="36">
      <c r="A18" s="5" t="s">
        <v>28</v>
      </c>
      <c r="B18" s="7"/>
      <c r="C18" s="13">
        <v>7748587</v>
      </c>
      <c r="D18" s="8">
        <f t="shared" ref="D18" si="5">ROUND(B18*C18,2)</f>
        <v>0</v>
      </c>
      <c r="E18" s="9">
        <v>23</v>
      </c>
      <c r="F18" s="9">
        <f t="shared" ref="F18" si="6">ROUND(D18*0.23,2)</f>
        <v>0</v>
      </c>
      <c r="G18" s="9">
        <f t="shared" ref="G18" si="7">D18+F18</f>
        <v>0</v>
      </c>
    </row>
    <row r="19" spans="1:1025">
      <c r="A19" s="17"/>
      <c r="B19" s="18"/>
      <c r="C19" s="19"/>
      <c r="D19" s="20"/>
      <c r="E19" s="20"/>
      <c r="F19" s="20"/>
      <c r="G19" s="20"/>
    </row>
    <row r="20" spans="1:1025" s="4" customFormat="1">
      <c r="A20" s="28" t="s">
        <v>23</v>
      </c>
      <c r="B20" s="18"/>
      <c r="C20" s="19"/>
      <c r="D20" s="20"/>
      <c r="E20" s="20"/>
      <c r="F20" s="20"/>
      <c r="G20" s="20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</row>
    <row r="21" spans="1:1025" ht="24">
      <c r="A21" s="24" t="s">
        <v>27</v>
      </c>
      <c r="B21" s="7"/>
      <c r="C21" s="13">
        <f>ROUND(C18*0.15,2)</f>
        <v>1162288.05</v>
      </c>
      <c r="D21" s="8">
        <f t="shared" ref="D21" si="8">ROUND(B21*C21,2)</f>
        <v>0</v>
      </c>
      <c r="E21" s="9">
        <v>23</v>
      </c>
      <c r="F21" s="9">
        <f t="shared" ref="F21" si="9">ROUND(D21*0.23,2)</f>
        <v>0</v>
      </c>
      <c r="G21" s="9">
        <f t="shared" ref="G21" si="10">D21+F21</f>
        <v>0</v>
      </c>
    </row>
    <row r="22" spans="1:1025">
      <c r="A22" s="11"/>
      <c r="B22" s="11"/>
      <c r="C22" s="11"/>
      <c r="D22" s="11"/>
      <c r="E22" s="11"/>
      <c r="F22" s="11"/>
      <c r="G22" s="11"/>
    </row>
    <row r="23" spans="1:1025">
      <c r="A23" s="36" t="s">
        <v>33</v>
      </c>
      <c r="B23" s="37"/>
      <c r="C23" s="38"/>
      <c r="D23" s="14">
        <f>D18+D21</f>
        <v>0</v>
      </c>
      <c r="E23" s="33" t="s">
        <v>16</v>
      </c>
      <c r="F23" s="14">
        <f t="shared" ref="F23:G23" si="11">F18+F21</f>
        <v>0</v>
      </c>
      <c r="G23" s="14">
        <f t="shared" si="11"/>
        <v>0</v>
      </c>
    </row>
    <row r="24" spans="1:1025" ht="63" customHeight="1">
      <c r="A24" s="29"/>
      <c r="B24" s="29"/>
      <c r="C24" s="29"/>
      <c r="D24" s="30"/>
      <c r="E24" s="31"/>
      <c r="F24" s="30"/>
      <c r="G24" s="30"/>
    </row>
    <row r="25" spans="1:1025">
      <c r="A25" s="35" t="s">
        <v>15</v>
      </c>
      <c r="B25" s="35"/>
      <c r="C25" s="35"/>
      <c r="D25" s="35"/>
      <c r="E25" s="35"/>
      <c r="F25" s="35"/>
      <c r="G25" s="35"/>
    </row>
    <row r="26" spans="1:1025">
      <c r="A26" s="34" t="s">
        <v>22</v>
      </c>
      <c r="B26" s="34"/>
      <c r="C26" s="34"/>
      <c r="D26" s="34"/>
      <c r="E26" s="16"/>
      <c r="F26" s="16"/>
      <c r="G26" s="16"/>
    </row>
    <row r="27" spans="1:1025" ht="60">
      <c r="A27" s="32" t="s">
        <v>10</v>
      </c>
      <c r="B27" s="32" t="s">
        <v>12</v>
      </c>
      <c r="C27" s="32" t="s">
        <v>14</v>
      </c>
      <c r="D27" s="32" t="s">
        <v>0</v>
      </c>
      <c r="E27" s="32" t="s">
        <v>13</v>
      </c>
      <c r="F27" s="32" t="s">
        <v>1</v>
      </c>
      <c r="G27" s="32" t="s">
        <v>2</v>
      </c>
    </row>
    <row r="28" spans="1:1025">
      <c r="A28" s="6" t="s">
        <v>3</v>
      </c>
      <c r="B28" s="6" t="s">
        <v>4</v>
      </c>
      <c r="C28" s="6" t="s">
        <v>5</v>
      </c>
      <c r="D28" s="6" t="s">
        <v>6</v>
      </c>
      <c r="E28" s="6" t="s">
        <v>7</v>
      </c>
      <c r="F28" s="6" t="s">
        <v>8</v>
      </c>
      <c r="G28" s="6" t="s">
        <v>9</v>
      </c>
    </row>
    <row r="29" spans="1:1025" ht="48">
      <c r="A29" s="12" t="s">
        <v>18</v>
      </c>
      <c r="B29" s="6" t="s">
        <v>16</v>
      </c>
      <c r="C29" s="13">
        <f>C30+C31</f>
        <v>483885</v>
      </c>
      <c r="D29" s="8">
        <v>166500</v>
      </c>
      <c r="E29" s="9">
        <v>23</v>
      </c>
      <c r="F29" s="9">
        <f t="shared" ref="F29:F30" si="12">ROUND(D29*0.23,2)</f>
        <v>38295</v>
      </c>
      <c r="G29" s="9">
        <f t="shared" ref="G29:G30" si="13">D29+F29</f>
        <v>204795</v>
      </c>
    </row>
    <row r="30" spans="1:1025" ht="36">
      <c r="A30" s="5" t="s">
        <v>17</v>
      </c>
      <c r="B30" s="7"/>
      <c r="C30" s="13">
        <v>89798</v>
      </c>
      <c r="D30" s="8">
        <f t="shared" ref="D30" si="14">ROUND(B30*C30,2)</f>
        <v>0</v>
      </c>
      <c r="E30" s="9">
        <v>23</v>
      </c>
      <c r="F30" s="9">
        <f t="shared" si="12"/>
        <v>0</v>
      </c>
      <c r="G30" s="9">
        <f t="shared" si="13"/>
        <v>0</v>
      </c>
    </row>
    <row r="31" spans="1:1025" ht="36">
      <c r="A31" s="5" t="s">
        <v>19</v>
      </c>
      <c r="B31" s="7"/>
      <c r="C31" s="10">
        <v>394087</v>
      </c>
      <c r="D31" s="8">
        <f>ROUND(B31*C31,2)</f>
        <v>0</v>
      </c>
      <c r="E31" s="9">
        <v>23</v>
      </c>
      <c r="F31" s="9">
        <f>ROUND(D31*0.23,2)</f>
        <v>0</v>
      </c>
      <c r="G31" s="9">
        <f>D31+F31</f>
        <v>0</v>
      </c>
    </row>
    <row r="32" spans="1:1025" ht="24">
      <c r="A32" s="21" t="s">
        <v>20</v>
      </c>
      <c r="B32" s="22" t="s">
        <v>16</v>
      </c>
      <c r="C32" s="23" t="s">
        <v>16</v>
      </c>
      <c r="D32" s="15">
        <f>SUM(D29:D31)</f>
        <v>166500</v>
      </c>
      <c r="E32" s="15" t="s">
        <v>16</v>
      </c>
      <c r="F32" s="15">
        <f>SUM(F29:F31)</f>
        <v>38295</v>
      </c>
      <c r="G32" s="15">
        <f>SUM(G29:G31)</f>
        <v>204795</v>
      </c>
    </row>
    <row r="33" spans="1:7">
      <c r="A33" s="17"/>
      <c r="B33" s="18"/>
      <c r="C33" s="19"/>
      <c r="D33" s="20"/>
      <c r="E33" s="20"/>
      <c r="F33" s="20"/>
      <c r="G33" s="20"/>
    </row>
    <row r="34" spans="1:7">
      <c r="A34" s="28" t="s">
        <v>23</v>
      </c>
      <c r="B34" s="18"/>
      <c r="C34" s="19"/>
      <c r="D34" s="20"/>
      <c r="E34" s="20"/>
      <c r="F34" s="20"/>
      <c r="G34" s="20"/>
    </row>
    <row r="35" spans="1:7" ht="24">
      <c r="A35" s="5" t="s">
        <v>32</v>
      </c>
      <c r="B35" s="6" t="s">
        <v>16</v>
      </c>
      <c r="C35" s="6" t="s">
        <v>16</v>
      </c>
      <c r="D35" s="9">
        <f>ROUND(D29*0.15,2)</f>
        <v>24975</v>
      </c>
      <c r="E35" s="9">
        <v>23</v>
      </c>
      <c r="F35" s="9">
        <f>ROUND(D35*0.23,2)</f>
        <v>5744.25</v>
      </c>
      <c r="G35" s="9">
        <f>D35+F35</f>
        <v>30719.25</v>
      </c>
    </row>
    <row r="36" spans="1:7" ht="30.6" customHeight="1">
      <c r="A36" s="24" t="s">
        <v>25</v>
      </c>
      <c r="B36" s="7"/>
      <c r="C36" s="13">
        <f>ROUND(C30*0.15,2)</f>
        <v>13469.7</v>
      </c>
      <c r="D36" s="8">
        <f t="shared" ref="D36:D37" si="15">ROUND(B36*C36,2)</f>
        <v>0</v>
      </c>
      <c r="E36" s="9">
        <v>23</v>
      </c>
      <c r="F36" s="9">
        <f>ROUND(D36*0.23,2)</f>
        <v>0</v>
      </c>
      <c r="G36" s="9">
        <f>D36+F36</f>
        <v>0</v>
      </c>
    </row>
    <row r="37" spans="1:7" ht="29.4" customHeight="1">
      <c r="A37" s="24" t="s">
        <v>26</v>
      </c>
      <c r="B37" s="27"/>
      <c r="C37" s="13">
        <f>ROUND(C31*0.15,2)</f>
        <v>59113.05</v>
      </c>
      <c r="D37" s="8">
        <f t="shared" si="15"/>
        <v>0</v>
      </c>
      <c r="E37" s="9">
        <v>23</v>
      </c>
      <c r="F37" s="9">
        <f>ROUND(D37*0.23,2)</f>
        <v>0</v>
      </c>
      <c r="G37" s="9">
        <f>D37+F37</f>
        <v>0</v>
      </c>
    </row>
    <row r="38" spans="1:7" ht="27" customHeight="1">
      <c r="A38" s="21" t="s">
        <v>24</v>
      </c>
      <c r="B38" s="25" t="s">
        <v>16</v>
      </c>
      <c r="C38" s="26" t="s">
        <v>16</v>
      </c>
      <c r="D38" s="15">
        <f>SUM(D35:D37)</f>
        <v>24975</v>
      </c>
      <c r="E38" s="15" t="s">
        <v>16</v>
      </c>
      <c r="F38" s="15">
        <f t="shared" ref="F38:G38" si="16">SUM(F35:F37)</f>
        <v>5744.25</v>
      </c>
      <c r="G38" s="15">
        <f t="shared" si="16"/>
        <v>30719.25</v>
      </c>
    </row>
    <row r="39" spans="1:7">
      <c r="A39" s="11"/>
      <c r="B39" s="11"/>
      <c r="C39" s="11"/>
      <c r="D39" s="11"/>
      <c r="E39" s="11"/>
      <c r="F39" s="11"/>
      <c r="G39" s="11"/>
    </row>
    <row r="41" spans="1:7">
      <c r="A41" s="36" t="s">
        <v>33</v>
      </c>
      <c r="B41" s="37"/>
      <c r="C41" s="38"/>
      <c r="D41" s="14">
        <f>D32+D38</f>
        <v>191475</v>
      </c>
      <c r="E41" s="33" t="s">
        <v>16</v>
      </c>
      <c r="F41" s="14">
        <f>F32+F38</f>
        <v>44039.25</v>
      </c>
      <c r="G41" s="14">
        <f>G32+G38</f>
        <v>235514.25</v>
      </c>
    </row>
    <row r="44" spans="1:7">
      <c r="A44" s="41" t="s">
        <v>31</v>
      </c>
      <c r="B44" s="42"/>
      <c r="C44" s="42"/>
      <c r="D44" s="42"/>
      <c r="E44" s="42"/>
      <c r="F44" s="42"/>
      <c r="G44" s="43"/>
    </row>
    <row r="45" spans="1:7" ht="52.2" customHeight="1">
      <c r="A45" s="44"/>
      <c r="B45" s="45"/>
      <c r="C45" s="45"/>
      <c r="D45" s="45"/>
      <c r="E45" s="45"/>
      <c r="F45" s="45"/>
      <c r="G45" s="46"/>
    </row>
  </sheetData>
  <mergeCells count="12">
    <mergeCell ref="A44:G45"/>
    <mergeCell ref="A23:C23"/>
    <mergeCell ref="A41:C41"/>
    <mergeCell ref="A25:G25"/>
    <mergeCell ref="A26:D26"/>
    <mergeCell ref="A15:D15"/>
    <mergeCell ref="A14:G14"/>
    <mergeCell ref="A12:C12"/>
    <mergeCell ref="A1:G1"/>
    <mergeCell ref="A3:G3"/>
    <mergeCell ref="A2:G2"/>
    <mergeCell ref="A4:D4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Aleksandra</cp:lastModifiedBy>
  <cp:revision>2</cp:revision>
  <dcterms:created xsi:type="dcterms:W3CDTF">2015-06-05T18:19:34Z</dcterms:created>
  <dcterms:modified xsi:type="dcterms:W3CDTF">2023-02-28T12:51:11Z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