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likacje\Katalogi\FZ\Wspólny_2\Przetargi 2022\2022_249 sprzątanie\do publikacji\"/>
    </mc:Choice>
  </mc:AlternateContent>
  <bookViews>
    <workbookView xWindow="-120" yWindow="-120" windowWidth="29040" windowHeight="15840" activeTab="1"/>
  </bookViews>
  <sheets>
    <sheet name=" Część I " sheetId="1" r:id="rId1"/>
    <sheet name="Część II " sheetId="2" r:id="rId2"/>
    <sheet name=" Część III " sheetId="3" r:id="rId3"/>
    <sheet name="podsumowanie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G7" i="2" s="1"/>
  <c r="H7" i="2" l="1"/>
  <c r="I7" i="2" s="1"/>
  <c r="K7" i="2" s="1"/>
  <c r="L7" i="2" s="1"/>
  <c r="G13" i="3"/>
  <c r="E13" i="3"/>
  <c r="G12" i="3"/>
  <c r="E12" i="3"/>
  <c r="G6" i="3"/>
  <c r="E6" i="3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J17" i="1"/>
  <c r="K17" i="1" s="1"/>
  <c r="G17" i="1"/>
  <c r="H17" i="1" s="1"/>
  <c r="J16" i="1"/>
  <c r="K16" i="1" s="1"/>
  <c r="G16" i="1"/>
  <c r="H16" i="1" s="1"/>
  <c r="J15" i="1"/>
  <c r="K15" i="1" s="1"/>
  <c r="G15" i="1"/>
  <c r="H15" i="1" s="1"/>
  <c r="J14" i="1"/>
  <c r="K14" i="1" s="1"/>
  <c r="G14" i="1"/>
  <c r="H14" i="1" s="1"/>
  <c r="H12" i="3" l="1"/>
  <c r="J12" i="3" s="1"/>
  <c r="K12" i="3" s="1"/>
  <c r="H13" i="3"/>
  <c r="J13" i="3" s="1"/>
  <c r="K13" i="3" s="1"/>
  <c r="H6" i="3"/>
  <c r="H27" i="2"/>
  <c r="I27" i="2" s="1"/>
  <c r="K27" i="2" s="1"/>
  <c r="L27" i="2" s="1"/>
  <c r="H26" i="2"/>
  <c r="I26" i="2" s="1"/>
  <c r="H25" i="2"/>
  <c r="I25" i="2" s="1"/>
  <c r="K25" i="2" s="1"/>
  <c r="L25" i="2" s="1"/>
  <c r="H24" i="2"/>
  <c r="I24" i="2" s="1"/>
  <c r="H23" i="2"/>
  <c r="I23" i="2" s="1"/>
  <c r="K23" i="2" s="1"/>
  <c r="L23" i="2" s="1"/>
  <c r="H22" i="2"/>
  <c r="I22" i="2" s="1"/>
  <c r="H21" i="2"/>
  <c r="I21" i="2" s="1"/>
  <c r="K21" i="2" s="1"/>
  <c r="L21" i="2" s="1"/>
  <c r="H20" i="2"/>
  <c r="I20" i="2" s="1"/>
  <c r="L14" i="1"/>
  <c r="N14" i="1" s="1"/>
  <c r="O14" i="1" s="1"/>
  <c r="L17" i="1"/>
  <c r="N17" i="1" s="1"/>
  <c r="O17" i="1" s="1"/>
  <c r="L16" i="1"/>
  <c r="N16" i="1" s="1"/>
  <c r="O16" i="1" s="1"/>
  <c r="L15" i="1"/>
  <c r="N15" i="1" s="1"/>
  <c r="O15" i="1" s="1"/>
  <c r="H18" i="1"/>
  <c r="J6" i="3" l="1"/>
  <c r="K6" i="3" s="1"/>
  <c r="K20" i="2"/>
  <c r="L20" i="2" s="1"/>
  <c r="K22" i="2"/>
  <c r="L22" i="2" s="1"/>
  <c r="K26" i="2"/>
  <c r="L26" i="2" s="1"/>
  <c r="K24" i="2"/>
  <c r="L24" i="2" s="1"/>
  <c r="L18" i="1"/>
  <c r="O18" i="1"/>
  <c r="J7" i="1" l="1"/>
  <c r="K7" i="1" s="1"/>
  <c r="J8" i="1"/>
  <c r="K8" i="1" s="1"/>
  <c r="J9" i="1"/>
  <c r="K9" i="1" s="1"/>
  <c r="J6" i="1"/>
  <c r="K6" i="1" s="1"/>
  <c r="G7" i="1"/>
  <c r="H7" i="1" s="1"/>
  <c r="G8" i="1"/>
  <c r="H8" i="1" s="1"/>
  <c r="G9" i="1"/>
  <c r="H9" i="1" s="1"/>
  <c r="G6" i="1"/>
  <c r="H6" i="1" s="1"/>
  <c r="F8" i="2" l="1"/>
  <c r="G8" i="2" s="1"/>
  <c r="F6" i="2"/>
  <c r="H6" i="2" s="1"/>
  <c r="G7" i="3"/>
  <c r="G8" i="3" s="1"/>
  <c r="E7" i="3"/>
  <c r="E8" i="3" s="1"/>
  <c r="L6" i="1" l="1"/>
  <c r="H8" i="2"/>
  <c r="G6" i="2"/>
  <c r="I6" i="2" s="1"/>
  <c r="K6" i="2" s="1"/>
  <c r="H7" i="3"/>
  <c r="J7" i="3" l="1"/>
  <c r="K7" i="3" s="1"/>
  <c r="K8" i="3" s="1"/>
  <c r="H8" i="3"/>
  <c r="N6" i="1"/>
  <c r="O6" i="1" s="1"/>
  <c r="L6" i="2"/>
  <c r="F32" i="2"/>
  <c r="G32" i="2" s="1"/>
  <c r="F36" i="2" l="1"/>
  <c r="H36" i="2" s="1"/>
  <c r="F35" i="2"/>
  <c r="H35" i="2" s="1"/>
  <c r="F34" i="2"/>
  <c r="H34" i="2" s="1"/>
  <c r="F33" i="2"/>
  <c r="H33" i="2" s="1"/>
  <c r="H32" i="2"/>
  <c r="I32" i="2" s="1"/>
  <c r="F31" i="2"/>
  <c r="H31" i="2" s="1"/>
  <c r="F30" i="2"/>
  <c r="H30" i="2" s="1"/>
  <c r="F29" i="2"/>
  <c r="H29" i="2" s="1"/>
  <c r="F28" i="2"/>
  <c r="H28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K32" i="2" l="1"/>
  <c r="L32" i="2" s="1"/>
  <c r="L7" i="1"/>
  <c r="N7" i="1" s="1"/>
  <c r="O7" i="1" s="1"/>
  <c r="G35" i="2"/>
  <c r="I35" i="2" s="1"/>
  <c r="K35" i="2" s="1"/>
  <c r="L35" i="2" s="1"/>
  <c r="G17" i="2"/>
  <c r="I17" i="2" s="1"/>
  <c r="K17" i="2" s="1"/>
  <c r="L17" i="2" s="1"/>
  <c r="G18" i="2"/>
  <c r="I18" i="2" s="1"/>
  <c r="G29" i="2"/>
  <c r="I29" i="2" s="1"/>
  <c r="K29" i="2" s="1"/>
  <c r="L29" i="2" s="1"/>
  <c r="G14" i="3"/>
  <c r="L9" i="1"/>
  <c r="N9" i="1" s="1"/>
  <c r="O9" i="1" s="1"/>
  <c r="G15" i="2"/>
  <c r="I15" i="2" s="1"/>
  <c r="K15" i="2" s="1"/>
  <c r="L15" i="2" s="1"/>
  <c r="G33" i="2"/>
  <c r="I33" i="2" s="1"/>
  <c r="K33" i="2" s="1"/>
  <c r="L33" i="2" s="1"/>
  <c r="I8" i="2"/>
  <c r="K8" i="2" s="1"/>
  <c r="G31" i="2"/>
  <c r="I31" i="2" s="1"/>
  <c r="K31" i="2" s="1"/>
  <c r="L31" i="2" s="1"/>
  <c r="E14" i="3"/>
  <c r="L8" i="1"/>
  <c r="N8" i="1" s="1"/>
  <c r="O8" i="1" s="1"/>
  <c r="H37" i="2"/>
  <c r="H10" i="1"/>
  <c r="H9" i="2"/>
  <c r="G14" i="2"/>
  <c r="I14" i="2" s="1"/>
  <c r="K14" i="2" s="1"/>
  <c r="G16" i="2"/>
  <c r="I16" i="2" s="1"/>
  <c r="G19" i="2"/>
  <c r="I19" i="2" s="1"/>
  <c r="K19" i="2" s="1"/>
  <c r="L19" i="2" s="1"/>
  <c r="G28" i="2"/>
  <c r="I28" i="2" s="1"/>
  <c r="G30" i="2"/>
  <c r="I30" i="2" s="1"/>
  <c r="G34" i="2"/>
  <c r="I34" i="2" s="1"/>
  <c r="G36" i="2"/>
  <c r="I36" i="2" s="1"/>
  <c r="K28" i="2" l="1"/>
  <c r="L28" i="2" s="1"/>
  <c r="K36" i="2"/>
  <c r="L36" i="2" s="1"/>
  <c r="K30" i="2"/>
  <c r="L30" i="2"/>
  <c r="K34" i="2"/>
  <c r="L34" i="2" s="1"/>
  <c r="K18" i="2"/>
  <c r="L18" i="2" s="1"/>
  <c r="K16" i="2"/>
  <c r="L16" i="2" s="1"/>
  <c r="L8" i="2"/>
  <c r="I9" i="2"/>
  <c r="I37" i="2"/>
  <c r="H14" i="3"/>
  <c r="H16" i="3" s="1"/>
  <c r="G9" i="2"/>
  <c r="K14" i="3"/>
  <c r="K16" i="3" s="1"/>
  <c r="L14" i="2"/>
  <c r="G37" i="2"/>
  <c r="O10" i="1"/>
  <c r="L10" i="1"/>
  <c r="L22" i="1" l="1"/>
  <c r="C3" i="4" s="1"/>
  <c r="C5" i="4"/>
  <c r="E5" i="4" s="1"/>
  <c r="O22" i="1"/>
  <c r="D3" i="4" s="1"/>
  <c r="I40" i="2"/>
  <c r="C4" i="4" s="1"/>
  <c r="D5" i="4"/>
  <c r="L37" i="2"/>
  <c r="L9" i="2"/>
  <c r="E4" i="4" l="1"/>
  <c r="E3" i="4"/>
  <c r="C9" i="4"/>
  <c r="E9" i="4" s="1"/>
  <c r="C8" i="4"/>
  <c r="E8" i="4" s="1"/>
  <c r="C6" i="4"/>
  <c r="D9" i="4"/>
  <c r="D8" i="4"/>
  <c r="L40" i="2"/>
  <c r="D4" i="4" s="1"/>
  <c r="D11" i="4" s="1"/>
  <c r="D12" i="4" l="1"/>
  <c r="C11" i="4"/>
  <c r="C12" i="4"/>
  <c r="D6" i="4"/>
</calcChain>
</file>

<file path=xl/sharedStrings.xml><?xml version="1.0" encoding="utf-8"?>
<sst xmlns="http://schemas.openxmlformats.org/spreadsheetml/2006/main" count="164" uniqueCount="94">
  <si>
    <t>Część I - Usługa sprzątania i mycia pojazdów</t>
  </si>
  <si>
    <t>Utrzymanie w czystości autobusów komunikacji miejskiej znajdujących się w zajezdni autobusowej w Gorzowie Wlkp. przy ul. Kostrzyńskiej 46</t>
  </si>
  <si>
    <t>Lp.</t>
  </si>
  <si>
    <t>Rodzaj czynności i częstotliwość wykonywania</t>
  </si>
  <si>
    <t>Cena usługi netto           (za 1 szt.)</t>
  </si>
  <si>
    <t>Średnia ilość dni    w miesiącu</t>
  </si>
  <si>
    <t>Średnia wartość netto w miesiącu</t>
  </si>
  <si>
    <t>Średnia ilość dni w miesiącu</t>
  </si>
  <si>
    <t>Wartość netto łącznie</t>
  </si>
  <si>
    <t>Wartość brutto łącznie</t>
  </si>
  <si>
    <t>Utrzymanie w czystości autobusów – dni robocze</t>
  </si>
  <si>
    <t>Utrzymanie w czystości autobusów – soboty</t>
  </si>
  <si>
    <t>Utrzymanie w czystości autobusów – dni wolne, niedziele i święta</t>
  </si>
  <si>
    <t>Utrzymanie w czystości autobusów – sprzątanie okresowe</t>
  </si>
  <si>
    <t>Suma netto</t>
  </si>
  <si>
    <t>Suma brutto</t>
  </si>
  <si>
    <t>Utrzymanie w czystości tramwajów znajdujących się w zajezdni tramwajowej w Gorzowie Wlkp. przy ul Kostrzyńskiej 46</t>
  </si>
  <si>
    <t>Czynność</t>
  </si>
  <si>
    <t>Utrzymanie w czystości tramwajów – dni robocze</t>
  </si>
  <si>
    <t>Utrzymanie w czystości tramwajów – soboty</t>
  </si>
  <si>
    <t>Utrzymanie w czystości tramwajów – dni wolne, niedziele i święta</t>
  </si>
  <si>
    <t>Utrzymanie w czystości tramwajów – sprzątanie okresowe</t>
  </si>
  <si>
    <t>Utrzymanie w czystości hali napraw, myjni i korytarzy hali napraw Wydziału Przewozów Autobusowych</t>
  </si>
  <si>
    <t>Ilość m2</t>
  </si>
  <si>
    <t>Cena netto za 1 m2</t>
  </si>
  <si>
    <t>Utrzymanie w czystości myjni</t>
  </si>
  <si>
    <t>Utrzymanie w czystości hali napraw, stacji diagnostycznej,korytarzy przy hali oraz w pomieszczeniach do regeneracji</t>
  </si>
  <si>
    <t>Utrzymanie czystości w biurach i pomieszczeniach socjalnych Miejskiego Zakładu Komunikacji w Gorzowie Wielkopolskim Sp. z o.o.</t>
  </si>
  <si>
    <t>Średnia wartość netto miesięcznie</t>
  </si>
  <si>
    <t>Utrzymanie w czystości torowisk wydzielonych, pętli tramwajowych i autobusowych</t>
  </si>
  <si>
    <t>Cena netto ryczał za 1 miesiąc</t>
  </si>
  <si>
    <t>Ilość akcji (średnia)</t>
  </si>
  <si>
    <t>Część I</t>
  </si>
  <si>
    <t>Część II</t>
  </si>
  <si>
    <t>Część III</t>
  </si>
  <si>
    <t xml:space="preserve">Podsumowanie </t>
  </si>
  <si>
    <r>
      <t xml:space="preserve">Utrzymanie w czystości budynku administracyjno-biurowego – dyspozytornia (pokój dyspozytorów, sala kierowców,przedsionek, toalety) – ul. Kostrzyńska 46 (codziennie) </t>
    </r>
    <r>
      <rPr>
        <sz val="10"/>
        <color rgb="FFFF0000"/>
        <rFont val="Times New Roman"/>
        <family val="1"/>
        <charset val="238"/>
      </rPr>
      <t>b</t>
    </r>
  </si>
  <si>
    <r>
      <t xml:space="preserve">Utrzymanie w czystości budynku administracyjno-biurowego – schody, korytarz w piwnicy (2 razy w miesiącu) </t>
    </r>
    <r>
      <rPr>
        <sz val="10"/>
        <color rgb="FFFF0000"/>
        <rFont val="Times New Roman"/>
        <family val="1"/>
        <charset val="238"/>
      </rPr>
      <t>d</t>
    </r>
  </si>
  <si>
    <r>
      <t xml:space="preserve">Utrzymanie w czystości pomieszczenia bezpiecznego w budynku Stacji Paliw (2 razy w miesiącu) </t>
    </r>
    <r>
      <rPr>
        <sz val="10"/>
        <color rgb="FFFF0000"/>
        <rFont val="Times New Roman"/>
        <family val="1"/>
        <charset val="238"/>
      </rPr>
      <t>h</t>
    </r>
  </si>
  <si>
    <r>
      <t xml:space="preserve">Utrzymanie w czystości budynku administracyjno-biurowego – (korytarz, toalety, klatka schodowa) – ul. Kostrzyńska 46 (dni robocze poniedziałek-piątek) </t>
    </r>
    <r>
      <rPr>
        <sz val="10"/>
        <color rgb="FFFF0000"/>
        <rFont val="Times New Roman"/>
        <family val="1"/>
        <charset val="238"/>
      </rPr>
      <t>c</t>
    </r>
  </si>
  <si>
    <r>
      <t>Utrzymanie w czystości biura mistrza – pok. 9 – na terenie zajezdni tramwajowej 2 razy w tygodniu  (dni robocze: wtorki i czwartki)</t>
    </r>
    <r>
      <rPr>
        <sz val="10"/>
        <color rgb="FFFF0000"/>
        <rFont val="Times New Roman"/>
        <family val="1"/>
        <charset val="238"/>
      </rPr>
      <t xml:space="preserve"> j</t>
    </r>
  </si>
  <si>
    <r>
      <t>Utrzymanie w czystości punktu kontrolnego „Wieprzyce” wraz z przyległym terenem wokół budynków socjalnych w pasie o szerokości 2 m (codziennie)</t>
    </r>
    <r>
      <rPr>
        <sz val="10"/>
        <color rgb="FFFF0000"/>
        <rFont val="Times New Roman"/>
        <family val="1"/>
        <charset val="238"/>
      </rPr>
      <t xml:space="preserve"> q</t>
    </r>
  </si>
  <si>
    <r>
      <t>Utrzymanie w czystości punktu kontrolnego „Piaski”wraz z przyległym terenem wokół budynków socjalnych w pasie o szerokości 2 m (codziennie)</t>
    </r>
    <r>
      <rPr>
        <sz val="10"/>
        <color rgb="FFFF0000"/>
        <rFont val="Times New Roman"/>
        <family val="1"/>
        <charset val="238"/>
      </rPr>
      <t xml:space="preserve"> t</t>
    </r>
  </si>
  <si>
    <r>
      <t>Utrzymanie w czystości punktu kontrolnego ul. Śląska łącznie z toaletą (codziennie)</t>
    </r>
    <r>
      <rPr>
        <sz val="10"/>
        <color rgb="FFFF0000"/>
        <rFont val="Times New Roman"/>
        <family val="1"/>
        <charset val="238"/>
      </rPr>
      <t xml:space="preserve"> u</t>
    </r>
  </si>
  <si>
    <r>
      <t>Utrzymanie w czystości pomieszczenia brygadzistów na terenie zajezdni tramwajowej i autobusowej (dni robocze poniedziałek -piątek)</t>
    </r>
    <r>
      <rPr>
        <sz val="10"/>
        <color rgb="FFFF0000"/>
        <rFont val="Times New Roman"/>
        <family val="1"/>
        <charset val="238"/>
      </rPr>
      <t xml:space="preserve"> k</t>
    </r>
  </si>
  <si>
    <r>
      <t xml:space="preserve">Utrzymanie w czystości budynku Stacji Paliw wraz z terenem wokół budynku w pasie o szerokości 3 m 2 razy w tygodniu (dni robocze: wtorki i czwartki) </t>
    </r>
    <r>
      <rPr>
        <sz val="10"/>
        <color rgb="FFFF0000"/>
        <rFont val="Times New Roman"/>
        <family val="1"/>
        <charset val="238"/>
      </rPr>
      <t>g</t>
    </r>
  </si>
  <si>
    <r>
      <t xml:space="preserve">Utrzymanie w czystości pomieszczeń szatni łącznie z korytarzem i klatkami schodowymi – dwukrotne sprzątanie w ciągu doby (codziennie) </t>
    </r>
    <r>
      <rPr>
        <sz val="10"/>
        <color rgb="FFFF0000"/>
        <rFont val="Times New Roman"/>
        <family val="1"/>
        <charset val="238"/>
      </rPr>
      <t>o</t>
    </r>
  </si>
  <si>
    <r>
      <t>Utrzymanie w czystości punktu kontrolnego ul. Marcinkowskiego wraz z przyległym terenem wokół budynków socjalnych w pasie o szerokości 2 m – dwukrotne sprzątanie w ciągu doby (codziennie)</t>
    </r>
    <r>
      <rPr>
        <sz val="10"/>
        <color rgb="FFFF0000"/>
        <rFont val="Times New Roman"/>
        <family val="1"/>
        <charset val="238"/>
      </rPr>
      <t xml:space="preserve"> p</t>
    </r>
  </si>
  <si>
    <r>
      <t>Utrzymanie w czystości punkt socjalny „Fieldorfa-Nila” (od 2022) ul. Walczaka  wraz z przyległym terenem wokół budynków socjalnych w pasie o szerokości 2 m (codziennie)</t>
    </r>
    <r>
      <rPr>
        <sz val="10"/>
        <color rgb="FFFF0000"/>
        <rFont val="Times New Roman"/>
        <family val="1"/>
        <charset val="238"/>
      </rPr>
      <t xml:space="preserve"> r</t>
    </r>
  </si>
  <si>
    <r>
      <t>Utrzymanie w czystości punktu kontrolnego ul. Słowiańska – dwukrotne sprzątanie w ciągu doby wraz z przyległym terenem wokół budynków socjalnych w pasie o szerokości 2 m (codziennie)</t>
    </r>
    <r>
      <rPr>
        <sz val="10"/>
        <color rgb="FFFF0000"/>
        <rFont val="Times New Roman"/>
        <family val="1"/>
        <charset val="238"/>
      </rPr>
      <t xml:space="preserve"> s</t>
    </r>
  </si>
  <si>
    <r>
      <t>Utrzymanie w czystości Centrum Obsługi Klienta ul. Drzymały (dni robocze od poniedziałku do soboty)</t>
    </r>
    <r>
      <rPr>
        <sz val="10"/>
        <color rgb="FFFF0000"/>
        <rFont val="Times New Roman"/>
        <family val="1"/>
        <charset val="238"/>
      </rPr>
      <t xml:space="preserve"> v</t>
    </r>
  </si>
  <si>
    <r>
      <t>Utrzymanie w czystości salki narad – pok. 10 – na terenie zajezdni tramwajowej (raz w miesiącu w miesiącu)</t>
    </r>
    <r>
      <rPr>
        <sz val="10"/>
        <color rgb="FFFF0000"/>
        <rFont val="Times New Roman"/>
        <family val="1"/>
        <charset val="238"/>
      </rPr>
      <t xml:space="preserve"> l</t>
    </r>
  </si>
  <si>
    <t>Utrzymanie zieleni na wydzielonych torowiskach , pętlach tramwajowych i autobusowych</t>
  </si>
  <si>
    <t>Utrzymanie w czystości wydzielonych torowisk, pętli tramwajowych i autobusowych</t>
  </si>
  <si>
    <t>9A</t>
  </si>
  <si>
    <t>9B</t>
  </si>
  <si>
    <t>Utrzymanie w czystości toalet, korytarzy i schodów w budynku Warsztatów Centralnych</t>
  </si>
  <si>
    <t>13A</t>
  </si>
  <si>
    <t>13B</t>
  </si>
  <si>
    <t>13C</t>
  </si>
  <si>
    <t>Utrzymanie w czystości 3 toalet wraz z pomieszczeniem socjalnym</t>
  </si>
  <si>
    <t>Utrzymanie w czystości biur Wydziałów Autobusowego i Tramwajowego oraz magazynu</t>
  </si>
  <si>
    <t>Utrzymanie w czystości biura kierownika Wydziału Przewozów Autobusowych</t>
  </si>
  <si>
    <t>Ilość pojazdów w roku 2024 (szt.)</t>
  </si>
  <si>
    <t>Ilość pojazdów w roku 2023 (szt.)</t>
  </si>
  <si>
    <t>Wartość netto za 2023 rok</t>
  </si>
  <si>
    <t>Wartość netto za 2024 rok</t>
  </si>
  <si>
    <t>VAT</t>
  </si>
  <si>
    <t>Wartość VAT</t>
  </si>
  <si>
    <t>Część II
 Usługa sprzątania i mycia biur, pomieszczeń socjalnych i korytarzy w biurowcu i w  punktach kontrolnych, oraz biur, pomieszczeń socjalnych, korytarzy i myjni w hali napraw</t>
  </si>
  <si>
    <t>Suma netto część I</t>
  </si>
  <si>
    <t>Suma brutto część I</t>
  </si>
  <si>
    <t>Razem netto część II</t>
  </si>
  <si>
    <t>Razem brutto część II</t>
  </si>
  <si>
    <t>Razem netto część III</t>
  </si>
  <si>
    <t>Razem brutto część III</t>
  </si>
  <si>
    <t>Utrzymanie w czystości biur w budynku Warsztatów Centralnych</t>
  </si>
  <si>
    <r>
      <t xml:space="preserve">Utrzymanie w czystości budynku administracyjno-biurowego – pokoje, ul. Kostrzyńska 46 (dni robocze: wtorki ,czwartki) </t>
    </r>
    <r>
      <rPr>
        <sz val="10"/>
        <color rgb="FFFF0000"/>
        <rFont val="Times New Roman"/>
        <family val="1"/>
        <charset val="238"/>
      </rPr>
      <t>a</t>
    </r>
  </si>
  <si>
    <t>ZADANIE 1</t>
  </si>
  <si>
    <t>ZADANIE 2</t>
  </si>
  <si>
    <t>Część III 50%</t>
  </si>
  <si>
    <t>Część III 150%</t>
  </si>
  <si>
    <r>
      <t xml:space="preserve">Utrzymanie w czystości stołówki - raz w ciągu doby (codziennie) </t>
    </r>
    <r>
      <rPr>
        <sz val="10"/>
        <color rgb="FFFF0000"/>
        <rFont val="Times New Roman"/>
        <family val="1"/>
        <charset val="238"/>
      </rPr>
      <t>n</t>
    </r>
  </si>
  <si>
    <t>Min.</t>
  </si>
  <si>
    <t>Max.</t>
  </si>
  <si>
    <t>netto</t>
  </si>
  <si>
    <t>brutto</t>
  </si>
  <si>
    <t>Suma</t>
  </si>
  <si>
    <t>Utrzymanie w czystości w Hali zajezdni Tramwajowej w stacji obsługi i Halii Tmawajowej</t>
  </si>
  <si>
    <t>Część III 
Całoroczne utrzymanie czystości i terenów zieleni torowisk wydzielonych, pętli tramwajowych i autobusowych wraz z odśnieżaniem bazy przy ul. Kostrzyńskiej 46</t>
  </si>
  <si>
    <t xml:space="preserve">Zimowe utrzymanie i pozimowe oczyszczanie drogi dojazdowej, parkingu i placu postojowego autobusów. </t>
  </si>
  <si>
    <t>Zimowe utrzymanie drogi dojazdowej, chodników, ciągów pieszych i schodów prowadzących do budynku oraz parkingu i placu postojowego oraz odśniezanie fragmentu placu przed wjazdami do hal trawajowych  na terenie bazy Miejskiego Zakładu Komunikacji w Gorzowie Wielkopolskim Sp. z o.o. - akcje odśnieżania świadczone w miesiącach zimowych od listopada do marca – powierzchnia terenu 11.875,00 m2</t>
  </si>
  <si>
    <t>Pozimowe oczyszczanie z piasku drogi dojazdowej, parkingu i placu postojowego na terenie bazy Miejskiego Zakładu Komunikacji w Gorzowie Wielkopolskim Sp. z o.o. o łącznej powierzchni 11.875,00 m2 – jednokrotnie w ciągu roku</t>
  </si>
  <si>
    <t>Załacznik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</si>
</sst>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&quot; &quot;[$zł-415];[Red]&quot;-&quot;#,##0.00&quot; &quot;[$zł-415]"/>
    <numFmt numFmtId="166" formatCode="#,##0.00\ [$zł-415]"/>
  </numFmts>
  <fonts count="13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9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44" fontId="5" fillId="4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6" fontId="7" fillId="5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4" fontId="4" fillId="5" borderId="1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5" fillId="2" borderId="11" xfId="0" applyNumberFormat="1" applyFont="1" applyFill="1" applyBorder="1" applyAlignment="1" applyProtection="1">
      <alignment vertical="center"/>
      <protection locked="0"/>
    </xf>
    <xf numFmtId="44" fontId="5" fillId="2" borderId="12" xfId="0" applyNumberFormat="1" applyFont="1" applyFill="1" applyBorder="1" applyAlignment="1" applyProtection="1">
      <alignment vertical="center"/>
      <protection locked="0"/>
    </xf>
    <xf numFmtId="44" fontId="5" fillId="2" borderId="13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44" fontId="5" fillId="0" borderId="8" xfId="0" applyNumberFormat="1" applyFont="1" applyBorder="1" applyAlignment="1">
      <alignment vertical="center"/>
    </xf>
    <xf numFmtId="44" fontId="4" fillId="5" borderId="1" xfId="0" applyNumberFormat="1" applyFont="1" applyFill="1" applyBorder="1" applyAlignment="1">
      <alignment horizontal="right" vertical="center"/>
    </xf>
    <xf numFmtId="44" fontId="7" fillId="5" borderId="0" xfId="0" applyNumberFormat="1" applyFont="1" applyFill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166" fontId="12" fillId="5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0" applyNumberFormat="1" applyFont="1"/>
    <xf numFmtId="0" fontId="6" fillId="0" borderId="15" xfId="0" applyFont="1" applyFill="1" applyBorder="1" applyAlignment="1">
      <alignment vertical="center"/>
    </xf>
    <xf numFmtId="44" fontId="6" fillId="0" borderId="16" xfId="0" applyNumberFormat="1" applyFont="1" applyBorder="1"/>
    <xf numFmtId="44" fontId="6" fillId="0" borderId="17" xfId="0" applyNumberFormat="1" applyFont="1" applyBorder="1"/>
    <xf numFmtId="0" fontId="6" fillId="0" borderId="18" xfId="0" applyFont="1" applyFill="1" applyBorder="1" applyAlignment="1">
      <alignment vertical="center"/>
    </xf>
    <xf numFmtId="44" fontId="6" fillId="0" borderId="19" xfId="0" applyNumberFormat="1" applyFont="1" applyBorder="1"/>
    <xf numFmtId="44" fontId="6" fillId="0" borderId="20" xfId="0" applyNumberFormat="1" applyFont="1" applyBorder="1"/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4" fontId="11" fillId="0" borderId="22" xfId="0" applyNumberFormat="1" applyFont="1" applyBorder="1" applyAlignment="1">
      <alignment vertical="center"/>
    </xf>
    <xf numFmtId="44" fontId="12" fillId="5" borderId="19" xfId="0" applyNumberFormat="1" applyFont="1" applyFill="1" applyBorder="1" applyAlignment="1">
      <alignment vertical="center"/>
    </xf>
    <xf numFmtId="44" fontId="12" fillId="5" borderId="20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44" fontId="5" fillId="0" borderId="23" xfId="0" applyNumberFormat="1" applyFont="1" applyBorder="1" applyAlignment="1">
      <alignment vertical="center"/>
    </xf>
    <xf numFmtId="44" fontId="4" fillId="5" borderId="2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5" fillId="0" borderId="9" xfId="0" applyNumberFormat="1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P4" sqref="P4"/>
    </sheetView>
  </sheetViews>
  <sheetFormatPr defaultRowHeight="14.25" x14ac:dyDescent="0.2"/>
  <cols>
    <col min="1" max="1" width="3" style="8" bestFit="1" customWidth="1"/>
    <col min="2" max="2" width="45.375" style="8" bestFit="1" customWidth="1"/>
    <col min="3" max="4" width="8.25" style="8" bestFit="1" customWidth="1"/>
    <col min="5" max="5" width="9.125" style="8" customWidth="1"/>
    <col min="6" max="6" width="8.375" style="8" bestFit="1" customWidth="1"/>
    <col min="7" max="7" width="11.25" style="8" bestFit="1" customWidth="1"/>
    <col min="8" max="8" width="12.375" style="8" bestFit="1" customWidth="1"/>
    <col min="9" max="9" width="8" style="8" bestFit="1" customWidth="1"/>
    <col min="10" max="10" width="9.875" style="8" bestFit="1" customWidth="1"/>
    <col min="11" max="11" width="12.375" style="8" bestFit="1" customWidth="1"/>
    <col min="12" max="12" width="15.875" style="8" bestFit="1" customWidth="1"/>
    <col min="13" max="13" width="4.125" style="8" bestFit="1" customWidth="1"/>
    <col min="14" max="14" width="10.75" style="8" bestFit="1" customWidth="1"/>
    <col min="15" max="15" width="16.625" style="8" bestFit="1" customWidth="1"/>
    <col min="16" max="16384" width="9" style="8"/>
  </cols>
  <sheetData>
    <row r="1" spans="1:15" ht="26.25" customHeight="1" x14ac:dyDescent="0.2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2.25" customHeight="1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">
      <c r="A3" s="65" t="s">
        <v>78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x14ac:dyDescent="0.2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ht="51.75" thickBot="1" x14ac:dyDescent="0.25">
      <c r="A5" s="1" t="s">
        <v>2</v>
      </c>
      <c r="B5" s="1" t="s">
        <v>3</v>
      </c>
      <c r="C5" s="1" t="s">
        <v>64</v>
      </c>
      <c r="D5" s="1" t="s">
        <v>63</v>
      </c>
      <c r="E5" s="22" t="s">
        <v>4</v>
      </c>
      <c r="F5" s="1" t="s">
        <v>5</v>
      </c>
      <c r="G5" s="1" t="s">
        <v>6</v>
      </c>
      <c r="H5" s="1" t="s">
        <v>65</v>
      </c>
      <c r="I5" s="1" t="s">
        <v>7</v>
      </c>
      <c r="J5" s="1" t="s">
        <v>6</v>
      </c>
      <c r="K5" s="1" t="s">
        <v>66</v>
      </c>
      <c r="L5" s="1" t="s">
        <v>8</v>
      </c>
      <c r="M5" s="1" t="s">
        <v>67</v>
      </c>
      <c r="N5" s="1" t="s">
        <v>68</v>
      </c>
      <c r="O5" s="1" t="s">
        <v>9</v>
      </c>
    </row>
    <row r="6" spans="1:15" ht="15" thickTop="1" x14ac:dyDescent="0.2">
      <c r="A6" s="2">
        <v>1</v>
      </c>
      <c r="B6" s="9" t="s">
        <v>10</v>
      </c>
      <c r="C6" s="2">
        <v>63</v>
      </c>
      <c r="D6" s="20">
        <v>63</v>
      </c>
      <c r="E6" s="23"/>
      <c r="F6" s="21">
        <v>21</v>
      </c>
      <c r="G6" s="10">
        <f>F6*E6*C6</f>
        <v>0</v>
      </c>
      <c r="H6" s="10">
        <f>G6*12</f>
        <v>0</v>
      </c>
      <c r="I6" s="2">
        <v>21</v>
      </c>
      <c r="J6" s="10">
        <f>D6*E6*I6</f>
        <v>0</v>
      </c>
      <c r="K6" s="10">
        <f>J6*12</f>
        <v>0</v>
      </c>
      <c r="L6" s="11">
        <f>K6+H6</f>
        <v>0</v>
      </c>
      <c r="M6" s="12">
        <v>0.23</v>
      </c>
      <c r="N6" s="10">
        <f>L6*M6</f>
        <v>0</v>
      </c>
      <c r="O6" s="10">
        <f>N6+L6</f>
        <v>0</v>
      </c>
    </row>
    <row r="7" spans="1:15" x14ac:dyDescent="0.2">
      <c r="A7" s="2">
        <v>2</v>
      </c>
      <c r="B7" s="9" t="s">
        <v>11</v>
      </c>
      <c r="C7" s="2">
        <v>40</v>
      </c>
      <c r="D7" s="20">
        <v>40</v>
      </c>
      <c r="E7" s="24"/>
      <c r="F7" s="21">
        <v>4</v>
      </c>
      <c r="G7" s="10">
        <f t="shared" ref="G7:G9" si="0">F7*E7*C7</f>
        <v>0</v>
      </c>
      <c r="H7" s="10">
        <f t="shared" ref="H7:H9" si="1">G7*12</f>
        <v>0</v>
      </c>
      <c r="I7" s="2">
        <v>4</v>
      </c>
      <c r="J7" s="10">
        <f t="shared" ref="J7:J9" si="2">D7*E7*I7</f>
        <v>0</v>
      </c>
      <c r="K7" s="10">
        <f t="shared" ref="K7:K9" si="3">J7*12</f>
        <v>0</v>
      </c>
      <c r="L7" s="11">
        <f>K7+H7</f>
        <v>0</v>
      </c>
      <c r="M7" s="12">
        <v>0.23</v>
      </c>
      <c r="N7" s="10">
        <f>L7*0.23</f>
        <v>0</v>
      </c>
      <c r="O7" s="10">
        <f>N7+L7</f>
        <v>0</v>
      </c>
    </row>
    <row r="8" spans="1:15" x14ac:dyDescent="0.2">
      <c r="A8" s="2">
        <v>3</v>
      </c>
      <c r="B8" s="9" t="s">
        <v>12</v>
      </c>
      <c r="C8" s="2">
        <v>35</v>
      </c>
      <c r="D8" s="20">
        <v>35</v>
      </c>
      <c r="E8" s="24"/>
      <c r="F8" s="21">
        <v>5</v>
      </c>
      <c r="G8" s="10">
        <f t="shared" si="0"/>
        <v>0</v>
      </c>
      <c r="H8" s="10">
        <f t="shared" si="1"/>
        <v>0</v>
      </c>
      <c r="I8" s="2">
        <v>5</v>
      </c>
      <c r="J8" s="10">
        <f t="shared" si="2"/>
        <v>0</v>
      </c>
      <c r="K8" s="10">
        <f t="shared" si="3"/>
        <v>0</v>
      </c>
      <c r="L8" s="11">
        <f>K8+H8</f>
        <v>0</v>
      </c>
      <c r="M8" s="12">
        <v>0.23</v>
      </c>
      <c r="N8" s="10">
        <f>L8*0.23</f>
        <v>0</v>
      </c>
      <c r="O8" s="10">
        <f>N8+L8</f>
        <v>0</v>
      </c>
    </row>
    <row r="9" spans="1:15" ht="15" thickBot="1" x14ac:dyDescent="0.25">
      <c r="A9" s="2">
        <v>4</v>
      </c>
      <c r="B9" s="9" t="s">
        <v>13</v>
      </c>
      <c r="C9" s="2">
        <v>26</v>
      </c>
      <c r="D9" s="20">
        <v>26</v>
      </c>
      <c r="E9" s="25"/>
      <c r="F9" s="21">
        <v>1</v>
      </c>
      <c r="G9" s="10">
        <f t="shared" si="0"/>
        <v>0</v>
      </c>
      <c r="H9" s="10">
        <f t="shared" si="1"/>
        <v>0</v>
      </c>
      <c r="I9" s="2">
        <v>1</v>
      </c>
      <c r="J9" s="10">
        <f t="shared" si="2"/>
        <v>0</v>
      </c>
      <c r="K9" s="10">
        <f t="shared" si="3"/>
        <v>0</v>
      </c>
      <c r="L9" s="11">
        <f>K9+H9</f>
        <v>0</v>
      </c>
      <c r="M9" s="12">
        <v>0.23</v>
      </c>
      <c r="N9" s="10">
        <f>L9*0.23</f>
        <v>0</v>
      </c>
      <c r="O9" s="10">
        <f>N9+L9</f>
        <v>0</v>
      </c>
    </row>
    <row r="10" spans="1:15" ht="15" thickTop="1" x14ac:dyDescent="0.2">
      <c r="A10" s="63" t="s">
        <v>14</v>
      </c>
      <c r="B10" s="63"/>
      <c r="C10" s="63"/>
      <c r="D10" s="63"/>
      <c r="E10" s="64"/>
      <c r="F10" s="63"/>
      <c r="G10" s="63"/>
      <c r="H10" s="10">
        <f>SUM(H6:H9)</f>
        <v>0</v>
      </c>
      <c r="I10" s="13"/>
      <c r="J10" s="13"/>
      <c r="K10" s="13"/>
      <c r="L10" s="14">
        <f>SUM(L6:L9)</f>
        <v>0</v>
      </c>
      <c r="M10" s="63" t="s">
        <v>15</v>
      </c>
      <c r="N10" s="63"/>
      <c r="O10" s="19">
        <f>SUM(O6:O9)</f>
        <v>0</v>
      </c>
    </row>
    <row r="11" spans="1:15" x14ac:dyDescent="0.2">
      <c r="A11" s="65" t="s">
        <v>79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x14ac:dyDescent="0.2">
      <c r="A12" s="67" t="s">
        <v>16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1:15" ht="51.75" thickBot="1" x14ac:dyDescent="0.25">
      <c r="A13" s="1" t="s">
        <v>2</v>
      </c>
      <c r="B13" s="1" t="s">
        <v>17</v>
      </c>
      <c r="C13" s="1" t="s">
        <v>64</v>
      </c>
      <c r="D13" s="1" t="s">
        <v>63</v>
      </c>
      <c r="E13" s="22" t="s">
        <v>4</v>
      </c>
      <c r="F13" s="1" t="s">
        <v>5</v>
      </c>
      <c r="G13" s="1" t="s">
        <v>6</v>
      </c>
      <c r="H13" s="1" t="s">
        <v>65</v>
      </c>
      <c r="I13" s="1" t="s">
        <v>7</v>
      </c>
      <c r="J13" s="1" t="s">
        <v>6</v>
      </c>
      <c r="K13" s="1" t="s">
        <v>66</v>
      </c>
      <c r="L13" s="1" t="s">
        <v>8</v>
      </c>
      <c r="M13" s="1" t="s">
        <v>67</v>
      </c>
      <c r="N13" s="1" t="s">
        <v>68</v>
      </c>
      <c r="O13" s="1" t="s">
        <v>9</v>
      </c>
    </row>
    <row r="14" spans="1:15" ht="15" thickTop="1" x14ac:dyDescent="0.2">
      <c r="A14" s="2">
        <v>1</v>
      </c>
      <c r="B14" s="9" t="s">
        <v>18</v>
      </c>
      <c r="C14" s="42">
        <v>15</v>
      </c>
      <c r="D14" s="42">
        <v>15</v>
      </c>
      <c r="E14" s="23"/>
      <c r="F14" s="21">
        <v>21</v>
      </c>
      <c r="G14" s="10">
        <f>F14*E14*C14</f>
        <v>0</v>
      </c>
      <c r="H14" s="10">
        <f>G14*12</f>
        <v>0</v>
      </c>
      <c r="I14" s="2">
        <v>21</v>
      </c>
      <c r="J14" s="10">
        <f>D14*E14*I14</f>
        <v>0</v>
      </c>
      <c r="K14" s="10">
        <f>J14*12</f>
        <v>0</v>
      </c>
      <c r="L14" s="11">
        <f>K14+H14</f>
        <v>0</v>
      </c>
      <c r="M14" s="12">
        <v>0.23</v>
      </c>
      <c r="N14" s="10">
        <f>L14*M14</f>
        <v>0</v>
      </c>
      <c r="O14" s="10">
        <f>N14+L14</f>
        <v>0</v>
      </c>
    </row>
    <row r="15" spans="1:15" x14ac:dyDescent="0.2">
      <c r="A15" s="2">
        <v>2</v>
      </c>
      <c r="B15" s="9" t="s">
        <v>19</v>
      </c>
      <c r="C15" s="42">
        <v>11</v>
      </c>
      <c r="D15" s="42">
        <v>11</v>
      </c>
      <c r="E15" s="24"/>
      <c r="F15" s="21">
        <v>4</v>
      </c>
      <c r="G15" s="10">
        <f t="shared" ref="G15:G17" si="4">F15*E15*C15</f>
        <v>0</v>
      </c>
      <c r="H15" s="10">
        <f t="shared" ref="H15:H17" si="5">G15*12</f>
        <v>0</v>
      </c>
      <c r="I15" s="2">
        <v>4</v>
      </c>
      <c r="J15" s="10">
        <f t="shared" ref="J15:J17" si="6">D15*E15*I15</f>
        <v>0</v>
      </c>
      <c r="K15" s="10">
        <f t="shared" ref="K15:K17" si="7">J15*12</f>
        <v>0</v>
      </c>
      <c r="L15" s="11">
        <f>K15+H15</f>
        <v>0</v>
      </c>
      <c r="M15" s="12">
        <v>0.23</v>
      </c>
      <c r="N15" s="10">
        <f>L15*0.23</f>
        <v>0</v>
      </c>
      <c r="O15" s="10">
        <f>N15+L15</f>
        <v>0</v>
      </c>
    </row>
    <row r="16" spans="1:15" x14ac:dyDescent="0.2">
      <c r="A16" s="2">
        <v>3</v>
      </c>
      <c r="B16" s="9" t="s">
        <v>20</v>
      </c>
      <c r="C16" s="42">
        <v>7</v>
      </c>
      <c r="D16" s="42">
        <v>7</v>
      </c>
      <c r="E16" s="24"/>
      <c r="F16" s="21">
        <v>5</v>
      </c>
      <c r="G16" s="10">
        <f t="shared" si="4"/>
        <v>0</v>
      </c>
      <c r="H16" s="10">
        <f t="shared" si="5"/>
        <v>0</v>
      </c>
      <c r="I16" s="2">
        <v>5</v>
      </c>
      <c r="J16" s="10">
        <f t="shared" si="6"/>
        <v>0</v>
      </c>
      <c r="K16" s="10">
        <f t="shared" si="7"/>
        <v>0</v>
      </c>
      <c r="L16" s="11">
        <f>K16+H16</f>
        <v>0</v>
      </c>
      <c r="M16" s="12">
        <v>0.23</v>
      </c>
      <c r="N16" s="10">
        <f>L16*0.23</f>
        <v>0</v>
      </c>
      <c r="O16" s="10">
        <f>N16+L16</f>
        <v>0</v>
      </c>
    </row>
    <row r="17" spans="1:15" ht="15" thickBot="1" x14ac:dyDescent="0.25">
      <c r="A17" s="2">
        <v>4</v>
      </c>
      <c r="B17" s="9" t="s">
        <v>21</v>
      </c>
      <c r="C17" s="42">
        <v>3</v>
      </c>
      <c r="D17" s="42">
        <v>3</v>
      </c>
      <c r="E17" s="25"/>
      <c r="F17" s="21">
        <v>1</v>
      </c>
      <c r="G17" s="10">
        <f t="shared" si="4"/>
        <v>0</v>
      </c>
      <c r="H17" s="10">
        <f t="shared" si="5"/>
        <v>0</v>
      </c>
      <c r="I17" s="2">
        <v>1</v>
      </c>
      <c r="J17" s="10">
        <f t="shared" si="6"/>
        <v>0</v>
      </c>
      <c r="K17" s="10">
        <f t="shared" si="7"/>
        <v>0</v>
      </c>
      <c r="L17" s="11">
        <f>K17+H17</f>
        <v>0</v>
      </c>
      <c r="M17" s="12">
        <v>0.23</v>
      </c>
      <c r="N17" s="10">
        <f>L17*0.23</f>
        <v>0</v>
      </c>
      <c r="O17" s="10">
        <f>N17+L17</f>
        <v>0</v>
      </c>
    </row>
    <row r="18" spans="1:15" ht="15" thickTop="1" x14ac:dyDescent="0.2">
      <c r="A18" s="71" t="s">
        <v>14</v>
      </c>
      <c r="B18" s="71"/>
      <c r="C18" s="71"/>
      <c r="D18" s="71"/>
      <c r="E18" s="71"/>
      <c r="F18" s="71"/>
      <c r="G18" s="71"/>
      <c r="H18" s="10">
        <f>SUM(H14:H17)</f>
        <v>0</v>
      </c>
      <c r="I18" s="13"/>
      <c r="J18" s="13"/>
      <c r="K18" s="13"/>
      <c r="L18" s="14">
        <f>SUM(L14:L17)</f>
        <v>0</v>
      </c>
      <c r="M18" s="63" t="s">
        <v>15</v>
      </c>
      <c r="N18" s="63"/>
      <c r="O18" s="19">
        <f>SUM(O14:O17)</f>
        <v>0</v>
      </c>
    </row>
    <row r="19" spans="1:15" ht="15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8.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6" t="s">
        <v>70</v>
      </c>
      <c r="L22" s="17">
        <f>L10+L18</f>
        <v>0</v>
      </c>
      <c r="M22" s="15"/>
      <c r="N22" s="16" t="s">
        <v>71</v>
      </c>
      <c r="O22" s="17">
        <f>O10+O18</f>
        <v>0</v>
      </c>
    </row>
    <row r="23" spans="1:15" ht="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8"/>
    </row>
    <row r="24" spans="1:15" ht="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8"/>
    </row>
  </sheetData>
  <mergeCells count="11">
    <mergeCell ref="A1:O1"/>
    <mergeCell ref="A2:O2"/>
    <mergeCell ref="A3:O3"/>
    <mergeCell ref="A4:O4"/>
    <mergeCell ref="A18:G18"/>
    <mergeCell ref="M18:N18"/>
    <mergeCell ref="A19:O19"/>
    <mergeCell ref="A10:G10"/>
    <mergeCell ref="M10:N10"/>
    <mergeCell ref="A11:O11"/>
    <mergeCell ref="A12:O12"/>
  </mergeCells>
  <pageMargins left="0.19685039370078741" right="0.19685039370078741" top="0.19685039370078741" bottom="0.19685039370078741" header="0" footer="0"/>
  <pageSetup paperSize="9" scale="61" fitToWidth="0" fitToHeight="0" pageOrder="overThenDown" orientation="landscape" useFirstPageNumber="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A4" zoomScaleNormal="100" workbookViewId="0">
      <selection activeCell="J7" sqref="J7"/>
    </sheetView>
  </sheetViews>
  <sheetFormatPr defaultRowHeight="14.25" x14ac:dyDescent="0.2"/>
  <cols>
    <col min="1" max="1" width="3.625" style="8" customWidth="1"/>
    <col min="2" max="2" width="61.25" style="8" customWidth="1"/>
    <col min="3" max="3" width="6.625" style="8" customWidth="1"/>
    <col min="4" max="4" width="8.125" style="8" customWidth="1"/>
    <col min="5" max="5" width="7" style="8" customWidth="1"/>
    <col min="6" max="6" width="12.5" style="8" customWidth="1"/>
    <col min="7" max="8" width="12.375" style="8" customWidth="1"/>
    <col min="9" max="9" width="16.5" style="8" bestFit="1" customWidth="1"/>
    <col min="10" max="10" width="4.125" style="8" bestFit="1" customWidth="1"/>
    <col min="11" max="11" width="14.875" style="8" customWidth="1"/>
    <col min="12" max="12" width="16.625" style="8" customWidth="1"/>
    <col min="13" max="16384" width="9" style="8"/>
  </cols>
  <sheetData>
    <row r="1" spans="1:12" x14ac:dyDescent="0.2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42.75" customHeight="1" x14ac:dyDescent="0.2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">
      <c r="A3" s="77" t="s">
        <v>78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24" customHeight="1" x14ac:dyDescent="0.2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</row>
    <row r="5" spans="1:12" ht="69.75" customHeight="1" thickBot="1" x14ac:dyDescent="0.25">
      <c r="A5" s="1" t="s">
        <v>2</v>
      </c>
      <c r="B5" s="1" t="s">
        <v>17</v>
      </c>
      <c r="C5" s="1" t="s">
        <v>23</v>
      </c>
      <c r="D5" s="22" t="s">
        <v>24</v>
      </c>
      <c r="E5" s="1" t="s">
        <v>5</v>
      </c>
      <c r="F5" s="1" t="s">
        <v>6</v>
      </c>
      <c r="G5" s="1" t="s">
        <v>65</v>
      </c>
      <c r="H5" s="1" t="s">
        <v>66</v>
      </c>
      <c r="I5" s="1" t="s">
        <v>8</v>
      </c>
      <c r="J5" s="1" t="s">
        <v>67</v>
      </c>
      <c r="K5" s="1" t="s">
        <v>68</v>
      </c>
      <c r="L5" s="5" t="s">
        <v>9</v>
      </c>
    </row>
    <row r="6" spans="1:12" ht="15" thickTop="1" x14ac:dyDescent="0.2">
      <c r="A6" s="2">
        <v>1</v>
      </c>
      <c r="B6" s="9" t="s">
        <v>25</v>
      </c>
      <c r="C6" s="37">
        <v>405.54</v>
      </c>
      <c r="D6" s="23"/>
      <c r="E6" s="41">
        <v>9</v>
      </c>
      <c r="F6" s="10">
        <f>E6*D6*C6</f>
        <v>0</v>
      </c>
      <c r="G6" s="10">
        <f>F6*12</f>
        <v>0</v>
      </c>
      <c r="H6" s="10">
        <f>F6*12</f>
        <v>0</v>
      </c>
      <c r="I6" s="10">
        <f>H6+G6</f>
        <v>0</v>
      </c>
      <c r="J6" s="12">
        <v>0.23</v>
      </c>
      <c r="K6" s="10">
        <f>I6*J6</f>
        <v>0</v>
      </c>
      <c r="L6" s="30">
        <f>K6+I6</f>
        <v>0</v>
      </c>
    </row>
    <row r="7" spans="1:12" ht="26.25" thickBot="1" x14ac:dyDescent="0.25">
      <c r="A7" s="2">
        <v>2</v>
      </c>
      <c r="B7" s="26" t="s">
        <v>26</v>
      </c>
      <c r="C7" s="37">
        <v>708</v>
      </c>
      <c r="D7" s="25"/>
      <c r="E7" s="21">
        <v>26</v>
      </c>
      <c r="F7" s="10">
        <f>E7*D7*C7</f>
        <v>0</v>
      </c>
      <c r="G7" s="10">
        <f>F7*12</f>
        <v>0</v>
      </c>
      <c r="H7" s="10">
        <f>F7*12</f>
        <v>0</v>
      </c>
      <c r="I7" s="10">
        <f>H7+G7</f>
        <v>0</v>
      </c>
      <c r="J7" s="12">
        <v>0.23</v>
      </c>
      <c r="K7" s="10">
        <f>I7*J7</f>
        <v>0</v>
      </c>
      <c r="L7" s="30">
        <f>K7+I7</f>
        <v>0</v>
      </c>
    </row>
    <row r="8" spans="1:12" ht="15.75" thickTop="1" thickBot="1" x14ac:dyDescent="0.25">
      <c r="A8" s="2">
        <v>3</v>
      </c>
      <c r="B8" s="26" t="s">
        <v>88</v>
      </c>
      <c r="C8" s="37">
        <v>985</v>
      </c>
      <c r="D8" s="25"/>
      <c r="E8" s="21">
        <v>2</v>
      </c>
      <c r="F8" s="10">
        <f>E8*D8*C8</f>
        <v>0</v>
      </c>
      <c r="G8" s="10">
        <f>F8*12</f>
        <v>0</v>
      </c>
      <c r="H8" s="10">
        <f>F8*12</f>
        <v>0</v>
      </c>
      <c r="I8" s="10">
        <f>H8+G8</f>
        <v>0</v>
      </c>
      <c r="J8" s="12">
        <v>0.23</v>
      </c>
      <c r="K8" s="10">
        <f>I8*J8</f>
        <v>0</v>
      </c>
      <c r="L8" s="30">
        <f>K8+I8</f>
        <v>0</v>
      </c>
    </row>
    <row r="9" spans="1:12" ht="15" thickTop="1" x14ac:dyDescent="0.2">
      <c r="A9" s="71" t="s">
        <v>14</v>
      </c>
      <c r="B9" s="71"/>
      <c r="C9" s="71"/>
      <c r="D9" s="75"/>
      <c r="E9" s="71"/>
      <c r="F9" s="71"/>
      <c r="G9" s="10">
        <f>SUM(G6:G8)</f>
        <v>0</v>
      </c>
      <c r="H9" s="10">
        <f>SUM(H6:H8)</f>
        <v>0</v>
      </c>
      <c r="I9" s="31">
        <f>SUM(I6:I8)</f>
        <v>0</v>
      </c>
      <c r="J9" s="63" t="s">
        <v>15</v>
      </c>
      <c r="K9" s="63"/>
      <c r="L9" s="19">
        <f>SUM(L6:L8)</f>
        <v>0</v>
      </c>
    </row>
    <row r="10" spans="1:12" ht="15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x14ac:dyDescent="0.2">
      <c r="A11" s="65" t="s">
        <v>79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21.75" customHeight="1" x14ac:dyDescent="0.2">
      <c r="A12" s="73" t="s">
        <v>27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1:12" ht="60.75" customHeight="1" thickBot="1" x14ac:dyDescent="0.25">
      <c r="A13" s="3" t="s">
        <v>2</v>
      </c>
      <c r="B13" s="3" t="s">
        <v>17</v>
      </c>
      <c r="C13" s="3" t="s">
        <v>23</v>
      </c>
      <c r="D13" s="38" t="s">
        <v>24</v>
      </c>
      <c r="E13" s="3" t="s">
        <v>5</v>
      </c>
      <c r="F13" s="3" t="s">
        <v>28</v>
      </c>
      <c r="G13" s="1" t="s">
        <v>65</v>
      </c>
      <c r="H13" s="1" t="s">
        <v>66</v>
      </c>
      <c r="I13" s="3" t="s">
        <v>8</v>
      </c>
      <c r="J13" s="1" t="s">
        <v>67</v>
      </c>
      <c r="K13" s="1" t="s">
        <v>68</v>
      </c>
      <c r="L13" s="6" t="s">
        <v>9</v>
      </c>
    </row>
    <row r="14" spans="1:12" ht="26.25" thickTop="1" x14ac:dyDescent="0.2">
      <c r="A14" s="2">
        <v>1</v>
      </c>
      <c r="B14" s="27" t="s">
        <v>77</v>
      </c>
      <c r="C14" s="37">
        <v>398.64</v>
      </c>
      <c r="D14" s="23"/>
      <c r="E14" s="21">
        <v>9</v>
      </c>
      <c r="F14" s="10">
        <f t="shared" ref="F14:F17" si="0">E14*D14*C14</f>
        <v>0</v>
      </c>
      <c r="G14" s="10">
        <f t="shared" ref="G14:G36" si="1">F14*12</f>
        <v>0</v>
      </c>
      <c r="H14" s="10">
        <f t="shared" ref="H14:H17" si="2">F14*12</f>
        <v>0</v>
      </c>
      <c r="I14" s="10">
        <f t="shared" ref="I14:I17" si="3">H14+G14</f>
        <v>0</v>
      </c>
      <c r="J14" s="12">
        <v>0.23</v>
      </c>
      <c r="K14" s="10">
        <f>I14*J14</f>
        <v>0</v>
      </c>
      <c r="L14" s="30">
        <f t="shared" ref="L14" si="4">I14+K14</f>
        <v>0</v>
      </c>
    </row>
    <row r="15" spans="1:12" ht="25.5" x14ac:dyDescent="0.2">
      <c r="A15" s="2">
        <v>2</v>
      </c>
      <c r="B15" s="27" t="s">
        <v>36</v>
      </c>
      <c r="C15" s="37">
        <v>65.459999999999994</v>
      </c>
      <c r="D15" s="24"/>
      <c r="E15" s="21">
        <v>30</v>
      </c>
      <c r="F15" s="10">
        <f t="shared" si="0"/>
        <v>0</v>
      </c>
      <c r="G15" s="10">
        <f t="shared" si="1"/>
        <v>0</v>
      </c>
      <c r="H15" s="10">
        <f t="shared" si="2"/>
        <v>0</v>
      </c>
      <c r="I15" s="10">
        <f t="shared" si="3"/>
        <v>0</v>
      </c>
      <c r="J15" s="12">
        <v>0.23</v>
      </c>
      <c r="K15" s="10">
        <f t="shared" ref="K15:K36" si="5">I15*J15</f>
        <v>0</v>
      </c>
      <c r="L15" s="30">
        <f t="shared" ref="L15:L36" si="6">I15+K15</f>
        <v>0</v>
      </c>
    </row>
    <row r="16" spans="1:12" ht="25.5" x14ac:dyDescent="0.2">
      <c r="A16" s="2">
        <v>3</v>
      </c>
      <c r="B16" s="27" t="s">
        <v>39</v>
      </c>
      <c r="C16" s="37">
        <v>201.53</v>
      </c>
      <c r="D16" s="24"/>
      <c r="E16" s="21">
        <v>22</v>
      </c>
      <c r="F16" s="10">
        <f t="shared" si="0"/>
        <v>0</v>
      </c>
      <c r="G16" s="10">
        <f t="shared" si="1"/>
        <v>0</v>
      </c>
      <c r="H16" s="10">
        <f t="shared" si="2"/>
        <v>0</v>
      </c>
      <c r="I16" s="10">
        <f t="shared" si="3"/>
        <v>0</v>
      </c>
      <c r="J16" s="12">
        <v>0.23</v>
      </c>
      <c r="K16" s="10">
        <f t="shared" si="5"/>
        <v>0</v>
      </c>
      <c r="L16" s="30">
        <f t="shared" si="6"/>
        <v>0</v>
      </c>
    </row>
    <row r="17" spans="1:12" ht="25.5" x14ac:dyDescent="0.2">
      <c r="A17" s="2">
        <v>4</v>
      </c>
      <c r="B17" s="27" t="s">
        <v>37</v>
      </c>
      <c r="C17" s="37">
        <v>56.6</v>
      </c>
      <c r="D17" s="24"/>
      <c r="E17" s="21">
        <v>2</v>
      </c>
      <c r="F17" s="10">
        <f t="shared" si="0"/>
        <v>0</v>
      </c>
      <c r="G17" s="10">
        <f t="shared" si="1"/>
        <v>0</v>
      </c>
      <c r="H17" s="10">
        <f t="shared" si="2"/>
        <v>0</v>
      </c>
      <c r="I17" s="10">
        <f t="shared" si="3"/>
        <v>0</v>
      </c>
      <c r="J17" s="12">
        <v>0.23</v>
      </c>
      <c r="K17" s="10">
        <f t="shared" si="5"/>
        <v>0</v>
      </c>
      <c r="L17" s="30">
        <f t="shared" si="6"/>
        <v>0</v>
      </c>
    </row>
    <row r="18" spans="1:12" ht="25.5" x14ac:dyDescent="0.2">
      <c r="A18" s="2">
        <v>7</v>
      </c>
      <c r="B18" s="27" t="s">
        <v>45</v>
      </c>
      <c r="C18" s="37">
        <v>11.4</v>
      </c>
      <c r="D18" s="24"/>
      <c r="E18" s="21">
        <v>9</v>
      </c>
      <c r="F18" s="10">
        <f t="shared" ref="F18:F36" si="7">E18*D18*C18</f>
        <v>0</v>
      </c>
      <c r="G18" s="10">
        <f t="shared" si="1"/>
        <v>0</v>
      </c>
      <c r="H18" s="10">
        <f t="shared" ref="H18:H36" si="8">F18*12</f>
        <v>0</v>
      </c>
      <c r="I18" s="10">
        <f t="shared" ref="I18:I19" si="9">H18+G18</f>
        <v>0</v>
      </c>
      <c r="J18" s="12">
        <v>0.23</v>
      </c>
      <c r="K18" s="10">
        <f t="shared" si="5"/>
        <v>0</v>
      </c>
      <c r="L18" s="30">
        <f t="shared" si="6"/>
        <v>0</v>
      </c>
    </row>
    <row r="19" spans="1:12" ht="25.5" x14ac:dyDescent="0.2">
      <c r="A19" s="2">
        <v>8</v>
      </c>
      <c r="B19" s="27" t="s">
        <v>38</v>
      </c>
      <c r="C19" s="37">
        <v>12</v>
      </c>
      <c r="D19" s="24"/>
      <c r="E19" s="21">
        <v>2</v>
      </c>
      <c r="F19" s="10">
        <f t="shared" si="7"/>
        <v>0</v>
      </c>
      <c r="G19" s="10">
        <f t="shared" si="1"/>
        <v>0</v>
      </c>
      <c r="H19" s="10">
        <f t="shared" si="8"/>
        <v>0</v>
      </c>
      <c r="I19" s="10">
        <f t="shared" si="9"/>
        <v>0</v>
      </c>
      <c r="J19" s="12">
        <v>0.23</v>
      </c>
      <c r="K19" s="10">
        <f t="shared" si="5"/>
        <v>0</v>
      </c>
      <c r="L19" s="30">
        <f t="shared" si="6"/>
        <v>0</v>
      </c>
    </row>
    <row r="20" spans="1:12" x14ac:dyDescent="0.2">
      <c r="A20" s="2" t="s">
        <v>54</v>
      </c>
      <c r="B20" s="27" t="s">
        <v>76</v>
      </c>
      <c r="C20" s="37">
        <v>45.9</v>
      </c>
      <c r="D20" s="24"/>
      <c r="E20" s="21">
        <v>4</v>
      </c>
      <c r="F20" s="10">
        <f t="shared" ref="F20:F27" si="10">E20*D20*C20</f>
        <v>0</v>
      </c>
      <c r="G20" s="10">
        <f t="shared" ref="G20:G27" si="11">F20*12</f>
        <v>0</v>
      </c>
      <c r="H20" s="10">
        <f t="shared" ref="H20:H27" si="12">F20*12</f>
        <v>0</v>
      </c>
      <c r="I20" s="10">
        <f t="shared" ref="I20:I36" si="13">H20+G20</f>
        <v>0</v>
      </c>
      <c r="J20" s="12">
        <v>0.23</v>
      </c>
      <c r="K20" s="10">
        <f t="shared" si="5"/>
        <v>0</v>
      </c>
      <c r="L20" s="30">
        <f t="shared" si="6"/>
        <v>0</v>
      </c>
    </row>
    <row r="21" spans="1:12" ht="14.25" customHeight="1" x14ac:dyDescent="0.2">
      <c r="A21" s="2" t="s">
        <v>55</v>
      </c>
      <c r="B21" s="27" t="s">
        <v>56</v>
      </c>
      <c r="C21" s="37">
        <v>44.2</v>
      </c>
      <c r="D21" s="24"/>
      <c r="E21" s="21">
        <v>22</v>
      </c>
      <c r="F21" s="10">
        <f t="shared" si="10"/>
        <v>0</v>
      </c>
      <c r="G21" s="10">
        <f t="shared" si="11"/>
        <v>0</v>
      </c>
      <c r="H21" s="10">
        <f t="shared" si="12"/>
        <v>0</v>
      </c>
      <c r="I21" s="10">
        <f t="shared" si="13"/>
        <v>0</v>
      </c>
      <c r="J21" s="12">
        <v>0.23</v>
      </c>
      <c r="K21" s="10">
        <f t="shared" si="5"/>
        <v>0</v>
      </c>
      <c r="L21" s="30">
        <f t="shared" si="6"/>
        <v>0</v>
      </c>
    </row>
    <row r="22" spans="1:12" ht="25.5" x14ac:dyDescent="0.2">
      <c r="A22" s="2">
        <v>10</v>
      </c>
      <c r="B22" s="27" t="s">
        <v>40</v>
      </c>
      <c r="C22" s="37">
        <v>16.53</v>
      </c>
      <c r="D22" s="24"/>
      <c r="E22" s="21">
        <v>9</v>
      </c>
      <c r="F22" s="10">
        <f t="shared" si="10"/>
        <v>0</v>
      </c>
      <c r="G22" s="10">
        <f t="shared" si="11"/>
        <v>0</v>
      </c>
      <c r="H22" s="10">
        <f t="shared" si="12"/>
        <v>0</v>
      </c>
      <c r="I22" s="10">
        <f t="shared" si="13"/>
        <v>0</v>
      </c>
      <c r="J22" s="12">
        <v>0.23</v>
      </c>
      <c r="K22" s="10">
        <f t="shared" si="5"/>
        <v>0</v>
      </c>
      <c r="L22" s="30">
        <f t="shared" si="6"/>
        <v>0</v>
      </c>
    </row>
    <row r="23" spans="1:12" ht="25.5" x14ac:dyDescent="0.2">
      <c r="A23" s="2">
        <v>11</v>
      </c>
      <c r="B23" s="27" t="s">
        <v>51</v>
      </c>
      <c r="C23" s="37">
        <v>16.53</v>
      </c>
      <c r="D23" s="24"/>
      <c r="E23" s="21">
        <v>1</v>
      </c>
      <c r="F23" s="10">
        <f t="shared" si="10"/>
        <v>0</v>
      </c>
      <c r="G23" s="10">
        <f t="shared" si="11"/>
        <v>0</v>
      </c>
      <c r="H23" s="10">
        <f t="shared" si="12"/>
        <v>0</v>
      </c>
      <c r="I23" s="10">
        <f t="shared" si="13"/>
        <v>0</v>
      </c>
      <c r="J23" s="12">
        <v>0.23</v>
      </c>
      <c r="K23" s="10">
        <f t="shared" si="5"/>
        <v>0</v>
      </c>
      <c r="L23" s="30">
        <f t="shared" si="6"/>
        <v>0</v>
      </c>
    </row>
    <row r="24" spans="1:12" ht="25.5" x14ac:dyDescent="0.2">
      <c r="A24" s="2">
        <v>12</v>
      </c>
      <c r="B24" s="27" t="s">
        <v>44</v>
      </c>
      <c r="C24" s="37">
        <v>36.79</v>
      </c>
      <c r="D24" s="24"/>
      <c r="E24" s="21">
        <v>22</v>
      </c>
      <c r="F24" s="10">
        <f t="shared" si="10"/>
        <v>0</v>
      </c>
      <c r="G24" s="10">
        <f t="shared" si="11"/>
        <v>0</v>
      </c>
      <c r="H24" s="10">
        <f t="shared" si="12"/>
        <v>0</v>
      </c>
      <c r="I24" s="10">
        <f t="shared" si="13"/>
        <v>0</v>
      </c>
      <c r="J24" s="12">
        <v>0.23</v>
      </c>
      <c r="K24" s="10">
        <f t="shared" si="5"/>
        <v>0</v>
      </c>
      <c r="L24" s="30">
        <f t="shared" si="6"/>
        <v>0</v>
      </c>
    </row>
    <row r="25" spans="1:12" x14ac:dyDescent="0.2">
      <c r="A25" s="2" t="s">
        <v>57</v>
      </c>
      <c r="B25" s="28" t="s">
        <v>60</v>
      </c>
      <c r="C25" s="37">
        <v>23.6</v>
      </c>
      <c r="D25" s="24"/>
      <c r="E25" s="21">
        <v>30</v>
      </c>
      <c r="F25" s="10">
        <f t="shared" si="10"/>
        <v>0</v>
      </c>
      <c r="G25" s="10">
        <f t="shared" si="11"/>
        <v>0</v>
      </c>
      <c r="H25" s="10">
        <f t="shared" si="12"/>
        <v>0</v>
      </c>
      <c r="I25" s="10">
        <f t="shared" si="13"/>
        <v>0</v>
      </c>
      <c r="J25" s="12">
        <v>0.23</v>
      </c>
      <c r="K25" s="10">
        <f t="shared" si="5"/>
        <v>0</v>
      </c>
      <c r="L25" s="30">
        <f t="shared" si="6"/>
        <v>0</v>
      </c>
    </row>
    <row r="26" spans="1:12" ht="15" customHeight="1" x14ac:dyDescent="0.2">
      <c r="A26" s="2" t="s">
        <v>58</v>
      </c>
      <c r="B26" s="28" t="s">
        <v>61</v>
      </c>
      <c r="C26" s="37">
        <v>58.1</v>
      </c>
      <c r="D26" s="24"/>
      <c r="E26" s="21">
        <v>4</v>
      </c>
      <c r="F26" s="10">
        <f t="shared" si="10"/>
        <v>0</v>
      </c>
      <c r="G26" s="10">
        <f t="shared" si="11"/>
        <v>0</v>
      </c>
      <c r="H26" s="10">
        <f t="shared" si="12"/>
        <v>0</v>
      </c>
      <c r="I26" s="10">
        <f t="shared" si="13"/>
        <v>0</v>
      </c>
      <c r="J26" s="12">
        <v>0.23</v>
      </c>
      <c r="K26" s="10">
        <f t="shared" si="5"/>
        <v>0</v>
      </c>
      <c r="L26" s="30">
        <f t="shared" si="6"/>
        <v>0</v>
      </c>
    </row>
    <row r="27" spans="1:12" x14ac:dyDescent="0.2">
      <c r="A27" s="2" t="s">
        <v>59</v>
      </c>
      <c r="B27" s="28" t="s">
        <v>62</v>
      </c>
      <c r="C27" s="37">
        <v>24.4</v>
      </c>
      <c r="D27" s="24"/>
      <c r="E27" s="21">
        <v>9</v>
      </c>
      <c r="F27" s="10">
        <f t="shared" si="10"/>
        <v>0</v>
      </c>
      <c r="G27" s="10">
        <f t="shared" si="11"/>
        <v>0</v>
      </c>
      <c r="H27" s="10">
        <f t="shared" si="12"/>
        <v>0</v>
      </c>
      <c r="I27" s="10">
        <f t="shared" si="13"/>
        <v>0</v>
      </c>
      <c r="J27" s="12">
        <v>0.23</v>
      </c>
      <c r="K27" s="10">
        <f t="shared" si="5"/>
        <v>0</v>
      </c>
      <c r="L27" s="30">
        <f t="shared" si="6"/>
        <v>0</v>
      </c>
    </row>
    <row r="28" spans="1:12" ht="27.75" customHeight="1" x14ac:dyDescent="0.2">
      <c r="A28" s="2">
        <v>14</v>
      </c>
      <c r="B28" s="27" t="s">
        <v>82</v>
      </c>
      <c r="C28" s="37">
        <v>59.2</v>
      </c>
      <c r="D28" s="24"/>
      <c r="E28" s="21">
        <v>30</v>
      </c>
      <c r="F28" s="10">
        <f t="shared" si="7"/>
        <v>0</v>
      </c>
      <c r="G28" s="10">
        <f t="shared" si="1"/>
        <v>0</v>
      </c>
      <c r="H28" s="10">
        <f t="shared" si="8"/>
        <v>0</v>
      </c>
      <c r="I28" s="10">
        <f t="shared" si="13"/>
        <v>0</v>
      </c>
      <c r="J28" s="12">
        <v>0.23</v>
      </c>
      <c r="K28" s="10">
        <f t="shared" si="5"/>
        <v>0</v>
      </c>
      <c r="L28" s="30">
        <f t="shared" si="6"/>
        <v>0</v>
      </c>
    </row>
    <row r="29" spans="1:12" ht="25.5" x14ac:dyDescent="0.2">
      <c r="A29" s="2">
        <v>15</v>
      </c>
      <c r="B29" s="28" t="s">
        <v>46</v>
      </c>
      <c r="C29" s="37">
        <v>288.39999999999998</v>
      </c>
      <c r="D29" s="24"/>
      <c r="E29" s="21">
        <v>30</v>
      </c>
      <c r="F29" s="10">
        <f t="shared" si="7"/>
        <v>0</v>
      </c>
      <c r="G29" s="10">
        <f t="shared" si="1"/>
        <v>0</v>
      </c>
      <c r="H29" s="10">
        <f t="shared" si="8"/>
        <v>0</v>
      </c>
      <c r="I29" s="10">
        <f t="shared" si="13"/>
        <v>0</v>
      </c>
      <c r="J29" s="12">
        <v>0.23</v>
      </c>
      <c r="K29" s="10">
        <f t="shared" si="5"/>
        <v>0</v>
      </c>
      <c r="L29" s="30">
        <f t="shared" si="6"/>
        <v>0</v>
      </c>
    </row>
    <row r="30" spans="1:12" ht="38.25" x14ac:dyDescent="0.2">
      <c r="A30" s="2">
        <v>16</v>
      </c>
      <c r="B30" s="27" t="s">
        <v>47</v>
      </c>
      <c r="C30" s="37">
        <v>26.6</v>
      </c>
      <c r="D30" s="24"/>
      <c r="E30" s="21">
        <v>30</v>
      </c>
      <c r="F30" s="10">
        <f t="shared" si="7"/>
        <v>0</v>
      </c>
      <c r="G30" s="10">
        <f t="shared" si="1"/>
        <v>0</v>
      </c>
      <c r="H30" s="10">
        <f t="shared" si="8"/>
        <v>0</v>
      </c>
      <c r="I30" s="10">
        <f t="shared" si="13"/>
        <v>0</v>
      </c>
      <c r="J30" s="12">
        <v>0.23</v>
      </c>
      <c r="K30" s="10">
        <f t="shared" si="5"/>
        <v>0</v>
      </c>
      <c r="L30" s="30">
        <f t="shared" si="6"/>
        <v>0</v>
      </c>
    </row>
    <row r="31" spans="1:12" ht="35.25" customHeight="1" x14ac:dyDescent="0.2">
      <c r="A31" s="2">
        <v>17</v>
      </c>
      <c r="B31" s="27" t="s">
        <v>41</v>
      </c>
      <c r="C31" s="37">
        <v>23.68</v>
      </c>
      <c r="D31" s="24"/>
      <c r="E31" s="21">
        <v>30</v>
      </c>
      <c r="F31" s="10">
        <f t="shared" si="7"/>
        <v>0</v>
      </c>
      <c r="G31" s="10">
        <f t="shared" si="1"/>
        <v>0</v>
      </c>
      <c r="H31" s="10">
        <f t="shared" si="8"/>
        <v>0</v>
      </c>
      <c r="I31" s="10">
        <f t="shared" si="13"/>
        <v>0</v>
      </c>
      <c r="J31" s="12">
        <v>0.23</v>
      </c>
      <c r="K31" s="10">
        <f t="shared" si="5"/>
        <v>0</v>
      </c>
      <c r="L31" s="30">
        <f t="shared" si="6"/>
        <v>0</v>
      </c>
    </row>
    <row r="32" spans="1:12" ht="32.25" customHeight="1" x14ac:dyDescent="0.2">
      <c r="A32" s="2">
        <v>18</v>
      </c>
      <c r="B32" s="29" t="s">
        <v>48</v>
      </c>
      <c r="C32" s="37">
        <v>12.32</v>
      </c>
      <c r="D32" s="24"/>
      <c r="E32" s="21">
        <v>30</v>
      </c>
      <c r="F32" s="10">
        <f t="shared" si="7"/>
        <v>0</v>
      </c>
      <c r="G32" s="10">
        <f t="shared" si="1"/>
        <v>0</v>
      </c>
      <c r="H32" s="10">
        <f t="shared" si="8"/>
        <v>0</v>
      </c>
      <c r="I32" s="10">
        <f t="shared" si="13"/>
        <v>0</v>
      </c>
      <c r="J32" s="12">
        <v>0.23</v>
      </c>
      <c r="K32" s="10">
        <f t="shared" si="5"/>
        <v>0</v>
      </c>
      <c r="L32" s="30">
        <f t="shared" si="6"/>
        <v>0</v>
      </c>
    </row>
    <row r="33" spans="1:12" ht="38.25" x14ac:dyDescent="0.2">
      <c r="A33" s="2">
        <v>19</v>
      </c>
      <c r="B33" s="26" t="s">
        <v>49</v>
      </c>
      <c r="C33" s="37">
        <v>29.7</v>
      </c>
      <c r="D33" s="24"/>
      <c r="E33" s="21">
        <v>30</v>
      </c>
      <c r="F33" s="10">
        <f t="shared" si="7"/>
        <v>0</v>
      </c>
      <c r="G33" s="10">
        <f t="shared" si="1"/>
        <v>0</v>
      </c>
      <c r="H33" s="10">
        <f t="shared" si="8"/>
        <v>0</v>
      </c>
      <c r="I33" s="10">
        <f t="shared" si="13"/>
        <v>0</v>
      </c>
      <c r="J33" s="12">
        <v>0.23</v>
      </c>
      <c r="K33" s="10">
        <f t="shared" si="5"/>
        <v>0</v>
      </c>
      <c r="L33" s="30">
        <f t="shared" si="6"/>
        <v>0</v>
      </c>
    </row>
    <row r="34" spans="1:12" ht="26.25" customHeight="1" x14ac:dyDescent="0.2">
      <c r="A34" s="2">
        <v>20</v>
      </c>
      <c r="B34" s="26" t="s">
        <v>42</v>
      </c>
      <c r="C34" s="37">
        <v>13</v>
      </c>
      <c r="D34" s="24"/>
      <c r="E34" s="21">
        <v>30</v>
      </c>
      <c r="F34" s="10">
        <f t="shared" si="7"/>
        <v>0</v>
      </c>
      <c r="G34" s="10">
        <f t="shared" si="1"/>
        <v>0</v>
      </c>
      <c r="H34" s="10">
        <f t="shared" si="8"/>
        <v>0</v>
      </c>
      <c r="I34" s="10">
        <f t="shared" si="13"/>
        <v>0</v>
      </c>
      <c r="J34" s="12">
        <v>0.23</v>
      </c>
      <c r="K34" s="10">
        <f t="shared" si="5"/>
        <v>0</v>
      </c>
      <c r="L34" s="30">
        <f t="shared" si="6"/>
        <v>0</v>
      </c>
    </row>
    <row r="35" spans="1:12" x14ac:dyDescent="0.2">
      <c r="A35" s="2">
        <v>21</v>
      </c>
      <c r="B35" s="26" t="s">
        <v>43</v>
      </c>
      <c r="C35" s="37">
        <v>10.35</v>
      </c>
      <c r="D35" s="24"/>
      <c r="E35" s="21">
        <v>30</v>
      </c>
      <c r="F35" s="10">
        <f t="shared" si="7"/>
        <v>0</v>
      </c>
      <c r="G35" s="10">
        <f t="shared" si="1"/>
        <v>0</v>
      </c>
      <c r="H35" s="10">
        <f t="shared" si="8"/>
        <v>0</v>
      </c>
      <c r="I35" s="10">
        <f t="shared" si="13"/>
        <v>0</v>
      </c>
      <c r="J35" s="12">
        <v>0.23</v>
      </c>
      <c r="K35" s="10">
        <f t="shared" si="5"/>
        <v>0</v>
      </c>
      <c r="L35" s="30">
        <f t="shared" si="6"/>
        <v>0</v>
      </c>
    </row>
    <row r="36" spans="1:12" ht="26.25" thickBot="1" x14ac:dyDescent="0.25">
      <c r="A36" s="2">
        <v>22</v>
      </c>
      <c r="B36" s="26" t="s">
        <v>50</v>
      </c>
      <c r="C36" s="37">
        <v>117.73</v>
      </c>
      <c r="D36" s="25"/>
      <c r="E36" s="21">
        <v>22</v>
      </c>
      <c r="F36" s="10">
        <f t="shared" si="7"/>
        <v>0</v>
      </c>
      <c r="G36" s="10">
        <f t="shared" si="1"/>
        <v>0</v>
      </c>
      <c r="H36" s="10">
        <f t="shared" si="8"/>
        <v>0</v>
      </c>
      <c r="I36" s="10">
        <f t="shared" si="13"/>
        <v>0</v>
      </c>
      <c r="J36" s="12">
        <v>0.23</v>
      </c>
      <c r="K36" s="10">
        <f t="shared" si="5"/>
        <v>0</v>
      </c>
      <c r="L36" s="30">
        <f t="shared" si="6"/>
        <v>0</v>
      </c>
    </row>
    <row r="37" spans="1:12" ht="15" thickTop="1" x14ac:dyDescent="0.2">
      <c r="A37" s="71" t="s">
        <v>14</v>
      </c>
      <c r="B37" s="71"/>
      <c r="C37" s="71"/>
      <c r="D37" s="75"/>
      <c r="E37" s="71"/>
      <c r="F37" s="71"/>
      <c r="G37" s="10">
        <f>SUM(G14:G36)</f>
        <v>0</v>
      </c>
      <c r="H37" s="10">
        <f>SUM(H14:H36)</f>
        <v>0</v>
      </c>
      <c r="I37" s="19">
        <f>SUM(I14:I36)</f>
        <v>0</v>
      </c>
      <c r="J37" s="71" t="s">
        <v>15</v>
      </c>
      <c r="K37" s="71"/>
      <c r="L37" s="19">
        <f>SUM(L14:L36)</f>
        <v>0</v>
      </c>
    </row>
    <row r="38" spans="1:12" ht="15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8.5" x14ac:dyDescent="0.2">
      <c r="A40" s="15"/>
      <c r="B40" s="15"/>
      <c r="C40" s="15"/>
      <c r="D40" s="15"/>
      <c r="E40" s="15"/>
      <c r="F40" s="15"/>
      <c r="G40" s="15"/>
      <c r="H40" s="16" t="s">
        <v>72</v>
      </c>
      <c r="I40" s="32">
        <f>I9+I37</f>
        <v>0</v>
      </c>
      <c r="K40" s="16" t="s">
        <v>73</v>
      </c>
      <c r="L40" s="32">
        <f>L9+L37</f>
        <v>0</v>
      </c>
    </row>
    <row r="41" spans="1:12" ht="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8"/>
    </row>
    <row r="42" spans="1:12" ht="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8"/>
    </row>
  </sheetData>
  <mergeCells count="12">
    <mergeCell ref="A1:L1"/>
    <mergeCell ref="A2:L2"/>
    <mergeCell ref="A3:L3"/>
    <mergeCell ref="A4:L4"/>
    <mergeCell ref="A9:F9"/>
    <mergeCell ref="J9:K9"/>
    <mergeCell ref="A38:L38"/>
    <mergeCell ref="A10:L10"/>
    <mergeCell ref="A11:L11"/>
    <mergeCell ref="A12:L12"/>
    <mergeCell ref="A37:F37"/>
    <mergeCell ref="J37:K37"/>
  </mergeCells>
  <pageMargins left="0.19685039370078741" right="0.19685039370078741" top="0.19685039370078741" bottom="0.19685039370078741" header="0" footer="0"/>
  <pageSetup paperSize="9" scale="69" fitToHeight="0" pageOrder="overThenDown" orientation="landscape" useFirstPageNumber="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sqref="A1:K1"/>
    </sheetView>
  </sheetViews>
  <sheetFormatPr defaultRowHeight="14.25" x14ac:dyDescent="0.2"/>
  <cols>
    <col min="1" max="1" width="3" style="8" customWidth="1"/>
    <col min="2" max="2" width="61.625" style="8" customWidth="1"/>
    <col min="3" max="3" width="8" style="8" customWidth="1"/>
    <col min="4" max="4" width="8.5" style="8" customWidth="1"/>
    <col min="5" max="5" width="7.5" style="8" customWidth="1"/>
    <col min="6" max="6" width="5.75" style="8" customWidth="1"/>
    <col min="7" max="7" width="12.375" style="8" customWidth="1"/>
    <col min="8" max="8" width="15.875" style="8" customWidth="1"/>
    <col min="9" max="9" width="4.125" style="8" customWidth="1"/>
    <col min="10" max="10" width="10.375" style="8" customWidth="1"/>
    <col min="11" max="11" width="16.625" style="8" customWidth="1"/>
    <col min="12" max="16384" width="9" style="8"/>
  </cols>
  <sheetData>
    <row r="1" spans="1:11" x14ac:dyDescent="0.2">
      <c r="A1" s="86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3" customHeight="1" x14ac:dyDescent="0.2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">
      <c r="A3" s="65" t="s">
        <v>78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x14ac:dyDescent="0.2">
      <c r="A4" s="81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39" thickBot="1" x14ac:dyDescent="0.25">
      <c r="A5" s="1" t="s">
        <v>2</v>
      </c>
      <c r="B5" s="1" t="s">
        <v>17</v>
      </c>
      <c r="C5" s="1" t="s">
        <v>31</v>
      </c>
      <c r="D5" s="22" t="s">
        <v>30</v>
      </c>
      <c r="E5" s="83" t="s">
        <v>65</v>
      </c>
      <c r="F5" s="83"/>
      <c r="G5" s="7" t="s">
        <v>66</v>
      </c>
      <c r="H5" s="1" t="s">
        <v>8</v>
      </c>
      <c r="I5" s="1" t="s">
        <v>67</v>
      </c>
      <c r="J5" s="1" t="s">
        <v>68</v>
      </c>
      <c r="K5" s="59" t="s">
        <v>9</v>
      </c>
    </row>
    <row r="6" spans="1:11" ht="13.5" customHeight="1" thickTop="1" x14ac:dyDescent="0.2">
      <c r="A6" s="4">
        <v>1</v>
      </c>
      <c r="B6" s="36" t="s">
        <v>52</v>
      </c>
      <c r="C6" s="40">
        <v>4</v>
      </c>
      <c r="D6" s="23"/>
      <c r="E6" s="84">
        <f>D6*C6</f>
        <v>0</v>
      </c>
      <c r="F6" s="85"/>
      <c r="G6" s="33">
        <f>D6*C6</f>
        <v>0</v>
      </c>
      <c r="H6" s="10">
        <f>G6+E6</f>
        <v>0</v>
      </c>
      <c r="I6" s="12">
        <v>0.08</v>
      </c>
      <c r="J6" s="10">
        <f>H6*I6</f>
        <v>0</v>
      </c>
      <c r="K6" s="60">
        <f>J6+H6</f>
        <v>0</v>
      </c>
    </row>
    <row r="7" spans="1:11" ht="15" thickBot="1" x14ac:dyDescent="0.25">
      <c r="A7" s="2">
        <v>2</v>
      </c>
      <c r="B7" s="36" t="s">
        <v>53</v>
      </c>
      <c r="C7" s="20">
        <v>56</v>
      </c>
      <c r="D7" s="25"/>
      <c r="E7" s="84">
        <f>D7*C7</f>
        <v>0</v>
      </c>
      <c r="F7" s="85"/>
      <c r="G7" s="33">
        <f>D7*C7</f>
        <v>0</v>
      </c>
      <c r="H7" s="10">
        <f>G7+E7</f>
        <v>0</v>
      </c>
      <c r="I7" s="12">
        <v>0.08</v>
      </c>
      <c r="J7" s="10">
        <f>H7*I7</f>
        <v>0</v>
      </c>
      <c r="K7" s="60">
        <f>J7+H7</f>
        <v>0</v>
      </c>
    </row>
    <row r="8" spans="1:11" ht="15" thickTop="1" x14ac:dyDescent="0.2">
      <c r="A8" s="71" t="s">
        <v>14</v>
      </c>
      <c r="B8" s="71"/>
      <c r="C8" s="71"/>
      <c r="D8" s="75"/>
      <c r="E8" s="85">
        <f>SUM(E6:F7)</f>
        <v>0</v>
      </c>
      <c r="F8" s="85"/>
      <c r="G8" s="33">
        <f>SUM(G6:G7)</f>
        <v>0</v>
      </c>
      <c r="H8" s="19">
        <f>SUM(H6:H7)</f>
        <v>0</v>
      </c>
      <c r="I8" s="87" t="s">
        <v>15</v>
      </c>
      <c r="J8" s="87"/>
      <c r="K8" s="61">
        <f>SUM(K6:K7)</f>
        <v>0</v>
      </c>
    </row>
    <row r="9" spans="1:11" x14ac:dyDescent="0.2">
      <c r="A9" s="65" t="s">
        <v>79</v>
      </c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ht="33.75" customHeight="1" x14ac:dyDescent="0.2">
      <c r="A10" s="88" t="s">
        <v>90</v>
      </c>
      <c r="B10" s="88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39" thickBot="1" x14ac:dyDescent="0.25">
      <c r="A11" s="1" t="s">
        <v>2</v>
      </c>
      <c r="B11" s="1" t="s">
        <v>17</v>
      </c>
      <c r="C11" s="1" t="s">
        <v>31</v>
      </c>
      <c r="D11" s="22" t="s">
        <v>30</v>
      </c>
      <c r="E11" s="83" t="s">
        <v>65</v>
      </c>
      <c r="F11" s="83"/>
      <c r="G11" s="7" t="s">
        <v>66</v>
      </c>
      <c r="H11" s="3" t="s">
        <v>8</v>
      </c>
      <c r="I11" s="1" t="s">
        <v>67</v>
      </c>
      <c r="J11" s="1" t="s">
        <v>68</v>
      </c>
      <c r="K11" s="3" t="s">
        <v>9</v>
      </c>
    </row>
    <row r="12" spans="1:11" ht="64.5" thickTop="1" x14ac:dyDescent="0.2">
      <c r="A12" s="2">
        <v>1</v>
      </c>
      <c r="B12" s="26" t="s">
        <v>91</v>
      </c>
      <c r="C12" s="20">
        <v>20</v>
      </c>
      <c r="D12" s="23"/>
      <c r="E12" s="84">
        <f>D12*C12</f>
        <v>0</v>
      </c>
      <c r="F12" s="85"/>
      <c r="G12" s="33">
        <f>D12*C12</f>
        <v>0</v>
      </c>
      <c r="H12" s="10">
        <f>G12+E12</f>
        <v>0</v>
      </c>
      <c r="I12" s="12">
        <v>0.08</v>
      </c>
      <c r="J12" s="10">
        <f>H12*I12</f>
        <v>0</v>
      </c>
      <c r="K12" s="60">
        <f>J12+H12</f>
        <v>0</v>
      </c>
    </row>
    <row r="13" spans="1:11" ht="39" thickBot="1" x14ac:dyDescent="0.25">
      <c r="A13" s="2">
        <v>2</v>
      </c>
      <c r="B13" s="26" t="s">
        <v>92</v>
      </c>
      <c r="C13" s="20">
        <v>1</v>
      </c>
      <c r="D13" s="25"/>
      <c r="E13" s="84">
        <f>D13*C13</f>
        <v>0</v>
      </c>
      <c r="F13" s="85"/>
      <c r="G13" s="33">
        <f>D13*C13</f>
        <v>0</v>
      </c>
      <c r="H13" s="10">
        <f>G13+E13</f>
        <v>0</v>
      </c>
      <c r="I13" s="12">
        <v>0.08</v>
      </c>
      <c r="J13" s="10">
        <f>H13*I13</f>
        <v>0</v>
      </c>
      <c r="K13" s="60">
        <f>J13+H13</f>
        <v>0</v>
      </c>
    </row>
    <row r="14" spans="1:11" ht="15" thickTop="1" x14ac:dyDescent="0.2">
      <c r="A14" s="71" t="s">
        <v>14</v>
      </c>
      <c r="B14" s="71"/>
      <c r="C14" s="71"/>
      <c r="D14" s="75"/>
      <c r="E14" s="85">
        <f>SUM(E12:E13)</f>
        <v>0</v>
      </c>
      <c r="F14" s="85"/>
      <c r="G14" s="33">
        <f>SUM(G12:G13)</f>
        <v>0</v>
      </c>
      <c r="H14" s="19">
        <f>SUM(H12:H13)</f>
        <v>0</v>
      </c>
      <c r="I14" s="87" t="s">
        <v>15</v>
      </c>
      <c r="J14" s="87"/>
      <c r="K14" s="19">
        <f>SUM(K12:K13)</f>
        <v>0</v>
      </c>
    </row>
    <row r="15" spans="1:11" ht="1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42.75" x14ac:dyDescent="0.2">
      <c r="A16" s="15"/>
      <c r="B16" s="15"/>
      <c r="C16" s="15"/>
      <c r="D16" s="15"/>
      <c r="E16" s="15"/>
      <c r="F16" s="15"/>
      <c r="G16" s="16" t="s">
        <v>74</v>
      </c>
      <c r="H16" s="34">
        <f>H8+H14</f>
        <v>0</v>
      </c>
      <c r="J16" s="16" t="s">
        <v>75</v>
      </c>
      <c r="K16" s="17">
        <f>K8+K14</f>
        <v>0</v>
      </c>
    </row>
    <row r="17" spans="1:11" ht="1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 x14ac:dyDescent="0.2">
      <c r="A18" s="15"/>
      <c r="B18" s="15"/>
      <c r="C18" s="15"/>
      <c r="D18" s="15"/>
      <c r="E18" s="15"/>
      <c r="F18" s="15"/>
    </row>
    <row r="19" spans="1:11" ht="15" x14ac:dyDescent="0.2">
      <c r="A19" s="15"/>
      <c r="B19" s="15"/>
      <c r="C19" s="15"/>
      <c r="D19" s="15"/>
      <c r="E19" s="15"/>
      <c r="F19" s="15"/>
    </row>
    <row r="20" spans="1:11" ht="15" x14ac:dyDescent="0.2">
      <c r="A20" s="15"/>
      <c r="B20" s="15"/>
      <c r="C20" s="15"/>
      <c r="D20" s="15"/>
      <c r="E20" s="15"/>
      <c r="F20" s="15"/>
    </row>
    <row r="21" spans="1:11" ht="15" x14ac:dyDescent="0.2">
      <c r="A21" s="15"/>
      <c r="B21" s="15"/>
      <c r="C21" s="15"/>
      <c r="D21" s="15"/>
      <c r="E21" s="15"/>
      <c r="F21" s="15"/>
    </row>
    <row r="22" spans="1:11" ht="15" x14ac:dyDescent="0.2">
      <c r="A22" s="15"/>
      <c r="B22" s="15"/>
      <c r="C22" s="15"/>
      <c r="D22" s="15"/>
      <c r="E22" s="15"/>
      <c r="F22" s="15"/>
    </row>
    <row r="23" spans="1:11" ht="15" x14ac:dyDescent="0.2">
      <c r="A23" s="15"/>
      <c r="B23" s="15"/>
      <c r="C23" s="15"/>
      <c r="D23" s="15"/>
      <c r="E23" s="15"/>
      <c r="F23" s="15"/>
      <c r="G23" s="15"/>
      <c r="H23" s="35"/>
      <c r="I23" s="35"/>
      <c r="J23" s="35"/>
      <c r="K23" s="35"/>
    </row>
    <row r="24" spans="1:11" ht="15" x14ac:dyDescent="0.2">
      <c r="A24" s="15"/>
      <c r="B24" s="15"/>
      <c r="C24" s="15"/>
      <c r="D24" s="15"/>
      <c r="E24" s="15"/>
      <c r="F24" s="15"/>
      <c r="G24" s="15"/>
      <c r="H24" s="35"/>
      <c r="I24" s="35"/>
      <c r="J24" s="35"/>
      <c r="K24" s="35"/>
    </row>
    <row r="25" spans="1:11" ht="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</sheetData>
  <mergeCells count="18">
    <mergeCell ref="A8:D8"/>
    <mergeCell ref="E8:F8"/>
    <mergeCell ref="I8:J8"/>
    <mergeCell ref="A2:K2"/>
    <mergeCell ref="A3:K3"/>
    <mergeCell ref="A14:D14"/>
    <mergeCell ref="E14:F14"/>
    <mergeCell ref="I14:J14"/>
    <mergeCell ref="A9:K9"/>
    <mergeCell ref="A10:K10"/>
    <mergeCell ref="E11:F11"/>
    <mergeCell ref="E12:F12"/>
    <mergeCell ref="E13:F13"/>
    <mergeCell ref="A4:K4"/>
    <mergeCell ref="E5:F5"/>
    <mergeCell ref="E7:F7"/>
    <mergeCell ref="E6:F6"/>
    <mergeCell ref="A1:K1"/>
  </mergeCells>
  <pageMargins left="0" right="0" top="0.39409448818897608" bottom="0.39409448818897608" header="0" footer="0"/>
  <pageSetup paperSize="9" scale="77" fitToHeight="0" pageOrder="overThenDown" orientation="landscape" useFirstPageNumber="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3" sqref="E3"/>
    </sheetView>
  </sheetViews>
  <sheetFormatPr defaultRowHeight="15" x14ac:dyDescent="0.25"/>
  <cols>
    <col min="1" max="1" width="9" style="43"/>
    <col min="2" max="2" width="12.5" style="43" bestFit="1" customWidth="1"/>
    <col min="3" max="4" width="16.5" style="43" bestFit="1" customWidth="1"/>
    <col min="5" max="5" width="13.125" style="43" bestFit="1" customWidth="1"/>
    <col min="6" max="16384" width="9" style="43"/>
  </cols>
  <sheetData>
    <row r="2" spans="2:5" x14ac:dyDescent="0.25">
      <c r="B2" s="51" t="s">
        <v>35</v>
      </c>
      <c r="C2" s="53" t="s">
        <v>85</v>
      </c>
      <c r="D2" s="54" t="s">
        <v>86</v>
      </c>
    </row>
    <row r="3" spans="2:5" x14ac:dyDescent="0.25">
      <c r="B3" s="55" t="s">
        <v>32</v>
      </c>
      <c r="C3" s="39">
        <f>' Część I '!L22</f>
        <v>0</v>
      </c>
      <c r="D3" s="56">
        <f>' Część I '!O22</f>
        <v>0</v>
      </c>
      <c r="E3" s="44">
        <f>C3*1.23</f>
        <v>0</v>
      </c>
    </row>
    <row r="4" spans="2:5" x14ac:dyDescent="0.25">
      <c r="B4" s="55" t="s">
        <v>33</v>
      </c>
      <c r="C4" s="39">
        <f>'Część II '!I40</f>
        <v>0</v>
      </c>
      <c r="D4" s="56">
        <f>'Część II '!L40</f>
        <v>0</v>
      </c>
      <c r="E4" s="44">
        <f>C4*1.23</f>
        <v>0</v>
      </c>
    </row>
    <row r="5" spans="2:5" x14ac:dyDescent="0.25">
      <c r="B5" s="55" t="s">
        <v>34</v>
      </c>
      <c r="C5" s="39">
        <f>' Część III '!H16</f>
        <v>0</v>
      </c>
      <c r="D5" s="56">
        <f>' Część III '!K16</f>
        <v>0</v>
      </c>
      <c r="E5" s="44">
        <f>C5*1.08</f>
        <v>0</v>
      </c>
    </row>
    <row r="6" spans="2:5" x14ac:dyDescent="0.25">
      <c r="B6" s="52" t="s">
        <v>87</v>
      </c>
      <c r="C6" s="57">
        <f>SUM(C3:C5)</f>
        <v>0</v>
      </c>
      <c r="D6" s="58">
        <f>SUM(D3:D5)</f>
        <v>0</v>
      </c>
    </row>
    <row r="8" spans="2:5" x14ac:dyDescent="0.25">
      <c r="B8" s="51" t="s">
        <v>80</v>
      </c>
      <c r="C8" s="46">
        <f>C5*0.5</f>
        <v>0</v>
      </c>
      <c r="D8" s="47">
        <f>D5*0.5</f>
        <v>0</v>
      </c>
      <c r="E8" s="44">
        <f>C8*1.08</f>
        <v>0</v>
      </c>
    </row>
    <row r="9" spans="2:5" x14ac:dyDescent="0.25">
      <c r="B9" s="52" t="s">
        <v>81</v>
      </c>
      <c r="C9" s="49">
        <f>C5*1.5</f>
        <v>0</v>
      </c>
      <c r="D9" s="50">
        <f>D5*1.5</f>
        <v>0</v>
      </c>
      <c r="E9" s="44">
        <f>C9*1.08</f>
        <v>0</v>
      </c>
    </row>
    <row r="11" spans="2:5" x14ac:dyDescent="0.25">
      <c r="B11" s="45" t="s">
        <v>83</v>
      </c>
      <c r="C11" s="46">
        <f>C3+C4+C8</f>
        <v>0</v>
      </c>
      <c r="D11" s="47">
        <f>D3+D4+D8</f>
        <v>0</v>
      </c>
      <c r="E11" s="44"/>
    </row>
    <row r="12" spans="2:5" x14ac:dyDescent="0.25">
      <c r="B12" s="48" t="s">
        <v>84</v>
      </c>
      <c r="C12" s="49">
        <f>C3+C4+C9</f>
        <v>0</v>
      </c>
      <c r="D12" s="50">
        <f>D3+D4+D9</f>
        <v>0</v>
      </c>
      <c r="E12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 Część I </vt:lpstr>
      <vt:lpstr>Część II </vt:lpstr>
      <vt:lpstr> Część III </vt:lpstr>
      <vt:lpstr>podsumowanie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duplicki</dc:creator>
  <cp:lastModifiedBy>Adam Kamilewicz</cp:lastModifiedBy>
  <cp:revision>15</cp:revision>
  <cp:lastPrinted>2022-10-27T09:58:56Z</cp:lastPrinted>
  <dcterms:created xsi:type="dcterms:W3CDTF">2020-06-16T10:03:57Z</dcterms:created>
  <dcterms:modified xsi:type="dcterms:W3CDTF">2022-12-02T09:28:20Z</dcterms:modified>
</cp:coreProperties>
</file>