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kotarczak8496\Desktop\"/>
    </mc:Choice>
  </mc:AlternateContent>
  <bookViews>
    <workbookView xWindow="0" yWindow="0" windowWidth="28800" windowHeight="12300" tabRatio="777" firstSheet="1" activeTab="1"/>
  </bookViews>
  <sheets>
    <sheet name=" akumulatory sł.inż-sap. cz.I" sheetId="45" state="hidden" r:id="rId1"/>
    <sheet name="NZOS-1" sheetId="56" r:id="rId2"/>
    <sheet name="akumulatory sł.inż-sap cz.III" sheetId="48" state="hidden" r:id="rId3"/>
    <sheet name="baterie sł. inż-sap" sheetId="46" state="hidden" r:id="rId4"/>
    <sheet name="baterie sł.opbmr " sheetId="50" state="hidden" r:id="rId5"/>
  </sheets>
  <calcPr calcId="162913"/>
</workbook>
</file>

<file path=xl/calcChain.xml><?xml version="1.0" encoding="utf-8"?>
<calcChain xmlns="http://schemas.openxmlformats.org/spreadsheetml/2006/main">
  <c r="G13" i="56" l="1"/>
  <c r="G12" i="56"/>
  <c r="G11" i="56" l="1"/>
  <c r="G35" i="50" l="1"/>
  <c r="I35" i="50" s="1"/>
  <c r="K35" i="50" s="1"/>
  <c r="M35" i="50" s="1"/>
  <c r="O35" i="50" s="1"/>
  <c r="I34" i="50"/>
  <c r="K34" i="50" s="1"/>
  <c r="M34" i="50" s="1"/>
  <c r="O34" i="50" s="1"/>
  <c r="G34" i="50"/>
  <c r="G33" i="50"/>
  <c r="I33" i="50" s="1"/>
  <c r="K33" i="50" s="1"/>
  <c r="M33" i="50" s="1"/>
  <c r="O33" i="50" s="1"/>
  <c r="G32" i="50"/>
  <c r="I32" i="50" s="1"/>
  <c r="K32" i="50" s="1"/>
  <c r="M32" i="50" s="1"/>
  <c r="O32" i="50" s="1"/>
  <c r="G31" i="50"/>
  <c r="I31" i="50" s="1"/>
  <c r="K31" i="50" s="1"/>
  <c r="M31" i="50" s="1"/>
  <c r="O31" i="50" s="1"/>
  <c r="I30" i="50"/>
  <c r="K30" i="50" s="1"/>
  <c r="M30" i="50" s="1"/>
  <c r="O30" i="50" s="1"/>
  <c r="G30" i="50"/>
  <c r="G29" i="50"/>
  <c r="I29" i="50" s="1"/>
  <c r="K29" i="50" s="1"/>
  <c r="M29" i="50" s="1"/>
  <c r="O29" i="50" s="1"/>
  <c r="G28" i="50"/>
  <c r="I28" i="50" s="1"/>
  <c r="K28" i="50" s="1"/>
  <c r="M28" i="50" s="1"/>
  <c r="O28" i="50" s="1"/>
  <c r="G27" i="50"/>
  <c r="I27" i="50" s="1"/>
  <c r="K27" i="50" s="1"/>
  <c r="M27" i="50" s="1"/>
  <c r="O27" i="50" s="1"/>
  <c r="I26" i="50"/>
  <c r="K26" i="50" s="1"/>
  <c r="M26" i="50" s="1"/>
  <c r="O26" i="50" s="1"/>
  <c r="G26" i="50"/>
  <c r="G25" i="50"/>
  <c r="I25" i="50" s="1"/>
  <c r="K25" i="50" s="1"/>
  <c r="M25" i="50" s="1"/>
  <c r="O25" i="50" s="1"/>
  <c r="G24" i="50"/>
  <c r="I24" i="50" s="1"/>
  <c r="K24" i="50" s="1"/>
  <c r="M24" i="50" s="1"/>
  <c r="O24" i="50" s="1"/>
  <c r="G23" i="50"/>
  <c r="I23" i="50" s="1"/>
  <c r="K23" i="50" s="1"/>
  <c r="M23" i="50" s="1"/>
  <c r="O23" i="50" s="1"/>
  <c r="I22" i="50"/>
  <c r="K22" i="50" s="1"/>
  <c r="M22" i="50" s="1"/>
  <c r="O22" i="50" s="1"/>
  <c r="G22" i="50"/>
  <c r="G21" i="50"/>
  <c r="I21" i="50" s="1"/>
  <c r="K21" i="50" s="1"/>
  <c r="M21" i="50" s="1"/>
  <c r="O21" i="50" s="1"/>
  <c r="G20" i="50"/>
  <c r="I20" i="50" s="1"/>
  <c r="K20" i="50" s="1"/>
  <c r="M20" i="50" s="1"/>
  <c r="O20" i="50" s="1"/>
  <c r="G19" i="50"/>
  <c r="I19" i="50" s="1"/>
  <c r="K19" i="50" s="1"/>
  <c r="M19" i="50" s="1"/>
  <c r="O19" i="50" s="1"/>
  <c r="I18" i="50"/>
  <c r="K18" i="50" s="1"/>
  <c r="M18" i="50" s="1"/>
  <c r="O18" i="50" s="1"/>
  <c r="G18" i="50"/>
  <c r="G17" i="50"/>
  <c r="G36" i="50" s="1"/>
  <c r="O14" i="50"/>
  <c r="M14" i="50"/>
  <c r="K14" i="50"/>
  <c r="I14" i="50"/>
  <c r="F14" i="50"/>
  <c r="G14" i="50" s="1"/>
  <c r="R13" i="50"/>
  <c r="M15" i="50"/>
  <c r="O13" i="50"/>
  <c r="O15" i="50" s="1"/>
  <c r="M13" i="50"/>
  <c r="K13" i="50"/>
  <c r="K15" i="50" s="1"/>
  <c r="I13" i="50"/>
  <c r="I15" i="50" s="1"/>
  <c r="G13" i="50"/>
  <c r="F13" i="50"/>
  <c r="G15" i="50" l="1"/>
  <c r="I17" i="50"/>
  <c r="I36" i="50" l="1"/>
  <c r="K17" i="50"/>
  <c r="K36" i="50" l="1"/>
  <c r="M17" i="50"/>
  <c r="M36" i="50" l="1"/>
  <c r="O17" i="50"/>
  <c r="O36" i="50" s="1"/>
  <c r="F20" i="45" l="1"/>
  <c r="F24" i="45"/>
  <c r="F23" i="45"/>
  <c r="F22" i="45"/>
  <c r="F21" i="45"/>
  <c r="F19" i="45"/>
  <c r="G24" i="45"/>
  <c r="G23" i="45"/>
  <c r="G22" i="45"/>
  <c r="G21" i="45"/>
  <c r="G20" i="45"/>
  <c r="G19" i="45"/>
  <c r="O17" i="48"/>
  <c r="M17" i="48"/>
  <c r="K17" i="48"/>
  <c r="I17" i="48"/>
  <c r="O19" i="48" l="1"/>
  <c r="M19" i="48"/>
  <c r="K19" i="48"/>
  <c r="I19" i="48"/>
  <c r="F19" i="48"/>
  <c r="G19" i="48" s="1"/>
  <c r="O16" i="48"/>
  <c r="O20" i="48" s="1"/>
  <c r="M16" i="48"/>
  <c r="K16" i="48"/>
  <c r="K20" i="48" s="1"/>
  <c r="I16" i="48"/>
  <c r="F16" i="48"/>
  <c r="G16" i="48" s="1"/>
  <c r="O15" i="48"/>
  <c r="M15" i="48"/>
  <c r="K15" i="48"/>
  <c r="I15" i="48"/>
  <c r="F15" i="48"/>
  <c r="G15" i="48" s="1"/>
  <c r="O14" i="48"/>
  <c r="M14" i="48"/>
  <c r="K14" i="48"/>
  <c r="I14" i="48"/>
  <c r="F14" i="48"/>
  <c r="G14" i="48" s="1"/>
  <c r="O13" i="48"/>
  <c r="M13" i="48"/>
  <c r="K13" i="48"/>
  <c r="I13" i="48"/>
  <c r="F13" i="48"/>
  <c r="G13" i="48" s="1"/>
  <c r="I24" i="45"/>
  <c r="K24" i="45"/>
  <c r="M24" i="45"/>
  <c r="O24" i="45"/>
  <c r="I23" i="45"/>
  <c r="K23" i="45"/>
  <c r="M23" i="45"/>
  <c r="O23" i="45"/>
  <c r="I22" i="45"/>
  <c r="K22" i="45"/>
  <c r="M22" i="45"/>
  <c r="O22" i="45"/>
  <c r="I21" i="45"/>
  <c r="K21" i="45"/>
  <c r="M21" i="45"/>
  <c r="O21" i="45"/>
  <c r="I20" i="45"/>
  <c r="K20" i="45"/>
  <c r="M20" i="45"/>
  <c r="O20" i="45"/>
  <c r="I19" i="45"/>
  <c r="K19" i="45"/>
  <c r="M19" i="45"/>
  <c r="O19" i="45"/>
  <c r="F25" i="45"/>
  <c r="G25" i="45" s="1"/>
  <c r="I25" i="45"/>
  <c r="K25" i="45"/>
  <c r="M25" i="45"/>
  <c r="O25" i="45"/>
  <c r="I20" i="48" l="1"/>
  <c r="M20" i="48"/>
  <c r="G20" i="48"/>
  <c r="F23" i="46" l="1"/>
  <c r="G23" i="46" s="1"/>
  <c r="F22" i="46"/>
  <c r="G22" i="46" s="1"/>
  <c r="F21" i="46"/>
  <c r="G21" i="46" s="1"/>
  <c r="F20" i="46"/>
  <c r="G20" i="46" s="1"/>
  <c r="F19" i="46"/>
  <c r="G19" i="46" s="1"/>
  <c r="I19" i="46"/>
  <c r="I20" i="46"/>
  <c r="I21" i="46"/>
  <c r="I22" i="46"/>
  <c r="I23" i="46"/>
  <c r="K23" i="46"/>
  <c r="K22" i="46"/>
  <c r="K21" i="46"/>
  <c r="K20" i="46"/>
  <c r="K19" i="46"/>
  <c r="M23" i="46"/>
  <c r="O23" i="46"/>
  <c r="M22" i="46"/>
  <c r="O22" i="46"/>
  <c r="M21" i="46"/>
  <c r="O21" i="46"/>
  <c r="M20" i="46"/>
  <c r="O20" i="46"/>
  <c r="M19" i="46"/>
  <c r="O19" i="46"/>
  <c r="S14" i="45" l="1"/>
  <c r="F14" i="45" l="1"/>
  <c r="G14" i="45" s="1"/>
  <c r="F15" i="45"/>
  <c r="G15" i="45" s="1"/>
  <c r="F16" i="45"/>
  <c r="G16" i="45" s="1"/>
  <c r="F17" i="45"/>
  <c r="G17" i="45" s="1"/>
  <c r="F18" i="45"/>
  <c r="G18" i="45" s="1"/>
  <c r="F13" i="45"/>
  <c r="G13" i="45" s="1"/>
  <c r="S13" i="45" s="1"/>
  <c r="F13" i="46"/>
  <c r="G13" i="46" s="1"/>
  <c r="F14" i="46"/>
  <c r="G14" i="46" s="1"/>
  <c r="F15" i="46"/>
  <c r="G15" i="46" s="1"/>
  <c r="F16" i="46"/>
  <c r="G16" i="46" s="1"/>
  <c r="F17" i="46"/>
  <c r="R13" i="46" s="1"/>
  <c r="F18" i="46"/>
  <c r="G18" i="46" s="1"/>
  <c r="K18" i="46"/>
  <c r="I18" i="46"/>
  <c r="M18" i="46"/>
  <c r="O18" i="46"/>
  <c r="G17" i="46" l="1"/>
  <c r="S15" i="45"/>
  <c r="K16" i="46"/>
  <c r="K17" i="46"/>
  <c r="I13" i="45"/>
  <c r="G44" i="46" l="1"/>
  <c r="I44" i="46" s="1"/>
  <c r="K44" i="46" s="1"/>
  <c r="M44" i="46" s="1"/>
  <c r="O44" i="46" s="1"/>
  <c r="G43" i="46"/>
  <c r="I43" i="46" s="1"/>
  <c r="K43" i="46" s="1"/>
  <c r="M43" i="46" s="1"/>
  <c r="O43" i="46" s="1"/>
  <c r="G42" i="46"/>
  <c r="I42" i="46" s="1"/>
  <c r="K42" i="46" s="1"/>
  <c r="M42" i="46" s="1"/>
  <c r="O42" i="46" s="1"/>
  <c r="G41" i="46"/>
  <c r="I41" i="46" s="1"/>
  <c r="K41" i="46" s="1"/>
  <c r="M41" i="46" s="1"/>
  <c r="O41" i="46" s="1"/>
  <c r="G40" i="46"/>
  <c r="I40" i="46" s="1"/>
  <c r="K40" i="46" s="1"/>
  <c r="M40" i="46" s="1"/>
  <c r="O40" i="46" s="1"/>
  <c r="G39" i="46"/>
  <c r="I39" i="46" s="1"/>
  <c r="K39" i="46" s="1"/>
  <c r="M39" i="46" s="1"/>
  <c r="O39" i="46" s="1"/>
  <c r="G38" i="46"/>
  <c r="I38" i="46" s="1"/>
  <c r="K38" i="46" s="1"/>
  <c r="M38" i="46" s="1"/>
  <c r="O38" i="46" s="1"/>
  <c r="G37" i="46"/>
  <c r="I37" i="46" s="1"/>
  <c r="K37" i="46" s="1"/>
  <c r="M37" i="46" s="1"/>
  <c r="O37" i="46" s="1"/>
  <c r="G36" i="46"/>
  <c r="I36" i="46" s="1"/>
  <c r="K36" i="46" s="1"/>
  <c r="M36" i="46" s="1"/>
  <c r="O36" i="46" s="1"/>
  <c r="G35" i="46"/>
  <c r="I35" i="46" s="1"/>
  <c r="K35" i="46" s="1"/>
  <c r="M35" i="46" s="1"/>
  <c r="O35" i="46" s="1"/>
  <c r="G34" i="46"/>
  <c r="I34" i="46" s="1"/>
  <c r="K34" i="46" s="1"/>
  <c r="M34" i="46" s="1"/>
  <c r="O34" i="46" s="1"/>
  <c r="G33" i="46"/>
  <c r="I33" i="46" s="1"/>
  <c r="K33" i="46" s="1"/>
  <c r="M33" i="46" s="1"/>
  <c r="O33" i="46" s="1"/>
  <c r="G32" i="46"/>
  <c r="I32" i="46" s="1"/>
  <c r="K32" i="46" s="1"/>
  <c r="M32" i="46" s="1"/>
  <c r="O32" i="46" s="1"/>
  <c r="G31" i="46"/>
  <c r="I31" i="46" s="1"/>
  <c r="K31" i="46" s="1"/>
  <c r="M31" i="46" s="1"/>
  <c r="O31" i="46" s="1"/>
  <c r="G30" i="46"/>
  <c r="I30" i="46" s="1"/>
  <c r="K30" i="46" s="1"/>
  <c r="M30" i="46" s="1"/>
  <c r="O30" i="46" s="1"/>
  <c r="G29" i="46"/>
  <c r="I29" i="46" s="1"/>
  <c r="K29" i="46" s="1"/>
  <c r="M29" i="46" s="1"/>
  <c r="O29" i="46" s="1"/>
  <c r="G28" i="46"/>
  <c r="I28" i="46" s="1"/>
  <c r="K28" i="46" s="1"/>
  <c r="M28" i="46" s="1"/>
  <c r="O28" i="46" s="1"/>
  <c r="G27" i="46"/>
  <c r="I27" i="46" s="1"/>
  <c r="K27" i="46" s="1"/>
  <c r="M27" i="46" s="1"/>
  <c r="O27" i="46" s="1"/>
  <c r="G26" i="46"/>
  <c r="G45" i="46" s="1"/>
  <c r="O17" i="46"/>
  <c r="M17" i="46"/>
  <c r="I17" i="46"/>
  <c r="O16" i="46"/>
  <c r="M16" i="46"/>
  <c r="I16" i="46"/>
  <c r="O15" i="46"/>
  <c r="M15" i="46"/>
  <c r="K15" i="46"/>
  <c r="I15" i="46"/>
  <c r="O14" i="46"/>
  <c r="M14" i="46"/>
  <c r="K14" i="46"/>
  <c r="I14" i="46"/>
  <c r="O13" i="46"/>
  <c r="M13" i="46"/>
  <c r="K13" i="46"/>
  <c r="I13" i="46"/>
  <c r="G24" i="46" l="1"/>
  <c r="R15" i="46"/>
  <c r="R14" i="46"/>
  <c r="I26" i="46"/>
  <c r="I45" i="46" s="1"/>
  <c r="M24" i="46"/>
  <c r="O24" i="46"/>
  <c r="I24" i="46"/>
  <c r="K24" i="46"/>
  <c r="O14" i="45"/>
  <c r="O15" i="45"/>
  <c r="O16" i="45"/>
  <c r="O17" i="45"/>
  <c r="O18" i="45"/>
  <c r="O13" i="45"/>
  <c r="M14" i="45"/>
  <c r="M15" i="45"/>
  <c r="M16" i="45"/>
  <c r="M17" i="45"/>
  <c r="M18" i="45"/>
  <c r="M13" i="45"/>
  <c r="K14" i="45"/>
  <c r="K15" i="45"/>
  <c r="K16" i="45"/>
  <c r="K17" i="45"/>
  <c r="K18" i="45"/>
  <c r="K13" i="45"/>
  <c r="I14" i="45"/>
  <c r="I15" i="45"/>
  <c r="I16" i="45"/>
  <c r="I17" i="45"/>
  <c r="I18" i="45"/>
  <c r="K26" i="46" l="1"/>
  <c r="M26" i="45"/>
  <c r="O26" i="45"/>
  <c r="K26" i="45"/>
  <c r="I26" i="45"/>
  <c r="G46" i="45"/>
  <c r="I46" i="45" s="1"/>
  <c r="K46" i="45" s="1"/>
  <c r="M46" i="45" s="1"/>
  <c r="O46" i="45" s="1"/>
  <c r="G45" i="45"/>
  <c r="I45" i="45" s="1"/>
  <c r="K45" i="45" s="1"/>
  <c r="M45" i="45" s="1"/>
  <c r="O45" i="45" s="1"/>
  <c r="G44" i="45"/>
  <c r="I44" i="45" s="1"/>
  <c r="K44" i="45" s="1"/>
  <c r="M44" i="45" s="1"/>
  <c r="O44" i="45" s="1"/>
  <c r="G43" i="45"/>
  <c r="I43" i="45" s="1"/>
  <c r="K43" i="45" s="1"/>
  <c r="M43" i="45" s="1"/>
  <c r="O43" i="45" s="1"/>
  <c r="G42" i="45"/>
  <c r="I42" i="45" s="1"/>
  <c r="K42" i="45" s="1"/>
  <c r="M42" i="45" s="1"/>
  <c r="O42" i="45" s="1"/>
  <c r="G41" i="45"/>
  <c r="I41" i="45" s="1"/>
  <c r="K41" i="45" s="1"/>
  <c r="M41" i="45" s="1"/>
  <c r="O41" i="45" s="1"/>
  <c r="G40" i="45"/>
  <c r="I40" i="45" s="1"/>
  <c r="K40" i="45" s="1"/>
  <c r="M40" i="45" s="1"/>
  <c r="O40" i="45" s="1"/>
  <c r="G39" i="45"/>
  <c r="I39" i="45" s="1"/>
  <c r="K39" i="45" s="1"/>
  <c r="M39" i="45" s="1"/>
  <c r="O39" i="45" s="1"/>
  <c r="G38" i="45"/>
  <c r="I38" i="45" s="1"/>
  <c r="K38" i="45" s="1"/>
  <c r="M38" i="45" s="1"/>
  <c r="O38" i="45" s="1"/>
  <c r="G37" i="45"/>
  <c r="I37" i="45" s="1"/>
  <c r="K37" i="45" s="1"/>
  <c r="M37" i="45" s="1"/>
  <c r="O37" i="45" s="1"/>
  <c r="G36" i="45"/>
  <c r="I36" i="45" s="1"/>
  <c r="K36" i="45" s="1"/>
  <c r="M36" i="45" s="1"/>
  <c r="O36" i="45" s="1"/>
  <c r="G35" i="45"/>
  <c r="I35" i="45" s="1"/>
  <c r="K35" i="45" s="1"/>
  <c r="M35" i="45" s="1"/>
  <c r="O35" i="45" s="1"/>
  <c r="G34" i="45"/>
  <c r="I34" i="45" s="1"/>
  <c r="K34" i="45" s="1"/>
  <c r="M34" i="45" s="1"/>
  <c r="O34" i="45" s="1"/>
  <c r="G33" i="45"/>
  <c r="I33" i="45" s="1"/>
  <c r="K33" i="45" s="1"/>
  <c r="M33" i="45" s="1"/>
  <c r="O33" i="45" s="1"/>
  <c r="G32" i="45"/>
  <c r="I32" i="45" s="1"/>
  <c r="K32" i="45" s="1"/>
  <c r="M32" i="45" s="1"/>
  <c r="O32" i="45" s="1"/>
  <c r="G31" i="45"/>
  <c r="I31" i="45" s="1"/>
  <c r="K31" i="45" s="1"/>
  <c r="M31" i="45" s="1"/>
  <c r="O31" i="45" s="1"/>
  <c r="G30" i="45"/>
  <c r="I30" i="45" s="1"/>
  <c r="K30" i="45" s="1"/>
  <c r="M30" i="45" s="1"/>
  <c r="O30" i="45" s="1"/>
  <c r="G29" i="45"/>
  <c r="I29" i="45" s="1"/>
  <c r="K29" i="45" s="1"/>
  <c r="M29" i="45" s="1"/>
  <c r="O29" i="45" s="1"/>
  <c r="G28" i="45"/>
  <c r="I28" i="45" s="1"/>
  <c r="M26" i="46" l="1"/>
  <c r="K45" i="46"/>
  <c r="I47" i="45"/>
  <c r="K28" i="45"/>
  <c r="G47" i="45"/>
  <c r="G26" i="45"/>
  <c r="O26" i="46" l="1"/>
  <c r="O45" i="46" s="1"/>
  <c r="M45" i="46"/>
  <c r="K47" i="45"/>
  <c r="M28" i="45"/>
  <c r="O28" i="45" l="1"/>
  <c r="O47" i="45" s="1"/>
  <c r="M47" i="45"/>
</calcChain>
</file>

<file path=xl/sharedStrings.xml><?xml version="1.0" encoding="utf-8"?>
<sst xmlns="http://schemas.openxmlformats.org/spreadsheetml/2006/main" count="345" uniqueCount="91">
  <si>
    <t>Opis przedmiotu zamówienia</t>
  </si>
  <si>
    <t>Ilość</t>
  </si>
  <si>
    <t>szt.</t>
  </si>
  <si>
    <t>L.p.</t>
  </si>
  <si>
    <t>J.m.</t>
  </si>
  <si>
    <t>1</t>
  </si>
  <si>
    <t>2</t>
  </si>
  <si>
    <t>4</t>
  </si>
  <si>
    <t>5</t>
  </si>
  <si>
    <t>7</t>
  </si>
  <si>
    <t>JW 1156 - 00</t>
  </si>
  <si>
    <t>kg</t>
  </si>
  <si>
    <t>litr</t>
  </si>
  <si>
    <t>Pędzel pierścieniowy fi=35</t>
  </si>
  <si>
    <t>Pędzel płaski angielski 25 mm</t>
  </si>
  <si>
    <t>Farba nitro khaki RAL 6014 - opakowanie metalowe 1 l (+/- 0,25 ml)</t>
  </si>
  <si>
    <t>Farba czarna nitro RAL 9005 lub zbliżony - opakowanie metalowe 1 l (+/- 0,25 ml)</t>
  </si>
  <si>
    <t>Farba czerwona nitro RAL 3001 lub zbliżony - opakowanie metalowe 1 l (+/- 0,25 ml)</t>
  </si>
  <si>
    <t>Taśma papierowa 48mm x 50 m (+/- 5mm)</t>
  </si>
  <si>
    <t>Papier ścierny ziarnistość 80 (230x280)</t>
  </si>
  <si>
    <t>Papier ścierny ziarnistość 100 (230x280)</t>
  </si>
  <si>
    <t>Papier ścierny ziarnistość 120 (230x280)</t>
  </si>
  <si>
    <t>Farba biała w areozolu 400 ml</t>
  </si>
  <si>
    <t>Talk techniczny opakowanie 0,5 kg</t>
  </si>
  <si>
    <t>Papier ścierny ziarnistość 60 (230x280)</t>
  </si>
  <si>
    <t>Papier antykorozyjny do zabezpieczenia wyrobów ze stali i żeliwa przed korozją (szerokość ok. 100 cm, gramatura nie mniejsza niż 52 g/m2)</t>
  </si>
  <si>
    <t>Szczotka druciana ręczna 4 -rzędowa</t>
  </si>
  <si>
    <t>Papier ścierny ziarnistość 180 (280x230)</t>
  </si>
  <si>
    <t>Rozpuszczalnik nitro opakowanie  1 l</t>
  </si>
  <si>
    <t>Szpachla z utwardzaczem puszka co najmniej 400 g</t>
  </si>
  <si>
    <t>Farba czarna w areozolu 400 ml</t>
  </si>
  <si>
    <t>Odrdzewiacz w sprayu. Stosowany do odkręcania skorodowanych połączeń gwintowych. Opakowanie min. 400 ml</t>
  </si>
  <si>
    <t>Data ……………………………..</t>
  </si>
  <si>
    <t>Nazwa wykonawcy ………………………….</t>
  </si>
  <si>
    <t>Siedziba wykonawcy …………………….</t>
  </si>
  <si>
    <t>JIM</t>
  </si>
  <si>
    <t>3</t>
  </si>
  <si>
    <t>8010PL0702810</t>
  </si>
  <si>
    <t>8010PL0985319</t>
  </si>
  <si>
    <t>8010PL0651707</t>
  </si>
  <si>
    <t>8010PL1457790</t>
  </si>
  <si>
    <t>8010PL1068132</t>
  </si>
  <si>
    <t>WARTOŚĆ BRUTTO</t>
  </si>
  <si>
    <t>cena brutto</t>
  </si>
  <si>
    <t>8010PL0950597</t>
  </si>
  <si>
    <t>szacunkowa cena brutto</t>
  </si>
  <si>
    <t>SZACUNKOWA WARTOŚĆ BRUTTO</t>
  </si>
  <si>
    <t>FORMULARZ CENOWY Pakietu nr …. -dostawa akumulatorów dla sł. inż.-sap</t>
  </si>
  <si>
    <r>
      <rPr>
        <b/>
        <sz val="10"/>
        <rFont val="Arial"/>
        <family val="2"/>
        <charset val="238"/>
      </rPr>
      <t>Akumulator ołowiowo-rozruchowy 12V 170Ah</t>
    </r>
    <r>
      <rPr>
        <sz val="10"/>
        <rFont val="Arial"/>
        <family val="2"/>
        <charset val="238"/>
      </rPr>
      <t>, 1050A,  dł.513mm,szer.223mm, dł 217mm</t>
    </r>
  </si>
  <si>
    <t>Akumulator ołowiowo-rozruchowy 12V 60Ah</t>
  </si>
  <si>
    <t>Akumulator ołowiowo-rozruchowy 12V 44Ah</t>
  </si>
  <si>
    <t>Bateria alkaliczna 6LR61 9V</t>
  </si>
  <si>
    <t>Akumulator ołowiowo rozruchowy 12V 140Ah</t>
  </si>
  <si>
    <r>
      <rPr>
        <b/>
        <sz val="10"/>
        <color theme="1"/>
        <rFont val="Arial"/>
        <family val="2"/>
        <charset val="238"/>
      </rPr>
      <t>Akumulator żelowy 12V 177Ah</t>
    </r>
    <r>
      <rPr>
        <sz val="10"/>
        <color theme="1"/>
        <rFont val="Arial"/>
        <family val="2"/>
        <charset val="238"/>
      </rPr>
      <t xml:space="preserve"> HAWKER XFC 12XFC177; dł.53, szer. 12, wys. 31cm</t>
    </r>
  </si>
  <si>
    <r>
      <rPr>
        <b/>
        <sz val="10"/>
        <color theme="1"/>
        <rFont val="Arial"/>
        <family val="2"/>
        <charset val="238"/>
      </rPr>
      <t>Akumulator żelowy 12V 158 Ah</t>
    </r>
    <r>
      <rPr>
        <sz val="10"/>
        <color theme="1"/>
        <rFont val="Arial"/>
        <family val="2"/>
        <charset val="238"/>
      </rPr>
      <t xml:space="preserve"> NexSys 12NXS158; dł.53, szer. 12, wys. 28 cm.</t>
    </r>
  </si>
  <si>
    <t>Akumulator żelowy 12V 55Ah</t>
  </si>
  <si>
    <t>allegro</t>
  </si>
  <si>
    <t>hurt.com</t>
  </si>
  <si>
    <t>Bateria Renata CR2450N</t>
  </si>
  <si>
    <t>Bateria LR6 1,5V AA</t>
  </si>
  <si>
    <t>Bateria R14 1,5V</t>
  </si>
  <si>
    <t xml:space="preserve">Bateria R20 </t>
  </si>
  <si>
    <t>Bateria HR20 1,2V Ni-MH 3000mAh</t>
  </si>
  <si>
    <t>Bateria 1,5V AAA</t>
  </si>
  <si>
    <t>Bateria 3LR12 4,5V</t>
  </si>
  <si>
    <t>Bateria cynkowo-chlorowa R-20 1,5V</t>
  </si>
  <si>
    <t>Bateria LSH20 3,6V</t>
  </si>
  <si>
    <t>Bateria akumulatorowa R20 NI-CD 1,2/4800-5500mAh</t>
  </si>
  <si>
    <t>Akumulatory24.PL</t>
  </si>
  <si>
    <r>
      <t xml:space="preserve">Akumulator żelowy 12V 75Ah 975 A ,                            </t>
    </r>
    <r>
      <rPr>
        <sz val="10"/>
        <rFont val="Arial"/>
        <family val="2"/>
        <charset val="238"/>
      </rPr>
      <t>dł.310mm, szer.170mm, wys.220mm</t>
    </r>
  </si>
  <si>
    <r>
      <rPr>
        <b/>
        <sz val="10"/>
        <rFont val="Arial"/>
        <family val="2"/>
        <charset val="238"/>
      </rPr>
      <t>Akumulator ołowiowo-rozruchowy 12V 170Ah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1050A</t>
    </r>
    <r>
      <rPr>
        <sz val="10"/>
        <rFont val="Arial"/>
        <family val="2"/>
        <charset val="238"/>
      </rPr>
      <t>,  dł.513mm,szer.223mm, dł 217mm</t>
    </r>
  </si>
  <si>
    <r>
      <t>Akumulator ołowiowo-rozruchowy 12V 41Ah 360A,</t>
    </r>
    <r>
      <rPr>
        <sz val="10"/>
        <rFont val="Arial"/>
        <family val="2"/>
        <charset val="238"/>
      </rPr>
      <t xml:space="preserve"> dł.207mm, wys.175mm, szer.175mm</t>
    </r>
  </si>
  <si>
    <r>
      <t xml:space="preserve">Akumulator ołowiowo-rozruchowy 12V 60Ah 540A, </t>
    </r>
    <r>
      <rPr>
        <sz val="10"/>
        <rFont val="Arial"/>
        <family val="2"/>
        <charset val="238"/>
      </rPr>
      <t>dł.242mm, szer.175mm, wys.175mm</t>
    </r>
  </si>
  <si>
    <r>
      <t xml:space="preserve">Akumulator AGM 12V 19Ah 270A ,                           </t>
    </r>
    <r>
      <rPr>
        <sz val="10"/>
        <rFont val="Arial"/>
        <family val="2"/>
        <charset val="238"/>
      </rPr>
      <t>dł.151mm, szer.87mm, wys. 161mm</t>
    </r>
  </si>
  <si>
    <r>
      <t xml:space="preserve">Akumulator ołowiowo-rozruchowy 12V 62Ah 540A, </t>
    </r>
    <r>
      <rPr>
        <sz val="10"/>
        <rFont val="Arial"/>
        <family val="2"/>
        <charset val="238"/>
      </rPr>
      <t>dł.242mm, szer. 175mm, wys.190mm.</t>
    </r>
  </si>
  <si>
    <r>
      <t xml:space="preserve">Akumulator ołowiowo-rozruchowy 12V 42Ah 370A , </t>
    </r>
    <r>
      <rPr>
        <sz val="10"/>
        <rFont val="Arial"/>
        <family val="2"/>
        <charset val="238"/>
      </rPr>
      <t>dł.175mm, szer.175mm, wys.190mm</t>
    </r>
  </si>
  <si>
    <r>
      <t xml:space="preserve">Akumulator ołowiowo rozruchowy 12V 145Ah 900A, </t>
    </r>
    <r>
      <rPr>
        <sz val="10"/>
        <color theme="1"/>
        <rFont val="Arial"/>
        <family val="2"/>
        <charset val="238"/>
      </rPr>
      <t>dł.513, szer.189mm, wys.223mmm</t>
    </r>
  </si>
  <si>
    <r>
      <t xml:space="preserve">Akumulator AGM 12V 34Ah  ,                           </t>
    </r>
    <r>
      <rPr>
        <sz val="10"/>
        <rFont val="Arial"/>
        <family val="2"/>
        <charset val="238"/>
      </rPr>
      <t>dł.250mm, szer.100mm, wys. 150mm</t>
    </r>
  </si>
  <si>
    <r>
      <t xml:space="preserve">Akumulator ołowiowo-rozruchowy 12V 50Ah 420A , </t>
    </r>
    <r>
      <rPr>
        <sz val="10"/>
        <rFont val="Arial"/>
        <family val="2"/>
        <charset val="238"/>
      </rPr>
      <t>dł.207mm, szer.175mm, wys.175mm</t>
    </r>
  </si>
  <si>
    <r>
      <t xml:space="preserve">Akumulator żelowy AGM 12V 75Ah 900 A ,                            </t>
    </r>
    <r>
      <rPr>
        <sz val="10"/>
        <rFont val="Arial"/>
        <family val="2"/>
        <charset val="238"/>
      </rPr>
      <t>dł.165mm, szer.260mm, wys.205mm, Long Life,żywotność projektowa 10l, max.prąd 5sek.,typ końcówki: T8</t>
    </r>
  </si>
  <si>
    <t>Bateria litowa 2 LSH-20 GP 7,3 V                               Jeden komplet zawiera dwie baterie w nierozbieralnym opakowaniu z tworzywa sztucznego</t>
  </si>
  <si>
    <t>Bateria SAFT LSH14 3,6V</t>
  </si>
  <si>
    <t>poz. została usunięta (18.04.24) a do poz. 11 dodano 4 szt w sumie 6</t>
  </si>
  <si>
    <t>FORMULARZ CENOWY Pakietu nr 16 -dostawa baterii dla sł. inż.-sap</t>
  </si>
  <si>
    <t>FORMULARZ CENOWY Pakietu nr 17. -dostawa baterii dla sł. opbmr</t>
  </si>
  <si>
    <t>Cena jednostkowa brutto</t>
  </si>
  <si>
    <t>Wartość brutto</t>
  </si>
  <si>
    <t>Naprawa KEP-900 w roboczogodzinach</t>
  </si>
  <si>
    <t>FORMULARZ CENOWY Pakietu nr - przegląd  Agregatu KEP-900  naprawa sprzętu w roboczogodzinach oraz konserwacja</t>
  </si>
  <si>
    <t>Konserwacja KEP-900</t>
  </si>
  <si>
    <t>Przegląd PPOŻ KEP-900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</si>
</sst>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name val="Arial CE"/>
      <charset val="238"/>
    </font>
    <font>
      <b/>
      <sz val="14"/>
      <name val="Arial"/>
      <family val="2"/>
      <charset val="238"/>
    </font>
    <font>
      <u/>
      <sz val="10"/>
      <color theme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5" fillId="0" borderId="1" xfId="16" applyFont="1" applyBorder="1" applyAlignment="1">
      <alignment horizontal="center" vertical="center"/>
    </xf>
    <xf numFmtId="164" fontId="5" fillId="5" borderId="1" xfId="16" applyFont="1" applyFill="1" applyBorder="1" applyAlignment="1">
      <alignment vertical="center" wrapText="1"/>
    </xf>
    <xf numFmtId="164" fontId="5" fillId="0" borderId="3" xfId="16" applyFont="1" applyBorder="1" applyAlignment="1">
      <alignment horizontal="center" vertical="center"/>
    </xf>
    <xf numFmtId="164" fontId="13" fillId="2" borderId="3" xfId="16" applyFont="1" applyFill="1" applyBorder="1" applyAlignment="1">
      <alignment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164" fontId="5" fillId="0" borderId="1" xfId="16" applyFont="1" applyFill="1" applyBorder="1" applyAlignment="1">
      <alignment vertical="center" wrapText="1"/>
    </xf>
    <xf numFmtId="164" fontId="5" fillId="0" borderId="1" xfId="16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64" fontId="5" fillId="6" borderId="1" xfId="16" applyFont="1" applyFill="1" applyBorder="1" applyAlignment="1">
      <alignment vertical="center" wrapText="1"/>
    </xf>
    <xf numFmtId="164" fontId="5" fillId="3" borderId="1" xfId="16" applyFont="1" applyFill="1" applyBorder="1" applyAlignment="1">
      <alignment horizontal="center" vertical="center"/>
    </xf>
    <xf numFmtId="164" fontId="5" fillId="3" borderId="1" xfId="16" applyFont="1" applyFill="1" applyBorder="1" applyAlignment="1">
      <alignment vertical="center" wrapText="1"/>
    </xf>
    <xf numFmtId="164" fontId="0" fillId="0" borderId="0" xfId="16" applyFont="1" applyAlignment="1">
      <alignment vertical="center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164" fontId="13" fillId="2" borderId="4" xfId="16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5" fillId="0" borderId="2" xfId="16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164" fontId="5" fillId="7" borderId="1" xfId="16" applyFont="1" applyFill="1" applyBorder="1" applyAlignment="1">
      <alignment horizontal="center" vertical="center"/>
    </xf>
    <xf numFmtId="164" fontId="5" fillId="7" borderId="1" xfId="16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</cellXfs>
  <cellStyles count="17">
    <cellStyle name="Hiperłącze 2" xfId="10"/>
    <cellStyle name="Normalny" xfId="0" builtinId="0"/>
    <cellStyle name="Normalny 2" xfId="1"/>
    <cellStyle name="Normalny 2 2" xfId="3"/>
    <cellStyle name="Normalny 3" xfId="2"/>
    <cellStyle name="Normalny 3 2" xfId="8"/>
    <cellStyle name="Normalny 3 3" xfId="12"/>
    <cellStyle name="Normalny 3 4" xfId="14"/>
    <cellStyle name="Normalny 4" xfId="4"/>
    <cellStyle name="Normalny 4 2" xfId="9"/>
    <cellStyle name="Normalny 4 3" xfId="13"/>
    <cellStyle name="Normalny 4 4" xfId="15"/>
    <cellStyle name="Normalny 5" xfId="5"/>
    <cellStyle name="Normalny 6" xfId="7"/>
    <cellStyle name="Normalny 7" xfId="6"/>
    <cellStyle name="Normalny 8" xfId="11"/>
    <cellStyle name="Walutowy" xfId="16" builtinId="4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opLeftCell="B10" workbookViewId="0">
      <selection activeCell="H10" sqref="H10:K10"/>
    </sheetView>
  </sheetViews>
  <sheetFormatPr defaultColWidth="9.140625" defaultRowHeight="12.75" x14ac:dyDescent="0.2"/>
  <cols>
    <col min="1" max="1" width="6.28515625" style="20" customWidth="1"/>
    <col min="2" max="2" width="49.140625" style="23" customWidth="1"/>
    <col min="3" max="3" width="14.28515625" style="23" hidden="1" customWidth="1"/>
    <col min="4" max="4" width="9.140625" style="20"/>
    <col min="5" max="5" width="8.5703125" style="20" customWidth="1"/>
    <col min="6" max="6" width="13.7109375" style="20" customWidth="1"/>
    <col min="7" max="7" width="16.140625" style="20" customWidth="1"/>
    <col min="8" max="11" width="13.7109375" style="20" customWidth="1"/>
    <col min="12" max="15" width="13.7109375" style="20" hidden="1" customWidth="1"/>
    <col min="16" max="17" width="9.140625" style="20"/>
    <col min="18" max="18" width="0" style="20" hidden="1" customWidth="1"/>
    <col min="19" max="19" width="12.28515625" style="20" hidden="1" customWidth="1"/>
    <col min="20" max="16384" width="9.140625" style="20"/>
  </cols>
  <sheetData>
    <row r="2" spans="1:19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9" ht="12.75" customHeight="1" x14ac:dyDescent="0.2">
      <c r="A3" s="2"/>
      <c r="B3" s="64" t="s">
        <v>47</v>
      </c>
      <c r="C3" s="64"/>
      <c r="D3" s="64"/>
      <c r="E3" s="64"/>
      <c r="F3" s="64"/>
      <c r="G3" s="64"/>
    </row>
    <row r="4" spans="1:19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9" ht="18" customHeight="1" x14ac:dyDescent="0.2">
      <c r="B5" s="20" t="s">
        <v>32</v>
      </c>
      <c r="C5" s="20"/>
    </row>
    <row r="6" spans="1:19" ht="18" customHeight="1" x14ac:dyDescent="0.2">
      <c r="B6" s="20"/>
      <c r="C6" s="20"/>
    </row>
    <row r="7" spans="1:19" ht="26.25" customHeight="1" x14ac:dyDescent="0.2">
      <c r="B7" s="20" t="s">
        <v>33</v>
      </c>
      <c r="C7" s="20"/>
    </row>
    <row r="8" spans="1:19" ht="26.25" customHeight="1" x14ac:dyDescent="0.2">
      <c r="B8" s="20" t="s">
        <v>34</v>
      </c>
      <c r="C8" s="20"/>
    </row>
    <row r="9" spans="1:19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9" x14ac:dyDescent="0.2">
      <c r="A10" s="2"/>
      <c r="B10" s="1"/>
      <c r="C10" s="1"/>
      <c r="D10" s="2"/>
      <c r="E10" s="2"/>
      <c r="F10" s="2"/>
      <c r="G10" s="27"/>
      <c r="H10" s="63" t="s">
        <v>56</v>
      </c>
      <c r="I10" s="63"/>
      <c r="J10" s="63" t="s">
        <v>68</v>
      </c>
      <c r="K10" s="63"/>
      <c r="L10" s="63"/>
      <c r="M10" s="63"/>
      <c r="N10" s="63"/>
      <c r="O10" s="63"/>
    </row>
    <row r="11" spans="1:19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9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9" s="12" customFormat="1" ht="29.45" customHeight="1" x14ac:dyDescent="0.2">
      <c r="A13" s="17">
        <v>1</v>
      </c>
      <c r="B13" s="13" t="s">
        <v>70</v>
      </c>
      <c r="C13" s="19" t="s">
        <v>37</v>
      </c>
      <c r="D13" s="17" t="s">
        <v>2</v>
      </c>
      <c r="E13" s="21">
        <v>19</v>
      </c>
      <c r="F13" s="28">
        <f>(H13+J13)/2</f>
        <v>1062.7</v>
      </c>
      <c r="G13" s="45">
        <f>E13*F13</f>
        <v>20191.3</v>
      </c>
      <c r="H13" s="28">
        <v>674</v>
      </c>
      <c r="I13" s="33">
        <f>E13*H13</f>
        <v>12806</v>
      </c>
      <c r="J13" s="34">
        <v>1451.4</v>
      </c>
      <c r="K13" s="33">
        <f>E13*J13</f>
        <v>27576.600000000002</v>
      </c>
      <c r="L13" s="34"/>
      <c r="M13" s="33">
        <f>E13*L13</f>
        <v>0</v>
      </c>
      <c r="N13" s="34"/>
      <c r="O13" s="33">
        <f>E13*N13</f>
        <v>0</v>
      </c>
      <c r="R13" s="12">
        <v>1156</v>
      </c>
      <c r="S13" s="48">
        <f>G13</f>
        <v>20191.3</v>
      </c>
    </row>
    <row r="14" spans="1:19" s="12" customFormat="1" ht="29.45" customHeight="1" x14ac:dyDescent="0.2">
      <c r="A14" s="17">
        <v>2</v>
      </c>
      <c r="B14" s="52" t="s">
        <v>72</v>
      </c>
      <c r="C14" s="19" t="s">
        <v>38</v>
      </c>
      <c r="D14" s="17" t="s">
        <v>2</v>
      </c>
      <c r="E14" s="21">
        <v>11</v>
      </c>
      <c r="F14" s="28">
        <f t="shared" ref="F14:F25" si="0">(H14+J14)/2</f>
        <v>455.9</v>
      </c>
      <c r="G14" s="45">
        <f t="shared" ref="G14:G25" si="1">E14*F14</f>
        <v>5014.8999999999996</v>
      </c>
      <c r="H14" s="28">
        <v>469</v>
      </c>
      <c r="I14" s="33">
        <f t="shared" ref="I14:I25" si="2">E14*H14</f>
        <v>5159</v>
      </c>
      <c r="J14" s="34">
        <v>442.8</v>
      </c>
      <c r="K14" s="33">
        <f t="shared" ref="K14:K25" si="3">E14*J14</f>
        <v>4870.8</v>
      </c>
      <c r="L14" s="34"/>
      <c r="M14" s="33">
        <f t="shared" ref="M14:M25" si="4">E14*L14</f>
        <v>0</v>
      </c>
      <c r="N14" s="34"/>
      <c r="O14" s="33">
        <f t="shared" ref="O14:O25" si="5">E14*N14</f>
        <v>0</v>
      </c>
      <c r="R14" s="12">
        <v>4430</v>
      </c>
      <c r="S14" s="48">
        <f>G25</f>
        <v>2000.4900000000002</v>
      </c>
    </row>
    <row r="15" spans="1:19" s="12" customFormat="1" ht="29.45" customHeight="1" x14ac:dyDescent="0.2">
      <c r="A15" s="17">
        <v>3</v>
      </c>
      <c r="B15" s="52" t="s">
        <v>71</v>
      </c>
      <c r="C15" s="19" t="s">
        <v>39</v>
      </c>
      <c r="D15" s="17" t="s">
        <v>2</v>
      </c>
      <c r="E15" s="21">
        <v>1</v>
      </c>
      <c r="F15" s="28">
        <f t="shared" si="0"/>
        <v>238.85</v>
      </c>
      <c r="G15" s="45">
        <f t="shared" si="1"/>
        <v>238.85</v>
      </c>
      <c r="H15" s="28">
        <v>259</v>
      </c>
      <c r="I15" s="33">
        <f t="shared" si="2"/>
        <v>259</v>
      </c>
      <c r="J15" s="34">
        <v>218.7</v>
      </c>
      <c r="K15" s="33">
        <f t="shared" si="3"/>
        <v>218.7</v>
      </c>
      <c r="L15" s="34"/>
      <c r="M15" s="33">
        <f t="shared" si="4"/>
        <v>0</v>
      </c>
      <c r="N15" s="34"/>
      <c r="O15" s="33">
        <f t="shared" si="5"/>
        <v>0</v>
      </c>
      <c r="R15" s="12">
        <v>3605</v>
      </c>
      <c r="S15" s="48">
        <f>G14+G15+G16</f>
        <v>8713.75</v>
      </c>
    </row>
    <row r="16" spans="1:19" s="12" customFormat="1" ht="29.45" customHeight="1" x14ac:dyDescent="0.2">
      <c r="A16" s="17">
        <v>4</v>
      </c>
      <c r="B16" s="52" t="s">
        <v>69</v>
      </c>
      <c r="C16" s="19" t="s">
        <v>40</v>
      </c>
      <c r="D16" s="17" t="s">
        <v>2</v>
      </c>
      <c r="E16" s="21">
        <v>5</v>
      </c>
      <c r="F16" s="28">
        <f t="shared" si="0"/>
        <v>692</v>
      </c>
      <c r="G16" s="45">
        <f t="shared" si="1"/>
        <v>3460</v>
      </c>
      <c r="H16" s="28">
        <v>529</v>
      </c>
      <c r="I16" s="33">
        <f t="shared" si="2"/>
        <v>2645</v>
      </c>
      <c r="J16" s="34">
        <v>855</v>
      </c>
      <c r="K16" s="33">
        <f t="shared" si="3"/>
        <v>4275</v>
      </c>
      <c r="L16" s="34"/>
      <c r="M16" s="33">
        <f t="shared" si="4"/>
        <v>0</v>
      </c>
      <c r="N16" s="34"/>
      <c r="O16" s="33">
        <f t="shared" si="5"/>
        <v>0</v>
      </c>
    </row>
    <row r="17" spans="1:15" s="12" customFormat="1" ht="29.45" hidden="1" customHeight="1" x14ac:dyDescent="0.2">
      <c r="A17" s="17">
        <v>5</v>
      </c>
      <c r="B17" s="44" t="s">
        <v>53</v>
      </c>
      <c r="C17" s="19" t="s">
        <v>41</v>
      </c>
      <c r="D17" s="17" t="s">
        <v>2</v>
      </c>
      <c r="E17" s="21">
        <v>1</v>
      </c>
      <c r="F17" s="28">
        <f t="shared" si="0"/>
        <v>0</v>
      </c>
      <c r="G17" s="45">
        <f t="shared" si="1"/>
        <v>0</v>
      </c>
      <c r="H17" s="28"/>
      <c r="I17" s="33">
        <f t="shared" si="2"/>
        <v>0</v>
      </c>
      <c r="J17" s="34"/>
      <c r="K17" s="33">
        <f t="shared" si="3"/>
        <v>0</v>
      </c>
      <c r="L17" s="34"/>
      <c r="M17" s="33">
        <f t="shared" si="4"/>
        <v>0</v>
      </c>
      <c r="N17" s="34"/>
      <c r="O17" s="33">
        <f t="shared" si="5"/>
        <v>0</v>
      </c>
    </row>
    <row r="18" spans="1:15" s="12" customFormat="1" ht="29.45" hidden="1" customHeight="1" x14ac:dyDescent="0.2">
      <c r="A18" s="17">
        <v>6</v>
      </c>
      <c r="B18" s="44" t="s">
        <v>54</v>
      </c>
      <c r="C18" s="19" t="s">
        <v>44</v>
      </c>
      <c r="D18" s="17" t="s">
        <v>2</v>
      </c>
      <c r="E18" s="21">
        <v>1</v>
      </c>
      <c r="F18" s="28">
        <f t="shared" si="0"/>
        <v>0</v>
      </c>
      <c r="G18" s="45">
        <f t="shared" si="1"/>
        <v>0</v>
      </c>
      <c r="H18" s="28"/>
      <c r="I18" s="33">
        <f t="shared" si="2"/>
        <v>0</v>
      </c>
      <c r="J18" s="34"/>
      <c r="K18" s="33">
        <f t="shared" si="3"/>
        <v>0</v>
      </c>
      <c r="L18" s="34"/>
      <c r="M18" s="33">
        <f t="shared" si="4"/>
        <v>0</v>
      </c>
      <c r="N18" s="34"/>
      <c r="O18" s="33">
        <f t="shared" si="5"/>
        <v>0</v>
      </c>
    </row>
    <row r="19" spans="1:15" s="12" customFormat="1" ht="29.45" customHeight="1" x14ac:dyDescent="0.2">
      <c r="A19" s="17">
        <v>5</v>
      </c>
      <c r="B19" s="52" t="s">
        <v>74</v>
      </c>
      <c r="C19" s="19"/>
      <c r="D19" s="17" t="s">
        <v>2</v>
      </c>
      <c r="E19" s="53">
        <v>4</v>
      </c>
      <c r="F19" s="28">
        <f t="shared" si="0"/>
        <v>272</v>
      </c>
      <c r="G19" s="45">
        <f t="shared" si="1"/>
        <v>1088</v>
      </c>
      <c r="H19" s="28">
        <v>224</v>
      </c>
      <c r="I19" s="33">
        <f t="shared" si="2"/>
        <v>896</v>
      </c>
      <c r="J19" s="34">
        <v>320</v>
      </c>
      <c r="K19" s="33">
        <f t="shared" si="3"/>
        <v>1280</v>
      </c>
      <c r="L19" s="34"/>
      <c r="M19" s="33">
        <f t="shared" si="4"/>
        <v>0</v>
      </c>
      <c r="N19" s="34"/>
      <c r="O19" s="33">
        <f t="shared" si="5"/>
        <v>0</v>
      </c>
    </row>
    <row r="20" spans="1:15" s="12" customFormat="1" ht="56.25" customHeight="1" x14ac:dyDescent="0.2">
      <c r="A20" s="17">
        <v>6</v>
      </c>
      <c r="B20" s="52" t="s">
        <v>79</v>
      </c>
      <c r="C20" s="19"/>
      <c r="D20" s="17" t="s">
        <v>2</v>
      </c>
      <c r="E20" s="21">
        <v>1</v>
      </c>
      <c r="F20" s="28">
        <f>(H20+J20)/2</f>
        <v>664.43000000000006</v>
      </c>
      <c r="G20" s="45">
        <f t="shared" si="1"/>
        <v>664.43000000000006</v>
      </c>
      <c r="H20" s="28">
        <v>608.85</v>
      </c>
      <c r="I20" s="33">
        <f t="shared" si="2"/>
        <v>608.85</v>
      </c>
      <c r="J20" s="34">
        <v>720.01</v>
      </c>
      <c r="K20" s="33">
        <f t="shared" si="3"/>
        <v>720.01</v>
      </c>
      <c r="L20" s="34"/>
      <c r="M20" s="33">
        <f t="shared" si="4"/>
        <v>0</v>
      </c>
      <c r="N20" s="34"/>
      <c r="O20" s="33">
        <f t="shared" si="5"/>
        <v>0</v>
      </c>
    </row>
    <row r="21" spans="1:15" s="12" customFormat="1" ht="29.45" customHeight="1" x14ac:dyDescent="0.2">
      <c r="A21" s="17">
        <v>7</v>
      </c>
      <c r="B21" s="52" t="s">
        <v>75</v>
      </c>
      <c r="C21" s="19"/>
      <c r="D21" s="17" t="s">
        <v>2</v>
      </c>
      <c r="E21" s="21">
        <v>1</v>
      </c>
      <c r="F21" s="28">
        <f t="shared" si="0"/>
        <v>234.5</v>
      </c>
      <c r="G21" s="45">
        <f t="shared" si="1"/>
        <v>234.5</v>
      </c>
      <c r="H21" s="28">
        <v>219</v>
      </c>
      <c r="I21" s="33">
        <f t="shared" si="2"/>
        <v>219</v>
      </c>
      <c r="J21" s="34">
        <v>250</v>
      </c>
      <c r="K21" s="33">
        <f t="shared" si="3"/>
        <v>250</v>
      </c>
      <c r="L21" s="34"/>
      <c r="M21" s="33">
        <f t="shared" si="4"/>
        <v>0</v>
      </c>
      <c r="N21" s="34"/>
      <c r="O21" s="33">
        <f t="shared" si="5"/>
        <v>0</v>
      </c>
    </row>
    <row r="22" spans="1:15" s="12" customFormat="1" ht="29.45" customHeight="1" x14ac:dyDescent="0.2">
      <c r="A22" s="17">
        <v>8</v>
      </c>
      <c r="B22" s="52" t="s">
        <v>73</v>
      </c>
      <c r="C22" s="19"/>
      <c r="D22" s="17" t="s">
        <v>2</v>
      </c>
      <c r="E22" s="21">
        <v>1</v>
      </c>
      <c r="F22" s="28">
        <f t="shared" si="0"/>
        <v>287.5</v>
      </c>
      <c r="G22" s="45">
        <f t="shared" si="1"/>
        <v>287.5</v>
      </c>
      <c r="H22" s="28">
        <v>340</v>
      </c>
      <c r="I22" s="33">
        <f t="shared" si="2"/>
        <v>340</v>
      </c>
      <c r="J22" s="34">
        <v>235</v>
      </c>
      <c r="K22" s="33">
        <f t="shared" si="3"/>
        <v>235</v>
      </c>
      <c r="L22" s="34"/>
      <c r="M22" s="33">
        <f t="shared" si="4"/>
        <v>0</v>
      </c>
      <c r="N22" s="34"/>
      <c r="O22" s="33">
        <f t="shared" si="5"/>
        <v>0</v>
      </c>
    </row>
    <row r="23" spans="1:15" s="12" customFormat="1" ht="29.45" customHeight="1" x14ac:dyDescent="0.2">
      <c r="A23" s="17">
        <v>9</v>
      </c>
      <c r="B23" s="42" t="s">
        <v>76</v>
      </c>
      <c r="C23" s="19"/>
      <c r="D23" s="17" t="s">
        <v>2</v>
      </c>
      <c r="E23" s="21">
        <v>1</v>
      </c>
      <c r="F23" s="28">
        <f t="shared" si="0"/>
        <v>679.5</v>
      </c>
      <c r="G23" s="45">
        <f t="shared" si="1"/>
        <v>679.5</v>
      </c>
      <c r="H23" s="28">
        <v>610</v>
      </c>
      <c r="I23" s="33">
        <f t="shared" si="2"/>
        <v>610</v>
      </c>
      <c r="J23" s="34">
        <v>749</v>
      </c>
      <c r="K23" s="33">
        <f t="shared" si="3"/>
        <v>749</v>
      </c>
      <c r="L23" s="34"/>
      <c r="M23" s="33">
        <f t="shared" si="4"/>
        <v>0</v>
      </c>
      <c r="N23" s="34"/>
      <c r="O23" s="33">
        <f t="shared" si="5"/>
        <v>0</v>
      </c>
    </row>
    <row r="24" spans="1:15" s="12" customFormat="1" ht="29.45" customHeight="1" x14ac:dyDescent="0.2">
      <c r="A24" s="17">
        <v>10</v>
      </c>
      <c r="B24" s="52" t="s">
        <v>77</v>
      </c>
      <c r="C24" s="19"/>
      <c r="D24" s="17" t="s">
        <v>2</v>
      </c>
      <c r="E24" s="21">
        <v>2</v>
      </c>
      <c r="F24" s="28">
        <f t="shared" si="0"/>
        <v>370</v>
      </c>
      <c r="G24" s="45">
        <f t="shared" si="1"/>
        <v>740</v>
      </c>
      <c r="H24" s="28">
        <v>419</v>
      </c>
      <c r="I24" s="33">
        <f t="shared" si="2"/>
        <v>838</v>
      </c>
      <c r="J24" s="34">
        <v>321</v>
      </c>
      <c r="K24" s="33">
        <f t="shared" si="3"/>
        <v>642</v>
      </c>
      <c r="L24" s="34"/>
      <c r="M24" s="33">
        <f t="shared" si="4"/>
        <v>0</v>
      </c>
      <c r="N24" s="34"/>
      <c r="O24" s="33">
        <f t="shared" si="5"/>
        <v>0</v>
      </c>
    </row>
    <row r="25" spans="1:15" s="12" customFormat="1" ht="29.45" customHeight="1" x14ac:dyDescent="0.2">
      <c r="A25" s="17">
        <v>11</v>
      </c>
      <c r="B25" s="52" t="s">
        <v>78</v>
      </c>
      <c r="C25" s="19"/>
      <c r="D25" s="17" t="s">
        <v>2</v>
      </c>
      <c r="E25" s="21">
        <v>6</v>
      </c>
      <c r="F25" s="28">
        <f t="shared" si="0"/>
        <v>333.41500000000002</v>
      </c>
      <c r="G25" s="45">
        <f t="shared" si="1"/>
        <v>2000.4900000000002</v>
      </c>
      <c r="H25" s="28">
        <v>440</v>
      </c>
      <c r="I25" s="33">
        <f t="shared" si="2"/>
        <v>2640</v>
      </c>
      <c r="J25" s="34">
        <v>226.83</v>
      </c>
      <c r="K25" s="33">
        <f t="shared" si="3"/>
        <v>1360.98</v>
      </c>
      <c r="L25" s="34"/>
      <c r="M25" s="33">
        <f t="shared" si="4"/>
        <v>0</v>
      </c>
      <c r="N25" s="34"/>
      <c r="O25" s="33">
        <f t="shared" si="5"/>
        <v>0</v>
      </c>
    </row>
    <row r="26" spans="1:15" s="12" customFormat="1" ht="22.5" customHeight="1" x14ac:dyDescent="0.2">
      <c r="A26" s="8"/>
      <c r="B26" s="9"/>
      <c r="C26" s="24"/>
      <c r="D26" s="10"/>
      <c r="E26" s="22"/>
      <c r="F26" s="30"/>
      <c r="G26" s="31">
        <f>SUM(G13:G25)</f>
        <v>34599.469999999994</v>
      </c>
      <c r="H26" s="30"/>
      <c r="I26" s="31">
        <f>SUM(I13:I25)</f>
        <v>27020.85</v>
      </c>
      <c r="J26" s="30"/>
      <c r="K26" s="31">
        <f>SUM(K13:K25)</f>
        <v>42178.090000000011</v>
      </c>
      <c r="L26" s="30"/>
      <c r="M26" s="31">
        <f>SUM(M13:M25)</f>
        <v>0</v>
      </c>
      <c r="N26" s="30"/>
      <c r="O26" s="31">
        <f>SUM(O13:O25)</f>
        <v>0</v>
      </c>
    </row>
    <row r="27" spans="1:15" s="7" customFormat="1" ht="20.25" hidden="1" customHeight="1" x14ac:dyDescent="0.2">
      <c r="A27" s="65" t="s">
        <v>10</v>
      </c>
      <c r="B27" s="66"/>
      <c r="C27" s="25"/>
      <c r="D27" s="67"/>
      <c r="E27" s="67"/>
      <c r="F27" s="26"/>
      <c r="G27" s="14"/>
      <c r="H27" s="32"/>
      <c r="I27" s="14"/>
      <c r="J27" s="32"/>
      <c r="K27" s="14"/>
      <c r="L27" s="32"/>
      <c r="M27" s="14"/>
      <c r="N27" s="32"/>
      <c r="O27" s="14"/>
    </row>
    <row r="28" spans="1:15" s="12" customFormat="1" ht="21.75" hidden="1" customHeight="1" x14ac:dyDescent="0.2">
      <c r="A28" s="17">
        <v>1</v>
      </c>
      <c r="B28" s="19" t="s">
        <v>15</v>
      </c>
      <c r="C28" s="19"/>
      <c r="D28" s="17" t="s">
        <v>12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5" s="12" customFormat="1" ht="21.75" hidden="1" customHeight="1" x14ac:dyDescent="0.2">
      <c r="A29" s="17">
        <v>2</v>
      </c>
      <c r="B29" s="19" t="s">
        <v>16</v>
      </c>
      <c r="C29" s="19"/>
      <c r="D29" s="17" t="s">
        <v>12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5" s="12" customFormat="1" ht="21.75" hidden="1" customHeight="1" x14ac:dyDescent="0.2">
      <c r="A30" s="17">
        <v>3</v>
      </c>
      <c r="B30" s="19" t="s">
        <v>17</v>
      </c>
      <c r="C30" s="19"/>
      <c r="D30" s="17" t="s">
        <v>12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5" s="12" customFormat="1" ht="21.75" hidden="1" customHeight="1" x14ac:dyDescent="0.2">
      <c r="A31" s="17">
        <v>4</v>
      </c>
      <c r="B31" s="13" t="s">
        <v>28</v>
      </c>
      <c r="C31" s="13"/>
      <c r="D31" s="17" t="s">
        <v>12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5" s="12" customFormat="1" ht="21.75" hidden="1" customHeight="1" x14ac:dyDescent="0.2">
      <c r="A32" s="17">
        <v>5</v>
      </c>
      <c r="B32" s="19" t="s">
        <v>13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6</v>
      </c>
      <c r="B33" s="19" t="s">
        <v>29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7</v>
      </c>
      <c r="B34" s="19" t="s">
        <v>26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21.75" hidden="1" customHeight="1" x14ac:dyDescent="0.2">
      <c r="A35" s="17">
        <v>8</v>
      </c>
      <c r="B35" s="19" t="s">
        <v>18</v>
      </c>
      <c r="C35" s="19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1.75" hidden="1" customHeight="1" x14ac:dyDescent="0.2">
      <c r="A36" s="17">
        <v>9</v>
      </c>
      <c r="B36" s="19" t="s">
        <v>19</v>
      </c>
      <c r="C36" s="19"/>
      <c r="D36" s="17" t="s">
        <v>2</v>
      </c>
      <c r="E36" s="21"/>
      <c r="F36" s="21"/>
      <c r="G36" s="16" t="e">
        <f>E36*#REF!</f>
        <v>#REF!</v>
      </c>
      <c r="H36" s="21"/>
      <c r="I36" s="16" t="e">
        <f>G36*#REF!</f>
        <v>#REF!</v>
      </c>
      <c r="J36" s="21"/>
      <c r="K36" s="16" t="e">
        <f>I36*#REF!</f>
        <v>#REF!</v>
      </c>
      <c r="L36" s="21"/>
      <c r="M36" s="16" t="e">
        <f>K36*#REF!</f>
        <v>#REF!</v>
      </c>
      <c r="N36" s="21"/>
      <c r="O36" s="16" t="e">
        <f>M36*#REF!</f>
        <v>#REF!</v>
      </c>
    </row>
    <row r="37" spans="1:15" s="12" customFormat="1" ht="21.75" hidden="1" customHeight="1" x14ac:dyDescent="0.2">
      <c r="A37" s="17">
        <v>10</v>
      </c>
      <c r="B37" s="19" t="s">
        <v>20</v>
      </c>
      <c r="C37" s="19"/>
      <c r="D37" s="17" t="s">
        <v>2</v>
      </c>
      <c r="E37" s="21"/>
      <c r="F37" s="21"/>
      <c r="G37" s="16" t="e">
        <f>E37*#REF!</f>
        <v>#REF!</v>
      </c>
      <c r="H37" s="21"/>
      <c r="I37" s="16" t="e">
        <f>G37*#REF!</f>
        <v>#REF!</v>
      </c>
      <c r="J37" s="21"/>
      <c r="K37" s="16" t="e">
        <f>I37*#REF!</f>
        <v>#REF!</v>
      </c>
      <c r="L37" s="21"/>
      <c r="M37" s="16" t="e">
        <f>K37*#REF!</f>
        <v>#REF!</v>
      </c>
      <c r="N37" s="21"/>
      <c r="O37" s="16" t="e">
        <f>M37*#REF!</f>
        <v>#REF!</v>
      </c>
    </row>
    <row r="38" spans="1:15" s="12" customFormat="1" ht="21.75" hidden="1" customHeight="1" x14ac:dyDescent="0.2">
      <c r="A38" s="17">
        <v>11</v>
      </c>
      <c r="B38" s="19" t="s">
        <v>21</v>
      </c>
      <c r="C38" s="19"/>
      <c r="D38" s="17" t="s">
        <v>2</v>
      </c>
      <c r="E38" s="21"/>
      <c r="F38" s="21"/>
      <c r="G38" s="16" t="e">
        <f>E38*#REF!</f>
        <v>#REF!</v>
      </c>
      <c r="H38" s="21"/>
      <c r="I38" s="16" t="e">
        <f>G38*#REF!</f>
        <v>#REF!</v>
      </c>
      <c r="J38" s="21"/>
      <c r="K38" s="16" t="e">
        <f>I38*#REF!</f>
        <v>#REF!</v>
      </c>
      <c r="L38" s="21"/>
      <c r="M38" s="16" t="e">
        <f>K38*#REF!</f>
        <v>#REF!</v>
      </c>
      <c r="N38" s="21"/>
      <c r="O38" s="16" t="e">
        <f>M38*#REF!</f>
        <v>#REF!</v>
      </c>
    </row>
    <row r="39" spans="1:15" s="12" customFormat="1" ht="21.75" hidden="1" customHeight="1" x14ac:dyDescent="0.2">
      <c r="A39" s="17">
        <v>12</v>
      </c>
      <c r="B39" s="15" t="s">
        <v>27</v>
      </c>
      <c r="C39" s="15"/>
      <c r="D39" s="17" t="s">
        <v>2</v>
      </c>
      <c r="E39" s="21"/>
      <c r="F39" s="21"/>
      <c r="G39" s="16" t="e">
        <f>E39*#REF!</f>
        <v>#REF!</v>
      </c>
      <c r="H39" s="21"/>
      <c r="I39" s="16" t="e">
        <f>G39*#REF!</f>
        <v>#REF!</v>
      </c>
      <c r="J39" s="21"/>
      <c r="K39" s="16" t="e">
        <f>I39*#REF!</f>
        <v>#REF!</v>
      </c>
      <c r="L39" s="21"/>
      <c r="M39" s="16" t="e">
        <f>K39*#REF!</f>
        <v>#REF!</v>
      </c>
      <c r="N39" s="21"/>
      <c r="O39" s="16" t="e">
        <f>M39*#REF!</f>
        <v>#REF!</v>
      </c>
    </row>
    <row r="40" spans="1:15" s="12" customFormat="1" ht="21.75" hidden="1" customHeight="1" x14ac:dyDescent="0.2">
      <c r="A40" s="17">
        <v>13</v>
      </c>
      <c r="B40" s="19" t="s">
        <v>22</v>
      </c>
      <c r="C40" s="19"/>
      <c r="D40" s="17" t="s">
        <v>2</v>
      </c>
      <c r="E40" s="21"/>
      <c r="F40" s="21"/>
      <c r="G40" s="16" t="e">
        <f>E40*#REF!</f>
        <v>#REF!</v>
      </c>
      <c r="H40" s="21"/>
      <c r="I40" s="16" t="e">
        <f>G40*#REF!</f>
        <v>#REF!</v>
      </c>
      <c r="J40" s="21"/>
      <c r="K40" s="16" t="e">
        <f>I40*#REF!</f>
        <v>#REF!</v>
      </c>
      <c r="L40" s="21"/>
      <c r="M40" s="16" t="e">
        <f>K40*#REF!</f>
        <v>#REF!</v>
      </c>
      <c r="N40" s="21"/>
      <c r="O40" s="16" t="e">
        <f>M40*#REF!</f>
        <v>#REF!</v>
      </c>
    </row>
    <row r="41" spans="1:15" s="12" customFormat="1" ht="21.75" hidden="1" customHeight="1" x14ac:dyDescent="0.2">
      <c r="A41" s="17">
        <v>14</v>
      </c>
      <c r="B41" s="19" t="s">
        <v>25</v>
      </c>
      <c r="C41" s="19"/>
      <c r="D41" s="17" t="s">
        <v>11</v>
      </c>
      <c r="E41" s="21"/>
      <c r="F41" s="21"/>
      <c r="G41" s="16" t="e">
        <f>E41*#REF!</f>
        <v>#REF!</v>
      </c>
      <c r="H41" s="21"/>
      <c r="I41" s="16" t="e">
        <f>G41*#REF!</f>
        <v>#REF!</v>
      </c>
      <c r="J41" s="21"/>
      <c r="K41" s="16" t="e">
        <f>I41*#REF!</f>
        <v>#REF!</v>
      </c>
      <c r="L41" s="21"/>
      <c r="M41" s="16" t="e">
        <f>K41*#REF!</f>
        <v>#REF!</v>
      </c>
      <c r="N41" s="21"/>
      <c r="O41" s="16" t="e">
        <f>M41*#REF!</f>
        <v>#REF!</v>
      </c>
    </row>
    <row r="42" spans="1:15" s="12" customFormat="1" ht="21.75" hidden="1" customHeight="1" x14ac:dyDescent="0.2">
      <c r="A42" s="17">
        <v>15</v>
      </c>
      <c r="B42" s="19" t="s">
        <v>23</v>
      </c>
      <c r="C42" s="19"/>
      <c r="D42" s="17" t="s">
        <v>11</v>
      </c>
      <c r="E42" s="21"/>
      <c r="F42" s="21"/>
      <c r="G42" s="16" t="e">
        <f>E42*#REF!</f>
        <v>#REF!</v>
      </c>
      <c r="H42" s="21"/>
      <c r="I42" s="16" t="e">
        <f>G42*#REF!</f>
        <v>#REF!</v>
      </c>
      <c r="J42" s="21"/>
      <c r="K42" s="16" t="e">
        <f>I42*#REF!</f>
        <v>#REF!</v>
      </c>
      <c r="L42" s="21"/>
      <c r="M42" s="16" t="e">
        <f>K42*#REF!</f>
        <v>#REF!</v>
      </c>
      <c r="N42" s="21"/>
      <c r="O42" s="16" t="e">
        <f>M42*#REF!</f>
        <v>#REF!</v>
      </c>
    </row>
    <row r="43" spans="1:15" s="12" customFormat="1" ht="21.75" hidden="1" customHeight="1" x14ac:dyDescent="0.2">
      <c r="A43" s="17">
        <v>16</v>
      </c>
      <c r="B43" s="19" t="s">
        <v>30</v>
      </c>
      <c r="C43" s="19"/>
      <c r="D43" s="17" t="s">
        <v>2</v>
      </c>
      <c r="E43" s="21"/>
      <c r="F43" s="21"/>
      <c r="G43" s="16" t="e">
        <f>E43*#REF!</f>
        <v>#REF!</v>
      </c>
      <c r="H43" s="21"/>
      <c r="I43" s="16" t="e">
        <f>G43*#REF!</f>
        <v>#REF!</v>
      </c>
      <c r="J43" s="21"/>
      <c r="K43" s="16" t="e">
        <f>I43*#REF!</f>
        <v>#REF!</v>
      </c>
      <c r="L43" s="21"/>
      <c r="M43" s="16" t="e">
        <f>K43*#REF!</f>
        <v>#REF!</v>
      </c>
      <c r="N43" s="21"/>
      <c r="O43" s="16" t="e">
        <f>M43*#REF!</f>
        <v>#REF!</v>
      </c>
    </row>
    <row r="44" spans="1:15" s="12" customFormat="1" ht="21.75" hidden="1" customHeight="1" x14ac:dyDescent="0.2">
      <c r="A44" s="17">
        <v>17</v>
      </c>
      <c r="B44" s="19" t="s">
        <v>24</v>
      </c>
      <c r="C44" s="19"/>
      <c r="D44" s="17" t="s">
        <v>2</v>
      </c>
      <c r="E44" s="21"/>
      <c r="F44" s="21"/>
      <c r="G44" s="16" t="e">
        <f>E44*#REF!</f>
        <v>#REF!</v>
      </c>
      <c r="H44" s="21"/>
      <c r="I44" s="16" t="e">
        <f>G44*#REF!</f>
        <v>#REF!</v>
      </c>
      <c r="J44" s="21"/>
      <c r="K44" s="16" t="e">
        <f>I44*#REF!</f>
        <v>#REF!</v>
      </c>
      <c r="L44" s="21"/>
      <c r="M44" s="16" t="e">
        <f>K44*#REF!</f>
        <v>#REF!</v>
      </c>
      <c r="N44" s="21"/>
      <c r="O44" s="16" t="e">
        <f>M44*#REF!</f>
        <v>#REF!</v>
      </c>
    </row>
    <row r="45" spans="1:15" s="12" customFormat="1" ht="21.75" hidden="1" customHeight="1" x14ac:dyDescent="0.2">
      <c r="A45" s="17">
        <v>18</v>
      </c>
      <c r="B45" s="19" t="s">
        <v>14</v>
      </c>
      <c r="C45" s="19"/>
      <c r="D45" s="17" t="s">
        <v>2</v>
      </c>
      <c r="E45" s="21"/>
      <c r="F45" s="21"/>
      <c r="G45" s="16" t="e">
        <f>E45*#REF!</f>
        <v>#REF!</v>
      </c>
      <c r="H45" s="21"/>
      <c r="I45" s="16" t="e">
        <f>G45*#REF!</f>
        <v>#REF!</v>
      </c>
      <c r="J45" s="21"/>
      <c r="K45" s="16" t="e">
        <f>I45*#REF!</f>
        <v>#REF!</v>
      </c>
      <c r="L45" s="21"/>
      <c r="M45" s="16" t="e">
        <f>K45*#REF!</f>
        <v>#REF!</v>
      </c>
      <c r="N45" s="21"/>
      <c r="O45" s="16" t="e">
        <f>M45*#REF!</f>
        <v>#REF!</v>
      </c>
    </row>
    <row r="46" spans="1:15" s="12" customFormat="1" ht="30.75" hidden="1" customHeight="1" x14ac:dyDescent="0.2">
      <c r="A46" s="17">
        <v>19</v>
      </c>
      <c r="B46" s="15" t="s">
        <v>31</v>
      </c>
      <c r="C46" s="15"/>
      <c r="D46" s="17" t="s">
        <v>2</v>
      </c>
      <c r="E46" s="21"/>
      <c r="F46" s="21"/>
      <c r="G46" s="16" t="e">
        <f>E46*#REF!</f>
        <v>#REF!</v>
      </c>
      <c r="H46" s="21"/>
      <c r="I46" s="16" t="e">
        <f>G46*#REF!</f>
        <v>#REF!</v>
      </c>
      <c r="J46" s="21"/>
      <c r="K46" s="16" t="e">
        <f>I46*#REF!</f>
        <v>#REF!</v>
      </c>
      <c r="L46" s="21"/>
      <c r="M46" s="16" t="e">
        <f>K46*#REF!</f>
        <v>#REF!</v>
      </c>
      <c r="N46" s="21"/>
      <c r="O46" s="16" t="e">
        <f>M46*#REF!</f>
        <v>#REF!</v>
      </c>
    </row>
    <row r="47" spans="1:15" s="12" customFormat="1" ht="22.5" hidden="1" customHeight="1" x14ac:dyDescent="0.2">
      <c r="A47" s="8"/>
      <c r="B47" s="9"/>
      <c r="C47" s="24"/>
      <c r="D47" s="10"/>
      <c r="E47" s="22"/>
      <c r="F47" s="22"/>
      <c r="G47" s="11" t="e">
        <f>SUM(G28:G46)</f>
        <v>#REF!</v>
      </c>
      <c r="H47" s="22"/>
      <c r="I47" s="11" t="e">
        <f>SUM(I28:I46)</f>
        <v>#REF!</v>
      </c>
      <c r="J47" s="22"/>
      <c r="K47" s="11" t="e">
        <f>SUM(K28:K46)</f>
        <v>#REF!</v>
      </c>
      <c r="L47" s="22"/>
      <c r="M47" s="11" t="e">
        <f>SUM(M28:M46)</f>
        <v>#REF!</v>
      </c>
      <c r="N47" s="22"/>
      <c r="O47" s="11" t="e">
        <f>SUM(O28:O46)</f>
        <v>#REF!</v>
      </c>
    </row>
    <row r="48" spans="1:15" hidden="1" x14ac:dyDescent="0.2"/>
  </sheetData>
  <mergeCells count="7">
    <mergeCell ref="L10:M10"/>
    <mergeCell ref="N10:O10"/>
    <mergeCell ref="B3:G3"/>
    <mergeCell ref="A27:B27"/>
    <mergeCell ref="D27:E27"/>
    <mergeCell ref="H10:I10"/>
    <mergeCell ref="J10:K10"/>
  </mergeCells>
  <conditionalFormatting sqref="G11 G2">
    <cfRule type="cellIs" dxfId="41" priority="14" stopIfTrue="1" operator="equal">
      <formula>0</formula>
    </cfRule>
  </conditionalFormatting>
  <conditionalFormatting sqref="G4:G9">
    <cfRule type="cellIs" dxfId="40" priority="13" stopIfTrue="1" operator="equal">
      <formula>0</formula>
    </cfRule>
  </conditionalFormatting>
  <conditionalFormatting sqref="I11 I2">
    <cfRule type="cellIs" dxfId="39" priority="8" stopIfTrue="1" operator="equal">
      <formula>0</formula>
    </cfRule>
  </conditionalFormatting>
  <conditionalFormatting sqref="I4:I9">
    <cfRule type="cellIs" dxfId="38" priority="7" stopIfTrue="1" operator="equal">
      <formula>0</formula>
    </cfRule>
  </conditionalFormatting>
  <conditionalFormatting sqref="K11 K2">
    <cfRule type="cellIs" dxfId="37" priority="6" stopIfTrue="1" operator="equal">
      <formula>0</formula>
    </cfRule>
  </conditionalFormatting>
  <conditionalFormatting sqref="K4:K9">
    <cfRule type="cellIs" dxfId="36" priority="5" stopIfTrue="1" operator="equal">
      <formula>0</formula>
    </cfRule>
  </conditionalFormatting>
  <conditionalFormatting sqref="M11 M2">
    <cfRule type="cellIs" dxfId="35" priority="4" stopIfTrue="1" operator="equal">
      <formula>0</formula>
    </cfRule>
  </conditionalFormatting>
  <conditionalFormatting sqref="M4:M9">
    <cfRule type="cellIs" dxfId="34" priority="3" stopIfTrue="1" operator="equal">
      <formula>0</formula>
    </cfRule>
  </conditionalFormatting>
  <conditionalFormatting sqref="O11 O2">
    <cfRule type="cellIs" dxfId="33" priority="2" stopIfTrue="1" operator="equal">
      <formula>0</formula>
    </cfRule>
  </conditionalFormatting>
  <conditionalFormatting sqref="O4:O9">
    <cfRule type="cellIs" dxfId="32" priority="1" stopIfTrue="1" operator="equal">
      <formula>0</formula>
    </cfRule>
  </conditionalFormatting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1" sqref="D11"/>
    </sheetView>
  </sheetViews>
  <sheetFormatPr defaultRowHeight="12.75" x14ac:dyDescent="0.2"/>
  <cols>
    <col min="2" max="2" width="59.85546875" customWidth="1"/>
    <col min="3" max="3" width="8.28515625" hidden="1" customWidth="1"/>
    <col min="6" max="6" width="12.28515625" customWidth="1"/>
    <col min="7" max="7" width="10.7109375" customWidth="1"/>
  </cols>
  <sheetData>
    <row r="1" spans="1:7" ht="23.25" customHeight="1" x14ac:dyDescent="0.2">
      <c r="A1" s="2"/>
      <c r="B1" s="64" t="s">
        <v>88</v>
      </c>
      <c r="C1" s="64"/>
      <c r="D1" s="64"/>
      <c r="E1" s="64"/>
      <c r="F1" s="20"/>
      <c r="G1" s="20"/>
    </row>
    <row r="2" spans="1:7" x14ac:dyDescent="0.2">
      <c r="A2" s="2"/>
      <c r="B2" s="1"/>
      <c r="C2" s="1"/>
      <c r="D2" s="2"/>
      <c r="E2" s="2"/>
      <c r="F2" s="2"/>
      <c r="G2" s="3"/>
    </row>
    <row r="3" spans="1:7" x14ac:dyDescent="0.2">
      <c r="A3" s="20"/>
      <c r="B3" s="20" t="s">
        <v>32</v>
      </c>
      <c r="C3" s="20"/>
      <c r="D3" s="20"/>
      <c r="E3" s="20"/>
      <c r="F3" s="20"/>
      <c r="G3" s="20"/>
    </row>
    <row r="4" spans="1:7" x14ac:dyDescent="0.2">
      <c r="A4" s="20"/>
      <c r="B4" s="20"/>
      <c r="C4" s="20"/>
      <c r="D4" s="20"/>
      <c r="E4" s="20"/>
      <c r="F4" s="20"/>
      <c r="G4" s="20"/>
    </row>
    <row r="5" spans="1:7" x14ac:dyDescent="0.2">
      <c r="A5" s="20"/>
      <c r="B5" s="20" t="s">
        <v>33</v>
      </c>
      <c r="C5" s="20"/>
      <c r="D5" s="20"/>
      <c r="E5" s="20"/>
      <c r="F5" s="20"/>
      <c r="G5" s="20"/>
    </row>
    <row r="6" spans="1:7" x14ac:dyDescent="0.2">
      <c r="A6" s="20"/>
      <c r="B6" s="20" t="s">
        <v>34</v>
      </c>
      <c r="C6" s="20"/>
      <c r="D6" s="20"/>
      <c r="E6" s="20"/>
      <c r="F6" s="20"/>
      <c r="G6" s="20"/>
    </row>
    <row r="7" spans="1:7" x14ac:dyDescent="0.2">
      <c r="A7" s="2"/>
      <c r="B7" s="1"/>
      <c r="C7" s="1"/>
      <c r="D7" s="2"/>
      <c r="E7" s="2"/>
      <c r="F7" s="63"/>
      <c r="G7" s="63"/>
    </row>
    <row r="8" spans="1:7" x14ac:dyDescent="0.2">
      <c r="A8" s="2"/>
      <c r="B8" s="1"/>
      <c r="C8" s="1"/>
      <c r="D8" s="2"/>
      <c r="E8" s="2"/>
      <c r="F8" s="63"/>
      <c r="G8" s="63"/>
    </row>
    <row r="9" spans="1:7" ht="38.25" x14ac:dyDescent="0.2">
      <c r="A9" s="4" t="s">
        <v>3</v>
      </c>
      <c r="B9" s="4" t="s">
        <v>0</v>
      </c>
      <c r="C9" s="4" t="s">
        <v>35</v>
      </c>
      <c r="D9" s="4" t="s">
        <v>4</v>
      </c>
      <c r="E9" s="4" t="s">
        <v>1</v>
      </c>
      <c r="F9" s="55" t="s">
        <v>85</v>
      </c>
      <c r="G9" s="4" t="s">
        <v>86</v>
      </c>
    </row>
    <row r="10" spans="1:7" x14ac:dyDescent="0.2">
      <c r="A10" s="5" t="s">
        <v>5</v>
      </c>
      <c r="B10" s="6" t="s">
        <v>6</v>
      </c>
      <c r="C10" s="5" t="s">
        <v>36</v>
      </c>
      <c r="D10" s="6" t="s">
        <v>7</v>
      </c>
      <c r="E10" s="5" t="s">
        <v>8</v>
      </c>
      <c r="F10" s="56">
        <v>6</v>
      </c>
      <c r="G10" s="5" t="s">
        <v>9</v>
      </c>
    </row>
    <row r="11" spans="1:7" ht="66.75" customHeight="1" x14ac:dyDescent="0.2">
      <c r="A11" s="17">
        <v>1</v>
      </c>
      <c r="B11" s="52" t="s">
        <v>90</v>
      </c>
      <c r="C11" s="19"/>
      <c r="D11" s="17" t="s">
        <v>2</v>
      </c>
      <c r="E11" s="21">
        <v>2</v>
      </c>
      <c r="F11" s="57">
        <v>0</v>
      </c>
      <c r="G11" s="33">
        <f t="shared" ref="G11:G13" si="0">E11*F11</f>
        <v>0</v>
      </c>
    </row>
    <row r="12" spans="1:7" x14ac:dyDescent="0.2">
      <c r="A12" s="17">
        <v>2</v>
      </c>
      <c r="B12" s="52" t="s">
        <v>89</v>
      </c>
      <c r="C12" s="19"/>
      <c r="D12" s="17" t="s">
        <v>2</v>
      </c>
      <c r="E12" s="21">
        <v>2</v>
      </c>
      <c r="F12" s="57">
        <v>0</v>
      </c>
      <c r="G12" s="33">
        <f t="shared" si="0"/>
        <v>0</v>
      </c>
    </row>
    <row r="13" spans="1:7" x14ac:dyDescent="0.2">
      <c r="A13" s="17">
        <v>3</v>
      </c>
      <c r="B13" s="52" t="s">
        <v>87</v>
      </c>
      <c r="C13" s="19"/>
      <c r="D13" s="17" t="s">
        <v>2</v>
      </c>
      <c r="E13" s="21">
        <v>2</v>
      </c>
      <c r="F13" s="57">
        <v>0</v>
      </c>
      <c r="G13" s="33">
        <f t="shared" si="0"/>
        <v>0</v>
      </c>
    </row>
  </sheetData>
  <mergeCells count="3">
    <mergeCell ref="B1:E1"/>
    <mergeCell ref="F7:G7"/>
    <mergeCell ref="F8:G8"/>
  </mergeCells>
  <conditionalFormatting sqref="G9">
    <cfRule type="cellIs" dxfId="31" priority="2" stopIfTrue="1" operator="equal">
      <formula>0</formula>
    </cfRule>
  </conditionalFormatting>
  <conditionalFormatting sqref="G2:G6">
    <cfRule type="cellIs" dxfId="3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4" workbookViewId="0">
      <selection activeCell="B17" sqref="B17"/>
    </sheetView>
  </sheetViews>
  <sheetFormatPr defaultRowHeight="12.75" x14ac:dyDescent="0.2"/>
  <cols>
    <col min="2" max="2" width="43.42578125" customWidth="1"/>
    <col min="3" max="3" width="16" customWidth="1"/>
    <col min="6" max="6" width="14.5703125" customWidth="1"/>
    <col min="7" max="7" width="20.5703125" customWidth="1"/>
    <col min="8" max="8" width="15.85546875" customWidth="1"/>
    <col min="9" max="9" width="14.42578125" customWidth="1"/>
  </cols>
  <sheetData>
    <row r="1" spans="1:15" s="20" customFormat="1" x14ac:dyDescent="0.2">
      <c r="B1" s="23"/>
      <c r="C1" s="23"/>
    </row>
    <row r="2" spans="1:15" s="20" customFormat="1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5" s="20" customFormat="1" ht="12.75" customHeight="1" x14ac:dyDescent="0.2">
      <c r="A3" s="2"/>
      <c r="B3" s="64" t="s">
        <v>47</v>
      </c>
      <c r="C3" s="64"/>
      <c r="D3" s="64"/>
      <c r="E3" s="64"/>
      <c r="F3" s="64"/>
      <c r="G3" s="64"/>
    </row>
    <row r="4" spans="1:15" s="20" customFormat="1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5" s="20" customFormat="1" ht="18" customHeight="1" x14ac:dyDescent="0.2">
      <c r="B5" s="20" t="s">
        <v>32</v>
      </c>
    </row>
    <row r="6" spans="1:15" s="20" customFormat="1" ht="18" customHeight="1" x14ac:dyDescent="0.2"/>
    <row r="7" spans="1:15" s="20" customFormat="1" ht="26.25" customHeight="1" x14ac:dyDescent="0.2">
      <c r="B7" s="20" t="s">
        <v>33</v>
      </c>
    </row>
    <row r="8" spans="1:15" s="20" customFormat="1" ht="26.25" customHeight="1" x14ac:dyDescent="0.2">
      <c r="B8" s="20" t="s">
        <v>34</v>
      </c>
    </row>
    <row r="9" spans="1:15" s="20" customFormat="1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5" s="20" customFormat="1" x14ac:dyDescent="0.2">
      <c r="A10" s="2"/>
      <c r="B10" s="1"/>
      <c r="C10" s="1"/>
      <c r="D10" s="2"/>
      <c r="E10" s="2"/>
      <c r="F10" s="2"/>
      <c r="G10" s="27"/>
      <c r="H10" s="63" t="s">
        <v>56</v>
      </c>
      <c r="I10" s="63"/>
      <c r="J10" s="63"/>
      <c r="K10" s="63"/>
      <c r="L10" s="63" t="s">
        <v>68</v>
      </c>
      <c r="M10" s="63"/>
      <c r="N10" s="63"/>
      <c r="O10" s="63"/>
    </row>
    <row r="11" spans="1:15" s="20" customFormat="1" ht="56.2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5" s="7" customFormat="1" ht="20.2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5" s="12" customFormat="1" ht="29.45" hidden="1" customHeight="1" x14ac:dyDescent="0.2">
      <c r="A13" s="17">
        <v>1</v>
      </c>
      <c r="B13" s="13" t="s">
        <v>48</v>
      </c>
      <c r="C13" s="19" t="s">
        <v>37</v>
      </c>
      <c r="D13" s="17" t="s">
        <v>2</v>
      </c>
      <c r="E13" s="21">
        <v>6</v>
      </c>
      <c r="F13" s="28">
        <f>(H13+J13)/2</f>
        <v>0</v>
      </c>
      <c r="G13" s="29">
        <f>E13*F13</f>
        <v>0</v>
      </c>
      <c r="H13" s="28"/>
      <c r="I13" s="33">
        <f>E13*H13</f>
        <v>0</v>
      </c>
      <c r="J13" s="34"/>
      <c r="K13" s="33">
        <f>E13*J13</f>
        <v>0</v>
      </c>
      <c r="L13" s="34"/>
      <c r="M13" s="33">
        <f>E13*L13</f>
        <v>0</v>
      </c>
      <c r="N13" s="34"/>
      <c r="O13" s="33">
        <f>E13*N13</f>
        <v>0</v>
      </c>
    </row>
    <row r="14" spans="1:15" s="12" customFormat="1" ht="29.45" hidden="1" customHeight="1" x14ac:dyDescent="0.2">
      <c r="A14" s="17">
        <v>2</v>
      </c>
      <c r="B14" s="43" t="s">
        <v>49</v>
      </c>
      <c r="C14" s="19" t="s">
        <v>38</v>
      </c>
      <c r="D14" s="17" t="s">
        <v>2</v>
      </c>
      <c r="E14" s="21">
        <v>5</v>
      </c>
      <c r="F14" s="28">
        <f>(H14+J14)/2</f>
        <v>0</v>
      </c>
      <c r="G14" s="29">
        <f t="shared" ref="G14:G19" si="0">E14*F14</f>
        <v>0</v>
      </c>
      <c r="H14" s="28"/>
      <c r="I14" s="33">
        <f t="shared" ref="I14:I19" si="1">E14*H14</f>
        <v>0</v>
      </c>
      <c r="J14" s="34"/>
      <c r="K14" s="33">
        <f t="shared" ref="K14:K19" si="2">E14*J14</f>
        <v>0</v>
      </c>
      <c r="L14" s="34"/>
      <c r="M14" s="33">
        <f t="shared" ref="M14:M19" si="3">E14*L14</f>
        <v>0</v>
      </c>
      <c r="N14" s="34"/>
      <c r="O14" s="33">
        <f t="shared" ref="O14:O19" si="4">E14*N14</f>
        <v>0</v>
      </c>
    </row>
    <row r="15" spans="1:15" s="12" customFormat="1" ht="29.45" hidden="1" customHeight="1" x14ac:dyDescent="0.2">
      <c r="A15" s="17">
        <v>3</v>
      </c>
      <c r="B15" s="43" t="s">
        <v>50</v>
      </c>
      <c r="C15" s="19" t="s">
        <v>39</v>
      </c>
      <c r="D15" s="17" t="s">
        <v>2</v>
      </c>
      <c r="E15" s="21">
        <v>2</v>
      </c>
      <c r="F15" s="28">
        <f>(H15+J15+L15)/3</f>
        <v>0</v>
      </c>
      <c r="G15" s="29">
        <f t="shared" si="0"/>
        <v>0</v>
      </c>
      <c r="H15" s="28"/>
      <c r="I15" s="33">
        <f t="shared" si="1"/>
        <v>0</v>
      </c>
      <c r="J15" s="34"/>
      <c r="K15" s="33">
        <f t="shared" si="2"/>
        <v>0</v>
      </c>
      <c r="L15" s="34"/>
      <c r="M15" s="33">
        <f t="shared" si="3"/>
        <v>0</v>
      </c>
      <c r="N15" s="34"/>
      <c r="O15" s="33">
        <f t="shared" si="4"/>
        <v>0</v>
      </c>
    </row>
    <row r="16" spans="1:15" s="12" customFormat="1" ht="32.25" hidden="1" customHeight="1" x14ac:dyDescent="0.2">
      <c r="A16" s="17">
        <v>4</v>
      </c>
      <c r="B16" s="43" t="s">
        <v>55</v>
      </c>
      <c r="C16" s="19" t="s">
        <v>40</v>
      </c>
      <c r="D16" s="17" t="s">
        <v>2</v>
      </c>
      <c r="E16" s="21">
        <v>1</v>
      </c>
      <c r="F16" s="28">
        <f>(H16+J16)/2</f>
        <v>0</v>
      </c>
      <c r="G16" s="29">
        <f t="shared" si="0"/>
        <v>0</v>
      </c>
      <c r="H16" s="28"/>
      <c r="I16" s="33">
        <f t="shared" si="1"/>
        <v>0</v>
      </c>
      <c r="J16" s="34"/>
      <c r="K16" s="33">
        <f t="shared" si="2"/>
        <v>0</v>
      </c>
      <c r="L16" s="34"/>
      <c r="M16" s="33">
        <f t="shared" si="3"/>
        <v>0</v>
      </c>
      <c r="N16" s="34"/>
      <c r="O16" s="33">
        <f t="shared" si="4"/>
        <v>0</v>
      </c>
    </row>
    <row r="17" spans="1:15" s="12" customFormat="1" ht="53.25" customHeight="1" x14ac:dyDescent="0.2">
      <c r="A17" s="17">
        <v>2</v>
      </c>
      <c r="B17" s="52" t="s">
        <v>79</v>
      </c>
      <c r="C17" s="19"/>
      <c r="D17" s="17" t="s">
        <v>2</v>
      </c>
      <c r="E17" s="21">
        <v>1</v>
      </c>
      <c r="F17" s="28"/>
      <c r="G17" s="45"/>
      <c r="H17" s="28">
        <v>1561</v>
      </c>
      <c r="I17" s="33">
        <f t="shared" si="1"/>
        <v>1561</v>
      </c>
      <c r="J17" s="34"/>
      <c r="K17" s="33">
        <f t="shared" si="2"/>
        <v>0</v>
      </c>
      <c r="L17" s="34"/>
      <c r="M17" s="33">
        <f t="shared" si="3"/>
        <v>0</v>
      </c>
      <c r="N17" s="34"/>
      <c r="O17" s="33">
        <f t="shared" si="4"/>
        <v>0</v>
      </c>
    </row>
    <row r="18" spans="1:15" s="12" customFormat="1" ht="29.45" customHeight="1" x14ac:dyDescent="0.2">
      <c r="A18" s="17"/>
      <c r="B18" s="44"/>
      <c r="C18" s="19"/>
      <c r="D18" s="17"/>
      <c r="E18" s="21"/>
      <c r="F18" s="28"/>
      <c r="G18" s="28"/>
      <c r="H18" s="28"/>
      <c r="I18" s="33"/>
      <c r="J18" s="34"/>
      <c r="K18" s="33"/>
      <c r="L18" s="34"/>
      <c r="M18" s="33"/>
      <c r="N18" s="34"/>
      <c r="O18" s="33"/>
    </row>
    <row r="19" spans="1:15" s="12" customFormat="1" ht="29.45" hidden="1" customHeight="1" x14ac:dyDescent="0.2">
      <c r="A19" s="17">
        <v>7</v>
      </c>
      <c r="B19" s="42" t="s">
        <v>52</v>
      </c>
      <c r="C19" s="19"/>
      <c r="D19" s="17" t="s">
        <v>2</v>
      </c>
      <c r="E19" s="21">
        <v>2</v>
      </c>
      <c r="F19" s="28">
        <f>(H19+J19+L19+N19)/4</f>
        <v>0</v>
      </c>
      <c r="G19" s="29">
        <f t="shared" si="0"/>
        <v>0</v>
      </c>
      <c r="H19" s="28"/>
      <c r="I19" s="33">
        <f t="shared" si="1"/>
        <v>0</v>
      </c>
      <c r="J19" s="34"/>
      <c r="K19" s="33">
        <f t="shared" si="2"/>
        <v>0</v>
      </c>
      <c r="L19" s="34"/>
      <c r="M19" s="33">
        <f t="shared" si="3"/>
        <v>0</v>
      </c>
      <c r="N19" s="34"/>
      <c r="O19" s="33">
        <f t="shared" si="4"/>
        <v>0</v>
      </c>
    </row>
    <row r="20" spans="1:15" s="12" customFormat="1" ht="22.5" customHeight="1" x14ac:dyDescent="0.2">
      <c r="A20" s="8"/>
      <c r="B20" s="9"/>
      <c r="C20" s="24"/>
      <c r="D20" s="10"/>
      <c r="E20" s="22"/>
      <c r="F20" s="30"/>
      <c r="G20" s="31">
        <f>SUM(G13:G19)</f>
        <v>0</v>
      </c>
      <c r="H20" s="30"/>
      <c r="I20" s="31">
        <f>SUM(I13:I19)</f>
        <v>1561</v>
      </c>
      <c r="J20" s="30"/>
      <c r="K20" s="31">
        <f>SUM(K13:K19)</f>
        <v>0</v>
      </c>
      <c r="L20" s="30"/>
      <c r="M20" s="31">
        <f>SUM(M13:M19)</f>
        <v>0</v>
      </c>
      <c r="N20" s="30"/>
      <c r="O20" s="31">
        <f>SUM(O13:O19)</f>
        <v>0</v>
      </c>
    </row>
  </sheetData>
  <mergeCells count="5">
    <mergeCell ref="B3:G3"/>
    <mergeCell ref="H10:I10"/>
    <mergeCell ref="J10:K10"/>
    <mergeCell ref="L10:M10"/>
    <mergeCell ref="N10:O10"/>
  </mergeCells>
  <conditionalFormatting sqref="G11 G2">
    <cfRule type="cellIs" dxfId="29" priority="10" stopIfTrue="1" operator="equal">
      <formula>0</formula>
    </cfRule>
  </conditionalFormatting>
  <conditionalFormatting sqref="G4:G9">
    <cfRule type="cellIs" dxfId="28" priority="9" stopIfTrue="1" operator="equal">
      <formula>0</formula>
    </cfRule>
  </conditionalFormatting>
  <conditionalFormatting sqref="I11 I2">
    <cfRule type="cellIs" dxfId="27" priority="8" stopIfTrue="1" operator="equal">
      <formula>0</formula>
    </cfRule>
  </conditionalFormatting>
  <conditionalFormatting sqref="I4:I9">
    <cfRule type="cellIs" dxfId="26" priority="7" stopIfTrue="1" operator="equal">
      <formula>0</formula>
    </cfRule>
  </conditionalFormatting>
  <conditionalFormatting sqref="K11 K2">
    <cfRule type="cellIs" dxfId="25" priority="6" stopIfTrue="1" operator="equal">
      <formula>0</formula>
    </cfRule>
  </conditionalFormatting>
  <conditionalFormatting sqref="K4:K9">
    <cfRule type="cellIs" dxfId="24" priority="5" stopIfTrue="1" operator="equal">
      <formula>0</formula>
    </cfRule>
  </conditionalFormatting>
  <conditionalFormatting sqref="M11 M2">
    <cfRule type="cellIs" dxfId="23" priority="4" stopIfTrue="1" operator="equal">
      <formula>0</formula>
    </cfRule>
  </conditionalFormatting>
  <conditionalFormatting sqref="M4:M9">
    <cfRule type="cellIs" dxfId="22" priority="3" stopIfTrue="1" operator="equal">
      <formula>0</formula>
    </cfRule>
  </conditionalFormatting>
  <conditionalFormatting sqref="O11 O2">
    <cfRule type="cellIs" dxfId="21" priority="2" stopIfTrue="1" operator="equal">
      <formula>0</formula>
    </cfRule>
  </conditionalFormatting>
  <conditionalFormatting sqref="O4:O9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workbookViewId="0">
      <selection activeCell="F22" sqref="F22"/>
    </sheetView>
  </sheetViews>
  <sheetFormatPr defaultColWidth="9.140625" defaultRowHeight="12.75" x14ac:dyDescent="0.2"/>
  <cols>
    <col min="1" max="1" width="6.28515625" style="20" customWidth="1"/>
    <col min="2" max="2" width="49.140625" style="23" customWidth="1"/>
    <col min="3" max="3" width="14.28515625" style="23" hidden="1" customWidth="1"/>
    <col min="4" max="4" width="9.140625" style="20"/>
    <col min="5" max="5" width="8.5703125" style="20" customWidth="1"/>
    <col min="6" max="6" width="13.7109375" style="20" customWidth="1"/>
    <col min="7" max="7" width="19.140625" style="20" customWidth="1"/>
    <col min="8" max="11" width="13.7109375" style="20" customWidth="1"/>
    <col min="12" max="15" width="13.7109375" style="20" hidden="1" customWidth="1"/>
    <col min="16" max="16" width="9.140625" style="20"/>
    <col min="17" max="17" width="0" style="20" hidden="1" customWidth="1"/>
    <col min="18" max="18" width="11.28515625" style="20" hidden="1" customWidth="1"/>
    <col min="19" max="16384" width="9.140625" style="20"/>
  </cols>
  <sheetData>
    <row r="2" spans="1:20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20" ht="12.75" customHeight="1" x14ac:dyDescent="0.2">
      <c r="A3" s="2"/>
      <c r="B3" s="64" t="s">
        <v>83</v>
      </c>
      <c r="C3" s="64"/>
      <c r="D3" s="64"/>
      <c r="E3" s="64"/>
      <c r="F3" s="64"/>
      <c r="G3" s="64"/>
    </row>
    <row r="4" spans="1:20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20" ht="18" customHeight="1" x14ac:dyDescent="0.2">
      <c r="B5" s="20" t="s">
        <v>32</v>
      </c>
      <c r="C5" s="20"/>
    </row>
    <row r="6" spans="1:20" ht="18" customHeight="1" x14ac:dyDescent="0.2">
      <c r="B6" s="20"/>
      <c r="C6" s="20"/>
    </row>
    <row r="7" spans="1:20" ht="26.25" customHeight="1" x14ac:dyDescent="0.2">
      <c r="B7" s="20" t="s">
        <v>33</v>
      </c>
      <c r="C7" s="20"/>
    </row>
    <row r="8" spans="1:20" ht="26.25" customHeight="1" x14ac:dyDescent="0.2">
      <c r="B8" s="20" t="s">
        <v>34</v>
      </c>
      <c r="C8" s="20"/>
    </row>
    <row r="9" spans="1:20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20" x14ac:dyDescent="0.2">
      <c r="A10" s="2"/>
      <c r="B10" s="1"/>
      <c r="C10" s="1"/>
      <c r="D10" s="2"/>
      <c r="E10" s="2"/>
      <c r="F10" s="2"/>
      <c r="G10" s="27"/>
      <c r="H10" s="63" t="s">
        <v>57</v>
      </c>
      <c r="I10" s="63"/>
      <c r="J10" s="63" t="s">
        <v>56</v>
      </c>
      <c r="K10" s="63"/>
      <c r="L10" s="63"/>
      <c r="M10" s="63"/>
      <c r="N10" s="63"/>
      <c r="O10" s="63"/>
    </row>
    <row r="11" spans="1:20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20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20" s="12" customFormat="1" ht="24" customHeight="1" x14ac:dyDescent="0.2">
      <c r="A13" s="17">
        <v>2</v>
      </c>
      <c r="B13" s="40" t="s">
        <v>63</v>
      </c>
      <c r="C13" s="41" t="s">
        <v>38</v>
      </c>
      <c r="D13" s="36" t="s">
        <v>2</v>
      </c>
      <c r="E13" s="37">
        <v>728</v>
      </c>
      <c r="F13" s="28">
        <f t="shared" ref="F13:F23" si="0">(H13+J13)/2</f>
        <v>1.595</v>
      </c>
      <c r="G13" s="29">
        <f t="shared" ref="G13:G23" si="1">E13*F13</f>
        <v>1161.1600000000001</v>
      </c>
      <c r="H13" s="28">
        <v>1.19</v>
      </c>
      <c r="I13" s="33">
        <f t="shared" ref="I13:I23" si="2">E13*H13</f>
        <v>866.31999999999994</v>
      </c>
      <c r="J13" s="34">
        <v>2</v>
      </c>
      <c r="K13" s="33">
        <f t="shared" ref="K13:K23" si="3">E13*J13</f>
        <v>1456</v>
      </c>
      <c r="L13" s="34"/>
      <c r="M13" s="33">
        <f t="shared" ref="M13:M23" si="4">E13*L13</f>
        <v>0</v>
      </c>
      <c r="N13" s="34"/>
      <c r="O13" s="33">
        <f t="shared" ref="O13:O23" si="5">E13*N13</f>
        <v>0</v>
      </c>
      <c r="Q13" s="12">
        <v>1517</v>
      </c>
      <c r="R13" s="48">
        <f>6*F17</f>
        <v>128.85000000000002</v>
      </c>
      <c r="T13" s="49"/>
    </row>
    <row r="14" spans="1:20" s="12" customFormat="1" ht="24" customHeight="1" x14ac:dyDescent="0.2">
      <c r="A14" s="17">
        <v>3</v>
      </c>
      <c r="B14" s="38" t="s">
        <v>59</v>
      </c>
      <c r="C14" s="41" t="s">
        <v>39</v>
      </c>
      <c r="D14" s="36" t="s">
        <v>2</v>
      </c>
      <c r="E14" s="37">
        <v>228</v>
      </c>
      <c r="F14" s="28">
        <f t="shared" si="0"/>
        <v>1.615</v>
      </c>
      <c r="G14" s="29">
        <f t="shared" si="1"/>
        <v>368.21999999999997</v>
      </c>
      <c r="H14" s="28">
        <v>1.23</v>
      </c>
      <c r="I14" s="33">
        <f t="shared" si="2"/>
        <v>280.44</v>
      </c>
      <c r="J14" s="34">
        <v>2</v>
      </c>
      <c r="K14" s="33">
        <f t="shared" si="3"/>
        <v>456</v>
      </c>
      <c r="L14" s="34"/>
      <c r="M14" s="33">
        <f t="shared" si="4"/>
        <v>0</v>
      </c>
      <c r="N14" s="34"/>
      <c r="O14" s="33">
        <f t="shared" si="5"/>
        <v>0</v>
      </c>
      <c r="Q14" s="12">
        <v>4430</v>
      </c>
      <c r="R14" s="48" t="e">
        <f>87*F17+#REF!+9*#REF!</f>
        <v>#REF!</v>
      </c>
    </row>
    <row r="15" spans="1:20" s="12" customFormat="1" ht="24" customHeight="1" x14ac:dyDescent="0.2">
      <c r="A15" s="17">
        <v>4</v>
      </c>
      <c r="B15" s="38" t="s">
        <v>60</v>
      </c>
      <c r="C15" s="41" t="s">
        <v>40</v>
      </c>
      <c r="D15" s="36" t="s">
        <v>2</v>
      </c>
      <c r="E15" s="37">
        <v>152</v>
      </c>
      <c r="F15" s="28">
        <f t="shared" si="0"/>
        <v>2.16</v>
      </c>
      <c r="G15" s="29">
        <f t="shared" si="1"/>
        <v>328.32000000000005</v>
      </c>
      <c r="H15" s="28">
        <v>1.83</v>
      </c>
      <c r="I15" s="33">
        <f t="shared" si="2"/>
        <v>278.16000000000003</v>
      </c>
      <c r="J15" s="34">
        <v>2.4900000000000002</v>
      </c>
      <c r="K15" s="33">
        <f t="shared" si="3"/>
        <v>378.48</v>
      </c>
      <c r="L15" s="34"/>
      <c r="M15" s="33">
        <f t="shared" si="4"/>
        <v>0</v>
      </c>
      <c r="N15" s="34"/>
      <c r="O15" s="33">
        <f t="shared" si="5"/>
        <v>0</v>
      </c>
      <c r="Q15" s="12">
        <v>3605</v>
      </c>
      <c r="R15" s="48" t="e">
        <f>21*#REF!+G13+G14+G15+G18</f>
        <v>#REF!</v>
      </c>
    </row>
    <row r="16" spans="1:20" s="12" customFormat="1" ht="24" customHeight="1" x14ac:dyDescent="0.2">
      <c r="A16" s="17">
        <v>5</v>
      </c>
      <c r="B16" s="38" t="s">
        <v>61</v>
      </c>
      <c r="C16" s="41" t="s">
        <v>41</v>
      </c>
      <c r="D16" s="36" t="s">
        <v>2</v>
      </c>
      <c r="E16" s="37">
        <v>24</v>
      </c>
      <c r="F16" s="28">
        <f t="shared" si="0"/>
        <v>5.0999999999999996</v>
      </c>
      <c r="G16" s="29">
        <f t="shared" si="1"/>
        <v>122.39999999999999</v>
      </c>
      <c r="H16" s="28">
        <v>7.3</v>
      </c>
      <c r="I16" s="33">
        <f t="shared" si="2"/>
        <v>175.2</v>
      </c>
      <c r="J16" s="34">
        <v>2.9</v>
      </c>
      <c r="K16" s="33">
        <f>E16*J16</f>
        <v>69.599999999999994</v>
      </c>
      <c r="L16" s="34"/>
      <c r="M16" s="33">
        <f t="shared" si="4"/>
        <v>0</v>
      </c>
      <c r="N16" s="34"/>
      <c r="O16" s="33">
        <f t="shared" si="5"/>
        <v>0</v>
      </c>
    </row>
    <row r="17" spans="1:16" s="12" customFormat="1" ht="24" customHeight="1" x14ac:dyDescent="0.2">
      <c r="A17" s="17">
        <v>6</v>
      </c>
      <c r="B17" s="38" t="s">
        <v>62</v>
      </c>
      <c r="C17" s="41" t="s">
        <v>44</v>
      </c>
      <c r="D17" s="36" t="s">
        <v>2</v>
      </c>
      <c r="E17" s="39">
        <v>3</v>
      </c>
      <c r="F17" s="28">
        <f t="shared" si="0"/>
        <v>21.475000000000001</v>
      </c>
      <c r="G17" s="29">
        <f t="shared" si="1"/>
        <v>64.425000000000011</v>
      </c>
      <c r="H17" s="28">
        <v>19.95</v>
      </c>
      <c r="I17" s="33">
        <f t="shared" si="2"/>
        <v>59.849999999999994</v>
      </c>
      <c r="J17" s="46">
        <v>23</v>
      </c>
      <c r="K17" s="47">
        <f t="shared" si="3"/>
        <v>69</v>
      </c>
      <c r="L17" s="34"/>
      <c r="M17" s="33">
        <f t="shared" si="4"/>
        <v>0</v>
      </c>
      <c r="N17" s="34"/>
      <c r="O17" s="33">
        <f t="shared" si="5"/>
        <v>0</v>
      </c>
    </row>
    <row r="18" spans="1:16" s="12" customFormat="1" ht="24" customHeight="1" x14ac:dyDescent="0.2">
      <c r="A18" s="17">
        <v>7</v>
      </c>
      <c r="B18" s="40" t="s">
        <v>64</v>
      </c>
      <c r="C18" s="41"/>
      <c r="D18" s="36" t="s">
        <v>2</v>
      </c>
      <c r="E18" s="39">
        <v>3</v>
      </c>
      <c r="F18" s="28">
        <f t="shared" si="0"/>
        <v>7.63</v>
      </c>
      <c r="G18" s="29">
        <f t="shared" si="1"/>
        <v>22.89</v>
      </c>
      <c r="H18" s="28">
        <v>7.26</v>
      </c>
      <c r="I18" s="33">
        <f t="shared" si="2"/>
        <v>21.78</v>
      </c>
      <c r="J18" s="46">
        <v>8</v>
      </c>
      <c r="K18" s="47">
        <f t="shared" si="3"/>
        <v>24</v>
      </c>
      <c r="L18" s="34"/>
      <c r="M18" s="33">
        <f t="shared" si="4"/>
        <v>0</v>
      </c>
      <c r="N18" s="34"/>
      <c r="O18" s="33">
        <f t="shared" si="5"/>
        <v>0</v>
      </c>
    </row>
    <row r="19" spans="1:16" s="12" customFormat="1" ht="24" customHeight="1" x14ac:dyDescent="0.2">
      <c r="A19" s="17">
        <v>8</v>
      </c>
      <c r="B19" s="40" t="s">
        <v>65</v>
      </c>
      <c r="C19" s="41"/>
      <c r="D19" s="36" t="s">
        <v>2</v>
      </c>
      <c r="E19" s="39">
        <v>6</v>
      </c>
      <c r="F19" s="28">
        <f t="shared" si="0"/>
        <v>13.48</v>
      </c>
      <c r="G19" s="29">
        <f t="shared" si="1"/>
        <v>80.88</v>
      </c>
      <c r="H19" s="28">
        <v>12.97</v>
      </c>
      <c r="I19" s="33">
        <f t="shared" si="2"/>
        <v>77.820000000000007</v>
      </c>
      <c r="J19" s="46">
        <v>13.99</v>
      </c>
      <c r="K19" s="47">
        <f t="shared" si="3"/>
        <v>83.94</v>
      </c>
      <c r="L19" s="34"/>
      <c r="M19" s="33">
        <f t="shared" si="4"/>
        <v>0</v>
      </c>
      <c r="N19" s="34"/>
      <c r="O19" s="33">
        <f t="shared" si="5"/>
        <v>0</v>
      </c>
    </row>
    <row r="20" spans="1:16" s="12" customFormat="1" ht="24" customHeight="1" x14ac:dyDescent="0.2">
      <c r="A20" s="17">
        <v>9</v>
      </c>
      <c r="B20" s="40" t="s">
        <v>51</v>
      </c>
      <c r="C20" s="41"/>
      <c r="D20" s="36" t="s">
        <v>2</v>
      </c>
      <c r="E20" s="39">
        <v>4</v>
      </c>
      <c r="F20" s="28">
        <f t="shared" si="0"/>
        <v>7.7250000000000005</v>
      </c>
      <c r="G20" s="29">
        <f t="shared" si="1"/>
        <v>30.900000000000002</v>
      </c>
      <c r="H20" s="28">
        <v>6.4</v>
      </c>
      <c r="I20" s="33">
        <f t="shared" si="2"/>
        <v>25.6</v>
      </c>
      <c r="J20" s="46">
        <v>9.0500000000000007</v>
      </c>
      <c r="K20" s="47">
        <f t="shared" si="3"/>
        <v>36.200000000000003</v>
      </c>
      <c r="L20" s="34"/>
      <c r="M20" s="33">
        <f t="shared" si="4"/>
        <v>0</v>
      </c>
      <c r="N20" s="34"/>
      <c r="O20" s="33">
        <f t="shared" si="5"/>
        <v>0</v>
      </c>
    </row>
    <row r="21" spans="1:16" s="12" customFormat="1" ht="39" customHeight="1" x14ac:dyDescent="0.2">
      <c r="A21" s="17">
        <v>10</v>
      </c>
      <c r="B21" s="58" t="s">
        <v>80</v>
      </c>
      <c r="C21" s="41"/>
      <c r="D21" s="59" t="s">
        <v>2</v>
      </c>
      <c r="E21" s="60">
        <v>2</v>
      </c>
      <c r="F21" s="61">
        <f t="shared" si="0"/>
        <v>150.5</v>
      </c>
      <c r="G21" s="62">
        <f t="shared" si="1"/>
        <v>301</v>
      </c>
      <c r="H21" s="61">
        <v>123</v>
      </c>
      <c r="I21" s="62">
        <f t="shared" si="2"/>
        <v>246</v>
      </c>
      <c r="J21" s="61">
        <v>178</v>
      </c>
      <c r="K21" s="62">
        <f t="shared" si="3"/>
        <v>356</v>
      </c>
      <c r="L21" s="34"/>
      <c r="M21" s="33">
        <f t="shared" si="4"/>
        <v>0</v>
      </c>
      <c r="N21" s="34"/>
      <c r="O21" s="33">
        <f t="shared" si="5"/>
        <v>0</v>
      </c>
      <c r="P21" s="12" t="s">
        <v>82</v>
      </c>
    </row>
    <row r="22" spans="1:16" s="12" customFormat="1" ht="24" customHeight="1" x14ac:dyDescent="0.2">
      <c r="A22" s="17">
        <v>11</v>
      </c>
      <c r="B22" s="38" t="s">
        <v>66</v>
      </c>
      <c r="C22" s="41"/>
      <c r="D22" s="36" t="s">
        <v>2</v>
      </c>
      <c r="E22" s="39">
        <v>6</v>
      </c>
      <c r="F22" s="28">
        <f t="shared" si="0"/>
        <v>89.265000000000001</v>
      </c>
      <c r="G22" s="29">
        <f t="shared" si="1"/>
        <v>535.59</v>
      </c>
      <c r="H22" s="28">
        <v>78.900000000000006</v>
      </c>
      <c r="I22" s="33">
        <f t="shared" si="2"/>
        <v>473.40000000000003</v>
      </c>
      <c r="J22" s="46">
        <v>99.63</v>
      </c>
      <c r="K22" s="47">
        <f t="shared" si="3"/>
        <v>597.78</v>
      </c>
      <c r="L22" s="34"/>
      <c r="M22" s="33">
        <f t="shared" si="4"/>
        <v>0</v>
      </c>
      <c r="N22" s="34"/>
      <c r="O22" s="33">
        <f t="shared" si="5"/>
        <v>0</v>
      </c>
    </row>
    <row r="23" spans="1:16" s="12" customFormat="1" ht="24" customHeight="1" x14ac:dyDescent="0.2">
      <c r="A23" s="17">
        <v>12</v>
      </c>
      <c r="B23" s="38" t="s">
        <v>81</v>
      </c>
      <c r="C23" s="41"/>
      <c r="D23" s="36" t="s">
        <v>2</v>
      </c>
      <c r="E23" s="39">
        <v>4</v>
      </c>
      <c r="F23" s="28">
        <f t="shared" si="0"/>
        <v>63.95</v>
      </c>
      <c r="G23" s="29">
        <f t="shared" si="1"/>
        <v>255.8</v>
      </c>
      <c r="H23" s="28">
        <v>66.900000000000006</v>
      </c>
      <c r="I23" s="33">
        <f t="shared" si="2"/>
        <v>267.60000000000002</v>
      </c>
      <c r="J23" s="46">
        <v>61</v>
      </c>
      <c r="K23" s="47">
        <f t="shared" si="3"/>
        <v>244</v>
      </c>
      <c r="L23" s="34"/>
      <c r="M23" s="33">
        <f t="shared" si="4"/>
        <v>0</v>
      </c>
      <c r="N23" s="34"/>
      <c r="O23" s="33">
        <f t="shared" si="5"/>
        <v>0</v>
      </c>
    </row>
    <row r="24" spans="1:16" s="12" customFormat="1" ht="22.5" customHeight="1" x14ac:dyDescent="0.2">
      <c r="A24" s="8"/>
      <c r="B24" s="9"/>
      <c r="C24" s="24"/>
      <c r="D24" s="10"/>
      <c r="E24" s="22"/>
      <c r="F24" s="30"/>
      <c r="G24" s="31">
        <f>SUM(G13:G23)</f>
        <v>3271.5850000000009</v>
      </c>
      <c r="H24" s="30"/>
      <c r="I24" s="31">
        <f>SUM(I13:I23)</f>
        <v>2772.1699999999996</v>
      </c>
      <c r="J24" s="30"/>
      <c r="K24" s="51">
        <f>SUM(K13:K23)</f>
        <v>3771</v>
      </c>
      <c r="L24" s="30"/>
      <c r="M24" s="31">
        <f>SUM(M13:M23)</f>
        <v>0</v>
      </c>
      <c r="N24" s="30"/>
      <c r="O24" s="31">
        <f>SUM(O13:O23)</f>
        <v>0</v>
      </c>
    </row>
    <row r="25" spans="1:16" s="7" customFormat="1" ht="20.25" hidden="1" customHeight="1" x14ac:dyDescent="0.2">
      <c r="A25" s="65" t="s">
        <v>10</v>
      </c>
      <c r="B25" s="66"/>
      <c r="C25" s="25"/>
      <c r="D25" s="67"/>
      <c r="E25" s="67"/>
      <c r="F25" s="35"/>
      <c r="G25" s="14"/>
      <c r="H25" s="35"/>
      <c r="I25" s="14"/>
      <c r="J25" s="35"/>
      <c r="K25" s="14"/>
      <c r="L25" s="35"/>
      <c r="M25" s="14"/>
      <c r="N25" s="35"/>
      <c r="O25" s="14"/>
    </row>
    <row r="26" spans="1:16" s="12" customFormat="1" ht="21.75" hidden="1" customHeight="1" x14ac:dyDescent="0.2">
      <c r="A26" s="17">
        <v>1</v>
      </c>
      <c r="B26" s="19" t="s">
        <v>15</v>
      </c>
      <c r="C26" s="19"/>
      <c r="D26" s="17" t="s">
        <v>12</v>
      </c>
      <c r="E26" s="21"/>
      <c r="F26" s="21"/>
      <c r="G26" s="16" t="e">
        <f>E26*#REF!</f>
        <v>#REF!</v>
      </c>
      <c r="H26" s="21"/>
      <c r="I26" s="16" t="e">
        <f>G26*#REF!</f>
        <v>#REF!</v>
      </c>
      <c r="J26" s="21"/>
      <c r="K26" s="16" t="e">
        <f>I26*#REF!</f>
        <v>#REF!</v>
      </c>
      <c r="L26" s="21"/>
      <c r="M26" s="16" t="e">
        <f>K26*#REF!</f>
        <v>#REF!</v>
      </c>
      <c r="N26" s="21"/>
      <c r="O26" s="16" t="e">
        <f>M26*#REF!</f>
        <v>#REF!</v>
      </c>
    </row>
    <row r="27" spans="1:16" s="12" customFormat="1" ht="21.75" hidden="1" customHeight="1" x14ac:dyDescent="0.2">
      <c r="A27" s="17">
        <v>2</v>
      </c>
      <c r="B27" s="19" t="s">
        <v>16</v>
      </c>
      <c r="C27" s="19"/>
      <c r="D27" s="17" t="s">
        <v>12</v>
      </c>
      <c r="E27" s="21"/>
      <c r="F27" s="21"/>
      <c r="G27" s="16" t="e">
        <f>E27*#REF!</f>
        <v>#REF!</v>
      </c>
      <c r="H27" s="21"/>
      <c r="I27" s="16" t="e">
        <f>G27*#REF!</f>
        <v>#REF!</v>
      </c>
      <c r="J27" s="21"/>
      <c r="K27" s="16" t="e">
        <f>I27*#REF!</f>
        <v>#REF!</v>
      </c>
      <c r="L27" s="21"/>
      <c r="M27" s="16" t="e">
        <f>K27*#REF!</f>
        <v>#REF!</v>
      </c>
      <c r="N27" s="21"/>
      <c r="O27" s="16" t="e">
        <f>M27*#REF!</f>
        <v>#REF!</v>
      </c>
    </row>
    <row r="28" spans="1:16" s="12" customFormat="1" ht="21.75" hidden="1" customHeight="1" x14ac:dyDescent="0.2">
      <c r="A28" s="17">
        <v>3</v>
      </c>
      <c r="B28" s="19" t="s">
        <v>17</v>
      </c>
      <c r="C28" s="19"/>
      <c r="D28" s="17" t="s">
        <v>12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6" s="12" customFormat="1" ht="21.75" hidden="1" customHeight="1" x14ac:dyDescent="0.2">
      <c r="A29" s="17">
        <v>4</v>
      </c>
      <c r="B29" s="13" t="s">
        <v>28</v>
      </c>
      <c r="C29" s="13"/>
      <c r="D29" s="17" t="s">
        <v>12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6" s="12" customFormat="1" ht="21.75" hidden="1" customHeight="1" x14ac:dyDescent="0.2">
      <c r="A30" s="17">
        <v>5</v>
      </c>
      <c r="B30" s="19" t="s">
        <v>13</v>
      </c>
      <c r="C30" s="19"/>
      <c r="D30" s="17" t="s">
        <v>2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6" s="12" customFormat="1" ht="21.75" hidden="1" customHeight="1" x14ac:dyDescent="0.2">
      <c r="A31" s="17">
        <v>6</v>
      </c>
      <c r="B31" s="19" t="s">
        <v>29</v>
      </c>
      <c r="C31" s="19"/>
      <c r="D31" s="17" t="s">
        <v>2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6" s="12" customFormat="1" ht="21.75" hidden="1" customHeight="1" x14ac:dyDescent="0.2">
      <c r="A32" s="17">
        <v>7</v>
      </c>
      <c r="B32" s="19" t="s">
        <v>26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8</v>
      </c>
      <c r="B33" s="19" t="s">
        <v>18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9</v>
      </c>
      <c r="B34" s="19" t="s">
        <v>19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21.75" hidden="1" customHeight="1" x14ac:dyDescent="0.2">
      <c r="A35" s="17">
        <v>10</v>
      </c>
      <c r="B35" s="19" t="s">
        <v>20</v>
      </c>
      <c r="C35" s="19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1.75" hidden="1" customHeight="1" x14ac:dyDescent="0.2">
      <c r="A36" s="17">
        <v>11</v>
      </c>
      <c r="B36" s="19" t="s">
        <v>21</v>
      </c>
      <c r="C36" s="19"/>
      <c r="D36" s="17" t="s">
        <v>2</v>
      </c>
      <c r="E36" s="21"/>
      <c r="F36" s="21"/>
      <c r="G36" s="16" t="e">
        <f>E36*#REF!</f>
        <v>#REF!</v>
      </c>
      <c r="H36" s="21"/>
      <c r="I36" s="16" t="e">
        <f>G36*#REF!</f>
        <v>#REF!</v>
      </c>
      <c r="J36" s="21"/>
      <c r="K36" s="16" t="e">
        <f>I36*#REF!</f>
        <v>#REF!</v>
      </c>
      <c r="L36" s="21"/>
      <c r="M36" s="16" t="e">
        <f>K36*#REF!</f>
        <v>#REF!</v>
      </c>
      <c r="N36" s="21"/>
      <c r="O36" s="16" t="e">
        <f>M36*#REF!</f>
        <v>#REF!</v>
      </c>
    </row>
    <row r="37" spans="1:15" s="12" customFormat="1" ht="21.75" hidden="1" customHeight="1" x14ac:dyDescent="0.2">
      <c r="A37" s="17">
        <v>12</v>
      </c>
      <c r="B37" s="15" t="s">
        <v>27</v>
      </c>
      <c r="C37" s="15"/>
      <c r="D37" s="17" t="s">
        <v>2</v>
      </c>
      <c r="E37" s="21"/>
      <c r="F37" s="21"/>
      <c r="G37" s="16" t="e">
        <f>E37*#REF!</f>
        <v>#REF!</v>
      </c>
      <c r="H37" s="21"/>
      <c r="I37" s="16" t="e">
        <f>G37*#REF!</f>
        <v>#REF!</v>
      </c>
      <c r="J37" s="21"/>
      <c r="K37" s="16" t="e">
        <f>I37*#REF!</f>
        <v>#REF!</v>
      </c>
      <c r="L37" s="21"/>
      <c r="M37" s="16" t="e">
        <f>K37*#REF!</f>
        <v>#REF!</v>
      </c>
      <c r="N37" s="21"/>
      <c r="O37" s="16" t="e">
        <f>M37*#REF!</f>
        <v>#REF!</v>
      </c>
    </row>
    <row r="38" spans="1:15" s="12" customFormat="1" ht="21.75" hidden="1" customHeight="1" x14ac:dyDescent="0.2">
      <c r="A38" s="17">
        <v>13</v>
      </c>
      <c r="B38" s="19" t="s">
        <v>22</v>
      </c>
      <c r="C38" s="19"/>
      <c r="D38" s="17" t="s">
        <v>2</v>
      </c>
      <c r="E38" s="21"/>
      <c r="F38" s="21"/>
      <c r="G38" s="16" t="e">
        <f>E38*#REF!</f>
        <v>#REF!</v>
      </c>
      <c r="H38" s="21"/>
      <c r="I38" s="16" t="e">
        <f>G38*#REF!</f>
        <v>#REF!</v>
      </c>
      <c r="J38" s="21"/>
      <c r="K38" s="16" t="e">
        <f>I38*#REF!</f>
        <v>#REF!</v>
      </c>
      <c r="L38" s="21"/>
      <c r="M38" s="16" t="e">
        <f>K38*#REF!</f>
        <v>#REF!</v>
      </c>
      <c r="N38" s="21"/>
      <c r="O38" s="16" t="e">
        <f>M38*#REF!</f>
        <v>#REF!</v>
      </c>
    </row>
    <row r="39" spans="1:15" s="12" customFormat="1" ht="21.75" hidden="1" customHeight="1" x14ac:dyDescent="0.2">
      <c r="A39" s="17">
        <v>14</v>
      </c>
      <c r="B39" s="19" t="s">
        <v>25</v>
      </c>
      <c r="C39" s="19"/>
      <c r="D39" s="17" t="s">
        <v>11</v>
      </c>
      <c r="E39" s="21"/>
      <c r="F39" s="21"/>
      <c r="G39" s="16" t="e">
        <f>E39*#REF!</f>
        <v>#REF!</v>
      </c>
      <c r="H39" s="21"/>
      <c r="I39" s="16" t="e">
        <f>G39*#REF!</f>
        <v>#REF!</v>
      </c>
      <c r="J39" s="21"/>
      <c r="K39" s="16" t="e">
        <f>I39*#REF!</f>
        <v>#REF!</v>
      </c>
      <c r="L39" s="21"/>
      <c r="M39" s="16" t="e">
        <f>K39*#REF!</f>
        <v>#REF!</v>
      </c>
      <c r="N39" s="21"/>
      <c r="O39" s="16" t="e">
        <f>M39*#REF!</f>
        <v>#REF!</v>
      </c>
    </row>
    <row r="40" spans="1:15" s="12" customFormat="1" ht="21.75" hidden="1" customHeight="1" x14ac:dyDescent="0.2">
      <c r="A40" s="17">
        <v>15</v>
      </c>
      <c r="B40" s="19" t="s">
        <v>23</v>
      </c>
      <c r="C40" s="19"/>
      <c r="D40" s="17" t="s">
        <v>11</v>
      </c>
      <c r="E40" s="21"/>
      <c r="F40" s="21"/>
      <c r="G40" s="16" t="e">
        <f>E40*#REF!</f>
        <v>#REF!</v>
      </c>
      <c r="H40" s="21"/>
      <c r="I40" s="16" t="e">
        <f>G40*#REF!</f>
        <v>#REF!</v>
      </c>
      <c r="J40" s="21"/>
      <c r="K40" s="16" t="e">
        <f>I40*#REF!</f>
        <v>#REF!</v>
      </c>
      <c r="L40" s="21"/>
      <c r="M40" s="16" t="e">
        <f>K40*#REF!</f>
        <v>#REF!</v>
      </c>
      <c r="N40" s="21"/>
      <c r="O40" s="16" t="e">
        <f>M40*#REF!</f>
        <v>#REF!</v>
      </c>
    </row>
    <row r="41" spans="1:15" s="12" customFormat="1" ht="21.75" hidden="1" customHeight="1" x14ac:dyDescent="0.2">
      <c r="A41" s="17">
        <v>16</v>
      </c>
      <c r="B41" s="19" t="s">
        <v>30</v>
      </c>
      <c r="C41" s="19"/>
      <c r="D41" s="17" t="s">
        <v>2</v>
      </c>
      <c r="E41" s="21"/>
      <c r="F41" s="21"/>
      <c r="G41" s="16" t="e">
        <f>E41*#REF!</f>
        <v>#REF!</v>
      </c>
      <c r="H41" s="21"/>
      <c r="I41" s="16" t="e">
        <f>G41*#REF!</f>
        <v>#REF!</v>
      </c>
      <c r="J41" s="21"/>
      <c r="K41" s="16" t="e">
        <f>I41*#REF!</f>
        <v>#REF!</v>
      </c>
      <c r="L41" s="21"/>
      <c r="M41" s="16" t="e">
        <f>K41*#REF!</f>
        <v>#REF!</v>
      </c>
      <c r="N41" s="21"/>
      <c r="O41" s="16" t="e">
        <f>M41*#REF!</f>
        <v>#REF!</v>
      </c>
    </row>
    <row r="42" spans="1:15" s="12" customFormat="1" ht="21.75" hidden="1" customHeight="1" x14ac:dyDescent="0.2">
      <c r="A42" s="17">
        <v>17</v>
      </c>
      <c r="B42" s="19" t="s">
        <v>24</v>
      </c>
      <c r="C42" s="19"/>
      <c r="D42" s="17" t="s">
        <v>2</v>
      </c>
      <c r="E42" s="21"/>
      <c r="F42" s="21"/>
      <c r="G42" s="16" t="e">
        <f>E42*#REF!</f>
        <v>#REF!</v>
      </c>
      <c r="H42" s="21"/>
      <c r="I42" s="16" t="e">
        <f>G42*#REF!</f>
        <v>#REF!</v>
      </c>
      <c r="J42" s="21"/>
      <c r="K42" s="16" t="e">
        <f>I42*#REF!</f>
        <v>#REF!</v>
      </c>
      <c r="L42" s="21"/>
      <c r="M42" s="16" t="e">
        <f>K42*#REF!</f>
        <v>#REF!</v>
      </c>
      <c r="N42" s="21"/>
      <c r="O42" s="16" t="e">
        <f>M42*#REF!</f>
        <v>#REF!</v>
      </c>
    </row>
    <row r="43" spans="1:15" s="12" customFormat="1" ht="21.75" hidden="1" customHeight="1" x14ac:dyDescent="0.2">
      <c r="A43" s="17">
        <v>18</v>
      </c>
      <c r="B43" s="19" t="s">
        <v>14</v>
      </c>
      <c r="C43" s="19"/>
      <c r="D43" s="17" t="s">
        <v>2</v>
      </c>
      <c r="E43" s="21"/>
      <c r="F43" s="21"/>
      <c r="G43" s="16" t="e">
        <f>E43*#REF!</f>
        <v>#REF!</v>
      </c>
      <c r="H43" s="21"/>
      <c r="I43" s="16" t="e">
        <f>G43*#REF!</f>
        <v>#REF!</v>
      </c>
      <c r="J43" s="21"/>
      <c r="K43" s="16" t="e">
        <f>I43*#REF!</f>
        <v>#REF!</v>
      </c>
      <c r="L43" s="21"/>
      <c r="M43" s="16" t="e">
        <f>K43*#REF!</f>
        <v>#REF!</v>
      </c>
      <c r="N43" s="21"/>
      <c r="O43" s="16" t="e">
        <f>M43*#REF!</f>
        <v>#REF!</v>
      </c>
    </row>
    <row r="44" spans="1:15" s="12" customFormat="1" ht="30.75" hidden="1" customHeight="1" x14ac:dyDescent="0.2">
      <c r="A44" s="17">
        <v>19</v>
      </c>
      <c r="B44" s="15" t="s">
        <v>31</v>
      </c>
      <c r="C44" s="15"/>
      <c r="D44" s="17" t="s">
        <v>2</v>
      </c>
      <c r="E44" s="21"/>
      <c r="F44" s="21"/>
      <c r="G44" s="16" t="e">
        <f>E44*#REF!</f>
        <v>#REF!</v>
      </c>
      <c r="H44" s="21"/>
      <c r="I44" s="16" t="e">
        <f>G44*#REF!</f>
        <v>#REF!</v>
      </c>
      <c r="J44" s="21"/>
      <c r="K44" s="16" t="e">
        <f>I44*#REF!</f>
        <v>#REF!</v>
      </c>
      <c r="L44" s="21"/>
      <c r="M44" s="16" t="e">
        <f>K44*#REF!</f>
        <v>#REF!</v>
      </c>
      <c r="N44" s="21"/>
      <c r="O44" s="16" t="e">
        <f>M44*#REF!</f>
        <v>#REF!</v>
      </c>
    </row>
    <row r="45" spans="1:15" s="12" customFormat="1" ht="22.5" hidden="1" customHeight="1" x14ac:dyDescent="0.2">
      <c r="A45" s="8"/>
      <c r="B45" s="9"/>
      <c r="C45" s="24"/>
      <c r="D45" s="10"/>
      <c r="E45" s="22"/>
      <c r="F45" s="22"/>
      <c r="G45" s="11" t="e">
        <f>SUM(G26:G44)</f>
        <v>#REF!</v>
      </c>
      <c r="H45" s="22"/>
      <c r="I45" s="11" t="e">
        <f>SUM(I26:I44)</f>
        <v>#REF!</v>
      </c>
      <c r="J45" s="22"/>
      <c r="K45" s="11" t="e">
        <f>SUM(K26:K44)</f>
        <v>#REF!</v>
      </c>
      <c r="L45" s="22"/>
      <c r="M45" s="11" t="e">
        <f>SUM(M26:M44)</f>
        <v>#REF!</v>
      </c>
      <c r="N45" s="22"/>
      <c r="O45" s="11" t="e">
        <f>SUM(O26:O44)</f>
        <v>#REF!</v>
      </c>
    </row>
    <row r="46" spans="1:15" hidden="1" x14ac:dyDescent="0.2"/>
    <row r="48" spans="1:15" x14ac:dyDescent="0.2">
      <c r="B48" s="50"/>
    </row>
  </sheetData>
  <mergeCells count="7">
    <mergeCell ref="L10:M10"/>
    <mergeCell ref="N10:O10"/>
    <mergeCell ref="A25:B25"/>
    <mergeCell ref="D25:E25"/>
    <mergeCell ref="B3:G3"/>
    <mergeCell ref="H10:I10"/>
    <mergeCell ref="J10:K10"/>
  </mergeCells>
  <conditionalFormatting sqref="G11 G2">
    <cfRule type="cellIs" dxfId="19" priority="10" stopIfTrue="1" operator="equal">
      <formula>0</formula>
    </cfRule>
  </conditionalFormatting>
  <conditionalFormatting sqref="G4:G9">
    <cfRule type="cellIs" dxfId="18" priority="9" stopIfTrue="1" operator="equal">
      <formula>0</formula>
    </cfRule>
  </conditionalFormatting>
  <conditionalFormatting sqref="I11 I2">
    <cfRule type="cellIs" dxfId="17" priority="8" stopIfTrue="1" operator="equal">
      <formula>0</formula>
    </cfRule>
  </conditionalFormatting>
  <conditionalFormatting sqref="I4:I9">
    <cfRule type="cellIs" dxfId="16" priority="7" stopIfTrue="1" operator="equal">
      <formula>0</formula>
    </cfRule>
  </conditionalFormatting>
  <conditionalFormatting sqref="K11 K2">
    <cfRule type="cellIs" dxfId="15" priority="6" stopIfTrue="1" operator="equal">
      <formula>0</formula>
    </cfRule>
  </conditionalFormatting>
  <conditionalFormatting sqref="K4:K9">
    <cfRule type="cellIs" dxfId="14" priority="5" stopIfTrue="1" operator="equal">
      <formula>0</formula>
    </cfRule>
  </conditionalFormatting>
  <conditionalFormatting sqref="M11 M2">
    <cfRule type="cellIs" dxfId="13" priority="4" stopIfTrue="1" operator="equal">
      <formula>0</formula>
    </cfRule>
  </conditionalFormatting>
  <conditionalFormatting sqref="M4:M9">
    <cfRule type="cellIs" dxfId="12" priority="3" stopIfTrue="1" operator="equal">
      <formula>0</formula>
    </cfRule>
  </conditionalFormatting>
  <conditionalFormatting sqref="O11 O2">
    <cfRule type="cellIs" dxfId="11" priority="2" stopIfTrue="1" operator="equal">
      <formula>0</formula>
    </cfRule>
  </conditionalFormatting>
  <conditionalFormatting sqref="O4:O9">
    <cfRule type="cellIs" dxfId="10" priority="1" stopIfTrue="1" operator="equal">
      <formula>0</formula>
    </cfRule>
  </conditionalFormatting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U10" sqref="U10"/>
    </sheetView>
  </sheetViews>
  <sheetFormatPr defaultRowHeight="12.75" x14ac:dyDescent="0.2"/>
  <cols>
    <col min="2" max="2" width="47.140625" customWidth="1"/>
    <col min="3" max="3" width="17.28515625" hidden="1" customWidth="1"/>
    <col min="7" max="7" width="18.28515625" customWidth="1"/>
    <col min="8" max="8" width="11.28515625" customWidth="1"/>
    <col min="9" max="9" width="12.140625" customWidth="1"/>
    <col min="11" max="11" width="12.42578125" customWidth="1"/>
    <col min="12" max="15" width="0" hidden="1" customWidth="1"/>
    <col min="17" max="18" width="0" hidden="1" customWidth="1"/>
  </cols>
  <sheetData>
    <row r="1" spans="1:18" s="20" customFormat="1" x14ac:dyDescent="0.2">
      <c r="B1" s="23"/>
      <c r="C1" s="23"/>
    </row>
    <row r="2" spans="1:18" s="20" customFormat="1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8" s="20" customFormat="1" ht="12.75" customHeight="1" x14ac:dyDescent="0.2">
      <c r="A3" s="2"/>
      <c r="B3" s="64" t="s">
        <v>84</v>
      </c>
      <c r="C3" s="64"/>
      <c r="D3" s="64"/>
      <c r="E3" s="64"/>
      <c r="F3" s="64"/>
      <c r="G3" s="64"/>
    </row>
    <row r="4" spans="1:18" s="20" customFormat="1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8" s="20" customFormat="1" ht="18" customHeight="1" x14ac:dyDescent="0.2">
      <c r="B5" s="20" t="s">
        <v>32</v>
      </c>
    </row>
    <row r="6" spans="1:18" s="20" customFormat="1" ht="18" customHeight="1" x14ac:dyDescent="0.2"/>
    <row r="7" spans="1:18" s="20" customFormat="1" ht="26.25" customHeight="1" x14ac:dyDescent="0.2">
      <c r="B7" s="20" t="s">
        <v>33</v>
      </c>
    </row>
    <row r="8" spans="1:18" s="20" customFormat="1" ht="26.25" customHeight="1" x14ac:dyDescent="0.2">
      <c r="B8" s="20" t="s">
        <v>34</v>
      </c>
    </row>
    <row r="9" spans="1:18" s="20" customFormat="1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8" s="20" customFormat="1" x14ac:dyDescent="0.2">
      <c r="A10" s="2"/>
      <c r="B10" s="1"/>
      <c r="C10" s="1"/>
      <c r="D10" s="2"/>
      <c r="E10" s="2"/>
      <c r="F10" s="2"/>
      <c r="G10" s="27"/>
      <c r="H10" s="63" t="s">
        <v>57</v>
      </c>
      <c r="I10" s="63"/>
      <c r="J10" s="63" t="s">
        <v>56</v>
      </c>
      <c r="K10" s="63"/>
      <c r="L10" s="63"/>
      <c r="M10" s="63"/>
      <c r="N10" s="63"/>
      <c r="O10" s="63"/>
    </row>
    <row r="11" spans="1:18" s="20" customFormat="1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8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8" s="12" customFormat="1" ht="24" customHeight="1" x14ac:dyDescent="0.2">
      <c r="A13" s="17">
        <v>1</v>
      </c>
      <c r="B13" s="40" t="s">
        <v>67</v>
      </c>
      <c r="C13" s="41" t="s">
        <v>37</v>
      </c>
      <c r="D13" s="36" t="s">
        <v>2</v>
      </c>
      <c r="E13" s="37">
        <v>34</v>
      </c>
      <c r="F13" s="28">
        <f>(H13+J13)/2</f>
        <v>21.305</v>
      </c>
      <c r="G13" s="29">
        <f>E13*F13</f>
        <v>724.37</v>
      </c>
      <c r="H13" s="28">
        <v>19.95</v>
      </c>
      <c r="I13" s="33">
        <f>E13*H13</f>
        <v>678.3</v>
      </c>
      <c r="J13" s="34">
        <v>22.66</v>
      </c>
      <c r="K13" s="33">
        <f>E13*J13</f>
        <v>770.44</v>
      </c>
      <c r="L13" s="34"/>
      <c r="M13" s="33">
        <f>E13*L13</f>
        <v>0</v>
      </c>
      <c r="N13" s="34"/>
      <c r="O13" s="33">
        <f>E13*N13</f>
        <v>0</v>
      </c>
      <c r="Q13" s="12">
        <v>1156</v>
      </c>
      <c r="R13" s="48" t="e">
        <f>#REF!</f>
        <v>#REF!</v>
      </c>
    </row>
    <row r="14" spans="1:18" s="12" customFormat="1" ht="24" customHeight="1" x14ac:dyDescent="0.2">
      <c r="A14" s="17">
        <v>2</v>
      </c>
      <c r="B14" s="40" t="s">
        <v>58</v>
      </c>
      <c r="C14" s="41"/>
      <c r="D14" s="36" t="s">
        <v>2</v>
      </c>
      <c r="E14" s="39">
        <v>30</v>
      </c>
      <c r="F14" s="28">
        <f t="shared" ref="F14" si="0">(H14+J14)/2</f>
        <v>7.5949999999999998</v>
      </c>
      <c r="G14" s="29">
        <f t="shared" ref="G14" si="1">E14*F14</f>
        <v>227.85</v>
      </c>
      <c r="H14" s="28">
        <v>7.3</v>
      </c>
      <c r="I14" s="33">
        <f t="shared" ref="I14" si="2">E14*H14</f>
        <v>219</v>
      </c>
      <c r="J14" s="34">
        <v>7.89</v>
      </c>
      <c r="K14" s="33">
        <f t="shared" ref="K14" si="3">E14*J14</f>
        <v>236.7</v>
      </c>
      <c r="L14" s="34"/>
      <c r="M14" s="33">
        <f t="shared" ref="M14" si="4">E14*L14</f>
        <v>0</v>
      </c>
      <c r="N14" s="34"/>
      <c r="O14" s="33">
        <f t="shared" ref="O14" si="5">E14*N14</f>
        <v>0</v>
      </c>
    </row>
    <row r="15" spans="1:18" s="12" customFormat="1" ht="22.5" customHeight="1" x14ac:dyDescent="0.2">
      <c r="A15" s="8"/>
      <c r="B15" s="9"/>
      <c r="C15" s="24"/>
      <c r="D15" s="10"/>
      <c r="E15" s="22"/>
      <c r="F15" s="30"/>
      <c r="G15" s="31">
        <f>SUM(G13:G14)</f>
        <v>952.22</v>
      </c>
      <c r="H15" s="30"/>
      <c r="I15" s="31">
        <f>SUM(I13:I14)</f>
        <v>897.3</v>
      </c>
      <c r="J15" s="30"/>
      <c r="K15" s="51">
        <f>SUM(K13:K14)</f>
        <v>1007.1400000000001</v>
      </c>
      <c r="L15" s="30"/>
      <c r="M15" s="31">
        <f>SUM(M13:M14)</f>
        <v>0</v>
      </c>
      <c r="N15" s="30"/>
      <c r="O15" s="31">
        <f>SUM(O13:O14)</f>
        <v>0</v>
      </c>
    </row>
    <row r="16" spans="1:18" s="7" customFormat="1" ht="20.25" hidden="1" customHeight="1" x14ac:dyDescent="0.2">
      <c r="A16" s="65" t="s">
        <v>10</v>
      </c>
      <c r="B16" s="66"/>
      <c r="C16" s="25"/>
      <c r="D16" s="67"/>
      <c r="E16" s="67"/>
      <c r="F16" s="54"/>
      <c r="G16" s="14"/>
      <c r="H16" s="54"/>
      <c r="I16" s="14"/>
      <c r="J16" s="54"/>
      <c r="K16" s="14"/>
      <c r="L16" s="54"/>
      <c r="M16" s="14"/>
      <c r="N16" s="54"/>
      <c r="O16" s="14"/>
    </row>
    <row r="17" spans="1:15" s="12" customFormat="1" ht="21.75" hidden="1" customHeight="1" x14ac:dyDescent="0.2">
      <c r="A17" s="17">
        <v>1</v>
      </c>
      <c r="B17" s="19" t="s">
        <v>15</v>
      </c>
      <c r="C17" s="19"/>
      <c r="D17" s="17" t="s">
        <v>12</v>
      </c>
      <c r="E17" s="21"/>
      <c r="F17" s="21"/>
      <c r="G17" s="16" t="e">
        <f>E17*#REF!</f>
        <v>#REF!</v>
      </c>
      <c r="H17" s="21"/>
      <c r="I17" s="16" t="e">
        <f>G17*#REF!</f>
        <v>#REF!</v>
      </c>
      <c r="J17" s="21"/>
      <c r="K17" s="16" t="e">
        <f>I17*#REF!</f>
        <v>#REF!</v>
      </c>
      <c r="L17" s="21"/>
      <c r="M17" s="16" t="e">
        <f>K17*#REF!</f>
        <v>#REF!</v>
      </c>
      <c r="N17" s="21"/>
      <c r="O17" s="16" t="e">
        <f>M17*#REF!</f>
        <v>#REF!</v>
      </c>
    </row>
    <row r="18" spans="1:15" s="12" customFormat="1" ht="21.75" hidden="1" customHeight="1" x14ac:dyDescent="0.2">
      <c r="A18" s="17">
        <v>2</v>
      </c>
      <c r="B18" s="19" t="s">
        <v>16</v>
      </c>
      <c r="C18" s="19"/>
      <c r="D18" s="17" t="s">
        <v>12</v>
      </c>
      <c r="E18" s="21"/>
      <c r="F18" s="21"/>
      <c r="G18" s="16" t="e">
        <f>E18*#REF!</f>
        <v>#REF!</v>
      </c>
      <c r="H18" s="21"/>
      <c r="I18" s="16" t="e">
        <f>G18*#REF!</f>
        <v>#REF!</v>
      </c>
      <c r="J18" s="21"/>
      <c r="K18" s="16" t="e">
        <f>I18*#REF!</f>
        <v>#REF!</v>
      </c>
      <c r="L18" s="21"/>
      <c r="M18" s="16" t="e">
        <f>K18*#REF!</f>
        <v>#REF!</v>
      </c>
      <c r="N18" s="21"/>
      <c r="O18" s="16" t="e">
        <f>M18*#REF!</f>
        <v>#REF!</v>
      </c>
    </row>
    <row r="19" spans="1:15" s="12" customFormat="1" ht="21.75" hidden="1" customHeight="1" x14ac:dyDescent="0.2">
      <c r="A19" s="17">
        <v>3</v>
      </c>
      <c r="B19" s="19" t="s">
        <v>17</v>
      </c>
      <c r="C19" s="19"/>
      <c r="D19" s="17" t="s">
        <v>12</v>
      </c>
      <c r="E19" s="21"/>
      <c r="F19" s="21"/>
      <c r="G19" s="16" t="e">
        <f>E19*#REF!</f>
        <v>#REF!</v>
      </c>
      <c r="H19" s="21"/>
      <c r="I19" s="16" t="e">
        <f>G19*#REF!</f>
        <v>#REF!</v>
      </c>
      <c r="J19" s="21"/>
      <c r="K19" s="16" t="e">
        <f>I19*#REF!</f>
        <v>#REF!</v>
      </c>
      <c r="L19" s="21"/>
      <c r="M19" s="16" t="e">
        <f>K19*#REF!</f>
        <v>#REF!</v>
      </c>
      <c r="N19" s="21"/>
      <c r="O19" s="16" t="e">
        <f>M19*#REF!</f>
        <v>#REF!</v>
      </c>
    </row>
    <row r="20" spans="1:15" s="12" customFormat="1" ht="21.75" hidden="1" customHeight="1" x14ac:dyDescent="0.2">
      <c r="A20" s="17">
        <v>4</v>
      </c>
      <c r="B20" s="13" t="s">
        <v>28</v>
      </c>
      <c r="C20" s="13"/>
      <c r="D20" s="17" t="s">
        <v>12</v>
      </c>
      <c r="E20" s="21"/>
      <c r="F20" s="21"/>
      <c r="G20" s="16" t="e">
        <f>E20*#REF!</f>
        <v>#REF!</v>
      </c>
      <c r="H20" s="21"/>
      <c r="I20" s="16" t="e">
        <f>G20*#REF!</f>
        <v>#REF!</v>
      </c>
      <c r="J20" s="21"/>
      <c r="K20" s="16" t="e">
        <f>I20*#REF!</f>
        <v>#REF!</v>
      </c>
      <c r="L20" s="21"/>
      <c r="M20" s="16" t="e">
        <f>K20*#REF!</f>
        <v>#REF!</v>
      </c>
      <c r="N20" s="21"/>
      <c r="O20" s="16" t="e">
        <f>M20*#REF!</f>
        <v>#REF!</v>
      </c>
    </row>
    <row r="21" spans="1:15" s="12" customFormat="1" ht="21.75" hidden="1" customHeight="1" x14ac:dyDescent="0.2">
      <c r="A21" s="17">
        <v>5</v>
      </c>
      <c r="B21" s="19" t="s">
        <v>13</v>
      </c>
      <c r="C21" s="19"/>
      <c r="D21" s="17" t="s">
        <v>2</v>
      </c>
      <c r="E21" s="21"/>
      <c r="F21" s="21"/>
      <c r="G21" s="16" t="e">
        <f>E21*#REF!</f>
        <v>#REF!</v>
      </c>
      <c r="H21" s="21"/>
      <c r="I21" s="16" t="e">
        <f>G21*#REF!</f>
        <v>#REF!</v>
      </c>
      <c r="J21" s="21"/>
      <c r="K21" s="16" t="e">
        <f>I21*#REF!</f>
        <v>#REF!</v>
      </c>
      <c r="L21" s="21"/>
      <c r="M21" s="16" t="e">
        <f>K21*#REF!</f>
        <v>#REF!</v>
      </c>
      <c r="N21" s="21"/>
      <c r="O21" s="16" t="e">
        <f>M21*#REF!</f>
        <v>#REF!</v>
      </c>
    </row>
    <row r="22" spans="1:15" s="12" customFormat="1" ht="21.75" hidden="1" customHeight="1" x14ac:dyDescent="0.2">
      <c r="A22" s="17">
        <v>6</v>
      </c>
      <c r="B22" s="19" t="s">
        <v>29</v>
      </c>
      <c r="C22" s="19"/>
      <c r="D22" s="17" t="s">
        <v>2</v>
      </c>
      <c r="E22" s="21"/>
      <c r="F22" s="21"/>
      <c r="G22" s="16" t="e">
        <f>E22*#REF!</f>
        <v>#REF!</v>
      </c>
      <c r="H22" s="21"/>
      <c r="I22" s="16" t="e">
        <f>G22*#REF!</f>
        <v>#REF!</v>
      </c>
      <c r="J22" s="21"/>
      <c r="K22" s="16" t="e">
        <f>I22*#REF!</f>
        <v>#REF!</v>
      </c>
      <c r="L22" s="21"/>
      <c r="M22" s="16" t="e">
        <f>K22*#REF!</f>
        <v>#REF!</v>
      </c>
      <c r="N22" s="21"/>
      <c r="O22" s="16" t="e">
        <f>M22*#REF!</f>
        <v>#REF!</v>
      </c>
    </row>
    <row r="23" spans="1:15" s="12" customFormat="1" ht="21.75" hidden="1" customHeight="1" x14ac:dyDescent="0.2">
      <c r="A23" s="17">
        <v>7</v>
      </c>
      <c r="B23" s="19" t="s">
        <v>26</v>
      </c>
      <c r="C23" s="19"/>
      <c r="D23" s="17" t="s">
        <v>2</v>
      </c>
      <c r="E23" s="21"/>
      <c r="F23" s="21"/>
      <c r="G23" s="16" t="e">
        <f>E23*#REF!</f>
        <v>#REF!</v>
      </c>
      <c r="H23" s="21"/>
      <c r="I23" s="16" t="e">
        <f>G23*#REF!</f>
        <v>#REF!</v>
      </c>
      <c r="J23" s="21"/>
      <c r="K23" s="16" t="e">
        <f>I23*#REF!</f>
        <v>#REF!</v>
      </c>
      <c r="L23" s="21"/>
      <c r="M23" s="16" t="e">
        <f>K23*#REF!</f>
        <v>#REF!</v>
      </c>
      <c r="N23" s="21"/>
      <c r="O23" s="16" t="e">
        <f>M23*#REF!</f>
        <v>#REF!</v>
      </c>
    </row>
    <row r="24" spans="1:15" s="12" customFormat="1" ht="21.75" hidden="1" customHeight="1" x14ac:dyDescent="0.2">
      <c r="A24" s="17">
        <v>8</v>
      </c>
      <c r="B24" s="19" t="s">
        <v>18</v>
      </c>
      <c r="C24" s="19"/>
      <c r="D24" s="17" t="s">
        <v>2</v>
      </c>
      <c r="E24" s="21"/>
      <c r="F24" s="21"/>
      <c r="G24" s="16" t="e">
        <f>E24*#REF!</f>
        <v>#REF!</v>
      </c>
      <c r="H24" s="21"/>
      <c r="I24" s="16" t="e">
        <f>G24*#REF!</f>
        <v>#REF!</v>
      </c>
      <c r="J24" s="21"/>
      <c r="K24" s="16" t="e">
        <f>I24*#REF!</f>
        <v>#REF!</v>
      </c>
      <c r="L24" s="21"/>
      <c r="M24" s="16" t="e">
        <f>K24*#REF!</f>
        <v>#REF!</v>
      </c>
      <c r="N24" s="21"/>
      <c r="O24" s="16" t="e">
        <f>M24*#REF!</f>
        <v>#REF!</v>
      </c>
    </row>
    <row r="25" spans="1:15" s="12" customFormat="1" ht="21.75" hidden="1" customHeight="1" x14ac:dyDescent="0.2">
      <c r="A25" s="17">
        <v>9</v>
      </c>
      <c r="B25" s="19" t="s">
        <v>19</v>
      </c>
      <c r="C25" s="19"/>
      <c r="D25" s="17" t="s">
        <v>2</v>
      </c>
      <c r="E25" s="21"/>
      <c r="F25" s="21"/>
      <c r="G25" s="16" t="e">
        <f>E25*#REF!</f>
        <v>#REF!</v>
      </c>
      <c r="H25" s="21"/>
      <c r="I25" s="16" t="e">
        <f>G25*#REF!</f>
        <v>#REF!</v>
      </c>
      <c r="J25" s="21"/>
      <c r="K25" s="16" t="e">
        <f>I25*#REF!</f>
        <v>#REF!</v>
      </c>
      <c r="L25" s="21"/>
      <c r="M25" s="16" t="e">
        <f>K25*#REF!</f>
        <v>#REF!</v>
      </c>
      <c r="N25" s="21"/>
      <c r="O25" s="16" t="e">
        <f>M25*#REF!</f>
        <v>#REF!</v>
      </c>
    </row>
    <row r="26" spans="1:15" s="12" customFormat="1" ht="21.75" hidden="1" customHeight="1" x14ac:dyDescent="0.2">
      <c r="A26" s="17">
        <v>10</v>
      </c>
      <c r="B26" s="19" t="s">
        <v>20</v>
      </c>
      <c r="C26" s="19"/>
      <c r="D26" s="17" t="s">
        <v>2</v>
      </c>
      <c r="E26" s="21"/>
      <c r="F26" s="21"/>
      <c r="G26" s="16" t="e">
        <f>E26*#REF!</f>
        <v>#REF!</v>
      </c>
      <c r="H26" s="21"/>
      <c r="I26" s="16" t="e">
        <f>G26*#REF!</f>
        <v>#REF!</v>
      </c>
      <c r="J26" s="21"/>
      <c r="K26" s="16" t="e">
        <f>I26*#REF!</f>
        <v>#REF!</v>
      </c>
      <c r="L26" s="21"/>
      <c r="M26" s="16" t="e">
        <f>K26*#REF!</f>
        <v>#REF!</v>
      </c>
      <c r="N26" s="21"/>
      <c r="O26" s="16" t="e">
        <f>M26*#REF!</f>
        <v>#REF!</v>
      </c>
    </row>
    <row r="27" spans="1:15" s="12" customFormat="1" ht="21.75" hidden="1" customHeight="1" x14ac:dyDescent="0.2">
      <c r="A27" s="17">
        <v>11</v>
      </c>
      <c r="B27" s="19" t="s">
        <v>21</v>
      </c>
      <c r="C27" s="19"/>
      <c r="D27" s="17" t="s">
        <v>2</v>
      </c>
      <c r="E27" s="21"/>
      <c r="F27" s="21"/>
      <c r="G27" s="16" t="e">
        <f>E27*#REF!</f>
        <v>#REF!</v>
      </c>
      <c r="H27" s="21"/>
      <c r="I27" s="16" t="e">
        <f>G27*#REF!</f>
        <v>#REF!</v>
      </c>
      <c r="J27" s="21"/>
      <c r="K27" s="16" t="e">
        <f>I27*#REF!</f>
        <v>#REF!</v>
      </c>
      <c r="L27" s="21"/>
      <c r="M27" s="16" t="e">
        <f>K27*#REF!</f>
        <v>#REF!</v>
      </c>
      <c r="N27" s="21"/>
      <c r="O27" s="16" t="e">
        <f>M27*#REF!</f>
        <v>#REF!</v>
      </c>
    </row>
    <row r="28" spans="1:15" s="12" customFormat="1" ht="21.75" hidden="1" customHeight="1" x14ac:dyDescent="0.2">
      <c r="A28" s="17">
        <v>12</v>
      </c>
      <c r="B28" s="15" t="s">
        <v>27</v>
      </c>
      <c r="C28" s="15"/>
      <c r="D28" s="17" t="s">
        <v>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5" s="12" customFormat="1" ht="21.75" hidden="1" customHeight="1" x14ac:dyDescent="0.2">
      <c r="A29" s="17">
        <v>13</v>
      </c>
      <c r="B29" s="19" t="s">
        <v>22</v>
      </c>
      <c r="C29" s="19"/>
      <c r="D29" s="17" t="s">
        <v>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5" s="12" customFormat="1" ht="21.75" hidden="1" customHeight="1" x14ac:dyDescent="0.2">
      <c r="A30" s="17">
        <v>14</v>
      </c>
      <c r="B30" s="19" t="s">
        <v>25</v>
      </c>
      <c r="C30" s="19"/>
      <c r="D30" s="17" t="s">
        <v>11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5" s="12" customFormat="1" ht="21.75" hidden="1" customHeight="1" x14ac:dyDescent="0.2">
      <c r="A31" s="17">
        <v>15</v>
      </c>
      <c r="B31" s="19" t="s">
        <v>23</v>
      </c>
      <c r="C31" s="19"/>
      <c r="D31" s="17" t="s">
        <v>11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5" s="12" customFormat="1" ht="21.75" hidden="1" customHeight="1" x14ac:dyDescent="0.2">
      <c r="A32" s="17">
        <v>16</v>
      </c>
      <c r="B32" s="19" t="s">
        <v>30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17</v>
      </c>
      <c r="B33" s="19" t="s">
        <v>24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18</v>
      </c>
      <c r="B34" s="19" t="s">
        <v>14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30.75" hidden="1" customHeight="1" x14ac:dyDescent="0.2">
      <c r="A35" s="17">
        <v>19</v>
      </c>
      <c r="B35" s="15" t="s">
        <v>31</v>
      </c>
      <c r="C35" s="15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2.5" hidden="1" customHeight="1" x14ac:dyDescent="0.2">
      <c r="A36" s="8"/>
      <c r="B36" s="9"/>
      <c r="C36" s="24"/>
      <c r="D36" s="10"/>
      <c r="E36" s="22"/>
      <c r="F36" s="22"/>
      <c r="G36" s="11" t="e">
        <f>SUM(G17:G35)</f>
        <v>#REF!</v>
      </c>
      <c r="H36" s="22"/>
      <c r="I36" s="11" t="e">
        <f>SUM(I17:I35)</f>
        <v>#REF!</v>
      </c>
      <c r="J36" s="22"/>
      <c r="K36" s="11" t="e">
        <f>SUM(K17:K35)</f>
        <v>#REF!</v>
      </c>
      <c r="L36" s="22"/>
      <c r="M36" s="11" t="e">
        <f>SUM(M17:M35)</f>
        <v>#REF!</v>
      </c>
      <c r="N36" s="22"/>
      <c r="O36" s="11" t="e">
        <f>SUM(O17:O35)</f>
        <v>#REF!</v>
      </c>
    </row>
    <row r="37" spans="1:15" s="20" customFormat="1" hidden="1" x14ac:dyDescent="0.2">
      <c r="B37" s="23"/>
      <c r="C37" s="23"/>
    </row>
    <row r="38" spans="1:15" s="20" customFormat="1" x14ac:dyDescent="0.2">
      <c r="B38" s="23"/>
      <c r="C38" s="23"/>
    </row>
  </sheetData>
  <mergeCells count="7">
    <mergeCell ref="L10:M10"/>
    <mergeCell ref="N10:O10"/>
    <mergeCell ref="A16:B16"/>
    <mergeCell ref="D16:E16"/>
    <mergeCell ref="B3:G3"/>
    <mergeCell ref="H10:I10"/>
    <mergeCell ref="J10:K10"/>
  </mergeCells>
  <conditionalFormatting sqref="G11 G2">
    <cfRule type="cellIs" dxfId="9" priority="10" stopIfTrue="1" operator="equal">
      <formula>0</formula>
    </cfRule>
  </conditionalFormatting>
  <conditionalFormatting sqref="G4:G9">
    <cfRule type="cellIs" dxfId="8" priority="9" stopIfTrue="1" operator="equal">
      <formula>0</formula>
    </cfRule>
  </conditionalFormatting>
  <conditionalFormatting sqref="I11 I2">
    <cfRule type="cellIs" dxfId="7" priority="8" stopIfTrue="1" operator="equal">
      <formula>0</formula>
    </cfRule>
  </conditionalFormatting>
  <conditionalFormatting sqref="I4:I9">
    <cfRule type="cellIs" dxfId="6" priority="7" stopIfTrue="1" operator="equal">
      <formula>0</formula>
    </cfRule>
  </conditionalFormatting>
  <conditionalFormatting sqref="K11 K2">
    <cfRule type="cellIs" dxfId="5" priority="6" stopIfTrue="1" operator="equal">
      <formula>0</formula>
    </cfRule>
  </conditionalFormatting>
  <conditionalFormatting sqref="K4:K9">
    <cfRule type="cellIs" dxfId="4" priority="5" stopIfTrue="1" operator="equal">
      <formula>0</formula>
    </cfRule>
  </conditionalFormatting>
  <conditionalFormatting sqref="M11 M2">
    <cfRule type="cellIs" dxfId="3" priority="4" stopIfTrue="1" operator="equal">
      <formula>0</formula>
    </cfRule>
  </conditionalFormatting>
  <conditionalFormatting sqref="M4:M9">
    <cfRule type="cellIs" dxfId="2" priority="3" stopIfTrue="1" operator="equal">
      <formula>0</formula>
    </cfRule>
  </conditionalFormatting>
  <conditionalFormatting sqref="O11 O2">
    <cfRule type="cellIs" dxfId="1" priority="2" stopIfTrue="1" operator="equal">
      <formula>0</formula>
    </cfRule>
  </conditionalFormatting>
  <conditionalFormatting sqref="O4:O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40B77F-D567-4F15-9B7E-D02F85791A3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 akumulatory sł.inż-sap. cz.I</vt:lpstr>
      <vt:lpstr>NZOS-1</vt:lpstr>
      <vt:lpstr>akumulatory sł.inż-sap cz.III</vt:lpstr>
      <vt:lpstr>baterie sł. inż-sap</vt:lpstr>
      <vt:lpstr>baterie sł.opbmr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Skotarczak Joanna</cp:lastModifiedBy>
  <cp:lastPrinted>2024-06-24T11:27:49Z</cp:lastPrinted>
  <dcterms:created xsi:type="dcterms:W3CDTF">1997-02-26T13:46:56Z</dcterms:created>
  <dcterms:modified xsi:type="dcterms:W3CDTF">2024-11-13T09:01:38Z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ff90ae76-4c08-4dfa-968b-9e6d9c38c25e</vt:lpwstr>
  </property>
  <property fmtid="{D5CDD505-2E9C-101B-9397-08002B2CF9AE}" pid="3" name="bjSaver">
    <vt:lpwstr>pFpTfNTUkE7vxNhQM7Pc6/nJHthSYIBS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Microsoft Corporation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10.62.57.143</vt:lpwstr>
  </property>
</Properties>
</file>