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 filterPrivacy="1"/>
  <xr:revisionPtr revIDLastSave="0" documentId="13_ncr:1_{3FB07DE8-8B55-4FAB-AFCE-9D2A74F38E3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I część wg cen taryf. i konk." sheetId="1" r:id="rId1"/>
    <sheet name="II część wg cen konkurencyjnych" sheetId="2" r:id="rId2"/>
  </sheet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8" i="1" l="1"/>
  <c r="B85" i="1"/>
  <c r="E74" i="2" l="1"/>
  <c r="E62" i="2"/>
  <c r="E50" i="2"/>
  <c r="E38" i="2"/>
  <c r="E26" i="2"/>
  <c r="E14" i="2"/>
  <c r="I4" i="2"/>
  <c r="I4" i="1"/>
  <c r="E62" i="1" s="1"/>
  <c r="F81" i="1"/>
  <c r="E74" i="1" l="1"/>
  <c r="E50" i="1"/>
  <c r="E14" i="1"/>
  <c r="E26" i="1"/>
  <c r="E38" i="1"/>
  <c r="H81" i="1"/>
  <c r="I81" i="1" s="1"/>
  <c r="B87" i="1" l="1"/>
  <c r="B86" i="1"/>
  <c r="F75" i="2"/>
  <c r="H75" i="2" s="1"/>
  <c r="I75" i="2" s="1"/>
  <c r="F63" i="2"/>
  <c r="H63" i="2" s="1"/>
  <c r="I63" i="2" s="1"/>
  <c r="F57" i="2"/>
  <c r="H57" i="2" s="1"/>
  <c r="I57" i="2" s="1"/>
  <c r="F56" i="2"/>
  <c r="F51" i="2"/>
  <c r="H51" i="2" s="1"/>
  <c r="I51" i="2" s="1"/>
  <c r="F45" i="2"/>
  <c r="H45" i="2" s="1"/>
  <c r="I45" i="2" s="1"/>
  <c r="F39" i="2"/>
  <c r="H39" i="2" s="1"/>
  <c r="I39" i="2" s="1"/>
  <c r="F33" i="2"/>
  <c r="H33" i="2" s="1"/>
  <c r="I33" i="2" s="1"/>
  <c r="F29" i="2"/>
  <c r="F27" i="2"/>
  <c r="H27" i="2" s="1"/>
  <c r="I27" i="2" s="1"/>
  <c r="F23" i="2"/>
  <c r="F21" i="2"/>
  <c r="H21" i="2" s="1"/>
  <c r="I21" i="2" s="1"/>
  <c r="F17" i="2"/>
  <c r="H17" i="2" s="1"/>
  <c r="I17" i="2" s="1"/>
  <c r="F15" i="2"/>
  <c r="H15" i="2" s="1"/>
  <c r="F75" i="1"/>
  <c r="H75" i="1" s="1"/>
  <c r="I75" i="1" s="1"/>
  <c r="F69" i="1"/>
  <c r="H69" i="1" s="1"/>
  <c r="I69" i="1" s="1"/>
  <c r="F63" i="1"/>
  <c r="H63" i="1" s="1"/>
  <c r="I63" i="1" s="1"/>
  <c r="F57" i="1"/>
  <c r="H57" i="1" s="1"/>
  <c r="I57" i="1" s="1"/>
  <c r="F51" i="1"/>
  <c r="H51" i="1" s="1"/>
  <c r="I51" i="1" s="1"/>
  <c r="F45" i="1"/>
  <c r="H45" i="1" s="1"/>
  <c r="I45" i="1" s="1"/>
  <c r="F39" i="1"/>
  <c r="H39" i="1" s="1"/>
  <c r="I39" i="1" s="1"/>
  <c r="F33" i="1"/>
  <c r="H33" i="1" s="1"/>
  <c r="I33" i="1" s="1"/>
  <c r="F29" i="1"/>
  <c r="F27" i="1"/>
  <c r="H27" i="1" s="1"/>
  <c r="I27" i="1" s="1"/>
  <c r="F26" i="1"/>
  <c r="H26" i="1" s="1"/>
  <c r="F23" i="1"/>
  <c r="F21" i="1"/>
  <c r="H21" i="1" s="1"/>
  <c r="I21" i="1" s="1"/>
  <c r="F74" i="2"/>
  <c r="E68" i="2"/>
  <c r="F62" i="2"/>
  <c r="E56" i="2"/>
  <c r="F50" i="2"/>
  <c r="E44" i="2"/>
  <c r="F44" i="2" s="1"/>
  <c r="H44" i="2" s="1"/>
  <c r="F38" i="2"/>
  <c r="E32" i="2"/>
  <c r="F32" i="2" s="1"/>
  <c r="F26" i="2"/>
  <c r="E20" i="2"/>
  <c r="F20" i="2" s="1"/>
  <c r="H20" i="2" s="1"/>
  <c r="F14" i="2"/>
  <c r="H14" i="2" s="1"/>
  <c r="I14" i="2" s="1"/>
  <c r="E8" i="2"/>
  <c r="F74" i="1"/>
  <c r="E68" i="1"/>
  <c r="F68" i="1" s="1"/>
  <c r="H68" i="1" s="1"/>
  <c r="F62" i="1"/>
  <c r="E56" i="1"/>
  <c r="F56" i="1" s="1"/>
  <c r="F50" i="1"/>
  <c r="E44" i="1"/>
  <c r="F44" i="1" s="1"/>
  <c r="F38" i="1"/>
  <c r="E32" i="1"/>
  <c r="F32" i="1" s="1"/>
  <c r="E20" i="1"/>
  <c r="F20" i="1" s="1"/>
  <c r="E8" i="1"/>
  <c r="F8" i="1" s="1"/>
  <c r="F82" i="1"/>
  <c r="D77" i="1"/>
  <c r="C77" i="1"/>
  <c r="F77" i="1" s="1"/>
  <c r="D76" i="1"/>
  <c r="F76" i="1" s="1"/>
  <c r="D71" i="1"/>
  <c r="C71" i="1"/>
  <c r="F70" i="1"/>
  <c r="D65" i="1"/>
  <c r="C65" i="1"/>
  <c r="F65" i="1" s="1"/>
  <c r="D64" i="1"/>
  <c r="F64" i="1" s="1"/>
  <c r="D59" i="1"/>
  <c r="C59" i="1"/>
  <c r="F59" i="1" s="1"/>
  <c r="D58" i="1"/>
  <c r="F58" i="1" s="1"/>
  <c r="H58" i="1" s="1"/>
  <c r="D53" i="1"/>
  <c r="C53" i="1"/>
  <c r="F53" i="1" s="1"/>
  <c r="D52" i="1"/>
  <c r="F52" i="1" s="1"/>
  <c r="D47" i="1"/>
  <c r="C47" i="1"/>
  <c r="F46" i="1"/>
  <c r="D41" i="1"/>
  <c r="C41" i="1"/>
  <c r="F40" i="1"/>
  <c r="D35" i="1"/>
  <c r="C35" i="1"/>
  <c r="F35" i="1" s="1"/>
  <c r="F34" i="1"/>
  <c r="F28" i="1"/>
  <c r="F22" i="1"/>
  <c r="H22" i="1" s="1"/>
  <c r="F17" i="1"/>
  <c r="D16" i="1"/>
  <c r="F16" i="1" s="1"/>
  <c r="F15" i="1"/>
  <c r="H15" i="1" s="1"/>
  <c r="I15" i="1" s="1"/>
  <c r="F14" i="1"/>
  <c r="F11" i="1"/>
  <c r="D10" i="1"/>
  <c r="F10" i="1" s="1"/>
  <c r="F9" i="1"/>
  <c r="H9" i="1" s="1"/>
  <c r="I9" i="1" s="1"/>
  <c r="B83" i="2"/>
  <c r="B82" i="2"/>
  <c r="I15" i="2" l="1"/>
  <c r="F47" i="1"/>
  <c r="F41" i="1"/>
  <c r="H41" i="1" s="1"/>
  <c r="I41" i="1" s="1"/>
  <c r="F71" i="1"/>
  <c r="H71" i="1" s="1"/>
  <c r="I71" i="1" s="1"/>
  <c r="H32" i="1"/>
  <c r="I32" i="1" s="1"/>
  <c r="H74" i="2"/>
  <c r="I74" i="2" s="1"/>
  <c r="H62" i="2"/>
  <c r="I62" i="2" s="1"/>
  <c r="H56" i="2"/>
  <c r="I56" i="2" s="1"/>
  <c r="H50" i="2"/>
  <c r="I50" i="2" s="1"/>
  <c r="I44" i="2"/>
  <c r="H38" i="2"/>
  <c r="I38" i="2" s="1"/>
  <c r="H32" i="2"/>
  <c r="I32" i="2" s="1"/>
  <c r="H26" i="2"/>
  <c r="I26" i="2" s="1"/>
  <c r="H29" i="2"/>
  <c r="I29" i="2" s="1"/>
  <c r="I20" i="2"/>
  <c r="H23" i="2"/>
  <c r="I23" i="2" s="1"/>
  <c r="H76" i="1"/>
  <c r="I76" i="1" s="1"/>
  <c r="H74" i="1"/>
  <c r="I74" i="1" s="1"/>
  <c r="H77" i="1"/>
  <c r="I77" i="1" s="1"/>
  <c r="I68" i="1"/>
  <c r="H70" i="1"/>
  <c r="I70" i="1" s="1"/>
  <c r="H64" i="1"/>
  <c r="I64" i="1" s="1"/>
  <c r="H62" i="1"/>
  <c r="I62" i="1" s="1"/>
  <c r="H65" i="1"/>
  <c r="I65" i="1" s="1"/>
  <c r="I58" i="1"/>
  <c r="H56" i="1"/>
  <c r="I56" i="1" s="1"/>
  <c r="H59" i="1"/>
  <c r="I59" i="1" s="1"/>
  <c r="H50" i="1"/>
  <c r="I50" i="1" s="1"/>
  <c r="H53" i="1"/>
  <c r="I53" i="1" s="1"/>
  <c r="H52" i="1"/>
  <c r="I52" i="1" s="1"/>
  <c r="H46" i="1"/>
  <c r="I46" i="1" s="1"/>
  <c r="H44" i="1"/>
  <c r="I44" i="1" s="1"/>
  <c r="H47" i="1"/>
  <c r="I47" i="1" s="1"/>
  <c r="H40" i="1"/>
  <c r="I40" i="1" s="1"/>
  <c r="H38" i="1"/>
  <c r="I38" i="1" s="1"/>
  <c r="H34" i="1"/>
  <c r="I34" i="1" s="1"/>
  <c r="H35" i="1"/>
  <c r="I35" i="1" s="1"/>
  <c r="I26" i="1"/>
  <c r="H29" i="1"/>
  <c r="I29" i="1" s="1"/>
  <c r="H28" i="1"/>
  <c r="I28" i="1" s="1"/>
  <c r="I22" i="1"/>
  <c r="H20" i="1"/>
  <c r="I20" i="1" s="1"/>
  <c r="H23" i="1"/>
  <c r="I23" i="1" s="1"/>
  <c r="H8" i="1"/>
  <c r="I8" i="1" s="1"/>
  <c r="H82" i="1"/>
  <c r="I82" i="1" s="1"/>
  <c r="H17" i="1"/>
  <c r="I17" i="1" s="1"/>
  <c r="H10" i="1"/>
  <c r="I10" i="1" s="1"/>
  <c r="H11" i="1"/>
  <c r="I11" i="1" s="1"/>
  <c r="H16" i="1"/>
  <c r="I16" i="1" s="1"/>
  <c r="H14" i="1"/>
  <c r="I14" i="1" s="1"/>
  <c r="I85" i="1" l="1"/>
  <c r="I86" i="1" s="1"/>
  <c r="B81" i="2" l="1"/>
  <c r="D53" i="2"/>
  <c r="D77" i="2" l="1"/>
  <c r="C77" i="2"/>
  <c r="F77" i="2" s="1"/>
  <c r="H77" i="2" s="1"/>
  <c r="I77" i="2" s="1"/>
  <c r="D76" i="2"/>
  <c r="F76" i="2" s="1"/>
  <c r="H76" i="2" s="1"/>
  <c r="I76" i="2" s="1"/>
  <c r="D16" i="2"/>
  <c r="F16" i="2" s="1"/>
  <c r="H16" i="2" s="1"/>
  <c r="I16" i="2" s="1"/>
  <c r="F11" i="2"/>
  <c r="D10" i="2"/>
  <c r="F10" i="2" s="1"/>
  <c r="F9" i="2"/>
  <c r="H9" i="2" s="1"/>
  <c r="I9" i="2" s="1"/>
  <c r="F8" i="2"/>
  <c r="H10" i="2" l="1"/>
  <c r="I10" i="2" s="1"/>
  <c r="H8" i="2"/>
  <c r="I8" i="2" s="1"/>
  <c r="H11" i="2"/>
  <c r="I11" i="2" s="1"/>
  <c r="D71" i="2" l="1"/>
  <c r="C71" i="2"/>
  <c r="D70" i="2"/>
  <c r="F70" i="2" s="1"/>
  <c r="F69" i="2"/>
  <c r="F68" i="2"/>
  <c r="D65" i="2"/>
  <c r="C65" i="2"/>
  <c r="D64" i="2"/>
  <c r="F64" i="2" s="1"/>
  <c r="H64" i="2" s="1"/>
  <c r="I64" i="2" s="1"/>
  <c r="D59" i="2"/>
  <c r="C59" i="2"/>
  <c r="F59" i="2" s="1"/>
  <c r="H59" i="2" s="1"/>
  <c r="I59" i="2" s="1"/>
  <c r="D58" i="2"/>
  <c r="F58" i="2" s="1"/>
  <c r="C53" i="2"/>
  <c r="F53" i="2" s="1"/>
  <c r="H53" i="2" s="1"/>
  <c r="I53" i="2" s="1"/>
  <c r="D52" i="2"/>
  <c r="F52" i="2" s="1"/>
  <c r="H52" i="2" s="1"/>
  <c r="I52" i="2" s="1"/>
  <c r="D47" i="2"/>
  <c r="C47" i="2"/>
  <c r="D46" i="2"/>
  <c r="F46" i="2" s="1"/>
  <c r="H46" i="2" s="1"/>
  <c r="I46" i="2" s="1"/>
  <c r="D41" i="2"/>
  <c r="C41" i="2"/>
  <c r="F41" i="2" s="1"/>
  <c r="H41" i="2" s="1"/>
  <c r="I41" i="2" s="1"/>
  <c r="D40" i="2"/>
  <c r="F40" i="2" s="1"/>
  <c r="H40" i="2" s="1"/>
  <c r="I40" i="2" s="1"/>
  <c r="D35" i="2"/>
  <c r="C35" i="2"/>
  <c r="F35" i="2" s="1"/>
  <c r="H35" i="2" s="1"/>
  <c r="I35" i="2" s="1"/>
  <c r="D34" i="2"/>
  <c r="F34" i="2" s="1"/>
  <c r="H34" i="2" s="1"/>
  <c r="I34" i="2" s="1"/>
  <c r="D28" i="2"/>
  <c r="F28" i="2" s="1"/>
  <c r="H28" i="2" s="1"/>
  <c r="I28" i="2" s="1"/>
  <c r="D22" i="2"/>
  <c r="F22" i="2" s="1"/>
  <c r="H22" i="2" s="1"/>
  <c r="I22" i="2" s="1"/>
  <c r="F47" i="2" l="1"/>
  <c r="H47" i="2" s="1"/>
  <c r="I47" i="2" s="1"/>
  <c r="F65" i="2"/>
  <c r="H65" i="2" s="1"/>
  <c r="I65" i="2" s="1"/>
  <c r="H58" i="2"/>
  <c r="I58" i="2"/>
  <c r="F71" i="2"/>
  <c r="H71" i="2" s="1"/>
  <c r="I71" i="2" s="1"/>
  <c r="H68" i="2"/>
  <c r="H69" i="2"/>
  <c r="I69" i="2" s="1"/>
  <c r="H70" i="2"/>
  <c r="I70" i="2" s="1"/>
  <c r="I68" i="2" l="1"/>
  <c r="I81" i="2" s="1"/>
  <c r="I82" i="2" l="1"/>
</calcChain>
</file>

<file path=xl/sharedStrings.xml><?xml version="1.0" encoding="utf-8"?>
<sst xmlns="http://schemas.openxmlformats.org/spreadsheetml/2006/main" count="495" uniqueCount="50">
  <si>
    <t>jednostki miary</t>
  </si>
  <si>
    <t>kWh</t>
  </si>
  <si>
    <t>Opłata sieciowa zmienna</t>
  </si>
  <si>
    <t>kWh/h</t>
  </si>
  <si>
    <t xml:space="preserve">Opłata sieciowa stała </t>
  </si>
  <si>
    <t>licznik x m-c</t>
  </si>
  <si>
    <t>Kwota podatku Vat w zł</t>
  </si>
  <si>
    <t>Wartość brutto (kol. 6 + kol. 8)</t>
  </si>
  <si>
    <t>wartość netto (kol 3 x kol. 4 x kol. 5)</t>
  </si>
  <si>
    <t>Nazwa opłaty</t>
  </si>
  <si>
    <t>cena jednostkowa</t>
  </si>
  <si>
    <t>Stawka podatku Vat</t>
  </si>
  <si>
    <t xml:space="preserve">Opłata sieciowa stała (ilość jednostek = ilość godzin w trakcie trwania umowy x moc umowna) </t>
  </si>
  <si>
    <t>Suma gazu (kWh)</t>
  </si>
  <si>
    <t>Moc zamówiona</t>
  </si>
  <si>
    <t>ilość j.m. Zamówienie planowane wg faktur</t>
  </si>
  <si>
    <t>x</t>
  </si>
  <si>
    <t xml:space="preserve">licznik x m-c </t>
  </si>
  <si>
    <t>W-5.1 ZW Z PODATKU AKCYZOWEGO</t>
  </si>
  <si>
    <t>W-4 ZW Z PODATKU AKCYZOWEGO</t>
  </si>
  <si>
    <t>1. Suma brutto</t>
  </si>
  <si>
    <t>2. Suma netto (wartość brutto/1,23)</t>
  </si>
  <si>
    <t>Załącznik nr 3.1 do SWZ - kalkulator</t>
  </si>
  <si>
    <t>Paliwo gazowe - wg cen konkurencyjnych</t>
  </si>
  <si>
    <t>W-3.6 ZW Z PODATKU AKCYZOWEGO</t>
  </si>
  <si>
    <t>W-1.1 ZW Z PODATKU AKCYZOWEGO</t>
  </si>
  <si>
    <t>W-4 PŁATNIK PODATKU AKCYZOWEGO</t>
  </si>
  <si>
    <t>W-2.1 ZW Z PODATKU AKCYZOWEGO</t>
  </si>
  <si>
    <t>W-3.6 PŁATNIK PODATKU AKCYZOWEGO</t>
  </si>
  <si>
    <t xml:space="preserve">Opłata - abonament za sprzedaż paliwa gazowego </t>
  </si>
  <si>
    <t>W-6A.1 ZW Z PODATKU AKCYZOWEGO</t>
  </si>
  <si>
    <t>Opłata - abonament za sprzedaż paliwa gazowego</t>
  </si>
  <si>
    <t>W-5.1 PŁATNIK PODATKU AKCYZOWEGO</t>
  </si>
  <si>
    <r>
      <t>Wykonawca</t>
    </r>
    <r>
      <rPr>
        <sz val="10"/>
        <color rgb="FF000000"/>
        <rFont val="Calibri Light"/>
        <family val="2"/>
        <charset val="238"/>
        <scheme val="major"/>
      </rPr>
      <t xml:space="preserve"> może skorzystać z przygotowanego przez Pełnomocnika </t>
    </r>
    <r>
      <rPr>
        <b/>
        <sz val="10"/>
        <color rgb="FF000000"/>
        <rFont val="Calibri Light"/>
        <family val="2"/>
        <charset val="238"/>
        <scheme val="major"/>
      </rPr>
      <t>Zamawiającego</t>
    </r>
    <r>
      <rPr>
        <sz val="10"/>
        <color rgb="FF000000"/>
        <rFont val="Calibri Light"/>
        <family val="2"/>
        <charset val="238"/>
        <scheme val="major"/>
      </rPr>
      <t xml:space="preserve"> kalkulatora stanowiącego </t>
    </r>
    <r>
      <rPr>
        <b/>
        <sz val="10"/>
        <color rgb="FF000000"/>
        <rFont val="Calibri Light"/>
        <family val="2"/>
        <charset val="238"/>
        <scheme val="major"/>
      </rPr>
      <t>Załącznik nr 3.1 do SWZ</t>
    </r>
    <r>
      <rPr>
        <sz val="10"/>
        <color rgb="FF000000"/>
        <rFont val="Calibri Light"/>
        <family val="2"/>
        <charset val="238"/>
        <scheme val="major"/>
      </rPr>
      <t>, przy czym  wyliczenia z kalkulatora nie  stanowią podstawy do jakichkolwiek roszczeń Wykonawcy w stosunku do Zamawiającego i sam kalkulator nie stanowi załącznika do oferty.</t>
    </r>
  </si>
  <si>
    <t>PSG O/Poznań</t>
  </si>
  <si>
    <t>W-6A.1PŁATNIK PODATKU AKCYZOWEGO</t>
  </si>
  <si>
    <t>Podsumowanie dla Tabel 1-12</t>
  </si>
  <si>
    <t>W-2.1 PŁATNIK PODATKU AKCYZOEWGO</t>
  </si>
  <si>
    <t>W-1.1 PŁATNIK PODATKU AKCYZOWEGO</t>
  </si>
  <si>
    <t>„Kompleksowa dostawa gazu ziemnego wysokometanowego (grupa E) dla Grupy Zakupowej Gmin Metropolii Poznańskiej na okres od 01.01.2023 r. do 31.12.2024 r."</t>
  </si>
  <si>
    <t>Paliwo gazowe - wg cen taryfowych</t>
  </si>
  <si>
    <t>cena jednstkowa</t>
  </si>
  <si>
    <t>Podsumowanie dla Tabel 1-13</t>
  </si>
  <si>
    <t>ilość miesięcy x ilość liczników</t>
  </si>
  <si>
    <t>11 - nie dotyczy, brak taryfy w opz</t>
  </si>
  <si>
    <t>2 - nie dotyczy, brak taryfy w opz</t>
  </si>
  <si>
    <t>Bez podatku akcyzowego</t>
  </si>
  <si>
    <t>z podatkiem akcyzowym</t>
  </si>
  <si>
    <t>Paliwo gazowe - wg cen konkurencyjnych (bez podatku akcyzowego)</t>
  </si>
  <si>
    <t>Paliwo gazowe - wg cen konkurencyjnych (zawiera podatek akcyzowy)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</si>
</sst>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zł&quot;_-;\-* #,##0.00\ &quot;zł&quot;_-;_-* &quot;-&quot;??\ &quot;zł&quot;_-;_-@_-"/>
    <numFmt numFmtId="164" formatCode="#,##0.00000"/>
    <numFmt numFmtId="165" formatCode="0.00000"/>
    <numFmt numFmtId="166" formatCode="#,##0.00;[Red]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Calibri Light"/>
      <family val="2"/>
      <charset val="238"/>
      <scheme val="major"/>
    </font>
    <font>
      <sz val="10"/>
      <name val="Calibri Light"/>
      <family val="2"/>
      <charset val="238"/>
      <scheme val="major"/>
    </font>
    <font>
      <b/>
      <sz val="11"/>
      <name val="Calibri Light"/>
      <family val="2"/>
      <charset val="238"/>
      <scheme val="major"/>
    </font>
    <font>
      <b/>
      <sz val="9"/>
      <name val="Calibri Light"/>
      <family val="2"/>
      <charset val="238"/>
      <scheme val="major"/>
    </font>
    <font>
      <b/>
      <sz val="10"/>
      <color rgb="FF000000"/>
      <name val="Calibri Light"/>
      <family val="2"/>
      <charset val="238"/>
      <scheme val="major"/>
    </font>
    <font>
      <sz val="10"/>
      <color rgb="FF000000"/>
      <name val="Calibri Light"/>
      <family val="2"/>
      <charset val="238"/>
      <scheme val="major"/>
    </font>
    <font>
      <sz val="9"/>
      <color theme="1"/>
      <name val="Calibri Light"/>
      <family val="2"/>
      <charset val="238"/>
      <scheme val="major"/>
    </font>
    <font>
      <b/>
      <sz val="9"/>
      <color theme="1"/>
      <name val="Calibri Light"/>
      <family val="2"/>
      <charset val="238"/>
      <scheme val="major"/>
    </font>
    <font>
      <strike/>
      <sz val="9"/>
      <name val="Calibri Light"/>
      <family val="2"/>
      <charset val="238"/>
      <scheme val="major"/>
    </font>
    <font>
      <b/>
      <sz val="8"/>
      <name val="Calibri Light"/>
      <family val="2"/>
      <charset val="238"/>
      <scheme val="major"/>
    </font>
    <font>
      <sz val="9"/>
      <color rgb="FFFF0000"/>
      <name val="Calibri Light"/>
      <family val="2"/>
      <charset val="238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0">
    <xf numFmtId="0" fontId="0" fillId="0" borderId="0" xfId="0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4" fontId="2" fillId="0" borderId="0" xfId="0" applyNumberFormat="1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4" fontId="2" fillId="0" borderId="1" xfId="1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vertical="center"/>
    </xf>
    <xf numFmtId="0" fontId="5" fillId="0" borderId="0" xfId="0" applyFont="1" applyFill="1" applyAlignment="1">
      <alignment horizontal="center"/>
    </xf>
    <xf numFmtId="3" fontId="8" fillId="0" borderId="1" xfId="0" applyNumberFormat="1" applyFont="1" applyFill="1" applyBorder="1" applyAlignment="1">
      <alignment horizontal="right" vertical="center"/>
    </xf>
    <xf numFmtId="3" fontId="2" fillId="0" borderId="1" xfId="0" applyNumberFormat="1" applyFont="1" applyFill="1" applyBorder="1" applyAlignment="1">
      <alignment horizontal="right" vertical="center"/>
    </xf>
    <xf numFmtId="165" fontId="8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/>
    </xf>
    <xf numFmtId="166" fontId="9" fillId="0" borderId="1" xfId="0" applyNumberFormat="1" applyFont="1" applyFill="1" applyBorder="1" applyAlignment="1">
      <alignment vertical="center"/>
    </xf>
    <xf numFmtId="0" fontId="2" fillId="0" borderId="0" xfId="0" applyFont="1"/>
    <xf numFmtId="0" fontId="2" fillId="0" borderId="0" xfId="0" applyFont="1" applyAlignment="1">
      <alignment wrapText="1"/>
    </xf>
    <xf numFmtId="0" fontId="5" fillId="0" borderId="0" xfId="0" applyFont="1" applyAlignment="1">
      <alignment horizontal="center" vertical="center"/>
    </xf>
    <xf numFmtId="3" fontId="5" fillId="0" borderId="0" xfId="0" applyNumberFormat="1" applyFont="1"/>
    <xf numFmtId="0" fontId="5" fillId="0" borderId="0" xfId="0" applyFont="1"/>
    <xf numFmtId="0" fontId="5" fillId="0" borderId="0" xfId="0" applyFont="1" applyAlignment="1">
      <alignment wrapText="1"/>
    </xf>
    <xf numFmtId="0" fontId="5" fillId="0" borderId="0" xfId="0" applyFont="1" applyAlignment="1">
      <alignment horizontal="center"/>
    </xf>
    <xf numFmtId="4" fontId="2" fillId="0" borderId="0" xfId="0" applyNumberFormat="1" applyFont="1" applyFill="1" applyBorder="1" applyAlignment="1">
      <alignment horizontal="right" vertical="center"/>
    </xf>
    <xf numFmtId="0" fontId="0" fillId="0" borderId="0" xfId="0" applyFill="1"/>
    <xf numFmtId="0" fontId="2" fillId="0" borderId="1" xfId="0" applyFont="1" applyFill="1" applyBorder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right" vertical="center" wrapText="1"/>
    </xf>
    <xf numFmtId="165" fontId="2" fillId="0" borderId="1" xfId="0" applyNumberFormat="1" applyFont="1" applyFill="1" applyBorder="1" applyAlignment="1">
      <alignment horizontal="right" vertical="center" wrapText="1"/>
    </xf>
    <xf numFmtId="0" fontId="8" fillId="0" borderId="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right" vertical="center" wrapText="1"/>
    </xf>
    <xf numFmtId="0" fontId="2" fillId="0" borderId="0" xfId="0" applyFont="1" applyBorder="1"/>
    <xf numFmtId="166" fontId="5" fillId="0" borderId="0" xfId="0" applyNumberFormat="1" applyFont="1" applyBorder="1" applyAlignment="1">
      <alignment vertical="center"/>
    </xf>
    <xf numFmtId="0" fontId="0" fillId="0" borderId="0" xfId="0" applyBorder="1"/>
    <xf numFmtId="0" fontId="5" fillId="0" borderId="0" xfId="0" applyFont="1" applyBorder="1" applyAlignment="1">
      <alignment wrapText="1"/>
    </xf>
    <xf numFmtId="4" fontId="9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/>
    </xf>
    <xf numFmtId="4" fontId="2" fillId="0" borderId="0" xfId="1" applyNumberFormat="1" applyFont="1" applyFill="1" applyBorder="1" applyAlignment="1">
      <alignment horizontal="right" vertical="center"/>
    </xf>
    <xf numFmtId="165" fontId="8" fillId="0" borderId="0" xfId="0" applyNumberFormat="1" applyFont="1" applyFill="1" applyBorder="1" applyAlignment="1">
      <alignment horizontal="right" vertical="center" wrapText="1"/>
    </xf>
    <xf numFmtId="0" fontId="8" fillId="0" borderId="0" xfId="0" applyFont="1"/>
    <xf numFmtId="165" fontId="8" fillId="2" borderId="1" xfId="0" applyNumberFormat="1" applyFont="1" applyFill="1" applyBorder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3" fontId="5" fillId="2" borderId="1" xfId="0" applyNumberFormat="1" applyFont="1" applyFill="1" applyBorder="1"/>
    <xf numFmtId="4" fontId="5" fillId="2" borderId="1" xfId="0" applyNumberFormat="1" applyFont="1" applyFill="1" applyBorder="1" applyAlignment="1"/>
    <xf numFmtId="0" fontId="10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65" fontId="5" fillId="3" borderId="1" xfId="0" applyNumberFormat="1" applyFont="1" applyFill="1" applyBorder="1" applyAlignment="1">
      <alignment horizontal="center" vertical="center" wrapText="1"/>
    </xf>
    <xf numFmtId="3" fontId="12" fillId="0" borderId="1" xfId="0" applyNumberFormat="1" applyFont="1" applyFill="1" applyBorder="1" applyAlignment="1">
      <alignment horizontal="right" vertical="center"/>
    </xf>
    <xf numFmtId="0" fontId="8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4" fillId="0" borderId="0" xfId="0" applyFont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3"/>
  <sheetViews>
    <sheetView tabSelected="1" zoomScaleNormal="100" workbookViewId="0">
      <pane ySplit="4" topLeftCell="A39" activePane="bottomLeft" state="frozen"/>
      <selection pane="bottomLeft" activeCell="L43" sqref="L43"/>
    </sheetView>
  </sheetViews>
  <sheetFormatPr defaultRowHeight="14.4" x14ac:dyDescent="0.3"/>
  <cols>
    <col min="1" max="1" width="45" customWidth="1"/>
    <col min="2" max="2" width="13.6640625" customWidth="1"/>
    <col min="4" max="4" width="13.109375" customWidth="1"/>
    <col min="5" max="5" width="9.5546875" bestFit="1" customWidth="1"/>
    <col min="6" max="6" width="12.44140625" customWidth="1"/>
    <col min="7" max="7" width="10.5546875" customWidth="1"/>
    <col min="8" max="8" width="12" customWidth="1"/>
    <col min="9" max="9" width="13.5546875" customWidth="1"/>
  </cols>
  <sheetData>
    <row r="1" spans="1:9" x14ac:dyDescent="0.3">
      <c r="A1" s="21"/>
      <c r="B1" s="21"/>
      <c r="C1" s="21"/>
      <c r="D1" s="21"/>
      <c r="E1" s="22"/>
      <c r="F1" s="21"/>
      <c r="G1" s="64" t="s">
        <v>22</v>
      </c>
      <c r="H1" s="64"/>
      <c r="I1" s="64"/>
    </row>
    <row r="2" spans="1:9" ht="33.6" customHeight="1" x14ac:dyDescent="0.3">
      <c r="A2" s="65" t="s">
        <v>39</v>
      </c>
      <c r="B2" s="65"/>
      <c r="C2" s="65"/>
      <c r="D2" s="65"/>
      <c r="E2" s="65"/>
      <c r="F2" s="65"/>
      <c r="G2" s="65"/>
      <c r="H2" s="65"/>
      <c r="I2" s="65"/>
    </row>
    <row r="3" spans="1:9" ht="33.6" customHeight="1" x14ac:dyDescent="0.3">
      <c r="A3" s="57"/>
      <c r="B3" s="57"/>
      <c r="C3" s="57"/>
      <c r="D3" s="57"/>
      <c r="E3" s="57"/>
      <c r="F3" s="57"/>
      <c r="G3" s="57"/>
      <c r="H3" s="58" t="s">
        <v>46</v>
      </c>
      <c r="I3" s="58" t="s">
        <v>47</v>
      </c>
    </row>
    <row r="4" spans="1:9" ht="24" x14ac:dyDescent="0.3">
      <c r="A4" s="52"/>
      <c r="B4" s="52"/>
      <c r="C4" s="52"/>
      <c r="D4" s="52"/>
      <c r="E4" s="52"/>
      <c r="F4" s="52"/>
      <c r="G4" s="59" t="s">
        <v>41</v>
      </c>
      <c r="H4" s="60"/>
      <c r="I4" s="60">
        <f>H4+0.0039</f>
        <v>3.8999999999999998E-3</v>
      </c>
    </row>
    <row r="5" spans="1:9" x14ac:dyDescent="0.3">
      <c r="A5" s="1">
        <v>1</v>
      </c>
      <c r="B5" s="1"/>
      <c r="C5" s="1"/>
      <c r="D5" s="1"/>
      <c r="E5" s="2"/>
      <c r="F5" s="3"/>
      <c r="G5" s="3" t="s">
        <v>30</v>
      </c>
      <c r="H5" s="3"/>
      <c r="I5" s="3" t="s">
        <v>34</v>
      </c>
    </row>
    <row r="6" spans="1:9" ht="48" x14ac:dyDescent="0.3">
      <c r="A6" s="4" t="s">
        <v>9</v>
      </c>
      <c r="B6" s="4" t="s">
        <v>0</v>
      </c>
      <c r="C6" s="5" t="s">
        <v>16</v>
      </c>
      <c r="D6" s="6" t="s">
        <v>15</v>
      </c>
      <c r="E6" s="7" t="s">
        <v>10</v>
      </c>
      <c r="F6" s="8" t="s">
        <v>8</v>
      </c>
      <c r="G6" s="8" t="s">
        <v>11</v>
      </c>
      <c r="H6" s="8" t="s">
        <v>6</v>
      </c>
      <c r="I6" s="8" t="s">
        <v>7</v>
      </c>
    </row>
    <row r="7" spans="1:9" x14ac:dyDescent="0.3">
      <c r="A7" s="4">
        <v>1</v>
      </c>
      <c r="B7" s="9">
        <v>2</v>
      </c>
      <c r="C7" s="10">
        <v>3</v>
      </c>
      <c r="D7" s="5">
        <v>4</v>
      </c>
      <c r="E7" s="7">
        <v>5</v>
      </c>
      <c r="F7" s="11">
        <v>6</v>
      </c>
      <c r="G7" s="11">
        <v>7</v>
      </c>
      <c r="H7" s="11">
        <v>8</v>
      </c>
      <c r="I7" s="11">
        <v>9</v>
      </c>
    </row>
    <row r="8" spans="1:9" x14ac:dyDescent="0.3">
      <c r="A8" s="19" t="s">
        <v>40</v>
      </c>
      <c r="B8" s="9" t="s">
        <v>1</v>
      </c>
      <c r="C8" s="9">
        <v>1</v>
      </c>
      <c r="D8" s="16">
        <v>802978</v>
      </c>
      <c r="E8" s="31">
        <f>H4</f>
        <v>0</v>
      </c>
      <c r="F8" s="12">
        <f>ROUND(C8*D8*E8,2)</f>
        <v>0</v>
      </c>
      <c r="G8" s="12">
        <v>23</v>
      </c>
      <c r="H8" s="12">
        <f t="shared" ref="H8:H11" si="0">ROUND(F8*G8%,2)</f>
        <v>0</v>
      </c>
      <c r="I8" s="12">
        <f t="shared" ref="I8" si="1">F8+H8</f>
        <v>0</v>
      </c>
    </row>
    <row r="9" spans="1:9" x14ac:dyDescent="0.3">
      <c r="A9" s="19" t="s">
        <v>31</v>
      </c>
      <c r="B9" s="9" t="s">
        <v>17</v>
      </c>
      <c r="C9" s="33">
        <v>1</v>
      </c>
      <c r="D9" s="12">
        <v>12</v>
      </c>
      <c r="E9" s="32"/>
      <c r="F9" s="12">
        <f t="shared" ref="F9:F11" si="2">ROUND(C9*D9*E9,2)</f>
        <v>0</v>
      </c>
      <c r="G9" s="12">
        <v>23</v>
      </c>
      <c r="H9" s="12">
        <f t="shared" si="0"/>
        <v>0</v>
      </c>
      <c r="I9" s="12">
        <f>F9+H9</f>
        <v>0</v>
      </c>
    </row>
    <row r="10" spans="1:9" x14ac:dyDescent="0.3">
      <c r="A10" s="19" t="s">
        <v>2</v>
      </c>
      <c r="B10" s="9" t="s">
        <v>1</v>
      </c>
      <c r="C10" s="9">
        <v>1</v>
      </c>
      <c r="D10" s="17">
        <f>D8</f>
        <v>802978</v>
      </c>
      <c r="E10" s="51">
        <v>1.9810000000000001E-2</v>
      </c>
      <c r="F10" s="12">
        <f t="shared" si="2"/>
        <v>15906.99</v>
      </c>
      <c r="G10" s="12">
        <v>23</v>
      </c>
      <c r="H10" s="12">
        <f t="shared" si="0"/>
        <v>3658.61</v>
      </c>
      <c r="I10" s="12">
        <f>F10+H10</f>
        <v>19565.599999999999</v>
      </c>
    </row>
    <row r="11" spans="1:9" ht="24" x14ac:dyDescent="0.3">
      <c r="A11" s="46" t="s">
        <v>12</v>
      </c>
      <c r="B11" s="9" t="s">
        <v>3</v>
      </c>
      <c r="C11" s="9">
        <v>1</v>
      </c>
      <c r="D11" s="16">
        <v>6245880</v>
      </c>
      <c r="E11" s="51">
        <v>4.6899999999999997E-3</v>
      </c>
      <c r="F11" s="12">
        <f t="shared" si="2"/>
        <v>29293.18</v>
      </c>
      <c r="G11" s="12">
        <v>23</v>
      </c>
      <c r="H11" s="12">
        <f t="shared" si="0"/>
        <v>6737.43</v>
      </c>
      <c r="I11" s="12">
        <f>F11+H11</f>
        <v>36030.61</v>
      </c>
    </row>
    <row r="12" spans="1:9" x14ac:dyDescent="0.3">
      <c r="A12" s="1" t="s">
        <v>45</v>
      </c>
      <c r="B12" s="1"/>
      <c r="C12" s="1"/>
      <c r="D12" s="1"/>
      <c r="E12" s="2"/>
      <c r="F12" s="3"/>
      <c r="G12" s="3" t="s">
        <v>35</v>
      </c>
      <c r="H12" s="3"/>
      <c r="I12" s="3" t="s">
        <v>34</v>
      </c>
    </row>
    <row r="13" spans="1:9" ht="48" x14ac:dyDescent="0.3">
      <c r="A13" s="4" t="s">
        <v>9</v>
      </c>
      <c r="B13" s="4" t="s">
        <v>0</v>
      </c>
      <c r="C13" s="5" t="s">
        <v>16</v>
      </c>
      <c r="D13" s="6" t="s">
        <v>15</v>
      </c>
      <c r="E13" s="7" t="s">
        <v>10</v>
      </c>
      <c r="F13" s="8" t="s">
        <v>8</v>
      </c>
      <c r="G13" s="8" t="s">
        <v>11</v>
      </c>
      <c r="H13" s="8" t="s">
        <v>6</v>
      </c>
      <c r="I13" s="8" t="s">
        <v>7</v>
      </c>
    </row>
    <row r="14" spans="1:9" x14ac:dyDescent="0.3">
      <c r="A14" s="55" t="s">
        <v>40</v>
      </c>
      <c r="B14" s="9" t="s">
        <v>1</v>
      </c>
      <c r="C14" s="9">
        <v>1</v>
      </c>
      <c r="D14" s="16"/>
      <c r="E14" s="31">
        <f>I4</f>
        <v>3.8999999999999998E-3</v>
      </c>
      <c r="F14" s="12">
        <f t="shared" ref="F14:F17" si="3">ROUND(C14*D14*E14,2)</f>
        <v>0</v>
      </c>
      <c r="G14" s="12">
        <v>23</v>
      </c>
      <c r="H14" s="12">
        <f t="shared" ref="H14:H17" si="4">ROUND(F14*G14%,2)</f>
        <v>0</v>
      </c>
      <c r="I14" s="12">
        <f t="shared" ref="I14" si="5">F14+H14</f>
        <v>0</v>
      </c>
    </row>
    <row r="15" spans="1:9" x14ac:dyDescent="0.3">
      <c r="A15" s="55" t="s">
        <v>31</v>
      </c>
      <c r="B15" s="9" t="s">
        <v>17</v>
      </c>
      <c r="C15" s="33">
        <v>1</v>
      </c>
      <c r="D15" s="12"/>
      <c r="E15" s="32"/>
      <c r="F15" s="12">
        <f t="shared" si="3"/>
        <v>0</v>
      </c>
      <c r="G15" s="12">
        <v>23</v>
      </c>
      <c r="H15" s="12">
        <f t="shared" si="4"/>
        <v>0</v>
      </c>
      <c r="I15" s="12">
        <f>F15+H15</f>
        <v>0</v>
      </c>
    </row>
    <row r="16" spans="1:9" x14ac:dyDescent="0.3">
      <c r="A16" s="55" t="s">
        <v>2</v>
      </c>
      <c r="B16" s="9" t="s">
        <v>1</v>
      </c>
      <c r="C16" s="9">
        <v>1</v>
      </c>
      <c r="D16" s="17">
        <f>D14</f>
        <v>0</v>
      </c>
      <c r="E16" s="51">
        <v>1.9810000000000001E-2</v>
      </c>
      <c r="F16" s="12">
        <f t="shared" si="3"/>
        <v>0</v>
      </c>
      <c r="G16" s="12">
        <v>23</v>
      </c>
      <c r="H16" s="12">
        <f t="shared" si="4"/>
        <v>0</v>
      </c>
      <c r="I16" s="12">
        <f>F16+H16</f>
        <v>0</v>
      </c>
    </row>
    <row r="17" spans="1:10" ht="24" x14ac:dyDescent="0.3">
      <c r="A17" s="56" t="s">
        <v>12</v>
      </c>
      <c r="B17" s="9" t="s">
        <v>3</v>
      </c>
      <c r="C17" s="9">
        <v>1</v>
      </c>
      <c r="D17" s="16"/>
      <c r="E17" s="51">
        <v>4.6899999999999997E-3</v>
      </c>
      <c r="F17" s="12">
        <f t="shared" si="3"/>
        <v>0</v>
      </c>
      <c r="G17" s="12">
        <v>23</v>
      </c>
      <c r="H17" s="12">
        <f t="shared" si="4"/>
        <v>0</v>
      </c>
      <c r="I17" s="12">
        <f>F17+H17</f>
        <v>0</v>
      </c>
    </row>
    <row r="18" spans="1:10" x14ac:dyDescent="0.3">
      <c r="A18" s="1">
        <v>3</v>
      </c>
      <c r="B18" s="1"/>
      <c r="C18" s="1"/>
      <c r="D18" s="1"/>
      <c r="E18" s="2"/>
      <c r="F18" s="3"/>
      <c r="G18" s="3" t="s">
        <v>18</v>
      </c>
      <c r="H18" s="3"/>
      <c r="I18" s="3" t="s">
        <v>34</v>
      </c>
      <c r="J18" s="29"/>
    </row>
    <row r="19" spans="1:10" ht="48" x14ac:dyDescent="0.3">
      <c r="A19" s="4" t="s">
        <v>9</v>
      </c>
      <c r="B19" s="4" t="s">
        <v>0</v>
      </c>
      <c r="C19" s="5" t="s">
        <v>16</v>
      </c>
      <c r="D19" s="6" t="s">
        <v>15</v>
      </c>
      <c r="E19" s="7" t="s">
        <v>10</v>
      </c>
      <c r="F19" s="8" t="s">
        <v>8</v>
      </c>
      <c r="G19" s="8" t="s">
        <v>11</v>
      </c>
      <c r="H19" s="8" t="s">
        <v>6</v>
      </c>
      <c r="I19" s="8" t="s">
        <v>7</v>
      </c>
      <c r="J19" s="29"/>
    </row>
    <row r="20" spans="1:10" x14ac:dyDescent="0.3">
      <c r="A20" s="19" t="s">
        <v>40</v>
      </c>
      <c r="B20" s="9" t="s">
        <v>1</v>
      </c>
      <c r="C20" s="9">
        <v>1</v>
      </c>
      <c r="D20" s="16">
        <v>18895349</v>
      </c>
      <c r="E20" s="31">
        <f>H4</f>
        <v>0</v>
      </c>
      <c r="F20" s="12">
        <f>ROUND(C20*D20*E20,2)</f>
        <v>0</v>
      </c>
      <c r="G20" s="12">
        <v>23</v>
      </c>
      <c r="H20" s="12">
        <f t="shared" ref="H20:H23" si="6">ROUND(F20*G20%,2)</f>
        <v>0</v>
      </c>
      <c r="I20" s="12">
        <f t="shared" ref="I20" si="7">F20+H20</f>
        <v>0</v>
      </c>
      <c r="J20" s="29"/>
    </row>
    <row r="21" spans="1:10" x14ac:dyDescent="0.3">
      <c r="A21" s="19" t="s">
        <v>31</v>
      </c>
      <c r="B21" s="9" t="s">
        <v>17</v>
      </c>
      <c r="C21" s="33">
        <v>1</v>
      </c>
      <c r="D21" s="12">
        <v>495</v>
      </c>
      <c r="E21" s="32"/>
      <c r="F21" s="12">
        <f t="shared" ref="F21:F23" si="8">ROUND(C21*D21*E21,2)</f>
        <v>0</v>
      </c>
      <c r="G21" s="12">
        <v>23</v>
      </c>
      <c r="H21" s="12">
        <f t="shared" si="6"/>
        <v>0</v>
      </c>
      <c r="I21" s="12">
        <f>F21+H21</f>
        <v>0</v>
      </c>
      <c r="J21" s="29"/>
    </row>
    <row r="22" spans="1:10" x14ac:dyDescent="0.3">
      <c r="A22" s="19" t="s">
        <v>2</v>
      </c>
      <c r="B22" s="9" t="s">
        <v>1</v>
      </c>
      <c r="C22" s="9">
        <v>1</v>
      </c>
      <c r="D22" s="61">
        <v>18897879</v>
      </c>
      <c r="E22" s="18">
        <v>1.985E-2</v>
      </c>
      <c r="F22" s="12">
        <f t="shared" si="8"/>
        <v>375122.9</v>
      </c>
      <c r="G22" s="12">
        <v>23</v>
      </c>
      <c r="H22" s="12">
        <f t="shared" si="6"/>
        <v>86278.27</v>
      </c>
      <c r="I22" s="12">
        <f>F22+H22</f>
        <v>461401.17000000004</v>
      </c>
      <c r="J22" s="29"/>
    </row>
    <row r="23" spans="1:10" ht="24" x14ac:dyDescent="0.3">
      <c r="A23" s="46" t="s">
        <v>12</v>
      </c>
      <c r="B23" s="9" t="s">
        <v>3</v>
      </c>
      <c r="C23" s="9">
        <v>1</v>
      </c>
      <c r="D23" s="16">
        <v>110045040</v>
      </c>
      <c r="E23" s="18">
        <v>4.8500000000000001E-3</v>
      </c>
      <c r="F23" s="12">
        <f t="shared" si="8"/>
        <v>533718.43999999994</v>
      </c>
      <c r="G23" s="12">
        <v>23</v>
      </c>
      <c r="H23" s="12">
        <f t="shared" si="6"/>
        <v>122755.24</v>
      </c>
      <c r="I23" s="12">
        <f>F23+H23</f>
        <v>656473.67999999993</v>
      </c>
      <c r="J23" s="29"/>
    </row>
    <row r="24" spans="1:10" x14ac:dyDescent="0.3">
      <c r="A24" s="1">
        <v>4</v>
      </c>
      <c r="B24" s="1"/>
      <c r="C24" s="1"/>
      <c r="D24" s="1"/>
      <c r="E24" s="2"/>
      <c r="F24" s="3"/>
      <c r="G24" s="3" t="s">
        <v>32</v>
      </c>
      <c r="H24" s="3"/>
      <c r="I24" s="3" t="s">
        <v>34</v>
      </c>
      <c r="J24" s="29"/>
    </row>
    <row r="25" spans="1:10" ht="48" x14ac:dyDescent="0.3">
      <c r="A25" s="4" t="s">
        <v>9</v>
      </c>
      <c r="B25" s="4" t="s">
        <v>0</v>
      </c>
      <c r="C25" s="5" t="s">
        <v>16</v>
      </c>
      <c r="D25" s="6" t="s">
        <v>15</v>
      </c>
      <c r="E25" s="7" t="s">
        <v>10</v>
      </c>
      <c r="F25" s="8" t="s">
        <v>8</v>
      </c>
      <c r="G25" s="8" t="s">
        <v>11</v>
      </c>
      <c r="H25" s="8" t="s">
        <v>6</v>
      </c>
      <c r="I25" s="8" t="s">
        <v>7</v>
      </c>
      <c r="J25" s="29"/>
    </row>
    <row r="26" spans="1:10" x14ac:dyDescent="0.3">
      <c r="A26" s="19" t="s">
        <v>40</v>
      </c>
      <c r="B26" s="9" t="s">
        <v>1</v>
      </c>
      <c r="C26" s="9">
        <v>1</v>
      </c>
      <c r="D26" s="16">
        <v>3232282</v>
      </c>
      <c r="E26" s="31">
        <f>I4</f>
        <v>3.8999999999999998E-3</v>
      </c>
      <c r="F26" s="12">
        <f>ROUND(C26*D26*E26,2)</f>
        <v>12605.9</v>
      </c>
      <c r="G26" s="12">
        <v>23</v>
      </c>
      <c r="H26" s="12">
        <f t="shared" ref="H26:H29" si="9">ROUND(F26*G26%,2)</f>
        <v>2899.36</v>
      </c>
      <c r="I26" s="12">
        <f t="shared" ref="I26" si="10">F26+H26</f>
        <v>15505.26</v>
      </c>
      <c r="J26" s="29"/>
    </row>
    <row r="27" spans="1:10" x14ac:dyDescent="0.3">
      <c r="A27" s="19" t="s">
        <v>31</v>
      </c>
      <c r="B27" s="9" t="s">
        <v>17</v>
      </c>
      <c r="C27" s="33">
        <v>1</v>
      </c>
      <c r="D27" s="12">
        <v>94</v>
      </c>
      <c r="E27" s="32"/>
      <c r="F27" s="12">
        <f t="shared" ref="F27:F29" si="11">ROUND(C27*D27*E27,2)</f>
        <v>0</v>
      </c>
      <c r="G27" s="12">
        <v>23</v>
      </c>
      <c r="H27" s="12">
        <f t="shared" si="9"/>
        <v>0</v>
      </c>
      <c r="I27" s="12">
        <f>F27+H27</f>
        <v>0</v>
      </c>
      <c r="J27" s="29"/>
    </row>
    <row r="28" spans="1:10" x14ac:dyDescent="0.3">
      <c r="A28" s="19" t="s">
        <v>2</v>
      </c>
      <c r="B28" s="9" t="s">
        <v>1</v>
      </c>
      <c r="C28" s="9">
        <v>1</v>
      </c>
      <c r="D28" s="17">
        <f>D26</f>
        <v>3232282</v>
      </c>
      <c r="E28" s="18">
        <v>1.985E-2</v>
      </c>
      <c r="F28" s="12">
        <f t="shared" si="11"/>
        <v>64160.800000000003</v>
      </c>
      <c r="G28" s="12">
        <v>23</v>
      </c>
      <c r="H28" s="12">
        <f t="shared" si="9"/>
        <v>14756.98</v>
      </c>
      <c r="I28" s="12">
        <f>F28+H28</f>
        <v>78917.78</v>
      </c>
      <c r="J28" s="29"/>
    </row>
    <row r="29" spans="1:10" ht="24" x14ac:dyDescent="0.3">
      <c r="A29" s="46" t="s">
        <v>12</v>
      </c>
      <c r="B29" s="9" t="s">
        <v>3</v>
      </c>
      <c r="C29" s="9">
        <v>1</v>
      </c>
      <c r="D29" s="16">
        <v>15443400</v>
      </c>
      <c r="E29" s="18">
        <v>4.8500000000000001E-3</v>
      </c>
      <c r="F29" s="12">
        <f t="shared" si="11"/>
        <v>74900.490000000005</v>
      </c>
      <c r="G29" s="12">
        <v>23</v>
      </c>
      <c r="H29" s="12">
        <f t="shared" si="9"/>
        <v>17227.11</v>
      </c>
      <c r="I29" s="12">
        <f>F29+H29</f>
        <v>92127.6</v>
      </c>
      <c r="J29" s="29"/>
    </row>
    <row r="30" spans="1:10" x14ac:dyDescent="0.3">
      <c r="A30" s="42">
        <v>5</v>
      </c>
      <c r="B30" s="42"/>
      <c r="C30" s="42"/>
      <c r="D30" s="42"/>
      <c r="E30" s="43"/>
      <c r="F30" s="44"/>
      <c r="G30" s="3" t="s">
        <v>19</v>
      </c>
      <c r="H30" s="44"/>
      <c r="I30" s="3" t="s">
        <v>34</v>
      </c>
      <c r="J30" s="29"/>
    </row>
    <row r="31" spans="1:10" ht="48" x14ac:dyDescent="0.3">
      <c r="A31" s="4" t="s">
        <v>9</v>
      </c>
      <c r="B31" s="4" t="s">
        <v>0</v>
      </c>
      <c r="C31" s="5" t="s">
        <v>16</v>
      </c>
      <c r="D31" s="6" t="s">
        <v>15</v>
      </c>
      <c r="E31" s="7" t="s">
        <v>10</v>
      </c>
      <c r="F31" s="8" t="s">
        <v>8</v>
      </c>
      <c r="G31" s="8" t="s">
        <v>11</v>
      </c>
      <c r="H31" s="8" t="s">
        <v>6</v>
      </c>
      <c r="I31" s="8" t="s">
        <v>7</v>
      </c>
      <c r="J31" s="29"/>
    </row>
    <row r="32" spans="1:10" x14ac:dyDescent="0.3">
      <c r="A32" s="19" t="s">
        <v>40</v>
      </c>
      <c r="B32" s="9" t="s">
        <v>1</v>
      </c>
      <c r="C32" s="9">
        <v>1</v>
      </c>
      <c r="D32" s="16">
        <v>6001453</v>
      </c>
      <c r="E32" s="31">
        <f>H4</f>
        <v>0</v>
      </c>
      <c r="F32" s="12">
        <f>ROUND(C32*D32*E32,2)</f>
        <v>0</v>
      </c>
      <c r="G32" s="12">
        <v>23</v>
      </c>
      <c r="H32" s="12">
        <f t="shared" ref="H32:H35" si="12">ROUND(F32*G32%,2)</f>
        <v>0</v>
      </c>
      <c r="I32" s="12">
        <f t="shared" ref="I32" si="13">F32+H32</f>
        <v>0</v>
      </c>
      <c r="J32" s="29"/>
    </row>
    <row r="33" spans="1:10" x14ac:dyDescent="0.3">
      <c r="A33" s="19" t="s">
        <v>31</v>
      </c>
      <c r="B33" s="9" t="s">
        <v>5</v>
      </c>
      <c r="C33" s="33">
        <v>1</v>
      </c>
      <c r="D33" s="12">
        <v>430</v>
      </c>
      <c r="E33" s="32"/>
      <c r="F33" s="12">
        <f t="shared" ref="F33:F35" si="14">ROUND(C33*D33*E33,2)</f>
        <v>0</v>
      </c>
      <c r="G33" s="12">
        <v>23</v>
      </c>
      <c r="H33" s="12">
        <f t="shared" si="12"/>
        <v>0</v>
      </c>
      <c r="I33" s="12">
        <f>F33+H33</f>
        <v>0</v>
      </c>
      <c r="J33" s="29"/>
    </row>
    <row r="34" spans="1:10" x14ac:dyDescent="0.3">
      <c r="A34" s="19" t="s">
        <v>2</v>
      </c>
      <c r="B34" s="9" t="s">
        <v>1</v>
      </c>
      <c r="C34" s="9">
        <v>1</v>
      </c>
      <c r="D34" s="61">
        <v>6162703</v>
      </c>
      <c r="E34" s="18">
        <v>3.2660000000000002E-2</v>
      </c>
      <c r="F34" s="12">
        <f t="shared" si="14"/>
        <v>201273.88</v>
      </c>
      <c r="G34" s="12">
        <v>23</v>
      </c>
      <c r="H34" s="12">
        <f t="shared" si="12"/>
        <v>46292.99</v>
      </c>
      <c r="I34" s="12">
        <f>F34+H34</f>
        <v>247566.87</v>
      </c>
      <c r="J34" s="29"/>
    </row>
    <row r="35" spans="1:10" x14ac:dyDescent="0.3">
      <c r="A35" s="19" t="s">
        <v>4</v>
      </c>
      <c r="B35" s="9" t="s">
        <v>5</v>
      </c>
      <c r="C35" s="9">
        <f>C33</f>
        <v>1</v>
      </c>
      <c r="D35" s="12">
        <f>D33</f>
        <v>430</v>
      </c>
      <c r="E35" s="18">
        <v>169.93</v>
      </c>
      <c r="F35" s="12">
        <f t="shared" si="14"/>
        <v>73069.899999999994</v>
      </c>
      <c r="G35" s="12">
        <v>23</v>
      </c>
      <c r="H35" s="12">
        <f t="shared" si="12"/>
        <v>16806.080000000002</v>
      </c>
      <c r="I35" s="12">
        <f>F35+H35</f>
        <v>89875.98</v>
      </c>
      <c r="J35" s="29"/>
    </row>
    <row r="36" spans="1:10" x14ac:dyDescent="0.3">
      <c r="A36" s="1">
        <v>6</v>
      </c>
      <c r="B36" s="1"/>
      <c r="C36" s="1"/>
      <c r="D36" s="1"/>
      <c r="E36" s="2"/>
      <c r="F36" s="3"/>
      <c r="G36" s="3" t="s">
        <v>26</v>
      </c>
      <c r="H36" s="3"/>
      <c r="I36" s="3" t="s">
        <v>34</v>
      </c>
      <c r="J36" s="29"/>
    </row>
    <row r="37" spans="1:10" ht="48" x14ac:dyDescent="0.3">
      <c r="A37" s="4" t="s">
        <v>9</v>
      </c>
      <c r="B37" s="4" t="s">
        <v>0</v>
      </c>
      <c r="C37" s="5" t="s">
        <v>16</v>
      </c>
      <c r="D37" s="6" t="s">
        <v>15</v>
      </c>
      <c r="E37" s="7" t="s">
        <v>10</v>
      </c>
      <c r="F37" s="8" t="s">
        <v>8</v>
      </c>
      <c r="G37" s="8" t="s">
        <v>11</v>
      </c>
      <c r="H37" s="8" t="s">
        <v>6</v>
      </c>
      <c r="I37" s="8" t="s">
        <v>7</v>
      </c>
      <c r="J37" s="29"/>
    </row>
    <row r="38" spans="1:10" x14ac:dyDescent="0.3">
      <c r="A38" s="19" t="s">
        <v>40</v>
      </c>
      <c r="B38" s="9" t="s">
        <v>1</v>
      </c>
      <c r="C38" s="9">
        <v>1</v>
      </c>
      <c r="D38" s="16">
        <v>2198726</v>
      </c>
      <c r="E38" s="31">
        <f>I4</f>
        <v>3.8999999999999998E-3</v>
      </c>
      <c r="F38" s="12">
        <f>ROUND(C38*D38*E38,2)</f>
        <v>8575.0300000000007</v>
      </c>
      <c r="G38" s="12">
        <v>23</v>
      </c>
      <c r="H38" s="12">
        <f t="shared" ref="H38:H41" si="15">ROUND(F38*G38%,2)</f>
        <v>1972.26</v>
      </c>
      <c r="I38" s="12">
        <f t="shared" ref="I38" si="16">F38+H38</f>
        <v>10547.29</v>
      </c>
      <c r="J38" s="29"/>
    </row>
    <row r="39" spans="1:10" x14ac:dyDescent="0.3">
      <c r="A39" s="19" t="s">
        <v>29</v>
      </c>
      <c r="B39" s="9" t="s">
        <v>5</v>
      </c>
      <c r="C39" s="33">
        <v>1</v>
      </c>
      <c r="D39" s="12">
        <v>168</v>
      </c>
      <c r="E39" s="32"/>
      <c r="F39" s="12">
        <f t="shared" ref="F39:F41" si="17">ROUND(C39*D39*E39,2)</f>
        <v>0</v>
      </c>
      <c r="G39" s="12">
        <v>23</v>
      </c>
      <c r="H39" s="12">
        <f t="shared" si="15"/>
        <v>0</v>
      </c>
      <c r="I39" s="12">
        <f>F39+H39</f>
        <v>0</v>
      </c>
      <c r="J39" s="29"/>
    </row>
    <row r="40" spans="1:10" x14ac:dyDescent="0.3">
      <c r="A40" s="19" t="s">
        <v>2</v>
      </c>
      <c r="B40" s="9" t="s">
        <v>1</v>
      </c>
      <c r="C40" s="9">
        <v>1</v>
      </c>
      <c r="D40" s="61">
        <v>2386245</v>
      </c>
      <c r="E40" s="18">
        <v>3.2660000000000002E-2</v>
      </c>
      <c r="F40" s="12">
        <f t="shared" si="17"/>
        <v>77934.759999999995</v>
      </c>
      <c r="G40" s="12">
        <v>23</v>
      </c>
      <c r="H40" s="12">
        <f t="shared" si="15"/>
        <v>17924.990000000002</v>
      </c>
      <c r="I40" s="12">
        <f>F40+H40</f>
        <v>95859.75</v>
      </c>
      <c r="J40" s="29"/>
    </row>
    <row r="41" spans="1:10" x14ac:dyDescent="0.3">
      <c r="A41" s="19" t="s">
        <v>4</v>
      </c>
      <c r="B41" s="9" t="s">
        <v>5</v>
      </c>
      <c r="C41" s="9">
        <f>C39</f>
        <v>1</v>
      </c>
      <c r="D41" s="12">
        <f>D39</f>
        <v>168</v>
      </c>
      <c r="E41" s="18">
        <v>169.93</v>
      </c>
      <c r="F41" s="12">
        <f t="shared" si="17"/>
        <v>28548.240000000002</v>
      </c>
      <c r="G41" s="12">
        <v>23</v>
      </c>
      <c r="H41" s="12">
        <f t="shared" si="15"/>
        <v>6566.1</v>
      </c>
      <c r="I41" s="12">
        <f>F41+H41</f>
        <v>35114.340000000004</v>
      </c>
      <c r="J41" s="29"/>
    </row>
    <row r="42" spans="1:10" x14ac:dyDescent="0.3">
      <c r="A42" s="1">
        <v>7</v>
      </c>
      <c r="B42" s="1"/>
      <c r="C42" s="1"/>
      <c r="D42" s="1"/>
      <c r="E42" s="2"/>
      <c r="F42" s="3"/>
      <c r="G42" s="3" t="s">
        <v>24</v>
      </c>
      <c r="H42" s="3"/>
      <c r="I42" s="3" t="s">
        <v>34</v>
      </c>
      <c r="J42" s="29"/>
    </row>
    <row r="43" spans="1:10" ht="48" x14ac:dyDescent="0.3">
      <c r="A43" s="4" t="s">
        <v>9</v>
      </c>
      <c r="B43" s="4" t="s">
        <v>0</v>
      </c>
      <c r="C43" s="5" t="s">
        <v>16</v>
      </c>
      <c r="D43" s="6" t="s">
        <v>15</v>
      </c>
      <c r="E43" s="7" t="s">
        <v>10</v>
      </c>
      <c r="F43" s="8" t="s">
        <v>8</v>
      </c>
      <c r="G43" s="8" t="s">
        <v>11</v>
      </c>
      <c r="H43" s="8" t="s">
        <v>6</v>
      </c>
      <c r="I43" s="8" t="s">
        <v>7</v>
      </c>
      <c r="J43" s="29"/>
    </row>
    <row r="44" spans="1:10" x14ac:dyDescent="0.3">
      <c r="A44" s="19" t="s">
        <v>40</v>
      </c>
      <c r="B44" s="9" t="s">
        <v>1</v>
      </c>
      <c r="C44" s="9">
        <v>1</v>
      </c>
      <c r="D44" s="16">
        <v>4410677</v>
      </c>
      <c r="E44" s="31">
        <f>H4</f>
        <v>0</v>
      </c>
      <c r="F44" s="12">
        <f>ROUND(C44*D44*E44,2)</f>
        <v>0</v>
      </c>
      <c r="G44" s="12">
        <v>23</v>
      </c>
      <c r="H44" s="12">
        <f t="shared" ref="H44:H47" si="18">ROUND(F44*G44%,2)</f>
        <v>0</v>
      </c>
      <c r="I44" s="12">
        <f t="shared" ref="I44" si="19">F44+H44</f>
        <v>0</v>
      </c>
      <c r="J44" s="29"/>
    </row>
    <row r="45" spans="1:10" x14ac:dyDescent="0.3">
      <c r="A45" s="19" t="s">
        <v>31</v>
      </c>
      <c r="B45" s="9" t="s">
        <v>5</v>
      </c>
      <c r="C45" s="33">
        <v>1</v>
      </c>
      <c r="D45" s="12">
        <v>795</v>
      </c>
      <c r="E45" s="32"/>
      <c r="F45" s="12">
        <f t="shared" ref="F45:F47" si="20">ROUND(C45*D45*E45,2)</f>
        <v>0</v>
      </c>
      <c r="G45" s="12">
        <v>23</v>
      </c>
      <c r="H45" s="12">
        <f t="shared" si="18"/>
        <v>0</v>
      </c>
      <c r="I45" s="12">
        <f>F45+H45</f>
        <v>0</v>
      </c>
      <c r="J45" s="29"/>
    </row>
    <row r="46" spans="1:10" x14ac:dyDescent="0.3">
      <c r="A46" s="19" t="s">
        <v>2</v>
      </c>
      <c r="B46" s="9" t="s">
        <v>1</v>
      </c>
      <c r="C46" s="9">
        <v>1</v>
      </c>
      <c r="D46" s="61">
        <v>4558778</v>
      </c>
      <c r="E46" s="18">
        <v>3.4189999999999998E-2</v>
      </c>
      <c r="F46" s="12">
        <f t="shared" si="20"/>
        <v>155864.62</v>
      </c>
      <c r="G46" s="12">
        <v>23</v>
      </c>
      <c r="H46" s="12">
        <f t="shared" si="18"/>
        <v>35848.86</v>
      </c>
      <c r="I46" s="12">
        <f>F46+H46</f>
        <v>191713.47999999998</v>
      </c>
      <c r="J46" s="29"/>
    </row>
    <row r="47" spans="1:10" x14ac:dyDescent="0.3">
      <c r="A47" s="19" t="s">
        <v>4</v>
      </c>
      <c r="B47" s="9" t="s">
        <v>5</v>
      </c>
      <c r="C47" s="9">
        <f>C45</f>
        <v>1</v>
      </c>
      <c r="D47" s="12">
        <f>D45</f>
        <v>795</v>
      </c>
      <c r="E47" s="18">
        <v>30.69</v>
      </c>
      <c r="F47" s="12">
        <f t="shared" si="20"/>
        <v>24398.55</v>
      </c>
      <c r="G47" s="12">
        <v>23</v>
      </c>
      <c r="H47" s="12">
        <f t="shared" si="18"/>
        <v>5611.67</v>
      </c>
      <c r="I47" s="12">
        <f>F47+H47</f>
        <v>30010.22</v>
      </c>
      <c r="J47" s="29"/>
    </row>
    <row r="48" spans="1:10" x14ac:dyDescent="0.3">
      <c r="A48" s="1">
        <v>8</v>
      </c>
      <c r="B48" s="1"/>
      <c r="C48" s="1"/>
      <c r="D48" s="1"/>
      <c r="E48" s="2"/>
      <c r="F48" s="3"/>
      <c r="G48" s="3" t="s">
        <v>28</v>
      </c>
      <c r="H48" s="3"/>
      <c r="I48" s="3" t="s">
        <v>34</v>
      </c>
      <c r="J48" s="29"/>
    </row>
    <row r="49" spans="1:10" ht="48" x14ac:dyDescent="0.3">
      <c r="A49" s="4" t="s">
        <v>9</v>
      </c>
      <c r="B49" s="4" t="s">
        <v>0</v>
      </c>
      <c r="C49" s="5" t="s">
        <v>16</v>
      </c>
      <c r="D49" s="6" t="s">
        <v>15</v>
      </c>
      <c r="E49" s="7" t="s">
        <v>10</v>
      </c>
      <c r="F49" s="8" t="s">
        <v>8</v>
      </c>
      <c r="G49" s="8" t="s">
        <v>11</v>
      </c>
      <c r="H49" s="8" t="s">
        <v>6</v>
      </c>
      <c r="I49" s="8" t="s">
        <v>7</v>
      </c>
      <c r="J49" s="29"/>
    </row>
    <row r="50" spans="1:10" x14ac:dyDescent="0.3">
      <c r="A50" s="19" t="s">
        <v>40</v>
      </c>
      <c r="B50" s="9" t="s">
        <v>1</v>
      </c>
      <c r="C50" s="9">
        <v>1</v>
      </c>
      <c r="D50" s="16">
        <v>1526986</v>
      </c>
      <c r="E50" s="31">
        <f>I4</f>
        <v>3.8999999999999998E-3</v>
      </c>
      <c r="F50" s="12">
        <f>ROUND(C50*D50*E50,2)</f>
        <v>5955.25</v>
      </c>
      <c r="G50" s="12">
        <v>23</v>
      </c>
      <c r="H50" s="12">
        <f t="shared" ref="H50:H53" si="21">ROUND(F50*G50%,2)</f>
        <v>1369.71</v>
      </c>
      <c r="I50" s="12">
        <f t="shared" ref="I50" si="22">F50+H50</f>
        <v>7324.96</v>
      </c>
      <c r="J50" s="29"/>
    </row>
    <row r="51" spans="1:10" x14ac:dyDescent="0.3">
      <c r="A51" s="19" t="s">
        <v>31</v>
      </c>
      <c r="B51" s="9" t="s">
        <v>5</v>
      </c>
      <c r="C51" s="33">
        <v>1</v>
      </c>
      <c r="D51" s="12">
        <v>332</v>
      </c>
      <c r="E51" s="32"/>
      <c r="F51" s="12">
        <f t="shared" ref="F51:F53" si="23">ROUND(C51*D51*E51,2)</f>
        <v>0</v>
      </c>
      <c r="G51" s="12">
        <v>23</v>
      </c>
      <c r="H51" s="12">
        <f t="shared" si="21"/>
        <v>0</v>
      </c>
      <c r="I51" s="12">
        <f>F51+H51</f>
        <v>0</v>
      </c>
    </row>
    <row r="52" spans="1:10" x14ac:dyDescent="0.3">
      <c r="A52" s="19" t="s">
        <v>2</v>
      </c>
      <c r="B52" s="9" t="s">
        <v>1</v>
      </c>
      <c r="C52" s="9">
        <v>1</v>
      </c>
      <c r="D52" s="17">
        <f>D50</f>
        <v>1526986</v>
      </c>
      <c r="E52" s="18">
        <v>3.4189999999999998E-2</v>
      </c>
      <c r="F52" s="12">
        <f t="shared" si="23"/>
        <v>52207.65</v>
      </c>
      <c r="G52" s="12">
        <v>23</v>
      </c>
      <c r="H52" s="12">
        <f t="shared" si="21"/>
        <v>12007.76</v>
      </c>
      <c r="I52" s="12">
        <f>F52+H52</f>
        <v>64215.41</v>
      </c>
    </row>
    <row r="53" spans="1:10" x14ac:dyDescent="0.3">
      <c r="A53" s="19" t="s">
        <v>4</v>
      </c>
      <c r="B53" s="9" t="s">
        <v>5</v>
      </c>
      <c r="C53" s="9">
        <f>C51</f>
        <v>1</v>
      </c>
      <c r="D53" s="12">
        <f>D51</f>
        <v>332</v>
      </c>
      <c r="E53" s="18">
        <v>30.69</v>
      </c>
      <c r="F53" s="12">
        <f t="shared" si="23"/>
        <v>10189.08</v>
      </c>
      <c r="G53" s="12">
        <v>23</v>
      </c>
      <c r="H53" s="12">
        <f t="shared" si="21"/>
        <v>2343.4899999999998</v>
      </c>
      <c r="I53" s="12">
        <f>F53+H53</f>
        <v>12532.57</v>
      </c>
    </row>
    <row r="54" spans="1:10" x14ac:dyDescent="0.3">
      <c r="A54" s="1">
        <v>9</v>
      </c>
      <c r="B54" s="1"/>
      <c r="C54" s="1"/>
      <c r="D54" s="1"/>
      <c r="E54" s="2"/>
      <c r="F54" s="3"/>
      <c r="G54" s="3" t="s">
        <v>27</v>
      </c>
      <c r="H54" s="3"/>
      <c r="I54" s="3" t="s">
        <v>34</v>
      </c>
    </row>
    <row r="55" spans="1:10" ht="48" x14ac:dyDescent="0.3">
      <c r="A55" s="4" t="s">
        <v>9</v>
      </c>
      <c r="B55" s="4" t="s">
        <v>0</v>
      </c>
      <c r="C55" s="5" t="s">
        <v>16</v>
      </c>
      <c r="D55" s="6" t="s">
        <v>15</v>
      </c>
      <c r="E55" s="7" t="s">
        <v>10</v>
      </c>
      <c r="F55" s="8" t="s">
        <v>8</v>
      </c>
      <c r="G55" s="8" t="s">
        <v>11</v>
      </c>
      <c r="H55" s="8" t="s">
        <v>6</v>
      </c>
      <c r="I55" s="8" t="s">
        <v>7</v>
      </c>
    </row>
    <row r="56" spans="1:10" x14ac:dyDescent="0.3">
      <c r="A56" s="19" t="s">
        <v>40</v>
      </c>
      <c r="B56" s="9" t="s">
        <v>1</v>
      </c>
      <c r="C56" s="9">
        <v>1</v>
      </c>
      <c r="D56" s="16">
        <v>115093</v>
      </c>
      <c r="E56" s="31">
        <f>H4</f>
        <v>0</v>
      </c>
      <c r="F56" s="12">
        <f>ROUND(C56*D56*E56,2)</f>
        <v>0</v>
      </c>
      <c r="G56" s="12">
        <v>23</v>
      </c>
      <c r="H56" s="12">
        <f t="shared" ref="H56:H59" si="24">ROUND(F56*G56%,2)</f>
        <v>0</v>
      </c>
      <c r="I56" s="12">
        <f t="shared" ref="I56" si="25">F56+H56</f>
        <v>0</v>
      </c>
    </row>
    <row r="57" spans="1:10" x14ac:dyDescent="0.3">
      <c r="A57" s="19" t="s">
        <v>31</v>
      </c>
      <c r="B57" s="9" t="s">
        <v>5</v>
      </c>
      <c r="C57" s="33">
        <v>1</v>
      </c>
      <c r="D57" s="12">
        <v>144</v>
      </c>
      <c r="E57" s="32"/>
      <c r="F57" s="12">
        <f t="shared" ref="F57:F59" si="26">ROUND(C57*D57*E57,2)</f>
        <v>0</v>
      </c>
      <c r="G57" s="12">
        <v>23</v>
      </c>
      <c r="H57" s="12">
        <f t="shared" si="24"/>
        <v>0</v>
      </c>
      <c r="I57" s="12">
        <f>F57+H57</f>
        <v>0</v>
      </c>
    </row>
    <row r="58" spans="1:10" x14ac:dyDescent="0.3">
      <c r="A58" s="19" t="s">
        <v>2</v>
      </c>
      <c r="B58" s="9" t="s">
        <v>1</v>
      </c>
      <c r="C58" s="9">
        <v>1</v>
      </c>
      <c r="D58" s="17">
        <f>D56</f>
        <v>115093</v>
      </c>
      <c r="E58" s="51">
        <v>3.5299999999999998E-2</v>
      </c>
      <c r="F58" s="12">
        <f t="shared" si="26"/>
        <v>4062.78</v>
      </c>
      <c r="G58" s="12">
        <v>23</v>
      </c>
      <c r="H58" s="12">
        <f t="shared" si="24"/>
        <v>934.44</v>
      </c>
      <c r="I58" s="12">
        <f>F58+H58</f>
        <v>4997.22</v>
      </c>
    </row>
    <row r="59" spans="1:10" x14ac:dyDescent="0.3">
      <c r="A59" s="19" t="s">
        <v>4</v>
      </c>
      <c r="B59" s="9" t="s">
        <v>5</v>
      </c>
      <c r="C59" s="9">
        <f>C57</f>
        <v>1</v>
      </c>
      <c r="D59" s="12">
        <f>D57</f>
        <v>144</v>
      </c>
      <c r="E59" s="51">
        <v>9.35</v>
      </c>
      <c r="F59" s="12">
        <f t="shared" si="26"/>
        <v>1346.4</v>
      </c>
      <c r="G59" s="12">
        <v>23</v>
      </c>
      <c r="H59" s="12">
        <f t="shared" si="24"/>
        <v>309.67</v>
      </c>
      <c r="I59" s="12">
        <f>F59+H59</f>
        <v>1656.0700000000002</v>
      </c>
    </row>
    <row r="60" spans="1:10" x14ac:dyDescent="0.3">
      <c r="A60" s="1">
        <v>10</v>
      </c>
      <c r="B60" s="1"/>
      <c r="C60" s="1"/>
      <c r="D60" s="1"/>
      <c r="E60" s="2"/>
      <c r="F60" s="50" t="s">
        <v>37</v>
      </c>
      <c r="G60" s="50"/>
      <c r="H60" s="50"/>
      <c r="I60" s="3" t="s">
        <v>34</v>
      </c>
    </row>
    <row r="61" spans="1:10" ht="48" x14ac:dyDescent="0.3">
      <c r="A61" s="4" t="s">
        <v>9</v>
      </c>
      <c r="B61" s="4" t="s">
        <v>0</v>
      </c>
      <c r="C61" s="5" t="s">
        <v>16</v>
      </c>
      <c r="D61" s="6" t="s">
        <v>15</v>
      </c>
      <c r="E61" s="7" t="s">
        <v>10</v>
      </c>
      <c r="F61" s="8" t="s">
        <v>8</v>
      </c>
      <c r="G61" s="8" t="s">
        <v>11</v>
      </c>
      <c r="H61" s="8" t="s">
        <v>6</v>
      </c>
      <c r="I61" s="8" t="s">
        <v>7</v>
      </c>
    </row>
    <row r="62" spans="1:10" x14ac:dyDescent="0.3">
      <c r="A62" s="19" t="s">
        <v>40</v>
      </c>
      <c r="B62" s="9" t="s">
        <v>1</v>
      </c>
      <c r="C62" s="9">
        <v>1</v>
      </c>
      <c r="D62" s="16">
        <v>38930</v>
      </c>
      <c r="E62" s="31">
        <f>I4</f>
        <v>3.8999999999999998E-3</v>
      </c>
      <c r="F62" s="12">
        <f>ROUND(C62*D62*E62,2)</f>
        <v>151.83000000000001</v>
      </c>
      <c r="G62" s="12">
        <v>23</v>
      </c>
      <c r="H62" s="12">
        <f t="shared" ref="H62:H65" si="27">ROUND(F62*G62%,2)</f>
        <v>34.92</v>
      </c>
      <c r="I62" s="12">
        <f t="shared" ref="I62" si="28">F62+H62</f>
        <v>186.75</v>
      </c>
    </row>
    <row r="63" spans="1:10" x14ac:dyDescent="0.3">
      <c r="A63" s="19" t="s">
        <v>31</v>
      </c>
      <c r="B63" s="9" t="s">
        <v>5</v>
      </c>
      <c r="C63" s="33">
        <v>1</v>
      </c>
      <c r="D63" s="12">
        <v>45</v>
      </c>
      <c r="E63" s="32"/>
      <c r="F63" s="12">
        <f t="shared" ref="F63:F65" si="29">ROUND(C63*D63*E63,2)</f>
        <v>0</v>
      </c>
      <c r="G63" s="12">
        <v>23</v>
      </c>
      <c r="H63" s="12">
        <f t="shared" si="27"/>
        <v>0</v>
      </c>
      <c r="I63" s="12">
        <f>F63+H63</f>
        <v>0</v>
      </c>
    </row>
    <row r="64" spans="1:10" x14ac:dyDescent="0.3">
      <c r="A64" s="19" t="s">
        <v>2</v>
      </c>
      <c r="B64" s="9" t="s">
        <v>1</v>
      </c>
      <c r="C64" s="9">
        <v>1</v>
      </c>
      <c r="D64" s="17">
        <f>D62</f>
        <v>38930</v>
      </c>
      <c r="E64" s="18">
        <v>3.5299999999999998E-2</v>
      </c>
      <c r="F64" s="12">
        <f t="shared" si="29"/>
        <v>1374.23</v>
      </c>
      <c r="G64" s="12">
        <v>23</v>
      </c>
      <c r="H64" s="12">
        <f t="shared" si="27"/>
        <v>316.07</v>
      </c>
      <c r="I64" s="12">
        <f>F64+H64</f>
        <v>1690.3</v>
      </c>
    </row>
    <row r="65" spans="1:9" x14ac:dyDescent="0.3">
      <c r="A65" s="19" t="s">
        <v>4</v>
      </c>
      <c r="B65" s="9" t="s">
        <v>5</v>
      </c>
      <c r="C65" s="9">
        <f>C63</f>
        <v>1</v>
      </c>
      <c r="D65" s="12">
        <f>D63</f>
        <v>45</v>
      </c>
      <c r="E65" s="18">
        <v>9.35</v>
      </c>
      <c r="F65" s="12">
        <f t="shared" si="29"/>
        <v>420.75</v>
      </c>
      <c r="G65" s="12">
        <v>23</v>
      </c>
      <c r="H65" s="12">
        <f t="shared" si="27"/>
        <v>96.77</v>
      </c>
      <c r="I65" s="12">
        <f>F65+H65</f>
        <v>517.52</v>
      </c>
    </row>
    <row r="66" spans="1:9" x14ac:dyDescent="0.3">
      <c r="A66" s="1">
        <v>11</v>
      </c>
      <c r="B66" s="1"/>
      <c r="C66" s="1"/>
      <c r="D66" s="1"/>
      <c r="E66" s="2"/>
      <c r="F66" s="3"/>
      <c r="G66" s="3" t="s">
        <v>25</v>
      </c>
      <c r="H66" s="3"/>
      <c r="I66" s="3" t="s">
        <v>34</v>
      </c>
    </row>
    <row r="67" spans="1:9" ht="48" x14ac:dyDescent="0.3">
      <c r="A67" s="4" t="s">
        <v>9</v>
      </c>
      <c r="B67" s="4" t="s">
        <v>0</v>
      </c>
      <c r="C67" s="5" t="s">
        <v>16</v>
      </c>
      <c r="D67" s="6" t="s">
        <v>15</v>
      </c>
      <c r="E67" s="7" t="s">
        <v>10</v>
      </c>
      <c r="F67" s="8" t="s">
        <v>8</v>
      </c>
      <c r="G67" s="8" t="s">
        <v>11</v>
      </c>
      <c r="H67" s="8" t="s">
        <v>6</v>
      </c>
      <c r="I67" s="8" t="s">
        <v>7</v>
      </c>
    </row>
    <row r="68" spans="1:9" x14ac:dyDescent="0.3">
      <c r="A68" s="19" t="s">
        <v>40</v>
      </c>
      <c r="B68" s="9" t="s">
        <v>1</v>
      </c>
      <c r="C68" s="9">
        <v>1</v>
      </c>
      <c r="D68" s="16">
        <v>107110</v>
      </c>
      <c r="E68" s="31">
        <f>H4</f>
        <v>0</v>
      </c>
      <c r="F68" s="12">
        <f>ROUND(C68*D68*E68,2)</f>
        <v>0</v>
      </c>
      <c r="G68" s="12">
        <v>23</v>
      </c>
      <c r="H68" s="12">
        <f t="shared" ref="H68:H71" si="30">ROUND(F68*G68%,2)</f>
        <v>0</v>
      </c>
      <c r="I68" s="12">
        <f t="shared" ref="I68" si="31">F68+H68</f>
        <v>0</v>
      </c>
    </row>
    <row r="69" spans="1:9" x14ac:dyDescent="0.3">
      <c r="A69" s="19" t="s">
        <v>31</v>
      </c>
      <c r="B69" s="9" t="s">
        <v>5</v>
      </c>
      <c r="C69" s="33">
        <v>1</v>
      </c>
      <c r="D69" s="12">
        <v>120</v>
      </c>
      <c r="E69" s="32"/>
      <c r="F69" s="12">
        <f t="shared" ref="F69:F71" si="32">ROUND(C69*D69*E69,2)</f>
        <v>0</v>
      </c>
      <c r="G69" s="12">
        <v>23</v>
      </c>
      <c r="H69" s="12">
        <f t="shared" si="30"/>
        <v>0</v>
      </c>
      <c r="I69" s="12">
        <f>F69+H69</f>
        <v>0</v>
      </c>
    </row>
    <row r="70" spans="1:9" x14ac:dyDescent="0.3">
      <c r="A70" s="19" t="s">
        <v>2</v>
      </c>
      <c r="B70" s="9" t="s">
        <v>1</v>
      </c>
      <c r="C70" s="9">
        <v>1</v>
      </c>
      <c r="D70" s="61">
        <v>107474</v>
      </c>
      <c r="E70" s="18">
        <v>4.6809999999999997E-2</v>
      </c>
      <c r="F70" s="12">
        <f t="shared" si="32"/>
        <v>5030.8599999999997</v>
      </c>
      <c r="G70" s="12">
        <v>23</v>
      </c>
      <c r="H70" s="12">
        <f t="shared" si="30"/>
        <v>1157.0999999999999</v>
      </c>
      <c r="I70" s="12">
        <f>F70+H70</f>
        <v>6187.9599999999991</v>
      </c>
    </row>
    <row r="71" spans="1:9" x14ac:dyDescent="0.3">
      <c r="A71" s="19" t="s">
        <v>4</v>
      </c>
      <c r="B71" s="9" t="s">
        <v>5</v>
      </c>
      <c r="C71" s="9">
        <f>C69</f>
        <v>1</v>
      </c>
      <c r="D71" s="12">
        <f>D69</f>
        <v>120</v>
      </c>
      <c r="E71" s="18">
        <v>4.05</v>
      </c>
      <c r="F71" s="12">
        <f t="shared" si="32"/>
        <v>486</v>
      </c>
      <c r="G71" s="12">
        <v>23</v>
      </c>
      <c r="H71" s="12">
        <f t="shared" si="30"/>
        <v>111.78</v>
      </c>
      <c r="I71" s="12">
        <f>F71+H71</f>
        <v>597.78</v>
      </c>
    </row>
    <row r="72" spans="1:9" x14ac:dyDescent="0.3">
      <c r="A72" s="1">
        <v>12</v>
      </c>
      <c r="B72" s="1"/>
      <c r="C72" s="1"/>
      <c r="D72" s="1"/>
      <c r="E72" s="2"/>
      <c r="F72" s="3"/>
      <c r="G72" s="3" t="s">
        <v>38</v>
      </c>
      <c r="H72" s="3"/>
      <c r="I72" s="3" t="s">
        <v>34</v>
      </c>
    </row>
    <row r="73" spans="1:9" ht="48" x14ac:dyDescent="0.3">
      <c r="A73" s="4" t="s">
        <v>9</v>
      </c>
      <c r="B73" s="4" t="s">
        <v>0</v>
      </c>
      <c r="C73" s="5" t="s">
        <v>16</v>
      </c>
      <c r="D73" s="6" t="s">
        <v>15</v>
      </c>
      <c r="E73" s="7" t="s">
        <v>10</v>
      </c>
      <c r="F73" s="8" t="s">
        <v>8</v>
      </c>
      <c r="G73" s="8" t="s">
        <v>11</v>
      </c>
      <c r="H73" s="8" t="s">
        <v>6</v>
      </c>
      <c r="I73" s="8" t="s">
        <v>7</v>
      </c>
    </row>
    <row r="74" spans="1:9" x14ac:dyDescent="0.3">
      <c r="A74" s="19" t="s">
        <v>40</v>
      </c>
      <c r="B74" s="9" t="s">
        <v>1</v>
      </c>
      <c r="C74" s="9">
        <v>1</v>
      </c>
      <c r="D74" s="16">
        <v>1621</v>
      </c>
      <c r="E74" s="31">
        <f>I4</f>
        <v>3.8999999999999998E-3</v>
      </c>
      <c r="F74" s="12">
        <f>ROUND(C74*D74*E74,2)</f>
        <v>6.32</v>
      </c>
      <c r="G74" s="12">
        <v>23</v>
      </c>
      <c r="H74" s="12">
        <f t="shared" ref="H74:H77" si="33">ROUND(F74*G74%,2)</f>
        <v>1.45</v>
      </c>
      <c r="I74" s="12">
        <f t="shared" ref="I74" si="34">F74+H74</f>
        <v>7.7700000000000005</v>
      </c>
    </row>
    <row r="75" spans="1:9" x14ac:dyDescent="0.3">
      <c r="A75" s="19" t="s">
        <v>31</v>
      </c>
      <c r="B75" s="9" t="s">
        <v>5</v>
      </c>
      <c r="C75" s="33">
        <v>1</v>
      </c>
      <c r="D75" s="12">
        <v>12</v>
      </c>
      <c r="E75" s="32"/>
      <c r="F75" s="12">
        <f t="shared" ref="F75:F77" si="35">ROUND(C75*D75*E75,2)</f>
        <v>0</v>
      </c>
      <c r="G75" s="12">
        <v>23</v>
      </c>
      <c r="H75" s="12">
        <f t="shared" si="33"/>
        <v>0</v>
      </c>
      <c r="I75" s="12">
        <f>F75+H75</f>
        <v>0</v>
      </c>
    </row>
    <row r="76" spans="1:9" x14ac:dyDescent="0.3">
      <c r="A76" s="19" t="s">
        <v>2</v>
      </c>
      <c r="B76" s="9" t="s">
        <v>1</v>
      </c>
      <c r="C76" s="9">
        <v>1</v>
      </c>
      <c r="D76" s="17">
        <f>D74</f>
        <v>1621</v>
      </c>
      <c r="E76" s="18">
        <v>4.6809999999999997E-2</v>
      </c>
      <c r="F76" s="12">
        <f t="shared" si="35"/>
        <v>75.88</v>
      </c>
      <c r="G76" s="12">
        <v>23</v>
      </c>
      <c r="H76" s="12">
        <f t="shared" si="33"/>
        <v>17.45</v>
      </c>
      <c r="I76" s="12">
        <f>F76+H76</f>
        <v>93.33</v>
      </c>
    </row>
    <row r="77" spans="1:9" ht="13.8" customHeight="1" x14ac:dyDescent="0.3">
      <c r="A77" s="19" t="s">
        <v>4</v>
      </c>
      <c r="B77" s="9" t="s">
        <v>5</v>
      </c>
      <c r="C77" s="9">
        <f>C75</f>
        <v>1</v>
      </c>
      <c r="D77" s="12">
        <f>D75</f>
        <v>12</v>
      </c>
      <c r="E77" s="18">
        <v>4.05</v>
      </c>
      <c r="F77" s="12">
        <f t="shared" si="35"/>
        <v>48.6</v>
      </c>
      <c r="G77" s="12">
        <v>23</v>
      </c>
      <c r="H77" s="12">
        <f t="shared" si="33"/>
        <v>11.18</v>
      </c>
      <c r="I77" s="12">
        <f>F77+H77</f>
        <v>59.78</v>
      </c>
    </row>
    <row r="78" spans="1:9" ht="32.4" hidden="1" customHeight="1" x14ac:dyDescent="0.3">
      <c r="A78" s="47"/>
      <c r="B78" s="13"/>
      <c r="C78" s="13"/>
      <c r="D78" s="48"/>
      <c r="E78" s="49"/>
      <c r="F78" s="48"/>
      <c r="G78" s="48"/>
      <c r="H78" s="48"/>
      <c r="I78" s="48"/>
    </row>
    <row r="79" spans="1:9" x14ac:dyDescent="0.3">
      <c r="A79" s="13">
        <v>13</v>
      </c>
      <c r="B79" s="13"/>
      <c r="C79" s="13"/>
      <c r="D79" s="34"/>
      <c r="E79" s="35"/>
      <c r="F79" s="28"/>
      <c r="G79" s="28"/>
      <c r="H79" s="28"/>
      <c r="I79" s="28"/>
    </row>
    <row r="80" spans="1:9" ht="48" x14ac:dyDescent="0.3">
      <c r="A80" s="4" t="s">
        <v>9</v>
      </c>
      <c r="B80" s="4" t="s">
        <v>0</v>
      </c>
      <c r="C80" s="5" t="s">
        <v>16</v>
      </c>
      <c r="D80" s="6" t="s">
        <v>15</v>
      </c>
      <c r="E80" s="7" t="s">
        <v>10</v>
      </c>
      <c r="F80" s="8" t="s">
        <v>8</v>
      </c>
      <c r="G80" s="8" t="s">
        <v>11</v>
      </c>
      <c r="H80" s="8" t="s">
        <v>6</v>
      </c>
      <c r="I80" s="8" t="s">
        <v>7</v>
      </c>
    </row>
    <row r="81" spans="1:10" x14ac:dyDescent="0.3">
      <c r="A81" s="19" t="s">
        <v>48</v>
      </c>
      <c r="B81" s="9" t="s">
        <v>1</v>
      </c>
      <c r="C81" s="9">
        <v>1</v>
      </c>
      <c r="D81" s="16">
        <v>312245</v>
      </c>
      <c r="E81" s="31"/>
      <c r="F81" s="12">
        <f>ROUND(C81*D81*E81,2)</f>
        <v>0</v>
      </c>
      <c r="G81" s="12">
        <v>23</v>
      </c>
      <c r="H81" s="12">
        <f t="shared" ref="H81" si="36">ROUND(F81*G81%,2)</f>
        <v>0</v>
      </c>
      <c r="I81" s="12">
        <f t="shared" ref="I81" si="37">F81+H81</f>
        <v>0</v>
      </c>
    </row>
    <row r="82" spans="1:10" x14ac:dyDescent="0.3">
      <c r="A82" s="19" t="s">
        <v>49</v>
      </c>
      <c r="B82" s="9" t="s">
        <v>1</v>
      </c>
      <c r="C82" s="9">
        <v>1</v>
      </c>
      <c r="D82" s="16">
        <v>187519</v>
      </c>
      <c r="E82" s="31"/>
      <c r="F82" s="12">
        <f>ROUND(C82*D82*E82,2)</f>
        <v>0</v>
      </c>
      <c r="G82" s="12">
        <v>23</v>
      </c>
      <c r="H82" s="12">
        <f t="shared" ref="H82" si="38">ROUND(F82*G82%,2)</f>
        <v>0</v>
      </c>
      <c r="I82" s="12">
        <f t="shared" ref="I82" si="39">F82+H82</f>
        <v>0</v>
      </c>
    </row>
    <row r="83" spans="1:10" x14ac:dyDescent="0.3">
      <c r="A83" s="13"/>
      <c r="B83" s="13"/>
      <c r="C83" s="13"/>
      <c r="D83" s="34"/>
      <c r="E83" s="35"/>
      <c r="F83" s="28"/>
      <c r="G83" s="28"/>
      <c r="H83" s="28"/>
      <c r="I83" s="28"/>
    </row>
    <row r="84" spans="1:10" x14ac:dyDescent="0.3">
      <c r="A84" s="13"/>
      <c r="B84" s="13"/>
      <c r="C84" s="13"/>
      <c r="D84" s="34"/>
      <c r="E84" s="66" t="s">
        <v>42</v>
      </c>
      <c r="F84" s="66"/>
      <c r="G84" s="66"/>
      <c r="H84" s="66"/>
      <c r="I84" s="28"/>
    </row>
    <row r="85" spans="1:10" x14ac:dyDescent="0.3">
      <c r="A85" s="23" t="s">
        <v>13</v>
      </c>
      <c r="B85" s="53">
        <f>D20+D26+D32+D38+D44+D50+D56+D62+D68+D8+D14+D74+D82+D81</f>
        <v>37830969</v>
      </c>
      <c r="C85" s="24"/>
      <c r="D85" s="25"/>
      <c r="E85" s="67" t="s">
        <v>20</v>
      </c>
      <c r="F85" s="67"/>
      <c r="G85" s="67"/>
      <c r="H85" s="67"/>
      <c r="I85" s="14">
        <f>SUM(I8:I82)</f>
        <v>2160777.0499999998</v>
      </c>
    </row>
    <row r="86" spans="1:10" x14ac:dyDescent="0.3">
      <c r="A86" s="27" t="s">
        <v>14</v>
      </c>
      <c r="B86" s="53">
        <f>D23+D29+D11+D17</f>
        <v>131734320</v>
      </c>
      <c r="C86" s="25"/>
      <c r="D86" s="25"/>
      <c r="E86" s="68" t="s">
        <v>21</v>
      </c>
      <c r="F86" s="68"/>
      <c r="G86" s="68"/>
      <c r="H86" s="68"/>
      <c r="I86" s="20">
        <f>I85/1.23</f>
        <v>1756729.3089430893</v>
      </c>
    </row>
    <row r="87" spans="1:10" x14ac:dyDescent="0.3">
      <c r="A87" s="15" t="s">
        <v>43</v>
      </c>
      <c r="B87" s="54">
        <f>D21+D27+D33+D39+D45+D51+D57+D63+D69+D15+D9+D75</f>
        <v>2647</v>
      </c>
      <c r="C87" s="21"/>
      <c r="D87" s="36"/>
      <c r="E87" s="69"/>
      <c r="F87" s="69"/>
      <c r="G87" s="69"/>
      <c r="H87" s="69"/>
      <c r="I87" s="37"/>
      <c r="J87" s="38"/>
    </row>
    <row r="88" spans="1:10" x14ac:dyDescent="0.3">
      <c r="A88" s="26"/>
      <c r="B88" s="26"/>
      <c r="C88" s="26"/>
      <c r="D88" s="39"/>
      <c r="E88" s="62"/>
      <c r="F88" s="62"/>
      <c r="G88" s="62"/>
      <c r="H88" s="62"/>
      <c r="I88" s="40"/>
      <c r="J88" s="38"/>
    </row>
    <row r="89" spans="1:10" x14ac:dyDescent="0.3">
      <c r="A89" s="21"/>
      <c r="B89" s="21"/>
      <c r="C89" s="21"/>
      <c r="D89" s="36"/>
      <c r="E89" s="41"/>
      <c r="F89" s="36"/>
      <c r="G89" s="36"/>
      <c r="H89" s="36"/>
      <c r="I89" s="36"/>
      <c r="J89" s="38"/>
    </row>
    <row r="90" spans="1:10" x14ac:dyDescent="0.3">
      <c r="A90" s="63" t="s">
        <v>33</v>
      </c>
      <c r="B90" s="63"/>
      <c r="C90" s="63"/>
      <c r="D90" s="63"/>
      <c r="E90" s="63"/>
      <c r="F90" s="63"/>
      <c r="G90" s="63"/>
      <c r="H90" s="63"/>
      <c r="I90" s="63"/>
    </row>
    <row r="91" spans="1:10" x14ac:dyDescent="0.3">
      <c r="A91" s="63"/>
      <c r="B91" s="63"/>
      <c r="C91" s="63"/>
      <c r="D91" s="63"/>
      <c r="E91" s="63"/>
      <c r="F91" s="63"/>
      <c r="G91" s="63"/>
      <c r="H91" s="63"/>
      <c r="I91" s="63"/>
    </row>
    <row r="92" spans="1:10" x14ac:dyDescent="0.3">
      <c r="A92" s="63"/>
      <c r="B92" s="63"/>
      <c r="C92" s="63"/>
      <c r="D92" s="63"/>
      <c r="E92" s="63"/>
      <c r="F92" s="63"/>
      <c r="G92" s="63"/>
      <c r="H92" s="63"/>
      <c r="I92" s="63"/>
    </row>
    <row r="93" spans="1:10" x14ac:dyDescent="0.3">
      <c r="A93" s="21"/>
      <c r="B93" s="21"/>
      <c r="C93" s="21"/>
      <c r="D93" s="21"/>
      <c r="E93" s="22"/>
      <c r="F93" s="21"/>
      <c r="G93" s="21"/>
      <c r="H93" s="21"/>
      <c r="I93" s="21"/>
    </row>
  </sheetData>
  <mergeCells count="8">
    <mergeCell ref="E88:H88"/>
    <mergeCell ref="A90:I92"/>
    <mergeCell ref="G1:I1"/>
    <mergeCell ref="A2:I2"/>
    <mergeCell ref="E84:H84"/>
    <mergeCell ref="E85:H85"/>
    <mergeCell ref="E86:H86"/>
    <mergeCell ref="E87:H87"/>
  </mergeCells>
  <pageMargins left="0.7" right="0.7" top="0.75" bottom="0.75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F8CF0-BD06-42B2-AAED-73F9E535E586}">
  <dimension ref="A1:J89"/>
  <sheetViews>
    <sheetView zoomScaleNormal="100" workbookViewId="0">
      <pane ySplit="4" topLeftCell="A5" activePane="bottomLeft" state="frozen"/>
      <selection pane="bottomLeft" activeCell="E75" sqref="E75"/>
    </sheetView>
  </sheetViews>
  <sheetFormatPr defaultRowHeight="14.4" x14ac:dyDescent="0.3"/>
  <cols>
    <col min="1" max="1" width="45" customWidth="1"/>
    <col min="2" max="2" width="13.6640625" customWidth="1"/>
    <col min="4" max="4" width="13.109375" customWidth="1"/>
    <col min="5" max="5" width="9.5546875" bestFit="1" customWidth="1"/>
    <col min="6" max="6" width="10.44140625" customWidth="1"/>
    <col min="7" max="7" width="10.5546875" customWidth="1"/>
    <col min="8" max="8" width="12" customWidth="1"/>
    <col min="9" max="9" width="13.5546875" customWidth="1"/>
  </cols>
  <sheetData>
    <row r="1" spans="1:9" x14ac:dyDescent="0.3">
      <c r="A1" s="21"/>
      <c r="B1" s="21"/>
      <c r="C1" s="21"/>
      <c r="D1" s="21"/>
      <c r="E1" s="22"/>
      <c r="F1" s="21"/>
      <c r="G1" s="64" t="s">
        <v>22</v>
      </c>
      <c r="H1" s="64"/>
      <c r="I1" s="64"/>
    </row>
    <row r="2" spans="1:9" ht="35.4" customHeight="1" x14ac:dyDescent="0.3">
      <c r="A2" s="65" t="s">
        <v>39</v>
      </c>
      <c r="B2" s="65"/>
      <c r="C2" s="65"/>
      <c r="D2" s="65"/>
      <c r="E2" s="65"/>
      <c r="F2" s="65"/>
      <c r="G2" s="65"/>
      <c r="H2" s="65"/>
      <c r="I2" s="65"/>
    </row>
    <row r="3" spans="1:9" ht="35.4" customHeight="1" x14ac:dyDescent="0.3">
      <c r="A3" s="57"/>
      <c r="B3" s="57"/>
      <c r="C3" s="57"/>
      <c r="D3" s="57"/>
      <c r="E3" s="57"/>
      <c r="F3" s="57"/>
      <c r="G3" s="57"/>
      <c r="H3" s="58" t="s">
        <v>46</v>
      </c>
      <c r="I3" s="58" t="s">
        <v>47</v>
      </c>
    </row>
    <row r="4" spans="1:9" ht="36" x14ac:dyDescent="0.3">
      <c r="A4" s="45"/>
      <c r="B4" s="45"/>
      <c r="C4" s="45"/>
      <c r="D4" s="45"/>
      <c r="E4" s="45"/>
      <c r="F4" s="45"/>
      <c r="G4" s="59" t="s">
        <v>10</v>
      </c>
      <c r="H4" s="59"/>
      <c r="I4" s="59">
        <f>H4+0.0039</f>
        <v>3.8999999999999998E-3</v>
      </c>
    </row>
    <row r="5" spans="1:9" x14ac:dyDescent="0.3">
      <c r="A5" s="1">
        <v>1</v>
      </c>
      <c r="B5" s="1"/>
      <c r="C5" s="1"/>
      <c r="D5" s="1"/>
      <c r="E5" s="2"/>
      <c r="F5" s="3"/>
      <c r="G5" s="3" t="s">
        <v>30</v>
      </c>
      <c r="H5" s="3"/>
      <c r="I5" s="3" t="s">
        <v>34</v>
      </c>
    </row>
    <row r="6" spans="1:9" ht="48" x14ac:dyDescent="0.3">
      <c r="A6" s="4" t="s">
        <v>9</v>
      </c>
      <c r="B6" s="4" t="s">
        <v>0</v>
      </c>
      <c r="C6" s="5" t="s">
        <v>16</v>
      </c>
      <c r="D6" s="6" t="s">
        <v>15</v>
      </c>
      <c r="E6" s="7" t="s">
        <v>10</v>
      </c>
      <c r="F6" s="8" t="s">
        <v>8</v>
      </c>
      <c r="G6" s="8" t="s">
        <v>11</v>
      </c>
      <c r="H6" s="8" t="s">
        <v>6</v>
      </c>
      <c r="I6" s="8" t="s">
        <v>7</v>
      </c>
    </row>
    <row r="7" spans="1:9" x14ac:dyDescent="0.3">
      <c r="A7" s="4">
        <v>1</v>
      </c>
      <c r="B7" s="9">
        <v>2</v>
      </c>
      <c r="C7" s="10">
        <v>3</v>
      </c>
      <c r="D7" s="5">
        <v>4</v>
      </c>
      <c r="E7" s="7">
        <v>5</v>
      </c>
      <c r="F7" s="11">
        <v>6</v>
      </c>
      <c r="G7" s="11">
        <v>7</v>
      </c>
      <c r="H7" s="11">
        <v>8</v>
      </c>
      <c r="I7" s="11">
        <v>9</v>
      </c>
    </row>
    <row r="8" spans="1:9" x14ac:dyDescent="0.3">
      <c r="A8" s="19" t="s">
        <v>23</v>
      </c>
      <c r="B8" s="9" t="s">
        <v>1</v>
      </c>
      <c r="C8" s="9">
        <v>1</v>
      </c>
      <c r="D8" s="16">
        <v>4550120</v>
      </c>
      <c r="E8" s="31">
        <f>H4</f>
        <v>0</v>
      </c>
      <c r="F8" s="12">
        <f t="shared" ref="F8:F11" si="0">ROUND(C8*D8*E8,2)</f>
        <v>0</v>
      </c>
      <c r="G8" s="12">
        <v>23</v>
      </c>
      <c r="H8" s="12">
        <f t="shared" ref="H8:H11" si="1">ROUND(F8*G8%,2)</f>
        <v>0</v>
      </c>
      <c r="I8" s="12">
        <f t="shared" ref="I8" si="2">F8+H8</f>
        <v>0</v>
      </c>
    </row>
    <row r="9" spans="1:9" x14ac:dyDescent="0.3">
      <c r="A9" s="19" t="s">
        <v>31</v>
      </c>
      <c r="B9" s="9" t="s">
        <v>17</v>
      </c>
      <c r="C9" s="33">
        <v>1</v>
      </c>
      <c r="D9" s="12">
        <v>24</v>
      </c>
      <c r="E9" s="32"/>
      <c r="F9" s="12">
        <f t="shared" si="0"/>
        <v>0</v>
      </c>
      <c r="G9" s="12">
        <v>23</v>
      </c>
      <c r="H9" s="12">
        <f t="shared" si="1"/>
        <v>0</v>
      </c>
      <c r="I9" s="12">
        <f>F9+H9</f>
        <v>0</v>
      </c>
    </row>
    <row r="10" spans="1:9" x14ac:dyDescent="0.3">
      <c r="A10" s="19" t="s">
        <v>2</v>
      </c>
      <c r="B10" s="9" t="s">
        <v>1</v>
      </c>
      <c r="C10" s="9">
        <v>1</v>
      </c>
      <c r="D10" s="17">
        <f>D8</f>
        <v>4550120</v>
      </c>
      <c r="E10" s="51">
        <v>1.9810000000000001E-2</v>
      </c>
      <c r="F10" s="12">
        <f t="shared" si="0"/>
        <v>90137.88</v>
      </c>
      <c r="G10" s="12">
        <v>23</v>
      </c>
      <c r="H10" s="12">
        <f t="shared" si="1"/>
        <v>20731.71</v>
      </c>
      <c r="I10" s="12">
        <f>F10+H10</f>
        <v>110869.59</v>
      </c>
    </row>
    <row r="11" spans="1:9" ht="24" x14ac:dyDescent="0.3">
      <c r="A11" s="46" t="s">
        <v>12</v>
      </c>
      <c r="B11" s="9" t="s">
        <v>3</v>
      </c>
      <c r="C11" s="9">
        <v>1</v>
      </c>
      <c r="D11" s="16">
        <v>12456720</v>
      </c>
      <c r="E11" s="51">
        <v>4.6899999999999997E-3</v>
      </c>
      <c r="F11" s="12">
        <f t="shared" si="0"/>
        <v>58422.02</v>
      </c>
      <c r="G11" s="12">
        <v>23</v>
      </c>
      <c r="H11" s="12">
        <f t="shared" si="1"/>
        <v>13437.06</v>
      </c>
      <c r="I11" s="12">
        <f>F11+H11</f>
        <v>71859.08</v>
      </c>
    </row>
    <row r="12" spans="1:9" x14ac:dyDescent="0.3">
      <c r="A12" s="1">
        <v>2</v>
      </c>
      <c r="B12" s="1"/>
      <c r="C12" s="1"/>
      <c r="D12" s="1"/>
      <c r="E12" s="2"/>
      <c r="F12" s="3"/>
      <c r="G12" s="3" t="s">
        <v>35</v>
      </c>
      <c r="H12" s="3"/>
      <c r="I12" s="3" t="s">
        <v>34</v>
      </c>
    </row>
    <row r="13" spans="1:9" ht="48" x14ac:dyDescent="0.3">
      <c r="A13" s="4" t="s">
        <v>9</v>
      </c>
      <c r="B13" s="4" t="s">
        <v>0</v>
      </c>
      <c r="C13" s="5" t="s">
        <v>16</v>
      </c>
      <c r="D13" s="6" t="s">
        <v>15</v>
      </c>
      <c r="E13" s="7" t="s">
        <v>10</v>
      </c>
      <c r="F13" s="8" t="s">
        <v>8</v>
      </c>
      <c r="G13" s="8" t="s">
        <v>11</v>
      </c>
      <c r="H13" s="8" t="s">
        <v>6</v>
      </c>
      <c r="I13" s="8" t="s">
        <v>7</v>
      </c>
    </row>
    <row r="14" spans="1:9" x14ac:dyDescent="0.3">
      <c r="A14" s="19" t="s">
        <v>23</v>
      </c>
      <c r="B14" s="9" t="s">
        <v>1</v>
      </c>
      <c r="C14" s="9">
        <v>1</v>
      </c>
      <c r="D14" s="16">
        <v>5790108</v>
      </c>
      <c r="E14" s="31">
        <f>I4</f>
        <v>3.8999999999999998E-3</v>
      </c>
      <c r="F14" s="12">
        <f t="shared" ref="F14:F17" si="3">ROUND(C14*D14*E14,2)</f>
        <v>22581.42</v>
      </c>
      <c r="G14" s="12">
        <v>23</v>
      </c>
      <c r="H14" s="12">
        <f t="shared" ref="H14:H17" si="4">ROUND(F14*G14%,2)</f>
        <v>5193.7299999999996</v>
      </c>
      <c r="I14" s="12">
        <f t="shared" ref="I14" si="5">F14+H14</f>
        <v>27775.149999999998</v>
      </c>
    </row>
    <row r="15" spans="1:9" x14ac:dyDescent="0.3">
      <c r="A15" s="19" t="s">
        <v>31</v>
      </c>
      <c r="B15" s="9" t="s">
        <v>17</v>
      </c>
      <c r="C15" s="33">
        <v>1</v>
      </c>
      <c r="D15" s="12">
        <v>24</v>
      </c>
      <c r="E15" s="32"/>
      <c r="F15" s="12">
        <f t="shared" si="3"/>
        <v>0</v>
      </c>
      <c r="G15" s="12">
        <v>23</v>
      </c>
      <c r="H15" s="12">
        <f t="shared" si="4"/>
        <v>0</v>
      </c>
      <c r="I15" s="12">
        <f>F15+H15</f>
        <v>0</v>
      </c>
    </row>
    <row r="16" spans="1:9" x14ac:dyDescent="0.3">
      <c r="A16" s="19" t="s">
        <v>2</v>
      </c>
      <c r="B16" s="9" t="s">
        <v>1</v>
      </c>
      <c r="C16" s="9">
        <v>1</v>
      </c>
      <c r="D16" s="17">
        <f>D14</f>
        <v>5790108</v>
      </c>
      <c r="E16" s="51">
        <v>1.9810000000000001E-2</v>
      </c>
      <c r="F16" s="12">
        <f t="shared" si="3"/>
        <v>114702.04</v>
      </c>
      <c r="G16" s="12">
        <v>23</v>
      </c>
      <c r="H16" s="12">
        <f t="shared" si="4"/>
        <v>26381.47</v>
      </c>
      <c r="I16" s="12">
        <f>F16+H16</f>
        <v>141083.51</v>
      </c>
    </row>
    <row r="17" spans="1:10" ht="24" x14ac:dyDescent="0.3">
      <c r="A17" s="46" t="s">
        <v>12</v>
      </c>
      <c r="B17" s="9" t="s">
        <v>3</v>
      </c>
      <c r="C17" s="9">
        <v>1</v>
      </c>
      <c r="D17" s="16">
        <v>13455360</v>
      </c>
      <c r="E17" s="51">
        <v>4.6899999999999997E-3</v>
      </c>
      <c r="F17" s="12">
        <f t="shared" si="3"/>
        <v>63105.64</v>
      </c>
      <c r="G17" s="12">
        <v>23</v>
      </c>
      <c r="H17" s="12">
        <f t="shared" si="4"/>
        <v>14514.3</v>
      </c>
      <c r="I17" s="12">
        <f>F17+H17</f>
        <v>77619.94</v>
      </c>
    </row>
    <row r="18" spans="1:10" x14ac:dyDescent="0.3">
      <c r="A18" s="1">
        <v>3</v>
      </c>
      <c r="B18" s="1"/>
      <c r="C18" s="1"/>
      <c r="D18" s="1"/>
      <c r="E18" s="2"/>
      <c r="F18" s="3"/>
      <c r="G18" s="3" t="s">
        <v>18</v>
      </c>
      <c r="H18" s="3"/>
      <c r="I18" s="3" t="s">
        <v>34</v>
      </c>
      <c r="J18" s="29"/>
    </row>
    <row r="19" spans="1:10" ht="48" x14ac:dyDescent="0.3">
      <c r="A19" s="4" t="s">
        <v>9</v>
      </c>
      <c r="B19" s="4" t="s">
        <v>0</v>
      </c>
      <c r="C19" s="5" t="s">
        <v>16</v>
      </c>
      <c r="D19" s="6" t="s">
        <v>15</v>
      </c>
      <c r="E19" s="7" t="s">
        <v>10</v>
      </c>
      <c r="F19" s="8" t="s">
        <v>8</v>
      </c>
      <c r="G19" s="8" t="s">
        <v>11</v>
      </c>
      <c r="H19" s="8" t="s">
        <v>6</v>
      </c>
      <c r="I19" s="8" t="s">
        <v>7</v>
      </c>
      <c r="J19" s="29"/>
    </row>
    <row r="20" spans="1:10" x14ac:dyDescent="0.3">
      <c r="A20" s="19" t="s">
        <v>23</v>
      </c>
      <c r="B20" s="9" t="s">
        <v>1</v>
      </c>
      <c r="C20" s="9">
        <v>1</v>
      </c>
      <c r="D20" s="16">
        <v>3859793</v>
      </c>
      <c r="E20" s="31">
        <f>H4</f>
        <v>0</v>
      </c>
      <c r="F20" s="12">
        <f t="shared" ref="F20:F23" si="6">ROUND(C20*D20*E20,2)</f>
        <v>0</v>
      </c>
      <c r="G20" s="12">
        <v>23</v>
      </c>
      <c r="H20" s="12">
        <f t="shared" ref="H20:H23" si="7">ROUND(F20*G20%,2)</f>
        <v>0</v>
      </c>
      <c r="I20" s="12">
        <f t="shared" ref="I20" si="8">F20+H20</f>
        <v>0</v>
      </c>
      <c r="J20" s="29"/>
    </row>
    <row r="21" spans="1:10" x14ac:dyDescent="0.3">
      <c r="A21" s="19" t="s">
        <v>31</v>
      </c>
      <c r="B21" s="9" t="s">
        <v>17</v>
      </c>
      <c r="C21" s="33">
        <v>1</v>
      </c>
      <c r="D21" s="12">
        <v>144</v>
      </c>
      <c r="E21" s="32"/>
      <c r="F21" s="12">
        <f t="shared" si="6"/>
        <v>0</v>
      </c>
      <c r="G21" s="12">
        <v>23</v>
      </c>
      <c r="H21" s="12">
        <f t="shared" si="7"/>
        <v>0</v>
      </c>
      <c r="I21" s="12">
        <f>F21+H21</f>
        <v>0</v>
      </c>
      <c r="J21" s="29"/>
    </row>
    <row r="22" spans="1:10" x14ac:dyDescent="0.3">
      <c r="A22" s="19" t="s">
        <v>2</v>
      </c>
      <c r="B22" s="9" t="s">
        <v>1</v>
      </c>
      <c r="C22" s="9">
        <v>1</v>
      </c>
      <c r="D22" s="17">
        <f>D20</f>
        <v>3859793</v>
      </c>
      <c r="E22" s="18">
        <v>1.985E-2</v>
      </c>
      <c r="F22" s="12">
        <f t="shared" si="6"/>
        <v>76616.89</v>
      </c>
      <c r="G22" s="12">
        <v>23</v>
      </c>
      <c r="H22" s="12">
        <f t="shared" si="7"/>
        <v>17621.88</v>
      </c>
      <c r="I22" s="12">
        <f>F22+H22</f>
        <v>94238.77</v>
      </c>
      <c r="J22" s="29"/>
    </row>
    <row r="23" spans="1:10" ht="24" x14ac:dyDescent="0.3">
      <c r="A23" s="30" t="s">
        <v>12</v>
      </c>
      <c r="B23" s="9" t="s">
        <v>3</v>
      </c>
      <c r="C23" s="9">
        <v>1</v>
      </c>
      <c r="D23" s="16">
        <v>26096040</v>
      </c>
      <c r="E23" s="18">
        <v>4.8500000000000001E-3</v>
      </c>
      <c r="F23" s="12">
        <f t="shared" si="6"/>
        <v>126565.79</v>
      </c>
      <c r="G23" s="12">
        <v>23</v>
      </c>
      <c r="H23" s="12">
        <f t="shared" si="7"/>
        <v>29110.13</v>
      </c>
      <c r="I23" s="12">
        <f>F23+H23</f>
        <v>155675.91999999998</v>
      </c>
      <c r="J23" s="29"/>
    </row>
    <row r="24" spans="1:10" x14ac:dyDescent="0.3">
      <c r="A24" s="1">
        <v>4</v>
      </c>
      <c r="B24" s="1"/>
      <c r="C24" s="1"/>
      <c r="D24" s="1"/>
      <c r="E24" s="2"/>
      <c r="F24" s="3"/>
      <c r="G24" s="3" t="s">
        <v>32</v>
      </c>
      <c r="H24" s="3"/>
      <c r="I24" s="3" t="s">
        <v>34</v>
      </c>
      <c r="J24" s="29"/>
    </row>
    <row r="25" spans="1:10" ht="48" x14ac:dyDescent="0.3">
      <c r="A25" s="4" t="s">
        <v>9</v>
      </c>
      <c r="B25" s="4" t="s">
        <v>0</v>
      </c>
      <c r="C25" s="5" t="s">
        <v>16</v>
      </c>
      <c r="D25" s="6" t="s">
        <v>15</v>
      </c>
      <c r="E25" s="7" t="s">
        <v>10</v>
      </c>
      <c r="F25" s="8" t="s">
        <v>8</v>
      </c>
      <c r="G25" s="8" t="s">
        <v>11</v>
      </c>
      <c r="H25" s="8" t="s">
        <v>6</v>
      </c>
      <c r="I25" s="8" t="s">
        <v>7</v>
      </c>
      <c r="J25" s="29"/>
    </row>
    <row r="26" spans="1:10" x14ac:dyDescent="0.3">
      <c r="A26" s="19" t="s">
        <v>23</v>
      </c>
      <c r="B26" s="9" t="s">
        <v>1</v>
      </c>
      <c r="C26" s="9">
        <v>1</v>
      </c>
      <c r="D26" s="16">
        <v>107508</v>
      </c>
      <c r="E26" s="31">
        <f>I4</f>
        <v>3.8999999999999998E-3</v>
      </c>
      <c r="F26" s="12">
        <f t="shared" ref="F26:F29" si="9">ROUND(C26*D26*E26,2)</f>
        <v>419.28</v>
      </c>
      <c r="G26" s="12">
        <v>23</v>
      </c>
      <c r="H26" s="12">
        <f t="shared" ref="H26:H29" si="10">ROUND(F26*G26%,2)</f>
        <v>96.43</v>
      </c>
      <c r="I26" s="12">
        <f t="shared" ref="I26" si="11">F26+H26</f>
        <v>515.71</v>
      </c>
      <c r="J26" s="29"/>
    </row>
    <row r="27" spans="1:10" x14ac:dyDescent="0.3">
      <c r="A27" s="19" t="s">
        <v>31</v>
      </c>
      <c r="B27" s="9" t="s">
        <v>17</v>
      </c>
      <c r="C27" s="33">
        <v>1</v>
      </c>
      <c r="D27" s="12">
        <v>8</v>
      </c>
      <c r="E27" s="32"/>
      <c r="F27" s="12">
        <f t="shared" si="9"/>
        <v>0</v>
      </c>
      <c r="G27" s="12">
        <v>23</v>
      </c>
      <c r="H27" s="12">
        <f t="shared" si="10"/>
        <v>0</v>
      </c>
      <c r="I27" s="12">
        <f>F27+H27</f>
        <v>0</v>
      </c>
      <c r="J27" s="29"/>
    </row>
    <row r="28" spans="1:10" x14ac:dyDescent="0.3">
      <c r="A28" s="19" t="s">
        <v>2</v>
      </c>
      <c r="B28" s="9" t="s">
        <v>1</v>
      </c>
      <c r="C28" s="9">
        <v>1</v>
      </c>
      <c r="D28" s="17">
        <f>D26</f>
        <v>107508</v>
      </c>
      <c r="E28" s="18">
        <v>1.985E-2</v>
      </c>
      <c r="F28" s="12">
        <f t="shared" si="9"/>
        <v>2134.0300000000002</v>
      </c>
      <c r="G28" s="12">
        <v>23</v>
      </c>
      <c r="H28" s="12">
        <f t="shared" si="10"/>
        <v>490.83</v>
      </c>
      <c r="I28" s="12">
        <f>F28+H28</f>
        <v>2624.86</v>
      </c>
      <c r="J28" s="29"/>
    </row>
    <row r="29" spans="1:10" ht="24" x14ac:dyDescent="0.3">
      <c r="A29" s="30" t="s">
        <v>12</v>
      </c>
      <c r="B29" s="9" t="s">
        <v>3</v>
      </c>
      <c r="C29" s="9">
        <v>1</v>
      </c>
      <c r="D29" s="16">
        <v>1940400</v>
      </c>
      <c r="E29" s="18">
        <v>4.8500000000000001E-3</v>
      </c>
      <c r="F29" s="12">
        <f t="shared" si="9"/>
        <v>9410.94</v>
      </c>
      <c r="G29" s="12">
        <v>23</v>
      </c>
      <c r="H29" s="12">
        <f t="shared" si="10"/>
        <v>2164.52</v>
      </c>
      <c r="I29" s="12">
        <f>F29+H29</f>
        <v>11575.460000000001</v>
      </c>
      <c r="J29" s="29"/>
    </row>
    <row r="30" spans="1:10" x14ac:dyDescent="0.3">
      <c r="A30" s="42">
        <v>5</v>
      </c>
      <c r="B30" s="42"/>
      <c r="C30" s="42"/>
      <c r="D30" s="42"/>
      <c r="E30" s="43"/>
      <c r="F30" s="44"/>
      <c r="G30" s="3" t="s">
        <v>19</v>
      </c>
      <c r="H30" s="44"/>
      <c r="I30" s="3" t="s">
        <v>34</v>
      </c>
      <c r="J30" s="29"/>
    </row>
    <row r="31" spans="1:10" ht="48" x14ac:dyDescent="0.3">
      <c r="A31" s="4" t="s">
        <v>9</v>
      </c>
      <c r="B31" s="4" t="s">
        <v>0</v>
      </c>
      <c r="C31" s="5" t="s">
        <v>16</v>
      </c>
      <c r="D31" s="6" t="s">
        <v>15</v>
      </c>
      <c r="E31" s="7" t="s">
        <v>10</v>
      </c>
      <c r="F31" s="8" t="s">
        <v>8</v>
      </c>
      <c r="G31" s="8" t="s">
        <v>11</v>
      </c>
      <c r="H31" s="8" t="s">
        <v>6</v>
      </c>
      <c r="I31" s="8" t="s">
        <v>7</v>
      </c>
      <c r="J31" s="29"/>
    </row>
    <row r="32" spans="1:10" x14ac:dyDescent="0.3">
      <c r="A32" s="19" t="s">
        <v>23</v>
      </c>
      <c r="B32" s="9" t="s">
        <v>1</v>
      </c>
      <c r="C32" s="9">
        <v>1</v>
      </c>
      <c r="D32" s="16">
        <v>1670964</v>
      </c>
      <c r="E32" s="31">
        <f>H4</f>
        <v>0</v>
      </c>
      <c r="F32" s="12">
        <f t="shared" ref="F32:F35" si="12">ROUND(C32*D32*E32,2)</f>
        <v>0</v>
      </c>
      <c r="G32" s="12">
        <v>23</v>
      </c>
      <c r="H32" s="12">
        <f t="shared" ref="H32:H35" si="13">ROUND(F32*G32%,2)</f>
        <v>0</v>
      </c>
      <c r="I32" s="12">
        <f t="shared" ref="I32" si="14">F32+H32</f>
        <v>0</v>
      </c>
      <c r="J32" s="29"/>
    </row>
    <row r="33" spans="1:10" x14ac:dyDescent="0.3">
      <c r="A33" s="19" t="s">
        <v>31</v>
      </c>
      <c r="B33" s="9" t="s">
        <v>5</v>
      </c>
      <c r="C33" s="33">
        <v>1</v>
      </c>
      <c r="D33" s="12">
        <v>120</v>
      </c>
      <c r="E33" s="32"/>
      <c r="F33" s="12">
        <f t="shared" si="12"/>
        <v>0</v>
      </c>
      <c r="G33" s="12">
        <v>23</v>
      </c>
      <c r="H33" s="12">
        <f t="shared" si="13"/>
        <v>0</v>
      </c>
      <c r="I33" s="12">
        <f>F33+H33</f>
        <v>0</v>
      </c>
      <c r="J33" s="29"/>
    </row>
    <row r="34" spans="1:10" x14ac:dyDescent="0.3">
      <c r="A34" s="19" t="s">
        <v>2</v>
      </c>
      <c r="B34" s="9" t="s">
        <v>1</v>
      </c>
      <c r="C34" s="9">
        <v>1</v>
      </c>
      <c r="D34" s="17">
        <f>D32</f>
        <v>1670964</v>
      </c>
      <c r="E34" s="18">
        <v>3.2660000000000002E-2</v>
      </c>
      <c r="F34" s="12">
        <f t="shared" si="12"/>
        <v>54573.68</v>
      </c>
      <c r="G34" s="12">
        <v>23</v>
      </c>
      <c r="H34" s="12">
        <f t="shared" si="13"/>
        <v>12551.95</v>
      </c>
      <c r="I34" s="12">
        <f>F34+H34</f>
        <v>67125.63</v>
      </c>
      <c r="J34" s="29"/>
    </row>
    <row r="35" spans="1:10" x14ac:dyDescent="0.3">
      <c r="A35" s="19" t="s">
        <v>4</v>
      </c>
      <c r="B35" s="9" t="s">
        <v>5</v>
      </c>
      <c r="C35" s="9">
        <f>C33</f>
        <v>1</v>
      </c>
      <c r="D35" s="12">
        <f>D33</f>
        <v>120</v>
      </c>
      <c r="E35" s="18">
        <v>169.93</v>
      </c>
      <c r="F35" s="12">
        <f t="shared" si="12"/>
        <v>20391.599999999999</v>
      </c>
      <c r="G35" s="12">
        <v>23</v>
      </c>
      <c r="H35" s="12">
        <f t="shared" si="13"/>
        <v>4690.07</v>
      </c>
      <c r="I35" s="12">
        <f>F35+H35</f>
        <v>25081.67</v>
      </c>
      <c r="J35" s="29"/>
    </row>
    <row r="36" spans="1:10" x14ac:dyDescent="0.3">
      <c r="A36" s="1">
        <v>6</v>
      </c>
      <c r="B36" s="1"/>
      <c r="C36" s="1"/>
      <c r="D36" s="1"/>
      <c r="E36" s="2"/>
      <c r="F36" s="3"/>
      <c r="G36" s="3" t="s">
        <v>26</v>
      </c>
      <c r="H36" s="3"/>
      <c r="I36" s="3" t="s">
        <v>34</v>
      </c>
      <c r="J36" s="29"/>
    </row>
    <row r="37" spans="1:10" ht="48" x14ac:dyDescent="0.3">
      <c r="A37" s="4" t="s">
        <v>9</v>
      </c>
      <c r="B37" s="4" t="s">
        <v>0</v>
      </c>
      <c r="C37" s="5" t="s">
        <v>16</v>
      </c>
      <c r="D37" s="6" t="s">
        <v>15</v>
      </c>
      <c r="E37" s="7" t="s">
        <v>10</v>
      </c>
      <c r="F37" s="8" t="s">
        <v>8</v>
      </c>
      <c r="G37" s="8" t="s">
        <v>11</v>
      </c>
      <c r="H37" s="8" t="s">
        <v>6</v>
      </c>
      <c r="I37" s="8" t="s">
        <v>7</v>
      </c>
      <c r="J37" s="29"/>
    </row>
    <row r="38" spans="1:10" x14ac:dyDescent="0.3">
      <c r="A38" s="19" t="s">
        <v>23</v>
      </c>
      <c r="B38" s="9" t="s">
        <v>1</v>
      </c>
      <c r="C38" s="9">
        <v>1</v>
      </c>
      <c r="D38" s="16">
        <v>2015413</v>
      </c>
      <c r="E38" s="31">
        <f>I4</f>
        <v>3.8999999999999998E-3</v>
      </c>
      <c r="F38" s="12">
        <f t="shared" ref="F38:F41" si="15">ROUND(C38*D38*E38,2)</f>
        <v>7860.11</v>
      </c>
      <c r="G38" s="12">
        <v>23</v>
      </c>
      <c r="H38" s="12">
        <f t="shared" ref="H38:H41" si="16">ROUND(F38*G38%,2)</f>
        <v>1807.83</v>
      </c>
      <c r="I38" s="12">
        <f t="shared" ref="I38" si="17">F38+H38</f>
        <v>9667.9399999999987</v>
      </c>
      <c r="J38" s="29"/>
    </row>
    <row r="39" spans="1:10" x14ac:dyDescent="0.3">
      <c r="A39" s="19" t="s">
        <v>29</v>
      </c>
      <c r="B39" s="9" t="s">
        <v>5</v>
      </c>
      <c r="C39" s="33">
        <v>1</v>
      </c>
      <c r="D39" s="12">
        <v>96</v>
      </c>
      <c r="E39" s="32"/>
      <c r="F39" s="12">
        <f t="shared" si="15"/>
        <v>0</v>
      </c>
      <c r="G39" s="12">
        <v>23</v>
      </c>
      <c r="H39" s="12">
        <f t="shared" si="16"/>
        <v>0</v>
      </c>
      <c r="I39" s="12">
        <f>F39+H39</f>
        <v>0</v>
      </c>
      <c r="J39" s="29"/>
    </row>
    <row r="40" spans="1:10" x14ac:dyDescent="0.3">
      <c r="A40" s="19" t="s">
        <v>2</v>
      </c>
      <c r="B40" s="9" t="s">
        <v>1</v>
      </c>
      <c r="C40" s="9">
        <v>1</v>
      </c>
      <c r="D40" s="17">
        <f>D38</f>
        <v>2015413</v>
      </c>
      <c r="E40" s="18">
        <v>3.2660000000000002E-2</v>
      </c>
      <c r="F40" s="12">
        <f t="shared" si="15"/>
        <v>65823.39</v>
      </c>
      <c r="G40" s="12">
        <v>23</v>
      </c>
      <c r="H40" s="12">
        <f t="shared" si="16"/>
        <v>15139.38</v>
      </c>
      <c r="I40" s="12">
        <f>F40+H40</f>
        <v>80962.77</v>
      </c>
      <c r="J40" s="29"/>
    </row>
    <row r="41" spans="1:10" x14ac:dyDescent="0.3">
      <c r="A41" s="19" t="s">
        <v>4</v>
      </c>
      <c r="B41" s="9" t="s">
        <v>5</v>
      </c>
      <c r="C41" s="9">
        <f>C39</f>
        <v>1</v>
      </c>
      <c r="D41" s="12">
        <f>D39</f>
        <v>96</v>
      </c>
      <c r="E41" s="18">
        <v>169.93</v>
      </c>
      <c r="F41" s="12">
        <f t="shared" si="15"/>
        <v>16313.28</v>
      </c>
      <c r="G41" s="12">
        <v>23</v>
      </c>
      <c r="H41" s="12">
        <f t="shared" si="16"/>
        <v>3752.05</v>
      </c>
      <c r="I41" s="12">
        <f>F41+H41</f>
        <v>20065.330000000002</v>
      </c>
      <c r="J41" s="29"/>
    </row>
    <row r="42" spans="1:10" x14ac:dyDescent="0.3">
      <c r="A42" s="1">
        <v>7</v>
      </c>
      <c r="B42" s="1"/>
      <c r="C42" s="1"/>
      <c r="D42" s="1"/>
      <c r="E42" s="2"/>
      <c r="F42" s="3"/>
      <c r="G42" s="3" t="s">
        <v>24</v>
      </c>
      <c r="H42" s="3"/>
      <c r="I42" s="3" t="s">
        <v>34</v>
      </c>
      <c r="J42" s="29"/>
    </row>
    <row r="43" spans="1:10" ht="48" x14ac:dyDescent="0.3">
      <c r="A43" s="4" t="s">
        <v>9</v>
      </c>
      <c r="B43" s="4" t="s">
        <v>0</v>
      </c>
      <c r="C43" s="5" t="s">
        <v>16</v>
      </c>
      <c r="D43" s="6" t="s">
        <v>15</v>
      </c>
      <c r="E43" s="7" t="s">
        <v>10</v>
      </c>
      <c r="F43" s="8" t="s">
        <v>8</v>
      </c>
      <c r="G43" s="8" t="s">
        <v>11</v>
      </c>
      <c r="H43" s="8" t="s">
        <v>6</v>
      </c>
      <c r="I43" s="8" t="s">
        <v>7</v>
      </c>
      <c r="J43" s="29"/>
    </row>
    <row r="44" spans="1:10" x14ac:dyDescent="0.3">
      <c r="A44" s="19" t="s">
        <v>23</v>
      </c>
      <c r="B44" s="9" t="s">
        <v>1</v>
      </c>
      <c r="C44" s="9">
        <v>1</v>
      </c>
      <c r="D44" s="16">
        <v>2781511</v>
      </c>
      <c r="E44" s="31">
        <f>H4</f>
        <v>0</v>
      </c>
      <c r="F44" s="12">
        <f t="shared" ref="F44:F47" si="18">ROUND(C44*D44*E44,2)</f>
        <v>0</v>
      </c>
      <c r="G44" s="12">
        <v>23</v>
      </c>
      <c r="H44" s="12">
        <f t="shared" ref="H44:H47" si="19">ROUND(F44*G44%,2)</f>
        <v>0</v>
      </c>
      <c r="I44" s="12">
        <f t="shared" ref="I44" si="20">F44+H44</f>
        <v>0</v>
      </c>
      <c r="J44" s="29"/>
    </row>
    <row r="45" spans="1:10" x14ac:dyDescent="0.3">
      <c r="A45" s="19" t="s">
        <v>31</v>
      </c>
      <c r="B45" s="9" t="s">
        <v>5</v>
      </c>
      <c r="C45" s="33">
        <v>1</v>
      </c>
      <c r="D45" s="12">
        <v>687</v>
      </c>
      <c r="E45" s="32"/>
      <c r="F45" s="12">
        <f t="shared" si="18"/>
        <v>0</v>
      </c>
      <c r="G45" s="12">
        <v>23</v>
      </c>
      <c r="H45" s="12">
        <f t="shared" si="19"/>
        <v>0</v>
      </c>
      <c r="I45" s="12">
        <f>F45+H45</f>
        <v>0</v>
      </c>
      <c r="J45" s="29"/>
    </row>
    <row r="46" spans="1:10" x14ac:dyDescent="0.3">
      <c r="A46" s="19" t="s">
        <v>2</v>
      </c>
      <c r="B46" s="9" t="s">
        <v>1</v>
      </c>
      <c r="C46" s="9">
        <v>1</v>
      </c>
      <c r="D46" s="17">
        <f>D44</f>
        <v>2781511</v>
      </c>
      <c r="E46" s="18">
        <v>3.4189999999999998E-2</v>
      </c>
      <c r="F46" s="12">
        <f t="shared" si="18"/>
        <v>95099.86</v>
      </c>
      <c r="G46" s="12">
        <v>23</v>
      </c>
      <c r="H46" s="12">
        <f t="shared" si="19"/>
        <v>21872.97</v>
      </c>
      <c r="I46" s="12">
        <f>F46+H46</f>
        <v>116972.83</v>
      </c>
      <c r="J46" s="29"/>
    </row>
    <row r="47" spans="1:10" x14ac:dyDescent="0.3">
      <c r="A47" s="19" t="s">
        <v>4</v>
      </c>
      <c r="B47" s="9" t="s">
        <v>5</v>
      </c>
      <c r="C47" s="9">
        <f>C45</f>
        <v>1</v>
      </c>
      <c r="D47" s="12">
        <f>D45</f>
        <v>687</v>
      </c>
      <c r="E47" s="18">
        <v>30.69</v>
      </c>
      <c r="F47" s="12">
        <f t="shared" si="18"/>
        <v>21084.03</v>
      </c>
      <c r="G47" s="12">
        <v>23</v>
      </c>
      <c r="H47" s="12">
        <f t="shared" si="19"/>
        <v>4849.33</v>
      </c>
      <c r="I47" s="12">
        <f>F47+H47</f>
        <v>25933.360000000001</v>
      </c>
      <c r="J47" s="29"/>
    </row>
    <row r="48" spans="1:10" x14ac:dyDescent="0.3">
      <c r="A48" s="1">
        <v>8</v>
      </c>
      <c r="B48" s="1"/>
      <c r="C48" s="1"/>
      <c r="D48" s="1"/>
      <c r="E48" s="2"/>
      <c r="F48" s="3"/>
      <c r="G48" s="3" t="s">
        <v>28</v>
      </c>
      <c r="H48" s="3"/>
      <c r="I48" s="3" t="s">
        <v>34</v>
      </c>
      <c r="J48" s="29"/>
    </row>
    <row r="49" spans="1:10" ht="48" x14ac:dyDescent="0.3">
      <c r="A49" s="4" t="s">
        <v>9</v>
      </c>
      <c r="B49" s="4" t="s">
        <v>0</v>
      </c>
      <c r="C49" s="5" t="s">
        <v>16</v>
      </c>
      <c r="D49" s="6" t="s">
        <v>15</v>
      </c>
      <c r="E49" s="7" t="s">
        <v>10</v>
      </c>
      <c r="F49" s="8" t="s">
        <v>8</v>
      </c>
      <c r="G49" s="8" t="s">
        <v>11</v>
      </c>
      <c r="H49" s="8" t="s">
        <v>6</v>
      </c>
      <c r="I49" s="8" t="s">
        <v>7</v>
      </c>
      <c r="J49" s="29"/>
    </row>
    <row r="50" spans="1:10" x14ac:dyDescent="0.3">
      <c r="A50" s="19" t="s">
        <v>23</v>
      </c>
      <c r="B50" s="9" t="s">
        <v>1</v>
      </c>
      <c r="C50" s="9">
        <v>1</v>
      </c>
      <c r="D50" s="16">
        <v>2304257</v>
      </c>
      <c r="E50" s="31">
        <f>I4</f>
        <v>3.8999999999999998E-3</v>
      </c>
      <c r="F50" s="12">
        <f t="shared" ref="F50:F53" si="21">ROUND(C50*D50*E50,2)</f>
        <v>8986.6</v>
      </c>
      <c r="G50" s="12">
        <v>23</v>
      </c>
      <c r="H50" s="12">
        <f t="shared" ref="H50:H53" si="22">ROUND(F50*G50%,2)</f>
        <v>2066.92</v>
      </c>
      <c r="I50" s="12">
        <f t="shared" ref="I50" si="23">F50+H50</f>
        <v>11053.52</v>
      </c>
      <c r="J50" s="29"/>
    </row>
    <row r="51" spans="1:10" x14ac:dyDescent="0.3">
      <c r="A51" s="19" t="s">
        <v>31</v>
      </c>
      <c r="B51" s="9" t="s">
        <v>5</v>
      </c>
      <c r="C51" s="33">
        <v>1</v>
      </c>
      <c r="D51" s="12">
        <v>570</v>
      </c>
      <c r="E51" s="32"/>
      <c r="F51" s="12">
        <f t="shared" si="21"/>
        <v>0</v>
      </c>
      <c r="G51" s="12">
        <v>23</v>
      </c>
      <c r="H51" s="12">
        <f t="shared" si="22"/>
        <v>0</v>
      </c>
      <c r="I51" s="12">
        <f>F51+H51</f>
        <v>0</v>
      </c>
    </row>
    <row r="52" spans="1:10" x14ac:dyDescent="0.3">
      <c r="A52" s="19" t="s">
        <v>2</v>
      </c>
      <c r="B52" s="9" t="s">
        <v>1</v>
      </c>
      <c r="C52" s="9">
        <v>1</v>
      </c>
      <c r="D52" s="17">
        <f>D50</f>
        <v>2304257</v>
      </c>
      <c r="E52" s="18">
        <v>3.4189999999999998E-2</v>
      </c>
      <c r="F52" s="12">
        <f t="shared" si="21"/>
        <v>78782.55</v>
      </c>
      <c r="G52" s="12">
        <v>23</v>
      </c>
      <c r="H52" s="12">
        <f t="shared" si="22"/>
        <v>18119.990000000002</v>
      </c>
      <c r="I52" s="12">
        <f>F52+H52</f>
        <v>96902.540000000008</v>
      </c>
    </row>
    <row r="53" spans="1:10" x14ac:dyDescent="0.3">
      <c r="A53" s="19" t="s">
        <v>4</v>
      </c>
      <c r="B53" s="9" t="s">
        <v>5</v>
      </c>
      <c r="C53" s="9">
        <f>C51</f>
        <v>1</v>
      </c>
      <c r="D53" s="12">
        <f>D51</f>
        <v>570</v>
      </c>
      <c r="E53" s="18">
        <v>30.69</v>
      </c>
      <c r="F53" s="12">
        <f t="shared" si="21"/>
        <v>17493.3</v>
      </c>
      <c r="G53" s="12">
        <v>23</v>
      </c>
      <c r="H53" s="12">
        <f t="shared" si="22"/>
        <v>4023.46</v>
      </c>
      <c r="I53" s="12">
        <f>F53+H53</f>
        <v>21516.76</v>
      </c>
    </row>
    <row r="54" spans="1:10" x14ac:dyDescent="0.3">
      <c r="A54" s="1">
        <v>9</v>
      </c>
      <c r="B54" s="1"/>
      <c r="C54" s="1"/>
      <c r="D54" s="1"/>
      <c r="E54" s="2"/>
      <c r="F54" s="3"/>
      <c r="G54" s="3" t="s">
        <v>27</v>
      </c>
      <c r="H54" s="3"/>
      <c r="I54" s="3" t="s">
        <v>34</v>
      </c>
    </row>
    <row r="55" spans="1:10" ht="48" x14ac:dyDescent="0.3">
      <c r="A55" s="4" t="s">
        <v>9</v>
      </c>
      <c r="B55" s="4" t="s">
        <v>0</v>
      </c>
      <c r="C55" s="5" t="s">
        <v>16</v>
      </c>
      <c r="D55" s="6" t="s">
        <v>15</v>
      </c>
      <c r="E55" s="7" t="s">
        <v>10</v>
      </c>
      <c r="F55" s="8" t="s">
        <v>8</v>
      </c>
      <c r="G55" s="8" t="s">
        <v>11</v>
      </c>
      <c r="H55" s="8" t="s">
        <v>6</v>
      </c>
      <c r="I55" s="8" t="s">
        <v>7</v>
      </c>
    </row>
    <row r="56" spans="1:10" x14ac:dyDescent="0.3">
      <c r="A56" s="19" t="s">
        <v>23</v>
      </c>
      <c r="B56" s="9" t="s">
        <v>1</v>
      </c>
      <c r="C56" s="9">
        <v>1</v>
      </c>
      <c r="D56" s="16">
        <v>94514</v>
      </c>
      <c r="E56" s="31">
        <f>H4</f>
        <v>0</v>
      </c>
      <c r="F56" s="12">
        <f t="shared" ref="F56:F59" si="24">ROUND(C56*D56*E56,2)</f>
        <v>0</v>
      </c>
      <c r="G56" s="12">
        <v>23</v>
      </c>
      <c r="H56" s="12">
        <f t="shared" ref="H56:H59" si="25">ROUND(F56*G56%,2)</f>
        <v>0</v>
      </c>
      <c r="I56" s="12">
        <f t="shared" ref="I56" si="26">F56+H56</f>
        <v>0</v>
      </c>
    </row>
    <row r="57" spans="1:10" x14ac:dyDescent="0.3">
      <c r="A57" s="19" t="s">
        <v>31</v>
      </c>
      <c r="B57" s="9" t="s">
        <v>5</v>
      </c>
      <c r="C57" s="33">
        <v>1</v>
      </c>
      <c r="D57" s="12">
        <v>96</v>
      </c>
      <c r="E57" s="32"/>
      <c r="F57" s="12">
        <f t="shared" si="24"/>
        <v>0</v>
      </c>
      <c r="G57" s="12">
        <v>23</v>
      </c>
      <c r="H57" s="12">
        <f t="shared" si="25"/>
        <v>0</v>
      </c>
      <c r="I57" s="12">
        <f>F57+H57</f>
        <v>0</v>
      </c>
    </row>
    <row r="58" spans="1:10" x14ac:dyDescent="0.3">
      <c r="A58" s="19" t="s">
        <v>2</v>
      </c>
      <c r="B58" s="9" t="s">
        <v>1</v>
      </c>
      <c r="C58" s="9">
        <v>1</v>
      </c>
      <c r="D58" s="17">
        <f>D56</f>
        <v>94514</v>
      </c>
      <c r="E58" s="51">
        <v>3.5299999999999998E-2</v>
      </c>
      <c r="F58" s="12">
        <f t="shared" si="24"/>
        <v>3336.34</v>
      </c>
      <c r="G58" s="12">
        <v>23</v>
      </c>
      <c r="H58" s="12">
        <f t="shared" si="25"/>
        <v>767.36</v>
      </c>
      <c r="I58" s="12">
        <f>F58+H58</f>
        <v>4103.7</v>
      </c>
    </row>
    <row r="59" spans="1:10" x14ac:dyDescent="0.3">
      <c r="A59" s="19" t="s">
        <v>4</v>
      </c>
      <c r="B59" s="9" t="s">
        <v>5</v>
      </c>
      <c r="C59" s="9">
        <f>C57</f>
        <v>1</v>
      </c>
      <c r="D59" s="12">
        <f>D57</f>
        <v>96</v>
      </c>
      <c r="E59" s="51">
        <v>9.35</v>
      </c>
      <c r="F59" s="12">
        <f t="shared" si="24"/>
        <v>897.6</v>
      </c>
      <c r="G59" s="12">
        <v>23</v>
      </c>
      <c r="H59" s="12">
        <f t="shared" si="25"/>
        <v>206.45</v>
      </c>
      <c r="I59" s="12">
        <f>F59+H59</f>
        <v>1104.05</v>
      </c>
    </row>
    <row r="60" spans="1:10" x14ac:dyDescent="0.3">
      <c r="A60" s="1">
        <v>10</v>
      </c>
      <c r="B60" s="1"/>
      <c r="C60" s="1"/>
      <c r="D60" s="1"/>
      <c r="E60" s="2"/>
      <c r="F60" s="50" t="s">
        <v>37</v>
      </c>
      <c r="G60" s="50"/>
      <c r="H60" s="50"/>
      <c r="I60" s="3" t="s">
        <v>34</v>
      </c>
    </row>
    <row r="61" spans="1:10" ht="48" x14ac:dyDescent="0.3">
      <c r="A61" s="4" t="s">
        <v>9</v>
      </c>
      <c r="B61" s="4" t="s">
        <v>0</v>
      </c>
      <c r="C61" s="5" t="s">
        <v>16</v>
      </c>
      <c r="D61" s="6" t="s">
        <v>15</v>
      </c>
      <c r="E61" s="7" t="s">
        <v>10</v>
      </c>
      <c r="F61" s="8" t="s">
        <v>8</v>
      </c>
      <c r="G61" s="8" t="s">
        <v>11</v>
      </c>
      <c r="H61" s="8" t="s">
        <v>6</v>
      </c>
      <c r="I61" s="8" t="s">
        <v>7</v>
      </c>
    </row>
    <row r="62" spans="1:10" x14ac:dyDescent="0.3">
      <c r="A62" s="19" t="s">
        <v>23</v>
      </c>
      <c r="B62" s="9" t="s">
        <v>1</v>
      </c>
      <c r="C62" s="9">
        <v>1</v>
      </c>
      <c r="D62" s="16">
        <v>141654</v>
      </c>
      <c r="E62" s="31">
        <f>I4</f>
        <v>3.8999999999999998E-3</v>
      </c>
      <c r="F62" s="12">
        <f t="shared" ref="F62:F65" si="27">ROUND(C62*D62*E62,2)</f>
        <v>552.45000000000005</v>
      </c>
      <c r="G62" s="12">
        <v>23</v>
      </c>
      <c r="H62" s="12">
        <f t="shared" ref="H62:H65" si="28">ROUND(F62*G62%,2)</f>
        <v>127.06</v>
      </c>
      <c r="I62" s="12">
        <f t="shared" ref="I62" si="29">F62+H62</f>
        <v>679.51</v>
      </c>
    </row>
    <row r="63" spans="1:10" x14ac:dyDescent="0.3">
      <c r="A63" s="19" t="s">
        <v>31</v>
      </c>
      <c r="B63" s="9" t="s">
        <v>5</v>
      </c>
      <c r="C63" s="33">
        <v>1</v>
      </c>
      <c r="D63" s="12">
        <v>96</v>
      </c>
      <c r="E63" s="32"/>
      <c r="F63" s="12">
        <f t="shared" si="27"/>
        <v>0</v>
      </c>
      <c r="G63" s="12">
        <v>23</v>
      </c>
      <c r="H63" s="12">
        <f t="shared" si="28"/>
        <v>0</v>
      </c>
      <c r="I63" s="12">
        <f>F63+H63</f>
        <v>0</v>
      </c>
    </row>
    <row r="64" spans="1:10" x14ac:dyDescent="0.3">
      <c r="A64" s="19" t="s">
        <v>2</v>
      </c>
      <c r="B64" s="9" t="s">
        <v>1</v>
      </c>
      <c r="C64" s="9">
        <v>1</v>
      </c>
      <c r="D64" s="17">
        <f>D62</f>
        <v>141654</v>
      </c>
      <c r="E64" s="18">
        <v>3.5299999999999998E-2</v>
      </c>
      <c r="F64" s="12">
        <f t="shared" si="27"/>
        <v>5000.3900000000003</v>
      </c>
      <c r="G64" s="12">
        <v>23</v>
      </c>
      <c r="H64" s="12">
        <f t="shared" si="28"/>
        <v>1150.0899999999999</v>
      </c>
      <c r="I64" s="12">
        <f>F64+H64</f>
        <v>6150.4800000000005</v>
      </c>
    </row>
    <row r="65" spans="1:9" x14ac:dyDescent="0.3">
      <c r="A65" s="19" t="s">
        <v>4</v>
      </c>
      <c r="B65" s="9" t="s">
        <v>5</v>
      </c>
      <c r="C65" s="9">
        <f>C63</f>
        <v>1</v>
      </c>
      <c r="D65" s="12">
        <f>D63</f>
        <v>96</v>
      </c>
      <c r="E65" s="18">
        <v>9.35</v>
      </c>
      <c r="F65" s="12">
        <f t="shared" si="27"/>
        <v>897.6</v>
      </c>
      <c r="G65" s="12">
        <v>23</v>
      </c>
      <c r="H65" s="12">
        <f t="shared" si="28"/>
        <v>206.45</v>
      </c>
      <c r="I65" s="12">
        <f>F65+H65</f>
        <v>1104.05</v>
      </c>
    </row>
    <row r="66" spans="1:9" x14ac:dyDescent="0.3">
      <c r="A66" s="1" t="s">
        <v>44</v>
      </c>
      <c r="B66" s="1"/>
      <c r="C66" s="1"/>
      <c r="D66" s="1"/>
      <c r="E66" s="2"/>
      <c r="F66" s="3"/>
      <c r="G66" s="3" t="s">
        <v>25</v>
      </c>
      <c r="H66" s="3"/>
      <c r="I66" s="3" t="s">
        <v>34</v>
      </c>
    </row>
    <row r="67" spans="1:9" ht="48" x14ac:dyDescent="0.3">
      <c r="A67" s="4" t="s">
        <v>9</v>
      </c>
      <c r="B67" s="4" t="s">
        <v>0</v>
      </c>
      <c r="C67" s="5" t="s">
        <v>16</v>
      </c>
      <c r="D67" s="6" t="s">
        <v>15</v>
      </c>
      <c r="E67" s="7" t="s">
        <v>10</v>
      </c>
      <c r="F67" s="8" t="s">
        <v>8</v>
      </c>
      <c r="G67" s="8" t="s">
        <v>11</v>
      </c>
      <c r="H67" s="8" t="s">
        <v>6</v>
      </c>
      <c r="I67" s="8" t="s">
        <v>7</v>
      </c>
    </row>
    <row r="68" spans="1:9" x14ac:dyDescent="0.3">
      <c r="A68" s="55" t="s">
        <v>23</v>
      </c>
      <c r="B68" s="9" t="s">
        <v>1</v>
      </c>
      <c r="C68" s="9">
        <v>1</v>
      </c>
      <c r="D68" s="16"/>
      <c r="E68" s="31">
        <f>H4</f>
        <v>0</v>
      </c>
      <c r="F68" s="12">
        <f>ROUND(C68*D68*E68,2)</f>
        <v>0</v>
      </c>
      <c r="G68" s="12">
        <v>23</v>
      </c>
      <c r="H68" s="12">
        <f t="shared" ref="H68" si="30">ROUND(F68*G68%,2)</f>
        <v>0</v>
      </c>
      <c r="I68" s="12">
        <f t="shared" ref="I68:I71" si="31">F68+H68</f>
        <v>0</v>
      </c>
    </row>
    <row r="69" spans="1:9" x14ac:dyDescent="0.3">
      <c r="A69" s="55" t="s">
        <v>31</v>
      </c>
      <c r="B69" s="9" t="s">
        <v>5</v>
      </c>
      <c r="C69" s="33">
        <v>1</v>
      </c>
      <c r="D69" s="12"/>
      <c r="E69" s="32"/>
      <c r="F69" s="12">
        <f t="shared" ref="F69:F71" si="32">ROUND(C69*D69*E69,2)</f>
        <v>0</v>
      </c>
      <c r="G69" s="12">
        <v>23</v>
      </c>
      <c r="H69" s="12">
        <f>ROUND(F69*G69%,2)</f>
        <v>0</v>
      </c>
      <c r="I69" s="12">
        <f t="shared" si="31"/>
        <v>0</v>
      </c>
    </row>
    <row r="70" spans="1:9" x14ac:dyDescent="0.3">
      <c r="A70" s="55" t="s">
        <v>2</v>
      </c>
      <c r="B70" s="9" t="s">
        <v>1</v>
      </c>
      <c r="C70" s="9">
        <v>1</v>
      </c>
      <c r="D70" s="17">
        <f>D68</f>
        <v>0</v>
      </c>
      <c r="E70" s="18">
        <v>4.6809999999999997E-2</v>
      </c>
      <c r="F70" s="12">
        <f t="shared" si="32"/>
        <v>0</v>
      </c>
      <c r="G70" s="12">
        <v>23</v>
      </c>
      <c r="H70" s="12">
        <f t="shared" ref="H70:H71" si="33">ROUND(F70*G70%,2)</f>
        <v>0</v>
      </c>
      <c r="I70" s="12">
        <f t="shared" si="31"/>
        <v>0</v>
      </c>
    </row>
    <row r="71" spans="1:9" x14ac:dyDescent="0.3">
      <c r="A71" s="55" t="s">
        <v>4</v>
      </c>
      <c r="B71" s="9" t="s">
        <v>5</v>
      </c>
      <c r="C71" s="9">
        <f>C69</f>
        <v>1</v>
      </c>
      <c r="D71" s="12">
        <f>D69</f>
        <v>0</v>
      </c>
      <c r="E71" s="18">
        <v>4.05</v>
      </c>
      <c r="F71" s="12">
        <f t="shared" si="32"/>
        <v>0</v>
      </c>
      <c r="G71" s="12">
        <v>23</v>
      </c>
      <c r="H71" s="12">
        <f t="shared" si="33"/>
        <v>0</v>
      </c>
      <c r="I71" s="12">
        <f t="shared" si="31"/>
        <v>0</v>
      </c>
    </row>
    <row r="72" spans="1:9" x14ac:dyDescent="0.3">
      <c r="A72" s="1">
        <v>12</v>
      </c>
      <c r="B72" s="1"/>
      <c r="C72" s="1"/>
      <c r="D72" s="1"/>
      <c r="E72" s="2"/>
      <c r="F72" s="3"/>
      <c r="G72" s="3" t="s">
        <v>38</v>
      </c>
      <c r="H72" s="3"/>
      <c r="I72" s="3" t="s">
        <v>34</v>
      </c>
    </row>
    <row r="73" spans="1:9" ht="48" x14ac:dyDescent="0.3">
      <c r="A73" s="4" t="s">
        <v>9</v>
      </c>
      <c r="B73" s="4" t="s">
        <v>0</v>
      </c>
      <c r="C73" s="5" t="s">
        <v>16</v>
      </c>
      <c r="D73" s="6" t="s">
        <v>15</v>
      </c>
      <c r="E73" s="7" t="s">
        <v>10</v>
      </c>
      <c r="F73" s="8" t="s">
        <v>8</v>
      </c>
      <c r="G73" s="8" t="s">
        <v>11</v>
      </c>
      <c r="H73" s="8" t="s">
        <v>6</v>
      </c>
      <c r="I73" s="8" t="s">
        <v>7</v>
      </c>
    </row>
    <row r="74" spans="1:9" x14ac:dyDescent="0.3">
      <c r="A74" s="19" t="s">
        <v>23</v>
      </c>
      <c r="B74" s="9" t="s">
        <v>1</v>
      </c>
      <c r="C74" s="9">
        <v>1</v>
      </c>
      <c r="D74" s="16">
        <v>38</v>
      </c>
      <c r="E74" s="31">
        <f>I4</f>
        <v>3.8999999999999998E-3</v>
      </c>
      <c r="F74" s="12">
        <f t="shared" ref="F74:F77" si="34">ROUND(C74*D74*E74,2)</f>
        <v>0.15</v>
      </c>
      <c r="G74" s="12">
        <v>23</v>
      </c>
      <c r="H74" s="12">
        <f t="shared" ref="H74:H77" si="35">ROUND(F74*G74%,2)</f>
        <v>0.03</v>
      </c>
      <c r="I74" s="12">
        <f t="shared" ref="I74" si="36">F74+H74</f>
        <v>0.18</v>
      </c>
    </row>
    <row r="75" spans="1:9" x14ac:dyDescent="0.3">
      <c r="A75" s="19" t="s">
        <v>31</v>
      </c>
      <c r="B75" s="9" t="s">
        <v>5</v>
      </c>
      <c r="C75" s="33">
        <v>1</v>
      </c>
      <c r="D75" s="12">
        <v>24</v>
      </c>
      <c r="E75" s="32"/>
      <c r="F75" s="12">
        <f t="shared" si="34"/>
        <v>0</v>
      </c>
      <c r="G75" s="12">
        <v>23</v>
      </c>
      <c r="H75" s="12">
        <f t="shared" si="35"/>
        <v>0</v>
      </c>
      <c r="I75" s="12">
        <f>F75+H75</f>
        <v>0</v>
      </c>
    </row>
    <row r="76" spans="1:9" x14ac:dyDescent="0.3">
      <c r="A76" s="19" t="s">
        <v>2</v>
      </c>
      <c r="B76" s="9" t="s">
        <v>1</v>
      </c>
      <c r="C76" s="9">
        <v>1</v>
      </c>
      <c r="D76" s="17">
        <f>D74</f>
        <v>38</v>
      </c>
      <c r="E76" s="18">
        <v>4.6809999999999997E-2</v>
      </c>
      <c r="F76" s="12">
        <f t="shared" si="34"/>
        <v>1.78</v>
      </c>
      <c r="G76" s="12">
        <v>23</v>
      </c>
      <c r="H76" s="12">
        <f t="shared" si="35"/>
        <v>0.41</v>
      </c>
      <c r="I76" s="12">
        <f>F76+H76</f>
        <v>2.19</v>
      </c>
    </row>
    <row r="77" spans="1:9" ht="13.8" customHeight="1" x14ac:dyDescent="0.3">
      <c r="A77" s="19" t="s">
        <v>4</v>
      </c>
      <c r="B77" s="9" t="s">
        <v>5</v>
      </c>
      <c r="C77" s="9">
        <f>C75</f>
        <v>1</v>
      </c>
      <c r="D77" s="12">
        <f>D75</f>
        <v>24</v>
      </c>
      <c r="E77" s="18">
        <v>4.05</v>
      </c>
      <c r="F77" s="12">
        <f t="shared" si="34"/>
        <v>97.2</v>
      </c>
      <c r="G77" s="12">
        <v>23</v>
      </c>
      <c r="H77" s="12">
        <f t="shared" si="35"/>
        <v>22.36</v>
      </c>
      <c r="I77" s="12">
        <f>F77+H77</f>
        <v>119.56</v>
      </c>
    </row>
    <row r="78" spans="1:9" ht="32.4" hidden="1" customHeight="1" x14ac:dyDescent="0.3">
      <c r="A78" s="47"/>
      <c r="B78" s="13"/>
      <c r="C78" s="13"/>
      <c r="D78" s="48"/>
      <c r="E78" s="49"/>
      <c r="F78" s="48"/>
      <c r="G78" s="48"/>
      <c r="H78" s="48"/>
      <c r="I78" s="48"/>
    </row>
    <row r="79" spans="1:9" x14ac:dyDescent="0.3">
      <c r="A79" s="13"/>
      <c r="B79" s="13"/>
      <c r="C79" s="13"/>
      <c r="D79" s="34"/>
      <c r="E79" s="35"/>
      <c r="F79" s="28"/>
      <c r="G79" s="28"/>
      <c r="H79" s="28"/>
      <c r="I79" s="28"/>
    </row>
    <row r="80" spans="1:9" x14ac:dyDescent="0.3">
      <c r="A80" s="13"/>
      <c r="B80" s="13"/>
      <c r="C80" s="13"/>
      <c r="D80" s="34"/>
      <c r="E80" s="66" t="s">
        <v>36</v>
      </c>
      <c r="F80" s="66"/>
      <c r="G80" s="66"/>
      <c r="H80" s="66"/>
      <c r="I80" s="28"/>
    </row>
    <row r="81" spans="1:10" x14ac:dyDescent="0.3">
      <c r="A81" s="23" t="s">
        <v>13</v>
      </c>
      <c r="B81" s="53">
        <f>D20+D26+D32+D38+D44+D50+D56+D62+D68+D8+D14+D74</f>
        <v>23315880</v>
      </c>
      <c r="C81" s="24"/>
      <c r="D81" s="25"/>
      <c r="E81" s="67" t="s">
        <v>20</v>
      </c>
      <c r="F81" s="67"/>
      <c r="G81" s="67"/>
      <c r="H81" s="67"/>
      <c r="I81" s="14">
        <f>SUM(I8:I77)</f>
        <v>1182384.0599999998</v>
      </c>
    </row>
    <row r="82" spans="1:10" x14ac:dyDescent="0.3">
      <c r="A82" s="27" t="s">
        <v>14</v>
      </c>
      <c r="B82" s="53">
        <f>D23+D29+D11+D17</f>
        <v>53948520</v>
      </c>
      <c r="C82" s="25"/>
      <c r="D82" s="25"/>
      <c r="E82" s="68" t="s">
        <v>21</v>
      </c>
      <c r="F82" s="68"/>
      <c r="G82" s="68"/>
      <c r="H82" s="68"/>
      <c r="I82" s="20">
        <f>I81/1.23</f>
        <v>961287.85365853645</v>
      </c>
    </row>
    <row r="83" spans="1:10" x14ac:dyDescent="0.3">
      <c r="A83" s="15" t="s">
        <v>43</v>
      </c>
      <c r="B83" s="54">
        <f>D21+D27+D33+D39+D45+D51+D57+D63+D69+D15+D9+D75</f>
        <v>1889</v>
      </c>
      <c r="C83" s="21"/>
      <c r="D83" s="36"/>
      <c r="E83" s="69"/>
      <c r="F83" s="69"/>
      <c r="G83" s="69"/>
      <c r="H83" s="69"/>
      <c r="I83" s="37"/>
      <c r="J83" s="38"/>
    </row>
    <row r="84" spans="1:10" x14ac:dyDescent="0.3">
      <c r="A84" s="26"/>
      <c r="B84" s="26"/>
      <c r="C84" s="26"/>
      <c r="D84" s="39"/>
      <c r="E84" s="62"/>
      <c r="F84" s="62"/>
      <c r="G84" s="62"/>
      <c r="H84" s="62"/>
      <c r="I84" s="40"/>
      <c r="J84" s="38"/>
    </row>
    <row r="85" spans="1:10" x14ac:dyDescent="0.3">
      <c r="A85" s="21"/>
      <c r="B85" s="21"/>
      <c r="C85" s="21"/>
      <c r="D85" s="36"/>
      <c r="E85" s="41"/>
      <c r="F85" s="36"/>
      <c r="G85" s="36"/>
      <c r="H85" s="36"/>
      <c r="I85" s="36"/>
      <c r="J85" s="38"/>
    </row>
    <row r="86" spans="1:10" x14ac:dyDescent="0.3">
      <c r="A86" s="63" t="s">
        <v>33</v>
      </c>
      <c r="B86" s="63"/>
      <c r="C86" s="63"/>
      <c r="D86" s="63"/>
      <c r="E86" s="63"/>
      <c r="F86" s="63"/>
      <c r="G86" s="63"/>
      <c r="H86" s="63"/>
      <c r="I86" s="63"/>
    </row>
    <row r="87" spans="1:10" x14ac:dyDescent="0.3">
      <c r="A87" s="63"/>
      <c r="B87" s="63"/>
      <c r="C87" s="63"/>
      <c r="D87" s="63"/>
      <c r="E87" s="63"/>
      <c r="F87" s="63"/>
      <c r="G87" s="63"/>
      <c r="H87" s="63"/>
      <c r="I87" s="63"/>
    </row>
    <row r="88" spans="1:10" x14ac:dyDescent="0.3">
      <c r="A88" s="63"/>
      <c r="B88" s="63"/>
      <c r="C88" s="63"/>
      <c r="D88" s="63"/>
      <c r="E88" s="63"/>
      <c r="F88" s="63"/>
      <c r="G88" s="63"/>
      <c r="H88" s="63"/>
      <c r="I88" s="63"/>
    </row>
    <row r="89" spans="1:10" x14ac:dyDescent="0.3">
      <c r="A89" s="21"/>
      <c r="B89" s="21"/>
      <c r="C89" s="21"/>
      <c r="D89" s="21"/>
      <c r="E89" s="22"/>
      <c r="F89" s="21"/>
      <c r="G89" s="21"/>
      <c r="H89" s="21"/>
      <c r="I89" s="21"/>
    </row>
  </sheetData>
  <mergeCells count="8">
    <mergeCell ref="E83:H83"/>
    <mergeCell ref="E84:H84"/>
    <mergeCell ref="A86:I88"/>
    <mergeCell ref="G1:I1"/>
    <mergeCell ref="A2:I2"/>
    <mergeCell ref="E81:H81"/>
    <mergeCell ref="E82:H82"/>
    <mergeCell ref="E80:H8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I część wg cen taryf. i konk.</vt:lpstr>
      <vt:lpstr>II część wg cen konkurencyjnych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2022-07-27T06:39:43Z</dcterms:modified>
</cp:coreProperties>
</file>