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GOSTYŃ GMINA\GZ GAZ\"/>
    </mc:Choice>
  </mc:AlternateContent>
  <xr:revisionPtr revIDLastSave="0" documentId="13_ncr:1_{9FF0F4C5-1FD9-4FE2-BEB1-74ED1A21E8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2" r:id="rId1"/>
    <sheet name=" W-5.1 zużycie w podziale " sheetId="3" r:id="rId2"/>
  </sheets>
  <definedNames>
    <definedName name="_xlnm._FilterDatabase" localSheetId="0" hidden="1">Arkusz1!$A$3:$BB$24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23" i="2" l="1"/>
  <c r="AZ4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C24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C4" i="3"/>
  <c r="BC5" i="3"/>
  <c r="BB5" i="3"/>
  <c r="BB4" i="3"/>
  <c r="BA24" i="2" l="1"/>
  <c r="BD24" i="2"/>
  <c r="J36" i="2"/>
  <c r="I36" i="2"/>
  <c r="H36" i="2"/>
  <c r="G36" i="2"/>
  <c r="D36" i="2"/>
  <c r="C36" i="2"/>
  <c r="K35" i="2"/>
  <c r="L35" i="2" s="1"/>
  <c r="E36" i="2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L36" i="2" l="1"/>
  <c r="K36" i="2"/>
  <c r="BE23" i="2" l="1"/>
  <c r="AZ23" i="2"/>
  <c r="BE22" i="2"/>
  <c r="AZ22" i="2"/>
  <c r="BE21" i="2"/>
  <c r="AZ21" i="2"/>
  <c r="BE20" i="2"/>
  <c r="AZ20" i="2"/>
  <c r="BE19" i="2"/>
  <c r="AZ19" i="2"/>
  <c r="BE18" i="2"/>
  <c r="AZ18" i="2"/>
  <c r="BE17" i="2"/>
  <c r="AZ17" i="2"/>
  <c r="BE16" i="2"/>
  <c r="AZ16" i="2"/>
  <c r="BE15" i="2"/>
  <c r="AZ15" i="2"/>
  <c r="BE14" i="2"/>
  <c r="AZ14" i="2"/>
  <c r="BE13" i="2"/>
  <c r="AZ13" i="2"/>
  <c r="BE12" i="2"/>
  <c r="AZ12" i="2"/>
  <c r="BE11" i="2"/>
  <c r="AZ11" i="2"/>
  <c r="BE10" i="2"/>
  <c r="AZ10" i="2"/>
  <c r="BE9" i="2"/>
  <c r="AZ9" i="2"/>
  <c r="BE8" i="2"/>
  <c r="AZ8" i="2"/>
  <c r="BE7" i="2"/>
  <c r="AZ7" i="2"/>
  <c r="BE6" i="2"/>
  <c r="AZ6" i="2"/>
  <c r="BE5" i="2"/>
  <c r="AZ5" i="2"/>
  <c r="BE4" i="2"/>
  <c r="BG4" i="2" l="1"/>
  <c r="BF4" i="2"/>
  <c r="BG16" i="2"/>
  <c r="BF16" i="2"/>
  <c r="BF9" i="2"/>
  <c r="BG9" i="2"/>
  <c r="BF18" i="2"/>
  <c r="BG18" i="2"/>
  <c r="BG20" i="2"/>
  <c r="BF20" i="2"/>
  <c r="BG5" i="2"/>
  <c r="BF5" i="2"/>
  <c r="BG21" i="2"/>
  <c r="BF21" i="2"/>
  <c r="BG22" i="2"/>
  <c r="BF22" i="2"/>
  <c r="BG8" i="2"/>
  <c r="BF8" i="2"/>
  <c r="BG12" i="2"/>
  <c r="BF12" i="2"/>
  <c r="BG13" i="2"/>
  <c r="BF13" i="2"/>
  <c r="BF17" i="2"/>
  <c r="BG17" i="2"/>
  <c r="BG6" i="2"/>
  <c r="BF6" i="2"/>
  <c r="BF10" i="2"/>
  <c r="BG10" i="2"/>
  <c r="BG14" i="2"/>
  <c r="BF14" i="2"/>
  <c r="BG7" i="2"/>
  <c r="BF7" i="2"/>
  <c r="BF11" i="2"/>
  <c r="BG11" i="2"/>
  <c r="BG15" i="2"/>
  <c r="BF15" i="2"/>
  <c r="BF19" i="2"/>
  <c r="BG19" i="2"/>
  <c r="BG23" i="2"/>
  <c r="BF23" i="2"/>
  <c r="BE24" i="2"/>
  <c r="AZ24" i="2"/>
  <c r="BF24" i="2" l="1"/>
  <c r="BG24" i="2"/>
</calcChain>
</file>

<file path=xl/sharedStrings.xml><?xml version="1.0" encoding="utf-8"?>
<sst xmlns="http://schemas.openxmlformats.org/spreadsheetml/2006/main" count="587" uniqueCount="182">
  <si>
    <t>LP</t>
  </si>
  <si>
    <t>Nazwa obiektu</t>
  </si>
  <si>
    <t>Adres Obiektu</t>
  </si>
  <si>
    <t>Dane OSD</t>
  </si>
  <si>
    <t>Nazwa Obecnego Sprzedawcy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</si>
  <si>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</si>
  <si>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</si>
  <si>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</si>
  <si>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</si>
  <si>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</si>
  <si>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</si>
  <si>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</si>
  <si>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</si>
  <si>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</si>
  <si>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</si>
  <si>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</si>
  <si>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</si>
  <si>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</si>
  <si>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</si>
  <si>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</si>
  <si>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</si>
  <si>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</si>
  <si>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</si>
  <si>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</si>
  <si>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</si>
  <si>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</si>
  <si>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W - 1.1</t>
  </si>
  <si>
    <t>W - 2.1</t>
  </si>
  <si>
    <t>W - 3.6</t>
  </si>
  <si>
    <t>W - 4</t>
  </si>
  <si>
    <t>W - 5.1</t>
  </si>
  <si>
    <t>Zmiana Sprzedawcy</t>
  </si>
  <si>
    <t>Płatnik podatku akcyzowego</t>
  </si>
  <si>
    <t>Nr gazomierza</t>
  </si>
  <si>
    <t>63-800</t>
  </si>
  <si>
    <t>Gostyń</t>
  </si>
  <si>
    <t>Fabryczna 1</t>
  </si>
  <si>
    <t>ZGKiM</t>
  </si>
  <si>
    <t>1 Maja 1</t>
  </si>
  <si>
    <t>Szalety</t>
  </si>
  <si>
    <t>Łazienna 1</t>
  </si>
  <si>
    <t xml:space="preserve">Świetlica </t>
  </si>
  <si>
    <t>Brzezie 301m2</t>
  </si>
  <si>
    <t>Kosowo 28</t>
  </si>
  <si>
    <t>Targowisko</t>
  </si>
  <si>
    <t>Ośrodek Sportu i Rekreacji</t>
  </si>
  <si>
    <t>Rynek 2</t>
  </si>
  <si>
    <t>Ratusz</t>
  </si>
  <si>
    <t>Kręgielnia</t>
  </si>
  <si>
    <t>Strzelecka 27</t>
  </si>
  <si>
    <t>Biuro</t>
  </si>
  <si>
    <t>Mieszkanie + Szatnia</t>
  </si>
  <si>
    <t>Sportowa 1</t>
  </si>
  <si>
    <t>Pływalnia</t>
  </si>
  <si>
    <t>ZW</t>
  </si>
  <si>
    <t>00120101</t>
  </si>
  <si>
    <t>00323188</t>
  </si>
  <si>
    <t>00331248</t>
  </si>
  <si>
    <t>00063917</t>
  </si>
  <si>
    <t>00086490</t>
  </si>
  <si>
    <t>00388297</t>
  </si>
  <si>
    <t>00006833</t>
  </si>
  <si>
    <t>05667674</t>
  </si>
  <si>
    <t>kolejna</t>
  </si>
  <si>
    <t>Łąkowa 5 dz.1288</t>
  </si>
  <si>
    <t>093709</t>
  </si>
  <si>
    <t>Sportowa 1C</t>
  </si>
  <si>
    <t>00225086</t>
  </si>
  <si>
    <t>018257</t>
  </si>
  <si>
    <t>Sportowa 1 dz.8/4</t>
  </si>
  <si>
    <t>Okres trwania zamówienia, data od….. Do…..</t>
  </si>
  <si>
    <t>Brzezie 301</t>
  </si>
  <si>
    <t>PSG Sp. z .o. O/Poznań</t>
  </si>
  <si>
    <t>Nazwa</t>
  </si>
  <si>
    <t>Nazwa Odbiorcy/ Adres korespondencyjny</t>
  </si>
  <si>
    <t>Ośrodek Sportu i Rekreacji w Gostyniu, ul. Starogostyńska 9a, 63-800 Gostyń</t>
  </si>
  <si>
    <t>Gmina Gostyń</t>
  </si>
  <si>
    <t>0031910872</t>
  </si>
  <si>
    <t>Suma miesiące</t>
  </si>
  <si>
    <t>ilość miesięcy</t>
  </si>
  <si>
    <t>Gmina Gostyń, Rynek 2, 63-800 Gostyń</t>
  </si>
  <si>
    <t>Zakład Gospodarki Komunalnej i Mieszkaniowej, ul. Nad Kanią 107, 63-800 Gostyń</t>
  </si>
  <si>
    <t>33055956</t>
  </si>
  <si>
    <t>001227</t>
  </si>
  <si>
    <t>Górna dz. 2086/20</t>
  </si>
  <si>
    <t>Siemowo dz.  470/10</t>
  </si>
  <si>
    <t>00175983</t>
  </si>
  <si>
    <t>PGNiG Obrót Detaliczny sp. z o.o.</t>
  </si>
  <si>
    <t>Uwagi:</t>
  </si>
  <si>
    <t>Dane Nabywcy</t>
  </si>
  <si>
    <t>Okres obowiązywania obecnej umowy /okres wypowiedzenia</t>
  </si>
  <si>
    <t>Zużycie gazu - suma na okres 12 miesięcy - (kWh)</t>
  </si>
  <si>
    <t>01.07.2022 do 31.12.2023</t>
  </si>
  <si>
    <t>nowy nr gazomierza</t>
  </si>
  <si>
    <t>Nowy nr PPG</t>
  </si>
  <si>
    <t xml:space="preserve">styczeń </t>
  </si>
  <si>
    <t>8018590365500019108723</t>
  </si>
  <si>
    <t>Starogostyńska 161/5</t>
  </si>
  <si>
    <t>8018590365500048912193</t>
  </si>
  <si>
    <t>XA1405667674</t>
  </si>
  <si>
    <t>XM1200388297</t>
  </si>
  <si>
    <t>8018590365500047533528</t>
  </si>
  <si>
    <t>XM1200225286</t>
  </si>
  <si>
    <t>8018590365500047533733</t>
  </si>
  <si>
    <t>8018590365500047515562</t>
  </si>
  <si>
    <t>Rynek 3</t>
  </si>
  <si>
    <t>63-801</t>
  </si>
  <si>
    <t>01889319</t>
  </si>
  <si>
    <t>1303527047</t>
  </si>
  <si>
    <t>33055958</t>
  </si>
  <si>
    <t>1303462007</t>
  </si>
  <si>
    <t>XK1533055958</t>
  </si>
  <si>
    <t>8018590365500047512950</t>
  </si>
  <si>
    <t>XM1801889319</t>
  </si>
  <si>
    <t>8018590365500049296315</t>
  </si>
  <si>
    <t>XK1533055956</t>
  </si>
  <si>
    <t>8018590365500048433711</t>
  </si>
  <si>
    <t>8018590365500047171270</t>
  </si>
  <si>
    <t>XI1000007263</t>
  </si>
  <si>
    <t>8018590365500046823101</t>
  </si>
  <si>
    <t>XM1000003865</t>
  </si>
  <si>
    <t>8018590365500046847619</t>
  </si>
  <si>
    <t>XM1902391684</t>
  </si>
  <si>
    <t>8018590365500048203574</t>
  </si>
  <si>
    <t>XI1901315831</t>
  </si>
  <si>
    <t>8018590365500048967155</t>
  </si>
  <si>
    <t>XM1300331248</t>
  </si>
  <si>
    <t>8018590365500046410608</t>
  </si>
  <si>
    <t>8018590365500048626878</t>
  </si>
  <si>
    <t>8018590365500048470556</t>
  </si>
  <si>
    <t>8018590365500045401590</t>
  </si>
  <si>
    <t>XM1400063917</t>
  </si>
  <si>
    <t>8018590365500049293598</t>
  </si>
  <si>
    <t>00018257</t>
  </si>
  <si>
    <t>30.06.2022 / umowa terminowa, nie wymaga wypowiedzenia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</si>
  <si>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</si>
  <si>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</si>
  <si>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</si>
  <si>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</si>
  <si>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pierwsza</t>
  </si>
  <si>
    <t>nieruchomość hotelowo-restauracyjna</t>
  </si>
  <si>
    <t xml:space="preserve"> 'XI2001378141</t>
  </si>
  <si>
    <t>tak</t>
  </si>
  <si>
    <t>nie</t>
  </si>
  <si>
    <t>Środowiskowy Dom Samopomocy w Gostyniu, ul. Mikołaja Reja 26, 63-800 Gostyń</t>
  </si>
  <si>
    <t>Mikołaja Reja 26</t>
  </si>
  <si>
    <t>umowa bezterminowa/1 miesieczny okres wypowiedzenia/wypowiada Wykonawca</t>
  </si>
  <si>
    <t>SUMA</t>
  </si>
  <si>
    <t>8018590365500089109521</t>
  </si>
  <si>
    <t>100,00</t>
  </si>
  <si>
    <t>5,00</t>
  </si>
  <si>
    <t>tak, cześciowo</t>
  </si>
  <si>
    <t>Zużycie z zastosowaniem taryfy</t>
  </si>
  <si>
    <t>Grupa taryfowa</t>
  </si>
  <si>
    <t>Ilość ppe</t>
  </si>
  <si>
    <t>Ilość godz. X moc umowna</t>
  </si>
  <si>
    <t>Podatek akcyzowy</t>
  </si>
  <si>
    <t>Opłata abonamentowa - z zastosowaniem taryfy  zatwierdzonej przez Prezesa URE</t>
  </si>
  <si>
    <t>Opłata abonamentowa - bez zastosowaniem taryfy (ceny konkurencyjne)</t>
  </si>
  <si>
    <t>Zwiększenie/zmniejszenie ilości paliwa gazowego w trakcie trwania zamówienia +/- 20% od wartości zamówienia planowanego (kWh)</t>
  </si>
  <si>
    <t>W-1.1</t>
  </si>
  <si>
    <t>W-2.1</t>
  </si>
  <si>
    <t>W-3.6</t>
  </si>
  <si>
    <t>W-4</t>
  </si>
  <si>
    <t>W-5.1</t>
  </si>
  <si>
    <t>Suma</t>
  </si>
  <si>
    <t>zużcie z zastosowaniem taryfy</t>
  </si>
  <si>
    <t>zużycie bez zastosowania taryfy</t>
  </si>
  <si>
    <t>tak, częściowo</t>
  </si>
  <si>
    <t>Zużycie gazu - suma na okres 07-12/2022 - (kWh)</t>
  </si>
  <si>
    <t>Zużycie gazu - suma na okres 01/07/2022 do 31/12/2023 - (kWh)</t>
  </si>
  <si>
    <t>Zużycie gazu w okresie od 01.07.2022 do 31.12.2023 r. w podziale na taryfę i rynek konkurencyjny (kWh)</t>
  </si>
  <si>
    <t xml:space="preserve">zużycie dla rynku konkurencyjnego </t>
  </si>
  <si>
    <t>dla rynku konkurencyjnego</t>
  </si>
  <si>
    <t>Ilość kWh na 18 miesięcy - z zastosowaniem taryfy  zatwierdzonej przez Prezesa URE</t>
  </si>
  <si>
    <t>Ilość kWh na 18 miesięcy - bez zastosowania taryfy (ceny konkurencyjne)</t>
  </si>
  <si>
    <t xml:space="preserve">Ilość kWh na 18 miesięcy - zamówienie planowane  </t>
  </si>
  <si>
    <t>płatnik podatku akcyzowego</t>
  </si>
  <si>
    <t>W.1.1</t>
  </si>
  <si>
    <t>Zużycie dla W-5.1. w podziale na miesiące oraz na zastosowanie taryfy i cen konkurencyjnych</t>
  </si>
  <si>
    <t>Załącznik nr 1B do SWZ - opis przedmiotu zamówienia</t>
  </si>
  <si>
    <t>Podsumowanie wg grup taryfowych (część II 1B):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</si>
</sst>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rgb="FFFF0000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58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2" fontId="9" fillId="0" borderId="1" xfId="0" quotePrefix="1" applyNumberFormat="1" applyFont="1" applyFill="1" applyBorder="1" applyAlignment="1">
      <alignment horizontal="center" vertical="center"/>
    </xf>
    <xf numFmtId="2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quotePrefix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quotePrefix="1" applyFont="1" applyFill="1" applyBorder="1"/>
    <xf numFmtId="2" fontId="9" fillId="0" borderId="0" xfId="0" applyNumberFormat="1" applyFont="1" applyFill="1" applyBorder="1"/>
    <xf numFmtId="3" fontId="9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quotePrefix="1" applyNumberFormat="1" applyFont="1" applyFill="1" applyBorder="1" applyAlignment="1">
      <alignment horizontal="center" vertical="center"/>
    </xf>
    <xf numFmtId="49" fontId="1" fillId="0" borderId="6" xfId="0" quotePrefix="1" applyNumberFormat="1" applyFont="1" applyFill="1" applyBorder="1" applyAlignment="1">
      <alignment horizontal="center" vertical="center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6" xfId="0" quotePrefix="1" applyNumberFormat="1" applyFont="1" applyFill="1" applyBorder="1" applyAlignment="1">
      <alignment horizontal="center" vertical="center"/>
    </xf>
    <xf numFmtId="3" fontId="3" fillId="0" borderId="5" xfId="0" quotePrefix="1" applyNumberFormat="1" applyFont="1" applyFill="1" applyBorder="1" applyAlignment="1">
      <alignment horizontal="center" vertical="center"/>
    </xf>
    <xf numFmtId="3" fontId="3" fillId="0" borderId="6" xfId="0" quotePrefix="1" applyNumberFormat="1" applyFont="1" applyFill="1" applyBorder="1" applyAlignment="1">
      <alignment horizontal="center" vertical="center"/>
    </xf>
    <xf numFmtId="2" fontId="1" fillId="0" borderId="5" xfId="0" quotePrefix="1" applyNumberFormat="1" applyFont="1" applyFill="1" applyBorder="1" applyAlignment="1">
      <alignment horizontal="center" vertical="center"/>
    </xf>
    <xf numFmtId="2" fontId="1" fillId="0" borderId="6" xfId="0" quotePrefix="1" applyNumberFormat="1" applyFont="1" applyFill="1" applyBorder="1" applyAlignment="1">
      <alignment horizontal="center" vertical="center"/>
    </xf>
    <xf numFmtId="3" fontId="1" fillId="0" borderId="5" xfId="0" quotePrefix="1" applyNumberFormat="1" applyFont="1" applyFill="1" applyBorder="1" applyAlignment="1">
      <alignment horizontal="center" vertical="center"/>
    </xf>
    <xf numFmtId="3" fontId="1" fillId="0" borderId="6" xfId="0" quotePrefix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BED9-0BA2-4184-9096-41BCE14B42E6}">
  <sheetPr>
    <pageSetUpPr fitToPage="1"/>
  </sheetPr>
  <dimension ref="A1:BG43"/>
  <sheetViews>
    <sheetView tabSelected="1" topLeftCell="AK7" zoomScaleNormal="100" workbookViewId="0">
      <selection activeCell="AA11" sqref="AA11"/>
    </sheetView>
  </sheetViews>
  <sheetFormatPr defaultColWidth="35.6640625" defaultRowHeight="11.4" x14ac:dyDescent="0.3"/>
  <cols>
    <col min="1" max="1" width="8.33203125" style="9" customWidth="1"/>
    <col min="2" max="2" width="25.44140625" style="71" customWidth="1"/>
    <col min="3" max="3" width="10.6640625" style="9" customWidth="1"/>
    <col min="4" max="4" width="8.33203125" style="9" customWidth="1"/>
    <col min="5" max="5" width="11.33203125" style="9" customWidth="1"/>
    <col min="6" max="6" width="13.21875" style="9" customWidth="1"/>
    <col min="7" max="7" width="40" style="71" customWidth="1"/>
    <col min="8" max="8" width="19.77734375" style="71" customWidth="1"/>
    <col min="9" max="9" width="19" style="9" customWidth="1"/>
    <col min="10" max="10" width="16.21875" style="9" customWidth="1"/>
    <col min="11" max="11" width="9.6640625" style="9" customWidth="1"/>
    <col min="12" max="12" width="20.21875" style="9" customWidth="1"/>
    <col min="13" max="13" width="27.44140625" style="9" customWidth="1"/>
    <col min="14" max="14" width="8.44140625" style="9" customWidth="1"/>
    <col min="15" max="15" width="44.88671875" style="9" customWidth="1"/>
    <col min="16" max="16" width="7.6640625" style="9" customWidth="1"/>
    <col min="17" max="17" width="14.21875" style="86" customWidth="1"/>
    <col min="18" max="18" width="6" style="9" customWidth="1"/>
    <col min="19" max="19" width="0.21875" style="9" hidden="1" customWidth="1"/>
    <col min="20" max="20" width="7.6640625" style="9" hidden="1" customWidth="1"/>
    <col min="21" max="21" width="16.33203125" style="9" hidden="1" customWidth="1"/>
    <col min="22" max="22" width="23" style="9" hidden="1" customWidth="1"/>
    <col min="23" max="23" width="15.44140625" style="9" customWidth="1"/>
    <col min="24" max="24" width="10.109375" style="87" customWidth="1"/>
    <col min="25" max="25" width="11.5546875" style="87" customWidth="1"/>
    <col min="26" max="26" width="6.109375" style="9" customWidth="1"/>
    <col min="27" max="27" width="20" style="9" customWidth="1"/>
    <col min="28" max="28" width="7.77734375" style="9" customWidth="1"/>
    <col min="29" max="29" width="8.5546875" style="9" customWidth="1"/>
    <col min="30" max="30" width="7.77734375" style="9" customWidth="1"/>
    <col min="31" max="33" width="8.6640625" style="9" customWidth="1"/>
    <col min="34" max="34" width="6.33203125" style="9" customWidth="1"/>
    <col min="35" max="44" width="8.6640625" style="9" customWidth="1"/>
    <col min="45" max="45" width="8.88671875" style="9" customWidth="1"/>
    <col min="46" max="51" width="8.6640625" style="9" customWidth="1"/>
    <col min="52" max="52" width="8.5546875" style="9" customWidth="1"/>
    <col min="53" max="53" width="12.33203125" style="9" customWidth="1"/>
    <col min="54" max="54" width="7.5546875" style="9" customWidth="1"/>
    <col min="55" max="55" width="7.44140625" style="9" customWidth="1"/>
    <col min="56" max="56" width="10.77734375" style="9" customWidth="1"/>
    <col min="57" max="57" width="10.5546875" style="9" customWidth="1"/>
    <col min="58" max="58" width="8.109375" style="9" customWidth="1"/>
    <col min="59" max="59" width="11.44140625" style="9" customWidth="1"/>
    <col min="60" max="16384" width="35.6640625" style="9"/>
  </cols>
  <sheetData>
    <row r="1" spans="1:59" x14ac:dyDescent="0.3">
      <c r="A1" s="108" t="s">
        <v>180</v>
      </c>
      <c r="B1" s="109"/>
      <c r="C1" s="108"/>
      <c r="D1" s="108"/>
      <c r="E1" s="108"/>
      <c r="F1" s="108"/>
      <c r="G1" s="108"/>
      <c r="H1" s="109"/>
      <c r="I1" s="108"/>
      <c r="J1" s="108"/>
      <c r="K1" s="108"/>
      <c r="L1" s="108"/>
      <c r="M1" s="108"/>
      <c r="N1" s="108"/>
      <c r="O1" s="109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8"/>
    </row>
    <row r="2" spans="1:59" s="12" customFormat="1" ht="43.8" customHeight="1" x14ac:dyDescent="0.3">
      <c r="A2" s="110" t="s">
        <v>0</v>
      </c>
      <c r="B2" s="112" t="s">
        <v>89</v>
      </c>
      <c r="C2" s="113"/>
      <c r="D2" s="113"/>
      <c r="E2" s="113"/>
      <c r="F2" s="114"/>
      <c r="G2" s="110" t="s">
        <v>74</v>
      </c>
      <c r="H2" s="110" t="s">
        <v>1</v>
      </c>
      <c r="I2" s="112" t="s">
        <v>2</v>
      </c>
      <c r="J2" s="115"/>
      <c r="K2" s="114"/>
      <c r="L2" s="10" t="s">
        <v>3</v>
      </c>
      <c r="M2" s="110" t="s">
        <v>4</v>
      </c>
      <c r="N2" s="110" t="s">
        <v>31</v>
      </c>
      <c r="O2" s="116" t="s">
        <v>90</v>
      </c>
      <c r="P2" s="110" t="s">
        <v>5</v>
      </c>
      <c r="Q2" s="110" t="s">
        <v>32</v>
      </c>
      <c r="R2" s="110" t="s">
        <v>6</v>
      </c>
      <c r="S2" s="110" t="s">
        <v>33</v>
      </c>
      <c r="T2" s="110" t="s">
        <v>93</v>
      </c>
      <c r="U2" s="110" t="s">
        <v>7</v>
      </c>
      <c r="V2" s="110" t="s">
        <v>94</v>
      </c>
      <c r="W2" s="119" t="s">
        <v>135</v>
      </c>
      <c r="X2" s="123" t="s">
        <v>136</v>
      </c>
      <c r="Y2" s="124"/>
      <c r="Z2" s="110" t="s">
        <v>88</v>
      </c>
      <c r="AA2" s="110" t="s">
        <v>70</v>
      </c>
      <c r="AB2" s="118" t="s">
        <v>95</v>
      </c>
      <c r="AC2" s="118"/>
      <c r="AD2" s="112" t="s">
        <v>25</v>
      </c>
      <c r="AE2" s="114"/>
      <c r="AF2" s="112" t="s">
        <v>24</v>
      </c>
      <c r="AG2" s="114"/>
      <c r="AH2" s="118" t="s">
        <v>23</v>
      </c>
      <c r="AI2" s="118"/>
      <c r="AJ2" s="112" t="s">
        <v>22</v>
      </c>
      <c r="AK2" s="114"/>
      <c r="AL2" s="112" t="s">
        <v>21</v>
      </c>
      <c r="AM2" s="114"/>
      <c r="AN2" s="118" t="s">
        <v>20</v>
      </c>
      <c r="AO2" s="118"/>
      <c r="AP2" s="112" t="s">
        <v>19</v>
      </c>
      <c r="AQ2" s="114"/>
      <c r="AR2" s="112" t="s">
        <v>18</v>
      </c>
      <c r="AS2" s="114"/>
      <c r="AT2" s="118" t="s">
        <v>17</v>
      </c>
      <c r="AU2" s="118"/>
      <c r="AV2" s="112" t="s">
        <v>16</v>
      </c>
      <c r="AW2" s="114"/>
      <c r="AX2" s="112" t="s">
        <v>15</v>
      </c>
      <c r="AY2" s="114"/>
      <c r="AZ2" s="110" t="s">
        <v>78</v>
      </c>
      <c r="BA2" s="110" t="s">
        <v>91</v>
      </c>
      <c r="BB2" s="11"/>
      <c r="BC2" s="110" t="s">
        <v>78</v>
      </c>
      <c r="BD2" s="125" t="s">
        <v>169</v>
      </c>
      <c r="BE2" s="127" t="s">
        <v>170</v>
      </c>
      <c r="BF2" s="118" t="s">
        <v>171</v>
      </c>
      <c r="BG2" s="118"/>
    </row>
    <row r="3" spans="1:59" s="12" customFormat="1" ht="87" customHeight="1" x14ac:dyDescent="0.3">
      <c r="A3" s="111"/>
      <c r="B3" s="13" t="s">
        <v>73</v>
      </c>
      <c r="C3" s="14" t="s">
        <v>8</v>
      </c>
      <c r="D3" s="14" t="s">
        <v>9</v>
      </c>
      <c r="E3" s="14" t="s">
        <v>10</v>
      </c>
      <c r="F3" s="13" t="s">
        <v>11</v>
      </c>
      <c r="G3" s="111"/>
      <c r="H3" s="111"/>
      <c r="I3" s="15" t="s">
        <v>14</v>
      </c>
      <c r="J3" s="13" t="s">
        <v>9</v>
      </c>
      <c r="K3" s="13" t="s">
        <v>12</v>
      </c>
      <c r="L3" s="13" t="s">
        <v>73</v>
      </c>
      <c r="M3" s="111"/>
      <c r="N3" s="111"/>
      <c r="O3" s="117"/>
      <c r="P3" s="111"/>
      <c r="Q3" s="111"/>
      <c r="R3" s="111"/>
      <c r="S3" s="111"/>
      <c r="T3" s="111"/>
      <c r="U3" s="111"/>
      <c r="V3" s="111"/>
      <c r="W3" s="120"/>
      <c r="X3" s="16" t="s">
        <v>137</v>
      </c>
      <c r="Y3" s="16" t="s">
        <v>173</v>
      </c>
      <c r="Z3" s="111"/>
      <c r="AA3" s="111"/>
      <c r="AB3" s="17" t="s">
        <v>79</v>
      </c>
      <c r="AC3" s="17" t="s">
        <v>13</v>
      </c>
      <c r="AD3" s="17" t="s">
        <v>79</v>
      </c>
      <c r="AE3" s="18" t="s">
        <v>13</v>
      </c>
      <c r="AF3" s="17" t="s">
        <v>79</v>
      </c>
      <c r="AG3" s="18" t="s">
        <v>13</v>
      </c>
      <c r="AH3" s="17" t="s">
        <v>79</v>
      </c>
      <c r="AI3" s="18" t="s">
        <v>13</v>
      </c>
      <c r="AJ3" s="17" t="s">
        <v>79</v>
      </c>
      <c r="AK3" s="18" t="s">
        <v>13</v>
      </c>
      <c r="AL3" s="17" t="s">
        <v>79</v>
      </c>
      <c r="AM3" s="18" t="s">
        <v>13</v>
      </c>
      <c r="AN3" s="17" t="s">
        <v>79</v>
      </c>
      <c r="AO3" s="18" t="s">
        <v>13</v>
      </c>
      <c r="AP3" s="17" t="s">
        <v>79</v>
      </c>
      <c r="AQ3" s="18" t="s">
        <v>13</v>
      </c>
      <c r="AR3" s="17" t="s">
        <v>79</v>
      </c>
      <c r="AS3" s="18" t="s">
        <v>13</v>
      </c>
      <c r="AT3" s="17" t="s">
        <v>79</v>
      </c>
      <c r="AU3" s="18" t="s">
        <v>13</v>
      </c>
      <c r="AV3" s="17" t="s">
        <v>79</v>
      </c>
      <c r="AW3" s="18" t="s">
        <v>13</v>
      </c>
      <c r="AX3" s="17" t="s">
        <v>79</v>
      </c>
      <c r="AY3" s="18" t="s">
        <v>13</v>
      </c>
      <c r="AZ3" s="111"/>
      <c r="BA3" s="111"/>
      <c r="BB3" s="11"/>
      <c r="BC3" s="111"/>
      <c r="BD3" s="126"/>
      <c r="BE3" s="127"/>
      <c r="BF3" s="19" t="s">
        <v>152</v>
      </c>
      <c r="BG3" s="13" t="s">
        <v>172</v>
      </c>
    </row>
    <row r="4" spans="1:59" ht="15" customHeight="1" x14ac:dyDescent="0.3">
      <c r="A4" s="14">
        <v>1</v>
      </c>
      <c r="B4" s="20" t="s">
        <v>76</v>
      </c>
      <c r="C4" s="14" t="s">
        <v>46</v>
      </c>
      <c r="D4" s="14" t="s">
        <v>34</v>
      </c>
      <c r="E4" s="14" t="s">
        <v>35</v>
      </c>
      <c r="F4" s="14">
        <v>6961750343</v>
      </c>
      <c r="G4" s="20" t="s">
        <v>81</v>
      </c>
      <c r="H4" s="20" t="s">
        <v>37</v>
      </c>
      <c r="I4" s="21" t="s">
        <v>38</v>
      </c>
      <c r="J4" s="22" t="s">
        <v>34</v>
      </c>
      <c r="K4" s="22" t="s">
        <v>35</v>
      </c>
      <c r="L4" s="14" t="s">
        <v>72</v>
      </c>
      <c r="M4" s="14" t="s">
        <v>87</v>
      </c>
      <c r="N4" s="14" t="s">
        <v>63</v>
      </c>
      <c r="O4" s="20" t="s">
        <v>134</v>
      </c>
      <c r="P4" s="14" t="s">
        <v>26</v>
      </c>
      <c r="Q4" s="20" t="s">
        <v>32</v>
      </c>
      <c r="R4" s="14"/>
      <c r="S4" s="14">
        <v>30174192</v>
      </c>
      <c r="T4" s="14"/>
      <c r="U4" s="23">
        <v>1303451051</v>
      </c>
      <c r="V4" s="24" t="s">
        <v>117</v>
      </c>
      <c r="W4" s="25" t="s">
        <v>143</v>
      </c>
      <c r="X4" s="26">
        <v>0</v>
      </c>
      <c r="Y4" s="27">
        <v>100</v>
      </c>
      <c r="Z4" s="28"/>
      <c r="AA4" s="14" t="s">
        <v>92</v>
      </c>
      <c r="AB4" s="29">
        <v>1</v>
      </c>
      <c r="AC4" s="30">
        <v>0</v>
      </c>
      <c r="AD4" s="30">
        <v>1</v>
      </c>
      <c r="AE4" s="30">
        <v>0</v>
      </c>
      <c r="AF4" s="30">
        <v>1</v>
      </c>
      <c r="AG4" s="30">
        <v>0</v>
      </c>
      <c r="AH4" s="30">
        <v>1</v>
      </c>
      <c r="AI4" s="30">
        <v>0</v>
      </c>
      <c r="AJ4" s="30">
        <v>1</v>
      </c>
      <c r="AK4" s="30">
        <v>0</v>
      </c>
      <c r="AL4" s="30">
        <v>1</v>
      </c>
      <c r="AM4" s="30">
        <v>0</v>
      </c>
      <c r="AN4" s="30">
        <v>1</v>
      </c>
      <c r="AO4" s="30">
        <v>0</v>
      </c>
      <c r="AP4" s="30">
        <v>1</v>
      </c>
      <c r="AQ4" s="30">
        <v>0</v>
      </c>
      <c r="AR4" s="30">
        <v>0</v>
      </c>
      <c r="AS4" s="30">
        <v>0</v>
      </c>
      <c r="AT4" s="30">
        <v>2</v>
      </c>
      <c r="AU4" s="30">
        <v>0</v>
      </c>
      <c r="AV4" s="30">
        <v>1</v>
      </c>
      <c r="AW4" s="30">
        <v>0</v>
      </c>
      <c r="AX4" s="30">
        <v>1</v>
      </c>
      <c r="AY4" s="30">
        <v>0</v>
      </c>
      <c r="AZ4" s="30">
        <f>AX4+AV4+AT4+AR4+AP4+AN4+AL4+AJ4+AH4+AF4+AD4+AB4</f>
        <v>12</v>
      </c>
      <c r="BA4" s="30">
        <f>AY4+AW4+AU4+AS4+AQ4+AO4+AM4+AK4+AI4+AG4+AE4+AC4</f>
        <v>0</v>
      </c>
      <c r="BB4" s="31"/>
      <c r="BC4" s="14">
        <v>6</v>
      </c>
      <c r="BD4" s="29">
        <f>AO4+AQ4+AS4+AU4+AW4+AY4</f>
        <v>0</v>
      </c>
      <c r="BE4" s="32">
        <f>BA4+BD4</f>
        <v>0</v>
      </c>
      <c r="BF4" s="33">
        <f>ROUND(BE4*X4/100,0)</f>
        <v>0</v>
      </c>
      <c r="BG4" s="33">
        <f>ROUND(BE4*Y4/100,0)</f>
        <v>0</v>
      </c>
    </row>
    <row r="5" spans="1:59" ht="15" customHeight="1" x14ac:dyDescent="0.3">
      <c r="A5" s="14">
        <v>2</v>
      </c>
      <c r="B5" s="20" t="s">
        <v>76</v>
      </c>
      <c r="C5" s="14" t="s">
        <v>46</v>
      </c>
      <c r="D5" s="14" t="s">
        <v>34</v>
      </c>
      <c r="E5" s="14" t="s">
        <v>35</v>
      </c>
      <c r="F5" s="14">
        <v>6961750343</v>
      </c>
      <c r="G5" s="20" t="s">
        <v>81</v>
      </c>
      <c r="H5" s="20" t="s">
        <v>37</v>
      </c>
      <c r="I5" s="21" t="s">
        <v>36</v>
      </c>
      <c r="J5" s="22" t="s">
        <v>34</v>
      </c>
      <c r="K5" s="22" t="s">
        <v>35</v>
      </c>
      <c r="L5" s="14" t="s">
        <v>72</v>
      </c>
      <c r="M5" s="14" t="s">
        <v>87</v>
      </c>
      <c r="N5" s="14" t="s">
        <v>63</v>
      </c>
      <c r="O5" s="20" t="s">
        <v>134</v>
      </c>
      <c r="P5" s="14" t="s">
        <v>28</v>
      </c>
      <c r="Q5" s="20" t="s">
        <v>32</v>
      </c>
      <c r="R5" s="14"/>
      <c r="S5" s="14">
        <v>26944859</v>
      </c>
      <c r="T5" s="34" t="s">
        <v>122</v>
      </c>
      <c r="U5" s="23">
        <v>1303487032</v>
      </c>
      <c r="V5" s="24" t="s">
        <v>123</v>
      </c>
      <c r="W5" s="25" t="s">
        <v>151</v>
      </c>
      <c r="X5" s="26">
        <v>15</v>
      </c>
      <c r="Y5" s="27">
        <v>85</v>
      </c>
      <c r="Z5" s="14"/>
      <c r="AA5" s="14" t="s">
        <v>92</v>
      </c>
      <c r="AB5" s="29">
        <v>0</v>
      </c>
      <c r="AC5" s="30">
        <v>0</v>
      </c>
      <c r="AD5" s="30">
        <v>2</v>
      </c>
      <c r="AE5" s="30">
        <v>14437</v>
      </c>
      <c r="AF5" s="30">
        <v>0</v>
      </c>
      <c r="AG5" s="30">
        <v>0</v>
      </c>
      <c r="AH5" s="30">
        <v>2</v>
      </c>
      <c r="AI5" s="30">
        <v>12727</v>
      </c>
      <c r="AJ5" s="30">
        <v>0</v>
      </c>
      <c r="AK5" s="30">
        <v>0</v>
      </c>
      <c r="AL5" s="30">
        <v>2</v>
      </c>
      <c r="AM5" s="30">
        <v>5253</v>
      </c>
      <c r="AN5" s="30">
        <v>0</v>
      </c>
      <c r="AO5" s="30">
        <v>0</v>
      </c>
      <c r="AP5" s="30">
        <v>2</v>
      </c>
      <c r="AQ5" s="30">
        <v>0</v>
      </c>
      <c r="AR5" s="30">
        <v>0</v>
      </c>
      <c r="AS5" s="30">
        <v>0</v>
      </c>
      <c r="AT5" s="30">
        <v>2</v>
      </c>
      <c r="AU5" s="30">
        <v>1631</v>
      </c>
      <c r="AV5" s="30">
        <v>0</v>
      </c>
      <c r="AW5" s="30">
        <v>0</v>
      </c>
      <c r="AX5" s="30">
        <v>2</v>
      </c>
      <c r="AY5" s="30">
        <v>12803</v>
      </c>
      <c r="AZ5" s="30">
        <f t="shared" ref="AZ5:AZ23" si="0">AX5+AV5+AT5+AR5+AP5+AN5+AL5+AJ5+AH5+AF5+AD5+AB5</f>
        <v>12</v>
      </c>
      <c r="BA5" s="30">
        <f t="shared" ref="BA5:BA22" si="1">AY5+AW5+AU5+AS5+AQ5+AO5+AM5+AK5+AI5+AG5+AE5+AC5</f>
        <v>46851</v>
      </c>
      <c r="BB5" s="31"/>
      <c r="BC5" s="14">
        <v>6</v>
      </c>
      <c r="BD5" s="29">
        <f t="shared" ref="BD5:BD22" si="2">AO5+AQ5+AS5+AU5+AW5+AY5</f>
        <v>14434</v>
      </c>
      <c r="BE5" s="32">
        <f t="shared" ref="BE5:BE23" si="3">BA5+BD5</f>
        <v>61285</v>
      </c>
      <c r="BF5" s="33">
        <f t="shared" ref="BF5:BF23" si="4">ROUND(BE5*X5/100,0)</f>
        <v>9193</v>
      </c>
      <c r="BG5" s="33">
        <f t="shared" ref="BG5:BG23" si="5">ROUND(BE5*Y5/100,0)</f>
        <v>52092</v>
      </c>
    </row>
    <row r="6" spans="1:59" ht="15" customHeight="1" x14ac:dyDescent="0.3">
      <c r="A6" s="14">
        <v>3</v>
      </c>
      <c r="B6" s="20" t="s">
        <v>76</v>
      </c>
      <c r="C6" s="14" t="s">
        <v>46</v>
      </c>
      <c r="D6" s="14" t="s">
        <v>34</v>
      </c>
      <c r="E6" s="14" t="s">
        <v>35</v>
      </c>
      <c r="F6" s="14">
        <v>6961750343</v>
      </c>
      <c r="G6" s="20" t="s">
        <v>81</v>
      </c>
      <c r="H6" s="20" t="s">
        <v>39</v>
      </c>
      <c r="I6" s="21" t="s">
        <v>40</v>
      </c>
      <c r="J6" s="22" t="s">
        <v>34</v>
      </c>
      <c r="K6" s="22" t="s">
        <v>35</v>
      </c>
      <c r="L6" s="14" t="s">
        <v>72</v>
      </c>
      <c r="M6" s="14" t="s">
        <v>87</v>
      </c>
      <c r="N6" s="14" t="s">
        <v>63</v>
      </c>
      <c r="O6" s="20" t="s">
        <v>134</v>
      </c>
      <c r="P6" s="14" t="s">
        <v>27</v>
      </c>
      <c r="Q6" s="20" t="s">
        <v>32</v>
      </c>
      <c r="R6" s="14"/>
      <c r="S6" s="34" t="s">
        <v>55</v>
      </c>
      <c r="T6" s="34"/>
      <c r="U6" s="23">
        <v>1303502010</v>
      </c>
      <c r="V6" s="34" t="s">
        <v>128</v>
      </c>
      <c r="W6" s="35" t="s">
        <v>143</v>
      </c>
      <c r="X6" s="26">
        <v>0</v>
      </c>
      <c r="Y6" s="27">
        <v>100</v>
      </c>
      <c r="Z6" s="28"/>
      <c r="AA6" s="14" t="s">
        <v>92</v>
      </c>
      <c r="AB6" s="29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6</v>
      </c>
      <c r="AM6" s="30">
        <v>4234</v>
      </c>
      <c r="AN6" s="30">
        <v>0</v>
      </c>
      <c r="AO6" s="30">
        <v>0</v>
      </c>
      <c r="AP6" s="30">
        <v>2</v>
      </c>
      <c r="AQ6" s="30">
        <v>1086</v>
      </c>
      <c r="AR6" s="30">
        <v>0</v>
      </c>
      <c r="AS6" s="30">
        <v>0</v>
      </c>
      <c r="AT6" s="30">
        <v>2</v>
      </c>
      <c r="AU6" s="30">
        <v>1064</v>
      </c>
      <c r="AV6" s="30">
        <v>0</v>
      </c>
      <c r="AW6" s="30">
        <v>0</v>
      </c>
      <c r="AX6" s="30">
        <v>2</v>
      </c>
      <c r="AY6" s="30">
        <v>1064</v>
      </c>
      <c r="AZ6" s="30">
        <f t="shared" si="0"/>
        <v>12</v>
      </c>
      <c r="BA6" s="30">
        <f t="shared" si="1"/>
        <v>7448</v>
      </c>
      <c r="BB6" s="31"/>
      <c r="BC6" s="14">
        <v>6</v>
      </c>
      <c r="BD6" s="29">
        <f t="shared" si="2"/>
        <v>3214</v>
      </c>
      <c r="BE6" s="32">
        <f t="shared" si="3"/>
        <v>10662</v>
      </c>
      <c r="BF6" s="33">
        <f t="shared" si="4"/>
        <v>0</v>
      </c>
      <c r="BG6" s="33">
        <f t="shared" si="5"/>
        <v>10662</v>
      </c>
    </row>
    <row r="7" spans="1:59" ht="15" customHeight="1" x14ac:dyDescent="0.3">
      <c r="A7" s="14">
        <v>4</v>
      </c>
      <c r="B7" s="20" t="s">
        <v>76</v>
      </c>
      <c r="C7" s="14" t="s">
        <v>46</v>
      </c>
      <c r="D7" s="14" t="s">
        <v>34</v>
      </c>
      <c r="E7" s="14" t="s">
        <v>35</v>
      </c>
      <c r="F7" s="14">
        <v>6961750343</v>
      </c>
      <c r="G7" s="20" t="s">
        <v>81</v>
      </c>
      <c r="H7" s="20" t="s">
        <v>41</v>
      </c>
      <c r="I7" s="21" t="s">
        <v>42</v>
      </c>
      <c r="J7" s="22" t="s">
        <v>34</v>
      </c>
      <c r="K7" s="22" t="s">
        <v>35</v>
      </c>
      <c r="L7" s="14" t="s">
        <v>72</v>
      </c>
      <c r="M7" s="14" t="s">
        <v>87</v>
      </c>
      <c r="N7" s="14" t="s">
        <v>63</v>
      </c>
      <c r="O7" s="20" t="s">
        <v>134</v>
      </c>
      <c r="P7" s="14" t="s">
        <v>27</v>
      </c>
      <c r="Q7" s="20" t="s">
        <v>32</v>
      </c>
      <c r="R7" s="14"/>
      <c r="S7" s="24" t="s">
        <v>56</v>
      </c>
      <c r="T7" s="24" t="s">
        <v>120</v>
      </c>
      <c r="U7" s="23">
        <v>1303440166</v>
      </c>
      <c r="V7" s="24" t="s">
        <v>121</v>
      </c>
      <c r="W7" s="25" t="s">
        <v>142</v>
      </c>
      <c r="X7" s="26" t="s">
        <v>149</v>
      </c>
      <c r="Y7" s="27">
        <v>0</v>
      </c>
      <c r="Z7" s="14"/>
      <c r="AA7" s="14" t="s">
        <v>92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8</v>
      </c>
      <c r="AO7" s="30">
        <v>12089</v>
      </c>
      <c r="AP7" s="30">
        <v>0</v>
      </c>
      <c r="AQ7" s="30">
        <v>0</v>
      </c>
      <c r="AR7" s="30">
        <v>2</v>
      </c>
      <c r="AS7" s="30">
        <v>3204</v>
      </c>
      <c r="AT7" s="30">
        <v>0</v>
      </c>
      <c r="AU7" s="30">
        <v>0</v>
      </c>
      <c r="AV7" s="30">
        <v>2</v>
      </c>
      <c r="AW7" s="30">
        <v>3160</v>
      </c>
      <c r="AX7" s="30">
        <v>0</v>
      </c>
      <c r="AY7" s="30">
        <v>0</v>
      </c>
      <c r="AZ7" s="30">
        <f t="shared" si="0"/>
        <v>12</v>
      </c>
      <c r="BA7" s="30">
        <f t="shared" si="1"/>
        <v>18453</v>
      </c>
      <c r="BB7" s="31"/>
      <c r="BC7" s="14">
        <v>6</v>
      </c>
      <c r="BD7" s="29">
        <f t="shared" si="2"/>
        <v>18453</v>
      </c>
      <c r="BE7" s="32">
        <f t="shared" si="3"/>
        <v>36906</v>
      </c>
      <c r="BF7" s="33">
        <f t="shared" si="4"/>
        <v>36906</v>
      </c>
      <c r="BG7" s="33">
        <f t="shared" si="5"/>
        <v>0</v>
      </c>
    </row>
    <row r="8" spans="1:59" ht="15" customHeight="1" x14ac:dyDescent="0.3">
      <c r="A8" s="14">
        <v>5</v>
      </c>
      <c r="B8" s="36" t="s">
        <v>76</v>
      </c>
      <c r="C8" s="14" t="s">
        <v>46</v>
      </c>
      <c r="D8" s="14" t="s">
        <v>34</v>
      </c>
      <c r="E8" s="14" t="s">
        <v>35</v>
      </c>
      <c r="F8" s="14">
        <v>6961750343</v>
      </c>
      <c r="G8" s="20" t="s">
        <v>81</v>
      </c>
      <c r="H8" s="20" t="s">
        <v>41</v>
      </c>
      <c r="I8" s="21" t="s">
        <v>84</v>
      </c>
      <c r="J8" s="22" t="s">
        <v>34</v>
      </c>
      <c r="K8" s="22" t="s">
        <v>35</v>
      </c>
      <c r="L8" s="14" t="s">
        <v>72</v>
      </c>
      <c r="M8" s="14" t="s">
        <v>87</v>
      </c>
      <c r="N8" s="14" t="s">
        <v>63</v>
      </c>
      <c r="O8" s="20" t="s">
        <v>134</v>
      </c>
      <c r="P8" s="14" t="s">
        <v>28</v>
      </c>
      <c r="Q8" s="20" t="s">
        <v>32</v>
      </c>
      <c r="R8" s="14"/>
      <c r="S8" s="24" t="s">
        <v>83</v>
      </c>
      <c r="T8" s="24" t="s">
        <v>124</v>
      </c>
      <c r="U8" s="23">
        <v>1303514083</v>
      </c>
      <c r="V8" s="24" t="s">
        <v>125</v>
      </c>
      <c r="W8" s="25" t="s">
        <v>151</v>
      </c>
      <c r="X8" s="26">
        <v>10</v>
      </c>
      <c r="Y8" s="27">
        <v>90</v>
      </c>
      <c r="Z8" s="14"/>
      <c r="AA8" s="14" t="s">
        <v>92</v>
      </c>
      <c r="AB8" s="29">
        <v>1</v>
      </c>
      <c r="AC8" s="30">
        <v>538</v>
      </c>
      <c r="AD8" s="30">
        <v>0</v>
      </c>
      <c r="AE8" s="30">
        <v>0</v>
      </c>
      <c r="AF8" s="30">
        <v>2</v>
      </c>
      <c r="AG8" s="30">
        <v>16791</v>
      </c>
      <c r="AH8" s="30">
        <v>1</v>
      </c>
      <c r="AI8" s="30">
        <v>2885</v>
      </c>
      <c r="AJ8" s="30">
        <v>1</v>
      </c>
      <c r="AK8" s="30">
        <v>773</v>
      </c>
      <c r="AL8" s="30">
        <v>1</v>
      </c>
      <c r="AM8" s="30">
        <v>565</v>
      </c>
      <c r="AN8" s="30">
        <v>1</v>
      </c>
      <c r="AO8" s="30">
        <v>984</v>
      </c>
      <c r="AP8" s="30">
        <v>1</v>
      </c>
      <c r="AQ8" s="30">
        <v>779</v>
      </c>
      <c r="AR8" s="30">
        <v>1</v>
      </c>
      <c r="AS8" s="30">
        <v>871</v>
      </c>
      <c r="AT8" s="30">
        <v>1</v>
      </c>
      <c r="AU8" s="30">
        <v>2297</v>
      </c>
      <c r="AV8" s="30">
        <v>1</v>
      </c>
      <c r="AW8" s="30">
        <v>5297</v>
      </c>
      <c r="AX8" s="30">
        <v>1</v>
      </c>
      <c r="AY8" s="30">
        <v>5518</v>
      </c>
      <c r="AZ8" s="30">
        <f t="shared" si="0"/>
        <v>12</v>
      </c>
      <c r="BA8" s="30">
        <f t="shared" si="1"/>
        <v>37298</v>
      </c>
      <c r="BB8" s="31"/>
      <c r="BC8" s="14">
        <v>6</v>
      </c>
      <c r="BD8" s="29">
        <f t="shared" si="2"/>
        <v>15746</v>
      </c>
      <c r="BE8" s="32">
        <f t="shared" si="3"/>
        <v>53044</v>
      </c>
      <c r="BF8" s="33">
        <f t="shared" si="4"/>
        <v>5304</v>
      </c>
      <c r="BG8" s="33">
        <f t="shared" si="5"/>
        <v>47740</v>
      </c>
    </row>
    <row r="9" spans="1:59" ht="15" customHeight="1" x14ac:dyDescent="0.3">
      <c r="A9" s="14">
        <v>6</v>
      </c>
      <c r="B9" s="36" t="s">
        <v>76</v>
      </c>
      <c r="C9" s="14" t="s">
        <v>46</v>
      </c>
      <c r="D9" s="14" t="s">
        <v>34</v>
      </c>
      <c r="E9" s="14" t="s">
        <v>35</v>
      </c>
      <c r="F9" s="14">
        <v>6961750343</v>
      </c>
      <c r="G9" s="20" t="s">
        <v>81</v>
      </c>
      <c r="H9" s="20" t="s">
        <v>41</v>
      </c>
      <c r="I9" s="21" t="s">
        <v>43</v>
      </c>
      <c r="J9" s="22" t="s">
        <v>34</v>
      </c>
      <c r="K9" s="22" t="s">
        <v>35</v>
      </c>
      <c r="L9" s="14" t="s">
        <v>72</v>
      </c>
      <c r="M9" s="14" t="s">
        <v>87</v>
      </c>
      <c r="N9" s="14" t="s">
        <v>63</v>
      </c>
      <c r="O9" s="20" t="s">
        <v>134</v>
      </c>
      <c r="P9" s="14" t="s">
        <v>27</v>
      </c>
      <c r="Q9" s="20" t="s">
        <v>32</v>
      </c>
      <c r="R9" s="14"/>
      <c r="S9" s="24" t="s">
        <v>57</v>
      </c>
      <c r="T9" s="24" t="s">
        <v>126</v>
      </c>
      <c r="U9" s="23">
        <v>1303419291</v>
      </c>
      <c r="V9" s="24" t="s">
        <v>127</v>
      </c>
      <c r="W9" s="25" t="s">
        <v>143</v>
      </c>
      <c r="X9" s="26">
        <v>0</v>
      </c>
      <c r="Y9" s="27">
        <v>100</v>
      </c>
      <c r="Z9" s="28"/>
      <c r="AA9" s="14" t="s">
        <v>92</v>
      </c>
      <c r="AB9" s="29">
        <v>0</v>
      </c>
      <c r="AC9" s="30">
        <v>0</v>
      </c>
      <c r="AD9" s="30">
        <v>0</v>
      </c>
      <c r="AE9" s="30">
        <v>0</v>
      </c>
      <c r="AF9" s="30">
        <v>3</v>
      </c>
      <c r="AG9" s="30">
        <v>2270</v>
      </c>
      <c r="AH9" s="30">
        <v>1</v>
      </c>
      <c r="AI9" s="30">
        <v>1235</v>
      </c>
      <c r="AJ9" s="30">
        <v>1</v>
      </c>
      <c r="AK9" s="30">
        <v>934</v>
      </c>
      <c r="AL9" s="30">
        <v>1</v>
      </c>
      <c r="AM9" s="30">
        <v>562</v>
      </c>
      <c r="AN9" s="30">
        <v>1</v>
      </c>
      <c r="AO9" s="30">
        <v>366</v>
      </c>
      <c r="AP9" s="30">
        <v>1</v>
      </c>
      <c r="AQ9" s="30">
        <v>252</v>
      </c>
      <c r="AR9" s="30">
        <v>0</v>
      </c>
      <c r="AS9" s="30">
        <v>0</v>
      </c>
      <c r="AT9" s="30">
        <v>2</v>
      </c>
      <c r="AU9" s="30">
        <v>1273</v>
      </c>
      <c r="AV9" s="30">
        <v>0</v>
      </c>
      <c r="AW9" s="30">
        <v>0</v>
      </c>
      <c r="AX9" s="30">
        <v>2</v>
      </c>
      <c r="AY9" s="30">
        <v>1240</v>
      </c>
      <c r="AZ9" s="30">
        <f t="shared" si="0"/>
        <v>12</v>
      </c>
      <c r="BA9" s="30">
        <f t="shared" si="1"/>
        <v>8132</v>
      </c>
      <c r="BB9" s="31"/>
      <c r="BC9" s="14">
        <v>6</v>
      </c>
      <c r="BD9" s="29">
        <f t="shared" si="2"/>
        <v>3131</v>
      </c>
      <c r="BE9" s="32">
        <f t="shared" si="3"/>
        <v>11263</v>
      </c>
      <c r="BF9" s="33">
        <f t="shared" si="4"/>
        <v>0</v>
      </c>
      <c r="BG9" s="33">
        <f t="shared" si="5"/>
        <v>11263</v>
      </c>
    </row>
    <row r="10" spans="1:59" ht="15" customHeight="1" x14ac:dyDescent="0.3">
      <c r="A10" s="14">
        <v>7</v>
      </c>
      <c r="B10" s="36" t="s">
        <v>76</v>
      </c>
      <c r="C10" s="14" t="s">
        <v>46</v>
      </c>
      <c r="D10" s="14" t="s">
        <v>34</v>
      </c>
      <c r="E10" s="14" t="s">
        <v>35</v>
      </c>
      <c r="F10" s="14">
        <v>6961750343</v>
      </c>
      <c r="G10" s="20" t="s">
        <v>81</v>
      </c>
      <c r="H10" s="20" t="s">
        <v>41</v>
      </c>
      <c r="I10" s="21" t="s">
        <v>85</v>
      </c>
      <c r="J10" s="22" t="s">
        <v>34</v>
      </c>
      <c r="K10" s="22" t="s">
        <v>35</v>
      </c>
      <c r="L10" s="14" t="s">
        <v>72</v>
      </c>
      <c r="M10" s="14" t="s">
        <v>87</v>
      </c>
      <c r="N10" s="14" t="s">
        <v>63</v>
      </c>
      <c r="O10" s="20" t="s">
        <v>134</v>
      </c>
      <c r="P10" s="14" t="s">
        <v>28</v>
      </c>
      <c r="Q10" s="20" t="s">
        <v>32</v>
      </c>
      <c r="R10" s="14"/>
      <c r="S10" s="24" t="s">
        <v>58</v>
      </c>
      <c r="T10" s="24" t="s">
        <v>131</v>
      </c>
      <c r="U10" s="23">
        <v>1303419045</v>
      </c>
      <c r="V10" s="37" t="s">
        <v>130</v>
      </c>
      <c r="W10" s="25" t="s">
        <v>151</v>
      </c>
      <c r="X10" s="26">
        <v>10</v>
      </c>
      <c r="Y10" s="27">
        <v>90</v>
      </c>
      <c r="Z10" s="38"/>
      <c r="AA10" s="14" t="s">
        <v>92</v>
      </c>
      <c r="AB10" s="29">
        <v>0</v>
      </c>
      <c r="AC10" s="30">
        <v>0</v>
      </c>
      <c r="AD10" s="30">
        <v>0</v>
      </c>
      <c r="AE10" s="30">
        <v>0</v>
      </c>
      <c r="AF10" s="30">
        <v>3</v>
      </c>
      <c r="AG10" s="30">
        <v>22506</v>
      </c>
      <c r="AH10" s="30">
        <v>1</v>
      </c>
      <c r="AI10" s="30">
        <v>4250</v>
      </c>
      <c r="AJ10" s="30">
        <v>1</v>
      </c>
      <c r="AK10" s="30">
        <v>2548</v>
      </c>
      <c r="AL10" s="30">
        <v>1</v>
      </c>
      <c r="AM10" s="30">
        <v>608</v>
      </c>
      <c r="AN10" s="30">
        <v>1</v>
      </c>
      <c r="AO10" s="30">
        <v>526</v>
      </c>
      <c r="AP10" s="30">
        <v>1</v>
      </c>
      <c r="AQ10" s="30">
        <v>390</v>
      </c>
      <c r="AR10" s="30">
        <v>1</v>
      </c>
      <c r="AS10" s="30">
        <v>298</v>
      </c>
      <c r="AT10" s="30">
        <v>1</v>
      </c>
      <c r="AU10" s="30">
        <v>3974</v>
      </c>
      <c r="AV10" s="30">
        <v>1</v>
      </c>
      <c r="AW10" s="30">
        <v>6686</v>
      </c>
      <c r="AX10" s="30">
        <v>1</v>
      </c>
      <c r="AY10" s="30">
        <v>10075</v>
      </c>
      <c r="AZ10" s="30">
        <f t="shared" si="0"/>
        <v>12</v>
      </c>
      <c r="BA10" s="30">
        <f t="shared" si="1"/>
        <v>51861</v>
      </c>
      <c r="BB10" s="31"/>
      <c r="BC10" s="14">
        <v>6</v>
      </c>
      <c r="BD10" s="29">
        <f t="shared" si="2"/>
        <v>21949</v>
      </c>
      <c r="BE10" s="32">
        <f t="shared" si="3"/>
        <v>73810</v>
      </c>
      <c r="BF10" s="33">
        <f t="shared" si="4"/>
        <v>7381</v>
      </c>
      <c r="BG10" s="33">
        <f t="shared" si="5"/>
        <v>66429</v>
      </c>
    </row>
    <row r="11" spans="1:59" ht="15" customHeight="1" x14ac:dyDescent="0.3">
      <c r="A11" s="14">
        <v>8</v>
      </c>
      <c r="B11" s="36" t="s">
        <v>76</v>
      </c>
      <c r="C11" s="14" t="s">
        <v>46</v>
      </c>
      <c r="D11" s="14" t="s">
        <v>34</v>
      </c>
      <c r="E11" s="14" t="s">
        <v>35</v>
      </c>
      <c r="F11" s="14">
        <v>6961750343</v>
      </c>
      <c r="G11" s="20" t="s">
        <v>81</v>
      </c>
      <c r="H11" s="20" t="s">
        <v>44</v>
      </c>
      <c r="I11" s="21" t="s">
        <v>64</v>
      </c>
      <c r="J11" s="22" t="s">
        <v>34</v>
      </c>
      <c r="K11" s="22" t="s">
        <v>35</v>
      </c>
      <c r="L11" s="14" t="s">
        <v>72</v>
      </c>
      <c r="M11" s="14" t="s">
        <v>87</v>
      </c>
      <c r="N11" s="14" t="s">
        <v>63</v>
      </c>
      <c r="O11" s="20" t="s">
        <v>134</v>
      </c>
      <c r="P11" s="14" t="s">
        <v>28</v>
      </c>
      <c r="Q11" s="20" t="s">
        <v>32</v>
      </c>
      <c r="R11" s="14"/>
      <c r="S11" s="24" t="s">
        <v>59</v>
      </c>
      <c r="T11" s="24"/>
      <c r="U11" s="23">
        <v>1303496025</v>
      </c>
      <c r="V11" s="37" t="s">
        <v>129</v>
      </c>
      <c r="W11" s="25" t="s">
        <v>143</v>
      </c>
      <c r="X11" s="26">
        <v>0</v>
      </c>
      <c r="Y11" s="27">
        <v>100</v>
      </c>
      <c r="Z11" s="39"/>
      <c r="AA11" s="14" t="s">
        <v>92</v>
      </c>
      <c r="AB11" s="29">
        <v>1</v>
      </c>
      <c r="AC11" s="30">
        <v>2019</v>
      </c>
      <c r="AD11" s="30">
        <v>0</v>
      </c>
      <c r="AE11" s="30">
        <v>0</v>
      </c>
      <c r="AF11" s="30">
        <v>0</v>
      </c>
      <c r="AG11" s="30">
        <v>0</v>
      </c>
      <c r="AH11" s="30">
        <v>3</v>
      </c>
      <c r="AI11" s="30">
        <v>3490</v>
      </c>
      <c r="AJ11" s="30">
        <v>0</v>
      </c>
      <c r="AK11" s="30">
        <v>0</v>
      </c>
      <c r="AL11" s="30">
        <v>2</v>
      </c>
      <c r="AM11" s="30">
        <v>1465</v>
      </c>
      <c r="AN11" s="30">
        <v>0</v>
      </c>
      <c r="AO11" s="30">
        <v>0</v>
      </c>
      <c r="AP11" s="30">
        <v>2</v>
      </c>
      <c r="AQ11" s="30">
        <v>219</v>
      </c>
      <c r="AR11" s="30">
        <v>0</v>
      </c>
      <c r="AS11" s="30">
        <v>0</v>
      </c>
      <c r="AT11" s="30">
        <v>2</v>
      </c>
      <c r="AU11" s="30">
        <v>110</v>
      </c>
      <c r="AV11" s="30">
        <v>0</v>
      </c>
      <c r="AW11" s="30">
        <v>0</v>
      </c>
      <c r="AX11" s="30">
        <v>2</v>
      </c>
      <c r="AY11" s="30">
        <v>110</v>
      </c>
      <c r="AZ11" s="30">
        <f t="shared" si="0"/>
        <v>12</v>
      </c>
      <c r="BA11" s="30">
        <f t="shared" si="1"/>
        <v>7413</v>
      </c>
      <c r="BB11" s="31"/>
      <c r="BC11" s="14">
        <v>6</v>
      </c>
      <c r="BD11" s="29">
        <f t="shared" si="2"/>
        <v>439</v>
      </c>
      <c r="BE11" s="32">
        <f t="shared" si="3"/>
        <v>7852</v>
      </c>
      <c r="BF11" s="33">
        <f t="shared" si="4"/>
        <v>0</v>
      </c>
      <c r="BG11" s="33">
        <f t="shared" si="5"/>
        <v>7852</v>
      </c>
    </row>
    <row r="12" spans="1:59" ht="15" customHeight="1" x14ac:dyDescent="0.3">
      <c r="A12" s="14">
        <v>9</v>
      </c>
      <c r="B12" s="36" t="s">
        <v>76</v>
      </c>
      <c r="C12" s="14" t="s">
        <v>46</v>
      </c>
      <c r="D12" s="14" t="s">
        <v>34</v>
      </c>
      <c r="E12" s="14" t="s">
        <v>35</v>
      </c>
      <c r="F12" s="14">
        <v>6961750343</v>
      </c>
      <c r="G12" s="20" t="s">
        <v>80</v>
      </c>
      <c r="H12" s="20" t="s">
        <v>47</v>
      </c>
      <c r="I12" s="21" t="s">
        <v>46</v>
      </c>
      <c r="J12" s="22" t="s">
        <v>34</v>
      </c>
      <c r="K12" s="22" t="s">
        <v>35</v>
      </c>
      <c r="L12" s="14" t="s">
        <v>72</v>
      </c>
      <c r="M12" s="14" t="s">
        <v>87</v>
      </c>
      <c r="N12" s="14" t="s">
        <v>63</v>
      </c>
      <c r="O12" s="20" t="s">
        <v>134</v>
      </c>
      <c r="P12" s="14" t="s">
        <v>29</v>
      </c>
      <c r="Q12" s="20" t="s">
        <v>54</v>
      </c>
      <c r="R12" s="14"/>
      <c r="S12" s="24" t="s">
        <v>82</v>
      </c>
      <c r="T12" s="24" t="s">
        <v>115</v>
      </c>
      <c r="U12" s="23">
        <v>1303494069</v>
      </c>
      <c r="V12" s="37" t="s">
        <v>116</v>
      </c>
      <c r="W12" s="25" t="s">
        <v>151</v>
      </c>
      <c r="X12" s="26">
        <v>4.4000000000000004</v>
      </c>
      <c r="Y12" s="27">
        <v>95.6</v>
      </c>
      <c r="Z12" s="39"/>
      <c r="AA12" s="14" t="s">
        <v>92</v>
      </c>
      <c r="AB12" s="29">
        <v>1</v>
      </c>
      <c r="AC12" s="30">
        <v>31872</v>
      </c>
      <c r="AD12" s="30">
        <v>1</v>
      </c>
      <c r="AE12" s="30">
        <v>29946</v>
      </c>
      <c r="AF12" s="30">
        <v>1</v>
      </c>
      <c r="AG12" s="30">
        <v>24715</v>
      </c>
      <c r="AH12" s="30">
        <v>1</v>
      </c>
      <c r="AI12" s="30">
        <v>16689</v>
      </c>
      <c r="AJ12" s="30">
        <v>1</v>
      </c>
      <c r="AK12" s="30">
        <v>9201</v>
      </c>
      <c r="AL12" s="30">
        <v>1</v>
      </c>
      <c r="AM12" s="30">
        <v>468</v>
      </c>
      <c r="AN12" s="30">
        <v>0</v>
      </c>
      <c r="AO12" s="30">
        <v>0</v>
      </c>
      <c r="AP12" s="30">
        <v>2</v>
      </c>
      <c r="AQ12" s="30">
        <v>0</v>
      </c>
      <c r="AR12" s="30">
        <v>1</v>
      </c>
      <c r="AS12" s="30">
        <v>4007</v>
      </c>
      <c r="AT12" s="30">
        <v>1</v>
      </c>
      <c r="AU12" s="30">
        <v>16274</v>
      </c>
      <c r="AV12" s="30">
        <v>0</v>
      </c>
      <c r="AW12" s="30">
        <v>0</v>
      </c>
      <c r="AX12" s="30">
        <v>2</v>
      </c>
      <c r="AY12" s="30">
        <v>54626</v>
      </c>
      <c r="AZ12" s="30">
        <f t="shared" si="0"/>
        <v>12</v>
      </c>
      <c r="BA12" s="30">
        <f t="shared" si="1"/>
        <v>187798</v>
      </c>
      <c r="BB12" s="31"/>
      <c r="BC12" s="14">
        <v>6</v>
      </c>
      <c r="BD12" s="29">
        <f t="shared" si="2"/>
        <v>74907</v>
      </c>
      <c r="BE12" s="32">
        <f t="shared" si="3"/>
        <v>262705</v>
      </c>
      <c r="BF12" s="33">
        <f t="shared" si="4"/>
        <v>11559</v>
      </c>
      <c r="BG12" s="33">
        <f t="shared" si="5"/>
        <v>251146</v>
      </c>
    </row>
    <row r="13" spans="1:59" ht="15" customHeight="1" x14ac:dyDescent="0.3">
      <c r="A13" s="14">
        <v>10</v>
      </c>
      <c r="B13" s="36" t="s">
        <v>76</v>
      </c>
      <c r="C13" s="14" t="s">
        <v>46</v>
      </c>
      <c r="D13" s="14" t="s">
        <v>34</v>
      </c>
      <c r="E13" s="14" t="s">
        <v>35</v>
      </c>
      <c r="F13" s="14">
        <v>6961750343</v>
      </c>
      <c r="G13" s="20" t="s">
        <v>75</v>
      </c>
      <c r="H13" s="20" t="s">
        <v>48</v>
      </c>
      <c r="I13" s="21" t="s">
        <v>49</v>
      </c>
      <c r="J13" s="22" t="s">
        <v>34</v>
      </c>
      <c r="K13" s="22" t="s">
        <v>35</v>
      </c>
      <c r="L13" s="14" t="s">
        <v>72</v>
      </c>
      <c r="M13" s="14" t="s">
        <v>87</v>
      </c>
      <c r="N13" s="14" t="s">
        <v>63</v>
      </c>
      <c r="O13" s="20" t="s">
        <v>134</v>
      </c>
      <c r="P13" s="14" t="s">
        <v>29</v>
      </c>
      <c r="Q13" s="20" t="s">
        <v>54</v>
      </c>
      <c r="R13" s="14"/>
      <c r="S13" s="34" t="s">
        <v>62</v>
      </c>
      <c r="T13" s="34" t="s">
        <v>99</v>
      </c>
      <c r="U13" s="23">
        <v>1303512035</v>
      </c>
      <c r="V13" s="24" t="s">
        <v>98</v>
      </c>
      <c r="W13" s="25" t="s">
        <v>151</v>
      </c>
      <c r="X13" s="26">
        <v>49.81</v>
      </c>
      <c r="Y13" s="27">
        <v>50.19</v>
      </c>
      <c r="Z13" s="14"/>
      <c r="AA13" s="14" t="s">
        <v>92</v>
      </c>
      <c r="AB13" s="29">
        <v>1</v>
      </c>
      <c r="AC13" s="30">
        <v>34362</v>
      </c>
      <c r="AD13" s="30">
        <v>1</v>
      </c>
      <c r="AE13" s="30">
        <v>30333</v>
      </c>
      <c r="AF13" s="30">
        <v>1</v>
      </c>
      <c r="AG13" s="30">
        <v>25077</v>
      </c>
      <c r="AH13" s="30">
        <v>1</v>
      </c>
      <c r="AI13" s="30">
        <v>16346</v>
      </c>
      <c r="AJ13" s="30">
        <v>1</v>
      </c>
      <c r="AK13" s="30">
        <v>13317</v>
      </c>
      <c r="AL13" s="30">
        <v>1</v>
      </c>
      <c r="AM13" s="30">
        <v>2363</v>
      </c>
      <c r="AN13" s="30">
        <v>1</v>
      </c>
      <c r="AO13" s="30">
        <v>1777</v>
      </c>
      <c r="AP13" s="30">
        <v>1</v>
      </c>
      <c r="AQ13" s="30">
        <v>3902</v>
      </c>
      <c r="AR13" s="30">
        <v>1</v>
      </c>
      <c r="AS13" s="30">
        <v>6315</v>
      </c>
      <c r="AT13" s="30">
        <v>1</v>
      </c>
      <c r="AU13" s="30">
        <v>14990</v>
      </c>
      <c r="AV13" s="30">
        <v>1</v>
      </c>
      <c r="AW13" s="30">
        <v>22442</v>
      </c>
      <c r="AX13" s="30">
        <v>1</v>
      </c>
      <c r="AY13" s="30">
        <v>32496</v>
      </c>
      <c r="AZ13" s="30">
        <f t="shared" si="0"/>
        <v>12</v>
      </c>
      <c r="BA13" s="30">
        <f t="shared" si="1"/>
        <v>203720</v>
      </c>
      <c r="BB13" s="31"/>
      <c r="BC13" s="14">
        <v>6</v>
      </c>
      <c r="BD13" s="29">
        <f t="shared" si="2"/>
        <v>81922</v>
      </c>
      <c r="BE13" s="32">
        <f t="shared" si="3"/>
        <v>285642</v>
      </c>
      <c r="BF13" s="33">
        <f t="shared" si="4"/>
        <v>142278</v>
      </c>
      <c r="BG13" s="33">
        <f t="shared" si="5"/>
        <v>143364</v>
      </c>
    </row>
    <row r="14" spans="1:59" ht="15" customHeight="1" x14ac:dyDescent="0.3">
      <c r="A14" s="14">
        <v>11</v>
      </c>
      <c r="B14" s="36" t="s">
        <v>76</v>
      </c>
      <c r="C14" s="14" t="s">
        <v>46</v>
      </c>
      <c r="D14" s="14" t="s">
        <v>34</v>
      </c>
      <c r="E14" s="14" t="s">
        <v>35</v>
      </c>
      <c r="F14" s="14">
        <v>6961750343</v>
      </c>
      <c r="G14" s="20" t="s">
        <v>75</v>
      </c>
      <c r="H14" s="40" t="s">
        <v>45</v>
      </c>
      <c r="I14" s="41" t="s">
        <v>49</v>
      </c>
      <c r="J14" s="22" t="s">
        <v>34</v>
      </c>
      <c r="K14" s="42" t="s">
        <v>35</v>
      </c>
      <c r="L14" s="14" t="s">
        <v>72</v>
      </c>
      <c r="M14" s="14" t="s">
        <v>87</v>
      </c>
      <c r="N14" s="14" t="s">
        <v>63</v>
      </c>
      <c r="O14" s="20" t="s">
        <v>134</v>
      </c>
      <c r="P14" s="43" t="s">
        <v>26</v>
      </c>
      <c r="Q14" s="20" t="s">
        <v>54</v>
      </c>
      <c r="R14" s="14"/>
      <c r="S14" s="34" t="s">
        <v>68</v>
      </c>
      <c r="T14" s="34" t="s">
        <v>133</v>
      </c>
      <c r="U14" s="23">
        <v>1303526051</v>
      </c>
      <c r="V14" s="24" t="s">
        <v>132</v>
      </c>
      <c r="W14" s="25" t="s">
        <v>143</v>
      </c>
      <c r="X14" s="26">
        <v>0</v>
      </c>
      <c r="Y14" s="27">
        <v>100</v>
      </c>
      <c r="Z14" s="23"/>
      <c r="AA14" s="14" t="s">
        <v>92</v>
      </c>
      <c r="AB14" s="29">
        <v>1</v>
      </c>
      <c r="AC14" s="30">
        <v>6</v>
      </c>
      <c r="AD14" s="30">
        <v>0</v>
      </c>
      <c r="AE14" s="30">
        <v>0</v>
      </c>
      <c r="AF14" s="30">
        <v>2</v>
      </c>
      <c r="AG14" s="30">
        <v>11</v>
      </c>
      <c r="AH14" s="30">
        <v>0</v>
      </c>
      <c r="AI14" s="30">
        <v>0</v>
      </c>
      <c r="AJ14" s="30">
        <v>2</v>
      </c>
      <c r="AK14" s="30">
        <v>11</v>
      </c>
      <c r="AL14" s="30">
        <v>0</v>
      </c>
      <c r="AM14" s="30">
        <v>0</v>
      </c>
      <c r="AN14" s="30">
        <v>2</v>
      </c>
      <c r="AO14" s="30">
        <v>11</v>
      </c>
      <c r="AP14" s="30">
        <v>0</v>
      </c>
      <c r="AQ14" s="30">
        <v>0</v>
      </c>
      <c r="AR14" s="30">
        <v>2</v>
      </c>
      <c r="AS14" s="30">
        <v>11</v>
      </c>
      <c r="AT14" s="30">
        <v>0</v>
      </c>
      <c r="AU14" s="30">
        <v>0</v>
      </c>
      <c r="AV14" s="30">
        <v>2</v>
      </c>
      <c r="AW14" s="30">
        <v>11</v>
      </c>
      <c r="AX14" s="30">
        <v>1</v>
      </c>
      <c r="AY14" s="30">
        <v>5</v>
      </c>
      <c r="AZ14" s="30">
        <f t="shared" si="0"/>
        <v>12</v>
      </c>
      <c r="BA14" s="30">
        <f t="shared" si="1"/>
        <v>66</v>
      </c>
      <c r="BB14" s="31"/>
      <c r="BC14" s="14">
        <v>6</v>
      </c>
      <c r="BD14" s="29">
        <f t="shared" si="2"/>
        <v>38</v>
      </c>
      <c r="BE14" s="32">
        <f t="shared" si="3"/>
        <v>104</v>
      </c>
      <c r="BF14" s="33">
        <f t="shared" si="4"/>
        <v>0</v>
      </c>
      <c r="BG14" s="33">
        <f t="shared" si="5"/>
        <v>104</v>
      </c>
    </row>
    <row r="15" spans="1:59" ht="15" customHeight="1" x14ac:dyDescent="0.3">
      <c r="A15" s="14">
        <v>12</v>
      </c>
      <c r="B15" s="36" t="s">
        <v>76</v>
      </c>
      <c r="C15" s="14" t="s">
        <v>46</v>
      </c>
      <c r="D15" s="14" t="s">
        <v>34</v>
      </c>
      <c r="E15" s="14" t="s">
        <v>35</v>
      </c>
      <c r="F15" s="14">
        <v>6961750343</v>
      </c>
      <c r="G15" s="20" t="s">
        <v>75</v>
      </c>
      <c r="H15" s="20" t="s">
        <v>45</v>
      </c>
      <c r="I15" s="21" t="s">
        <v>69</v>
      </c>
      <c r="J15" s="22" t="s">
        <v>34</v>
      </c>
      <c r="K15" s="22" t="s">
        <v>35</v>
      </c>
      <c r="L15" s="14" t="s">
        <v>72</v>
      </c>
      <c r="M15" s="14" t="s">
        <v>87</v>
      </c>
      <c r="N15" s="14" t="s">
        <v>63</v>
      </c>
      <c r="O15" s="20" t="s">
        <v>134</v>
      </c>
      <c r="P15" s="14" t="s">
        <v>28</v>
      </c>
      <c r="Q15" s="20" t="s">
        <v>54</v>
      </c>
      <c r="R15" s="14"/>
      <c r="S15" s="24" t="s">
        <v>61</v>
      </c>
      <c r="T15" s="24" t="s">
        <v>141</v>
      </c>
      <c r="U15" s="23">
        <v>1303462020</v>
      </c>
      <c r="V15" s="24" t="s">
        <v>104</v>
      </c>
      <c r="W15" s="25" t="s">
        <v>151</v>
      </c>
      <c r="X15" s="26">
        <v>71.150000000000006</v>
      </c>
      <c r="Y15" s="27">
        <v>28.85</v>
      </c>
      <c r="Z15" s="14"/>
      <c r="AA15" s="14" t="s">
        <v>92</v>
      </c>
      <c r="AB15" s="29">
        <v>0</v>
      </c>
      <c r="AC15" s="30">
        <v>0</v>
      </c>
      <c r="AD15" s="30">
        <v>2</v>
      </c>
      <c r="AE15" s="30">
        <v>18260</v>
      </c>
      <c r="AF15" s="30">
        <v>0</v>
      </c>
      <c r="AG15" s="30">
        <v>0</v>
      </c>
      <c r="AH15" s="30">
        <v>2</v>
      </c>
      <c r="AI15" s="30">
        <v>20037</v>
      </c>
      <c r="AJ15" s="30">
        <v>0</v>
      </c>
      <c r="AK15" s="30">
        <v>0</v>
      </c>
      <c r="AL15" s="30">
        <v>2</v>
      </c>
      <c r="AM15" s="30">
        <v>8648</v>
      </c>
      <c r="AN15" s="30">
        <v>0</v>
      </c>
      <c r="AO15" s="30">
        <v>0</v>
      </c>
      <c r="AP15" s="30">
        <v>2</v>
      </c>
      <c r="AQ15" s="30">
        <v>229</v>
      </c>
      <c r="AR15" s="30">
        <v>0</v>
      </c>
      <c r="AS15" s="30">
        <v>0</v>
      </c>
      <c r="AT15" s="30">
        <v>2</v>
      </c>
      <c r="AU15" s="30">
        <v>2446</v>
      </c>
      <c r="AV15" s="30">
        <v>0</v>
      </c>
      <c r="AW15" s="30">
        <v>0</v>
      </c>
      <c r="AX15" s="30">
        <v>2</v>
      </c>
      <c r="AY15" s="30">
        <v>13159</v>
      </c>
      <c r="AZ15" s="30">
        <f t="shared" si="0"/>
        <v>12</v>
      </c>
      <c r="BA15" s="30">
        <f t="shared" si="1"/>
        <v>62779</v>
      </c>
      <c r="BB15" s="31"/>
      <c r="BC15" s="14">
        <v>6</v>
      </c>
      <c r="BD15" s="29">
        <f t="shared" si="2"/>
        <v>15834</v>
      </c>
      <c r="BE15" s="32">
        <f t="shared" si="3"/>
        <v>78613</v>
      </c>
      <c r="BF15" s="33">
        <f t="shared" si="4"/>
        <v>55933</v>
      </c>
      <c r="BG15" s="33">
        <f t="shared" si="5"/>
        <v>22680</v>
      </c>
    </row>
    <row r="16" spans="1:59" ht="15" customHeight="1" x14ac:dyDescent="0.3">
      <c r="A16" s="14">
        <v>13</v>
      </c>
      <c r="B16" s="36" t="s">
        <v>76</v>
      </c>
      <c r="C16" s="14" t="s">
        <v>46</v>
      </c>
      <c r="D16" s="14" t="s">
        <v>34</v>
      </c>
      <c r="E16" s="14" t="s">
        <v>35</v>
      </c>
      <c r="F16" s="14">
        <v>6961750343</v>
      </c>
      <c r="G16" s="20" t="s">
        <v>75</v>
      </c>
      <c r="H16" s="20" t="s">
        <v>50</v>
      </c>
      <c r="I16" s="21" t="s">
        <v>66</v>
      </c>
      <c r="J16" s="22" t="s">
        <v>34</v>
      </c>
      <c r="K16" s="22" t="s">
        <v>35</v>
      </c>
      <c r="L16" s="14" t="s">
        <v>72</v>
      </c>
      <c r="M16" s="14" t="s">
        <v>87</v>
      </c>
      <c r="N16" s="14" t="s">
        <v>63</v>
      </c>
      <c r="O16" s="20" t="s">
        <v>134</v>
      </c>
      <c r="P16" s="14" t="s">
        <v>28</v>
      </c>
      <c r="Q16" s="20" t="s">
        <v>54</v>
      </c>
      <c r="R16" s="14"/>
      <c r="S16" s="34" t="s">
        <v>67</v>
      </c>
      <c r="T16" s="34" t="s">
        <v>102</v>
      </c>
      <c r="U16" s="23">
        <v>1303462070</v>
      </c>
      <c r="V16" s="24" t="s">
        <v>103</v>
      </c>
      <c r="W16" s="25" t="s">
        <v>151</v>
      </c>
      <c r="X16" s="26">
        <v>69.41</v>
      </c>
      <c r="Y16" s="27">
        <v>30.59</v>
      </c>
      <c r="Z16" s="14"/>
      <c r="AA16" s="14" t="s">
        <v>92</v>
      </c>
      <c r="AB16" s="29">
        <v>0</v>
      </c>
      <c r="AC16" s="30">
        <v>0</v>
      </c>
      <c r="AD16" s="30">
        <v>2</v>
      </c>
      <c r="AE16" s="30">
        <v>16168</v>
      </c>
      <c r="AF16" s="30">
        <v>0</v>
      </c>
      <c r="AG16" s="30">
        <v>0</v>
      </c>
      <c r="AH16" s="30">
        <v>2</v>
      </c>
      <c r="AI16" s="30">
        <v>11951</v>
      </c>
      <c r="AJ16" s="30">
        <v>0</v>
      </c>
      <c r="AK16" s="30">
        <v>0</v>
      </c>
      <c r="AL16" s="30">
        <v>2</v>
      </c>
      <c r="AM16" s="30">
        <v>4932</v>
      </c>
      <c r="AN16" s="30">
        <v>0</v>
      </c>
      <c r="AO16" s="30">
        <v>0</v>
      </c>
      <c r="AP16" s="30">
        <v>2</v>
      </c>
      <c r="AQ16" s="30">
        <v>779</v>
      </c>
      <c r="AR16" s="30">
        <v>0</v>
      </c>
      <c r="AS16" s="30">
        <v>0</v>
      </c>
      <c r="AT16" s="30">
        <v>2</v>
      </c>
      <c r="AU16" s="30">
        <v>1918</v>
      </c>
      <c r="AV16" s="30">
        <v>0</v>
      </c>
      <c r="AW16" s="30">
        <v>0</v>
      </c>
      <c r="AX16" s="30">
        <v>2</v>
      </c>
      <c r="AY16" s="30">
        <v>8585</v>
      </c>
      <c r="AZ16" s="30">
        <f t="shared" si="0"/>
        <v>12</v>
      </c>
      <c r="BA16" s="30">
        <f t="shared" si="1"/>
        <v>44333</v>
      </c>
      <c r="BB16" s="31"/>
      <c r="BC16" s="14">
        <v>6</v>
      </c>
      <c r="BD16" s="29">
        <f t="shared" si="2"/>
        <v>11282</v>
      </c>
      <c r="BE16" s="32">
        <f t="shared" si="3"/>
        <v>55615</v>
      </c>
      <c r="BF16" s="33">
        <f t="shared" si="4"/>
        <v>38602</v>
      </c>
      <c r="BG16" s="33">
        <f t="shared" si="5"/>
        <v>17013</v>
      </c>
    </row>
    <row r="17" spans="1:59" ht="15" customHeight="1" x14ac:dyDescent="0.3">
      <c r="A17" s="14">
        <v>14</v>
      </c>
      <c r="B17" s="36" t="s">
        <v>76</v>
      </c>
      <c r="C17" s="14" t="s">
        <v>46</v>
      </c>
      <c r="D17" s="14" t="s">
        <v>34</v>
      </c>
      <c r="E17" s="14" t="s">
        <v>35</v>
      </c>
      <c r="F17" s="14">
        <v>6961750343</v>
      </c>
      <c r="G17" s="20" t="s">
        <v>75</v>
      </c>
      <c r="H17" s="20" t="s">
        <v>51</v>
      </c>
      <c r="I17" s="21" t="s">
        <v>52</v>
      </c>
      <c r="J17" s="22" t="s">
        <v>34</v>
      </c>
      <c r="K17" s="22" t="s">
        <v>35</v>
      </c>
      <c r="L17" s="14" t="s">
        <v>72</v>
      </c>
      <c r="M17" s="14" t="s">
        <v>87</v>
      </c>
      <c r="N17" s="14" t="s">
        <v>63</v>
      </c>
      <c r="O17" s="20" t="s">
        <v>134</v>
      </c>
      <c r="P17" s="14" t="s">
        <v>28</v>
      </c>
      <c r="Q17" s="20" t="s">
        <v>54</v>
      </c>
      <c r="R17" s="14"/>
      <c r="S17" s="24" t="s">
        <v>60</v>
      </c>
      <c r="T17" s="24" t="s">
        <v>100</v>
      </c>
      <c r="U17" s="23">
        <v>1303462069</v>
      </c>
      <c r="V17" s="24" t="s">
        <v>101</v>
      </c>
      <c r="W17" s="25" t="s">
        <v>151</v>
      </c>
      <c r="X17" s="26">
        <v>37.729999999999997</v>
      </c>
      <c r="Y17" s="27">
        <v>62.27</v>
      </c>
      <c r="Z17" s="14"/>
      <c r="AA17" s="14" t="s">
        <v>92</v>
      </c>
      <c r="AB17" s="29">
        <v>0</v>
      </c>
      <c r="AC17" s="30">
        <v>0</v>
      </c>
      <c r="AD17" s="30">
        <v>2</v>
      </c>
      <c r="AE17" s="30">
        <v>11743</v>
      </c>
      <c r="AF17" s="30">
        <v>0</v>
      </c>
      <c r="AG17" s="30">
        <v>0</v>
      </c>
      <c r="AH17" s="30">
        <v>2</v>
      </c>
      <c r="AI17" s="30">
        <v>9477</v>
      </c>
      <c r="AJ17" s="30">
        <v>0</v>
      </c>
      <c r="AK17" s="30">
        <v>0</v>
      </c>
      <c r="AL17" s="30">
        <v>2</v>
      </c>
      <c r="AM17" s="30">
        <v>5379</v>
      </c>
      <c r="AN17" s="30">
        <v>0</v>
      </c>
      <c r="AO17" s="30">
        <v>0</v>
      </c>
      <c r="AP17" s="30">
        <v>2</v>
      </c>
      <c r="AQ17" s="30">
        <v>1042</v>
      </c>
      <c r="AR17" s="30">
        <v>0</v>
      </c>
      <c r="AS17" s="30">
        <v>0</v>
      </c>
      <c r="AT17" s="30">
        <v>2</v>
      </c>
      <c r="AU17" s="30">
        <v>2813</v>
      </c>
      <c r="AV17" s="30">
        <v>0</v>
      </c>
      <c r="AW17" s="30">
        <v>0</v>
      </c>
      <c r="AX17" s="30">
        <v>2</v>
      </c>
      <c r="AY17" s="30">
        <v>7172</v>
      </c>
      <c r="AZ17" s="30">
        <f t="shared" si="0"/>
        <v>12</v>
      </c>
      <c r="BA17" s="30">
        <f t="shared" si="1"/>
        <v>37626</v>
      </c>
      <c r="BB17" s="31"/>
      <c r="BC17" s="14">
        <v>6</v>
      </c>
      <c r="BD17" s="29">
        <f t="shared" si="2"/>
        <v>11027</v>
      </c>
      <c r="BE17" s="32">
        <f t="shared" si="3"/>
        <v>48653</v>
      </c>
      <c r="BF17" s="33">
        <f t="shared" si="4"/>
        <v>18357</v>
      </c>
      <c r="BG17" s="33">
        <f t="shared" si="5"/>
        <v>30296</v>
      </c>
    </row>
    <row r="18" spans="1:59" s="48" customFormat="1" ht="15" customHeight="1" x14ac:dyDescent="0.3">
      <c r="A18" s="14">
        <v>15</v>
      </c>
      <c r="B18" s="44" t="s">
        <v>76</v>
      </c>
      <c r="C18" s="43" t="s">
        <v>46</v>
      </c>
      <c r="D18" s="43" t="s">
        <v>34</v>
      </c>
      <c r="E18" s="43" t="s">
        <v>35</v>
      </c>
      <c r="F18" s="43">
        <v>6961750343</v>
      </c>
      <c r="G18" s="40" t="s">
        <v>75</v>
      </c>
      <c r="H18" s="45" t="s">
        <v>140</v>
      </c>
      <c r="I18" s="46" t="s">
        <v>52</v>
      </c>
      <c r="J18" s="42" t="s">
        <v>34</v>
      </c>
      <c r="K18" s="42" t="s">
        <v>35</v>
      </c>
      <c r="L18" s="43" t="s">
        <v>72</v>
      </c>
      <c r="M18" s="43" t="s">
        <v>87</v>
      </c>
      <c r="N18" s="43" t="s">
        <v>139</v>
      </c>
      <c r="O18" s="47" t="s">
        <v>146</v>
      </c>
      <c r="P18" s="43" t="s">
        <v>29</v>
      </c>
      <c r="Q18" s="40" t="s">
        <v>54</v>
      </c>
      <c r="R18" s="43"/>
      <c r="S18" s="25" t="s">
        <v>109</v>
      </c>
      <c r="T18" s="25" t="s">
        <v>111</v>
      </c>
      <c r="U18" s="25" t="s">
        <v>110</v>
      </c>
      <c r="V18" s="25" t="s">
        <v>112</v>
      </c>
      <c r="W18" s="25" t="s">
        <v>143</v>
      </c>
      <c r="X18" s="26">
        <v>0</v>
      </c>
      <c r="Y18" s="26">
        <v>100</v>
      </c>
      <c r="Z18" s="25"/>
      <c r="AA18" s="43" t="s">
        <v>92</v>
      </c>
      <c r="AB18" s="30">
        <v>1</v>
      </c>
      <c r="AC18" s="30">
        <v>35416</v>
      </c>
      <c r="AD18" s="30">
        <v>1</v>
      </c>
      <c r="AE18" s="30">
        <v>25165</v>
      </c>
      <c r="AF18" s="30">
        <v>1</v>
      </c>
      <c r="AG18" s="30">
        <v>13392</v>
      </c>
      <c r="AH18" s="30">
        <v>1</v>
      </c>
      <c r="AI18" s="30">
        <v>57140</v>
      </c>
      <c r="AJ18" s="30">
        <v>1</v>
      </c>
      <c r="AK18" s="30">
        <v>5085</v>
      </c>
      <c r="AL18" s="30">
        <v>1</v>
      </c>
      <c r="AM18" s="30">
        <v>0</v>
      </c>
      <c r="AN18" s="30">
        <v>1</v>
      </c>
      <c r="AO18" s="30">
        <v>2132</v>
      </c>
      <c r="AP18" s="30">
        <v>1</v>
      </c>
      <c r="AQ18" s="30">
        <v>1831</v>
      </c>
      <c r="AR18" s="30">
        <v>1</v>
      </c>
      <c r="AS18" s="30">
        <v>4179</v>
      </c>
      <c r="AT18" s="30">
        <v>1</v>
      </c>
      <c r="AU18" s="30">
        <v>13392</v>
      </c>
      <c r="AV18" s="30">
        <v>1</v>
      </c>
      <c r="AW18" s="30">
        <v>25165</v>
      </c>
      <c r="AX18" s="30">
        <v>1</v>
      </c>
      <c r="AY18" s="30">
        <v>35416</v>
      </c>
      <c r="AZ18" s="30">
        <f t="shared" si="0"/>
        <v>12</v>
      </c>
      <c r="BA18" s="30">
        <f t="shared" si="1"/>
        <v>218313</v>
      </c>
      <c r="BB18" s="31"/>
      <c r="BC18" s="14">
        <v>6</v>
      </c>
      <c r="BD18" s="29">
        <f t="shared" si="2"/>
        <v>82115</v>
      </c>
      <c r="BE18" s="32">
        <f t="shared" si="3"/>
        <v>300428</v>
      </c>
      <c r="BF18" s="33">
        <f t="shared" si="4"/>
        <v>0</v>
      </c>
      <c r="BG18" s="33">
        <f t="shared" si="5"/>
        <v>300428</v>
      </c>
    </row>
    <row r="19" spans="1:59" s="48" customFormat="1" ht="15" customHeight="1" x14ac:dyDescent="0.3">
      <c r="A19" s="14">
        <v>16</v>
      </c>
      <c r="B19" s="44" t="s">
        <v>76</v>
      </c>
      <c r="C19" s="43" t="s">
        <v>105</v>
      </c>
      <c r="D19" s="43" t="s">
        <v>34</v>
      </c>
      <c r="E19" s="43" t="s">
        <v>35</v>
      </c>
      <c r="F19" s="43">
        <v>6961750344</v>
      </c>
      <c r="G19" s="40" t="s">
        <v>75</v>
      </c>
      <c r="H19" s="45" t="s">
        <v>140</v>
      </c>
      <c r="I19" s="46" t="s">
        <v>52</v>
      </c>
      <c r="J19" s="42" t="s">
        <v>34</v>
      </c>
      <c r="K19" s="42" t="s">
        <v>35</v>
      </c>
      <c r="L19" s="43" t="s">
        <v>72</v>
      </c>
      <c r="M19" s="43" t="s">
        <v>87</v>
      </c>
      <c r="N19" s="43" t="s">
        <v>139</v>
      </c>
      <c r="O19" s="47" t="s">
        <v>146</v>
      </c>
      <c r="P19" s="43" t="s">
        <v>28</v>
      </c>
      <c r="Q19" s="40" t="s">
        <v>54</v>
      </c>
      <c r="R19" s="43"/>
      <c r="S19" s="25" t="s">
        <v>107</v>
      </c>
      <c r="T19" s="25" t="s">
        <v>113</v>
      </c>
      <c r="U19" s="25" t="s">
        <v>108</v>
      </c>
      <c r="V19" s="25" t="s">
        <v>114</v>
      </c>
      <c r="W19" s="25" t="s">
        <v>143</v>
      </c>
      <c r="X19" s="26">
        <v>0</v>
      </c>
      <c r="Y19" s="26">
        <v>100</v>
      </c>
      <c r="Z19" s="25"/>
      <c r="AA19" s="43" t="s">
        <v>92</v>
      </c>
      <c r="AB19" s="30">
        <v>1</v>
      </c>
      <c r="AC19" s="30">
        <v>0</v>
      </c>
      <c r="AD19" s="30">
        <v>1</v>
      </c>
      <c r="AE19" s="30">
        <v>0</v>
      </c>
      <c r="AF19" s="30">
        <v>1</v>
      </c>
      <c r="AG19" s="30">
        <v>0</v>
      </c>
      <c r="AH19" s="30">
        <v>1</v>
      </c>
      <c r="AI19" s="30">
        <v>0</v>
      </c>
      <c r="AJ19" s="30">
        <v>0</v>
      </c>
      <c r="AK19" s="30">
        <v>0</v>
      </c>
      <c r="AL19" s="30">
        <v>2</v>
      </c>
      <c r="AM19" s="30">
        <v>0</v>
      </c>
      <c r="AN19" s="30">
        <v>0</v>
      </c>
      <c r="AO19" s="30">
        <v>0</v>
      </c>
      <c r="AP19" s="30">
        <v>2</v>
      </c>
      <c r="AQ19" s="30">
        <v>0</v>
      </c>
      <c r="AR19" s="30">
        <v>0</v>
      </c>
      <c r="AS19" s="30">
        <v>0</v>
      </c>
      <c r="AT19" s="30">
        <v>2</v>
      </c>
      <c r="AU19" s="30">
        <v>0</v>
      </c>
      <c r="AV19" s="30">
        <v>0</v>
      </c>
      <c r="AW19" s="30">
        <v>0</v>
      </c>
      <c r="AX19" s="30">
        <v>2</v>
      </c>
      <c r="AY19" s="30">
        <v>0</v>
      </c>
      <c r="AZ19" s="30">
        <f t="shared" si="0"/>
        <v>12</v>
      </c>
      <c r="BA19" s="30">
        <f t="shared" si="1"/>
        <v>0</v>
      </c>
      <c r="BB19" s="31"/>
      <c r="BC19" s="14">
        <v>6</v>
      </c>
      <c r="BD19" s="29">
        <f t="shared" si="2"/>
        <v>0</v>
      </c>
      <c r="BE19" s="32">
        <f t="shared" si="3"/>
        <v>0</v>
      </c>
      <c r="BF19" s="33">
        <f t="shared" si="4"/>
        <v>0</v>
      </c>
      <c r="BG19" s="33">
        <f t="shared" si="5"/>
        <v>0</v>
      </c>
    </row>
    <row r="20" spans="1:59" ht="15" customHeight="1" x14ac:dyDescent="0.3">
      <c r="A20" s="14">
        <v>17</v>
      </c>
      <c r="B20" s="36" t="s">
        <v>76</v>
      </c>
      <c r="C20" s="14" t="s">
        <v>46</v>
      </c>
      <c r="D20" s="14" t="s">
        <v>34</v>
      </c>
      <c r="E20" s="14" t="s">
        <v>35</v>
      </c>
      <c r="F20" s="14">
        <v>6961750343</v>
      </c>
      <c r="G20" s="20" t="s">
        <v>75</v>
      </c>
      <c r="H20" s="20" t="s">
        <v>53</v>
      </c>
      <c r="I20" s="21" t="s">
        <v>97</v>
      </c>
      <c r="J20" s="22" t="s">
        <v>34</v>
      </c>
      <c r="K20" s="22" t="s">
        <v>35</v>
      </c>
      <c r="L20" s="14" t="s">
        <v>72</v>
      </c>
      <c r="M20" s="14" t="s">
        <v>87</v>
      </c>
      <c r="N20" s="14" t="s">
        <v>63</v>
      </c>
      <c r="O20" s="20" t="s">
        <v>134</v>
      </c>
      <c r="P20" s="14" t="s">
        <v>30</v>
      </c>
      <c r="Q20" s="20" t="s">
        <v>54</v>
      </c>
      <c r="R20" s="14">
        <v>560</v>
      </c>
      <c r="S20" s="14">
        <v>141245</v>
      </c>
      <c r="T20" s="14"/>
      <c r="U20" s="23" t="s">
        <v>77</v>
      </c>
      <c r="V20" s="24" t="s">
        <v>96</v>
      </c>
      <c r="W20" s="25" t="s">
        <v>151</v>
      </c>
      <c r="X20" s="26">
        <v>15.5</v>
      </c>
      <c r="Y20" s="27">
        <v>84.5</v>
      </c>
      <c r="Z20" s="49"/>
      <c r="AA20" s="14" t="s">
        <v>92</v>
      </c>
      <c r="AB20" s="29">
        <v>1</v>
      </c>
      <c r="AC20" s="29">
        <v>92550</v>
      </c>
      <c r="AD20" s="29">
        <v>1</v>
      </c>
      <c r="AE20" s="29">
        <v>188363</v>
      </c>
      <c r="AF20" s="29">
        <v>1</v>
      </c>
      <c r="AG20" s="29">
        <v>175086</v>
      </c>
      <c r="AH20" s="29">
        <v>1</v>
      </c>
      <c r="AI20" s="29">
        <v>114529</v>
      </c>
      <c r="AJ20" s="29">
        <v>1</v>
      </c>
      <c r="AK20" s="29">
        <v>148033</v>
      </c>
      <c r="AL20" s="29">
        <v>1</v>
      </c>
      <c r="AM20" s="29">
        <v>99734</v>
      </c>
      <c r="AN20" s="29">
        <v>1</v>
      </c>
      <c r="AO20" s="29">
        <v>91258</v>
      </c>
      <c r="AP20" s="29">
        <v>1</v>
      </c>
      <c r="AQ20" s="29">
        <v>127061</v>
      </c>
      <c r="AR20" s="29">
        <v>1</v>
      </c>
      <c r="AS20" s="29">
        <v>157552</v>
      </c>
      <c r="AT20" s="29">
        <v>1</v>
      </c>
      <c r="AU20" s="29">
        <v>195129</v>
      </c>
      <c r="AV20" s="29">
        <v>1</v>
      </c>
      <c r="AW20" s="29">
        <v>206347</v>
      </c>
      <c r="AX20" s="29">
        <v>1</v>
      </c>
      <c r="AY20" s="29">
        <v>92550</v>
      </c>
      <c r="AZ20" s="30">
        <f t="shared" si="0"/>
        <v>12</v>
      </c>
      <c r="BA20" s="30">
        <f t="shared" si="1"/>
        <v>1688192</v>
      </c>
      <c r="BB20" s="50"/>
      <c r="BC20" s="14">
        <v>6</v>
      </c>
      <c r="BD20" s="29">
        <f t="shared" si="2"/>
        <v>869897</v>
      </c>
      <c r="BE20" s="32">
        <f t="shared" si="3"/>
        <v>2558089</v>
      </c>
      <c r="BF20" s="33">
        <f t="shared" si="4"/>
        <v>396504</v>
      </c>
      <c r="BG20" s="33">
        <f t="shared" si="5"/>
        <v>2161585</v>
      </c>
    </row>
    <row r="21" spans="1:59" ht="15" customHeight="1" x14ac:dyDescent="0.3">
      <c r="A21" s="14">
        <v>18</v>
      </c>
      <c r="B21" s="36" t="s">
        <v>76</v>
      </c>
      <c r="C21" s="14" t="s">
        <v>46</v>
      </c>
      <c r="D21" s="14" t="s">
        <v>34</v>
      </c>
      <c r="E21" s="14" t="s">
        <v>35</v>
      </c>
      <c r="F21" s="14">
        <v>6961750343</v>
      </c>
      <c r="G21" s="20" t="s">
        <v>81</v>
      </c>
      <c r="H21" s="20" t="s">
        <v>37</v>
      </c>
      <c r="I21" s="21" t="s">
        <v>36</v>
      </c>
      <c r="J21" s="22" t="s">
        <v>34</v>
      </c>
      <c r="K21" s="22" t="s">
        <v>35</v>
      </c>
      <c r="L21" s="14" t="s">
        <v>72</v>
      </c>
      <c r="M21" s="14" t="s">
        <v>87</v>
      </c>
      <c r="N21" s="14" t="s">
        <v>63</v>
      </c>
      <c r="O21" s="20" t="s">
        <v>134</v>
      </c>
      <c r="P21" s="14" t="s">
        <v>26</v>
      </c>
      <c r="Q21" s="20" t="s">
        <v>32</v>
      </c>
      <c r="R21" s="14"/>
      <c r="S21" s="34" t="s">
        <v>65</v>
      </c>
      <c r="T21" s="34"/>
      <c r="U21" s="23">
        <v>1303527022</v>
      </c>
      <c r="V21" s="23"/>
      <c r="W21" s="51" t="s">
        <v>143</v>
      </c>
      <c r="X21" s="52">
        <v>0</v>
      </c>
      <c r="Y21" s="26">
        <v>100</v>
      </c>
      <c r="Z21" s="28"/>
      <c r="AA21" s="14" t="s">
        <v>92</v>
      </c>
      <c r="AB21" s="29">
        <v>0</v>
      </c>
      <c r="AC21" s="30">
        <v>0</v>
      </c>
      <c r="AD21" s="30">
        <v>2</v>
      </c>
      <c r="AE21" s="30">
        <v>293</v>
      </c>
      <c r="AF21" s="30">
        <v>0</v>
      </c>
      <c r="AG21" s="30">
        <v>0</v>
      </c>
      <c r="AH21" s="30">
        <v>2</v>
      </c>
      <c r="AI21" s="30">
        <v>263</v>
      </c>
      <c r="AJ21" s="30">
        <v>0</v>
      </c>
      <c r="AK21" s="30">
        <v>0</v>
      </c>
      <c r="AL21" s="30">
        <v>2</v>
      </c>
      <c r="AM21" s="30">
        <v>219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6</v>
      </c>
      <c r="AY21" s="30">
        <v>1172</v>
      </c>
      <c r="AZ21" s="30">
        <f t="shared" si="0"/>
        <v>12</v>
      </c>
      <c r="BA21" s="30">
        <f t="shared" si="1"/>
        <v>1947</v>
      </c>
      <c r="BB21" s="31"/>
      <c r="BC21" s="14">
        <v>6</v>
      </c>
      <c r="BD21" s="29">
        <f t="shared" si="2"/>
        <v>1172</v>
      </c>
      <c r="BE21" s="32">
        <f t="shared" si="3"/>
        <v>3119</v>
      </c>
      <c r="BF21" s="33">
        <f t="shared" si="4"/>
        <v>0</v>
      </c>
      <c r="BG21" s="33">
        <f t="shared" si="5"/>
        <v>3119</v>
      </c>
    </row>
    <row r="22" spans="1:59" ht="15" customHeight="1" x14ac:dyDescent="0.3">
      <c r="A22" s="14">
        <v>19</v>
      </c>
      <c r="B22" s="36" t="s">
        <v>76</v>
      </c>
      <c r="C22" s="14" t="s">
        <v>46</v>
      </c>
      <c r="D22" s="14" t="s">
        <v>34</v>
      </c>
      <c r="E22" s="14" t="s">
        <v>35</v>
      </c>
      <c r="F22" s="14">
        <v>6961750343</v>
      </c>
      <c r="G22" s="20" t="s">
        <v>81</v>
      </c>
      <c r="H22" s="20"/>
      <c r="I22" s="21" t="s">
        <v>71</v>
      </c>
      <c r="J22" s="22" t="s">
        <v>34</v>
      </c>
      <c r="K22" s="22" t="s">
        <v>35</v>
      </c>
      <c r="L22" s="14" t="s">
        <v>72</v>
      </c>
      <c r="M22" s="14" t="s">
        <v>87</v>
      </c>
      <c r="N22" s="14" t="s">
        <v>63</v>
      </c>
      <c r="O22" s="20" t="s">
        <v>134</v>
      </c>
      <c r="P22" s="14" t="s">
        <v>28</v>
      </c>
      <c r="Q22" s="20" t="s">
        <v>32</v>
      </c>
      <c r="R22" s="14"/>
      <c r="S22" s="34" t="s">
        <v>86</v>
      </c>
      <c r="T22" s="34" t="s">
        <v>118</v>
      </c>
      <c r="U22" s="23">
        <v>1303440086</v>
      </c>
      <c r="V22" s="24" t="s">
        <v>119</v>
      </c>
      <c r="W22" s="25" t="s">
        <v>143</v>
      </c>
      <c r="X22" s="26">
        <v>0</v>
      </c>
      <c r="Y22" s="26">
        <v>100</v>
      </c>
      <c r="Z22" s="43"/>
      <c r="AA22" s="43" t="s">
        <v>92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7</v>
      </c>
      <c r="AO22" s="30">
        <v>16139</v>
      </c>
      <c r="AP22" s="30">
        <v>0</v>
      </c>
      <c r="AQ22" s="30">
        <v>0</v>
      </c>
      <c r="AR22" s="30">
        <v>2</v>
      </c>
      <c r="AS22" s="30">
        <v>161</v>
      </c>
      <c r="AT22" s="30">
        <v>1</v>
      </c>
      <c r="AU22" s="30">
        <v>1125</v>
      </c>
      <c r="AV22" s="30">
        <v>1</v>
      </c>
      <c r="AW22" s="30">
        <v>5399</v>
      </c>
      <c r="AX22" s="30">
        <v>1</v>
      </c>
      <c r="AY22" s="30">
        <v>2483</v>
      </c>
      <c r="AZ22" s="30">
        <f t="shared" si="0"/>
        <v>12</v>
      </c>
      <c r="BA22" s="30">
        <f t="shared" si="1"/>
        <v>25307</v>
      </c>
      <c r="BB22" s="31"/>
      <c r="BC22" s="14">
        <v>6</v>
      </c>
      <c r="BD22" s="29">
        <f t="shared" si="2"/>
        <v>25307</v>
      </c>
      <c r="BE22" s="32">
        <f t="shared" si="3"/>
        <v>50614</v>
      </c>
      <c r="BF22" s="33">
        <f t="shared" si="4"/>
        <v>0</v>
      </c>
      <c r="BG22" s="33">
        <f t="shared" si="5"/>
        <v>50614</v>
      </c>
    </row>
    <row r="23" spans="1:59" ht="15" customHeight="1" x14ac:dyDescent="0.2">
      <c r="A23" s="14">
        <v>20</v>
      </c>
      <c r="B23" s="53" t="s">
        <v>76</v>
      </c>
      <c r="C23" s="14" t="s">
        <v>105</v>
      </c>
      <c r="D23" s="14" t="s">
        <v>106</v>
      </c>
      <c r="E23" s="14" t="s">
        <v>35</v>
      </c>
      <c r="F23" s="14">
        <v>6961750343</v>
      </c>
      <c r="G23" s="53" t="s">
        <v>144</v>
      </c>
      <c r="H23" s="53"/>
      <c r="I23" s="54" t="s">
        <v>145</v>
      </c>
      <c r="J23" s="22" t="s">
        <v>34</v>
      </c>
      <c r="K23" s="22" t="s">
        <v>35</v>
      </c>
      <c r="L23" s="14" t="s">
        <v>72</v>
      </c>
      <c r="M23" s="14" t="s">
        <v>87</v>
      </c>
      <c r="N23" s="14" t="s">
        <v>139</v>
      </c>
      <c r="O23" s="47" t="s">
        <v>146</v>
      </c>
      <c r="P23" s="14" t="s">
        <v>28</v>
      </c>
      <c r="Q23" s="20" t="s">
        <v>54</v>
      </c>
      <c r="R23" s="14"/>
      <c r="S23" s="14"/>
      <c r="T23" s="14"/>
      <c r="U23" s="14"/>
      <c r="V23" s="34" t="s">
        <v>148</v>
      </c>
      <c r="W23" s="25" t="s">
        <v>151</v>
      </c>
      <c r="X23" s="52" t="s">
        <v>150</v>
      </c>
      <c r="Y23" s="52">
        <v>95</v>
      </c>
      <c r="Z23" s="55"/>
      <c r="AA23" s="14" t="s">
        <v>92</v>
      </c>
      <c r="AB23" s="29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12</v>
      </c>
      <c r="AY23" s="29">
        <v>235944</v>
      </c>
      <c r="AZ23" s="30">
        <f t="shared" si="0"/>
        <v>12</v>
      </c>
      <c r="BA23" s="30">
        <f>AY23+AW23+AU23+AS23+AQ23+AO23+AM23+AK23+AI23+AG23+AE23+AC23</f>
        <v>235944</v>
      </c>
      <c r="BB23" s="56"/>
      <c r="BC23" s="14">
        <v>6</v>
      </c>
      <c r="BD23" s="14">
        <v>117972</v>
      </c>
      <c r="BE23" s="32">
        <f t="shared" si="3"/>
        <v>353916</v>
      </c>
      <c r="BF23" s="33">
        <f t="shared" si="4"/>
        <v>17696</v>
      </c>
      <c r="BG23" s="33">
        <f t="shared" si="5"/>
        <v>336220</v>
      </c>
    </row>
    <row r="24" spans="1:59" ht="27" customHeight="1" x14ac:dyDescent="0.2">
      <c r="A24" s="57"/>
      <c r="B24" s="58"/>
      <c r="C24" s="59"/>
      <c r="D24" s="59"/>
      <c r="E24" s="59"/>
      <c r="F24" s="59"/>
      <c r="G24" s="58"/>
      <c r="H24" s="58"/>
      <c r="I24" s="60"/>
      <c r="J24" s="58"/>
      <c r="K24" s="58"/>
      <c r="L24" s="61"/>
      <c r="M24" s="61"/>
      <c r="N24" s="61"/>
      <c r="O24" s="61"/>
      <c r="P24" s="61"/>
      <c r="Q24" s="62"/>
      <c r="R24" s="61"/>
      <c r="S24" s="63"/>
      <c r="T24" s="64"/>
      <c r="U24" s="65"/>
      <c r="V24" s="61"/>
      <c r="W24" s="61"/>
      <c r="X24" s="66"/>
      <c r="Y24" s="66"/>
      <c r="Z24" s="64"/>
      <c r="AA24" s="48"/>
      <c r="AB24" s="67"/>
      <c r="AC24" s="67"/>
      <c r="AD24" s="48"/>
      <c r="AE24" s="67"/>
      <c r="AF24" s="48"/>
      <c r="AG24" s="67"/>
      <c r="AH24" s="48"/>
      <c r="AI24" s="67"/>
      <c r="AJ24" s="48"/>
      <c r="AK24" s="67"/>
      <c r="AL24" s="48"/>
      <c r="AM24" s="67"/>
      <c r="AN24" s="48"/>
      <c r="AO24" s="67"/>
      <c r="AP24" s="48"/>
      <c r="AQ24" s="67"/>
      <c r="AR24" s="67"/>
      <c r="AS24" s="67"/>
      <c r="AT24" s="48"/>
      <c r="AU24" s="67"/>
      <c r="AV24" s="48"/>
      <c r="AW24" s="67"/>
      <c r="AX24" s="48"/>
      <c r="AY24" s="68" t="s">
        <v>147</v>
      </c>
      <c r="AZ24" s="69">
        <f>SUM(AZ4:AZ23)</f>
        <v>240</v>
      </c>
      <c r="BA24" s="69">
        <f>SUM(BA4:BA23)</f>
        <v>2883481</v>
      </c>
      <c r="BB24" s="56"/>
      <c r="BC24" s="69">
        <f t="shared" ref="BC24:BE24" si="6">SUM(BC4:BC23)</f>
        <v>120</v>
      </c>
      <c r="BD24" s="69">
        <f t="shared" si="6"/>
        <v>1368839</v>
      </c>
      <c r="BE24" s="32">
        <f t="shared" si="6"/>
        <v>4252320</v>
      </c>
      <c r="BF24" s="32">
        <f t="shared" ref="BF24" si="7">SUM(BF4:BF23)</f>
        <v>739713</v>
      </c>
      <c r="BG24" s="32">
        <f t="shared" ref="BG24" si="8">SUM(BG4:BG23)</f>
        <v>3512607</v>
      </c>
    </row>
    <row r="25" spans="1:59" ht="27" customHeight="1" x14ac:dyDescent="0.2">
      <c r="A25" s="57"/>
      <c r="B25" s="58"/>
      <c r="C25" s="59"/>
      <c r="D25" s="59"/>
      <c r="E25" s="59"/>
      <c r="F25" s="59"/>
      <c r="G25" s="58"/>
      <c r="H25" s="58"/>
      <c r="I25" s="60"/>
      <c r="J25" s="58"/>
      <c r="K25" s="58"/>
      <c r="L25" s="61"/>
      <c r="M25" s="61"/>
      <c r="N25" s="61"/>
      <c r="O25" s="61"/>
      <c r="P25" s="61"/>
      <c r="Q25" s="62"/>
      <c r="R25" s="61"/>
      <c r="S25" s="63"/>
      <c r="T25" s="64"/>
      <c r="U25" s="65"/>
      <c r="V25" s="61"/>
      <c r="W25" s="61"/>
      <c r="X25" s="66"/>
      <c r="Y25" s="66"/>
      <c r="Z25" s="64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67"/>
      <c r="AS25" s="48"/>
      <c r="AT25" s="48"/>
      <c r="AU25" s="48"/>
      <c r="AV25" s="48"/>
      <c r="AW25" s="48"/>
      <c r="AX25" s="48"/>
      <c r="AY25" s="70"/>
      <c r="AZ25" s="70"/>
      <c r="BA25" s="56"/>
      <c r="BB25" s="56"/>
    </row>
    <row r="26" spans="1:59" ht="27" customHeight="1" x14ac:dyDescent="0.2">
      <c r="A26" s="57"/>
      <c r="B26" s="7" t="s">
        <v>181</v>
      </c>
      <c r="C26" s="59"/>
      <c r="D26" s="59"/>
      <c r="E26" s="59"/>
      <c r="F26" s="59"/>
      <c r="G26" s="58"/>
      <c r="H26" s="58"/>
      <c r="I26" s="60"/>
      <c r="J26" s="58"/>
      <c r="K26" s="58"/>
      <c r="L26" s="61"/>
      <c r="M26" s="61"/>
      <c r="N26" s="61"/>
      <c r="O26" s="61"/>
      <c r="P26" s="61"/>
      <c r="Q26" s="62"/>
      <c r="R26" s="61"/>
      <c r="S26" s="63"/>
      <c r="T26" s="64"/>
      <c r="U26" s="65"/>
      <c r="V26" s="61"/>
      <c r="W26" s="61"/>
      <c r="X26" s="66"/>
      <c r="Y26" s="66"/>
      <c r="Z26" s="64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67"/>
      <c r="AS26" s="48"/>
      <c r="AT26" s="48"/>
      <c r="AU26" s="48"/>
      <c r="AV26" s="48"/>
      <c r="AW26" s="48"/>
      <c r="AX26" s="48"/>
      <c r="AY26" s="70"/>
      <c r="AZ26" s="70"/>
      <c r="BA26" s="56"/>
      <c r="BB26" s="56"/>
    </row>
    <row r="27" spans="1:59" x14ac:dyDescent="0.3">
      <c r="C27" s="121"/>
      <c r="D27" s="121"/>
      <c r="F27" s="122"/>
      <c r="G27" s="122"/>
      <c r="H27" s="122"/>
      <c r="I27" s="122"/>
      <c r="L27" s="48"/>
      <c r="M27" s="48"/>
      <c r="N27" s="48"/>
      <c r="O27" s="48"/>
      <c r="P27" s="72"/>
      <c r="Q27" s="73"/>
      <c r="R27" s="72"/>
      <c r="S27" s="72"/>
      <c r="T27" s="72"/>
      <c r="U27" s="72"/>
      <c r="V27" s="72"/>
      <c r="W27" s="72"/>
      <c r="X27" s="74"/>
      <c r="Y27" s="74"/>
      <c r="Z27" s="72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9" ht="75.599999999999994" customHeight="1" x14ac:dyDescent="0.3">
      <c r="B28" s="75" t="s">
        <v>153</v>
      </c>
      <c r="C28" s="75" t="s">
        <v>154</v>
      </c>
      <c r="D28" s="75" t="s">
        <v>6</v>
      </c>
      <c r="E28" s="75" t="s">
        <v>155</v>
      </c>
      <c r="F28" s="75" t="s">
        <v>156</v>
      </c>
      <c r="G28" s="76" t="s">
        <v>174</v>
      </c>
      <c r="H28" s="76" t="s">
        <v>157</v>
      </c>
      <c r="I28" s="76" t="s">
        <v>175</v>
      </c>
      <c r="J28" s="76" t="s">
        <v>158</v>
      </c>
      <c r="K28" s="77" t="s">
        <v>176</v>
      </c>
      <c r="L28" s="76" t="s">
        <v>159</v>
      </c>
      <c r="M28" s="78"/>
      <c r="N28" s="48"/>
      <c r="O28" s="48"/>
      <c r="P28" s="48"/>
      <c r="Q28" s="79"/>
      <c r="R28" s="48"/>
      <c r="S28" s="48"/>
      <c r="T28" s="48"/>
      <c r="U28" s="48"/>
      <c r="V28" s="48"/>
      <c r="W28" s="48"/>
      <c r="X28" s="80"/>
      <c r="Y28" s="80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</row>
    <row r="29" spans="1:59" x14ac:dyDescent="0.3">
      <c r="B29" s="81" t="s">
        <v>164</v>
      </c>
      <c r="C29" s="82">
        <v>1</v>
      </c>
      <c r="D29" s="83">
        <v>560</v>
      </c>
      <c r="E29" s="83">
        <v>7378560</v>
      </c>
      <c r="F29" s="84" t="s">
        <v>54</v>
      </c>
      <c r="G29" s="85">
        <v>396504</v>
      </c>
      <c r="H29" s="85">
        <v>1</v>
      </c>
      <c r="I29" s="85">
        <v>2161585</v>
      </c>
      <c r="J29" s="85">
        <v>0</v>
      </c>
      <c r="K29" s="83">
        <f>G29+I29</f>
        <v>2558089</v>
      </c>
      <c r="L29" s="33">
        <f>ROUND(K29*0.2,0)</f>
        <v>511618</v>
      </c>
    </row>
    <row r="30" spans="1:59" x14ac:dyDescent="0.3">
      <c r="B30" s="81" t="s">
        <v>163</v>
      </c>
      <c r="C30" s="82">
        <v>3</v>
      </c>
      <c r="D30" s="83"/>
      <c r="E30" s="83"/>
      <c r="F30" s="84" t="s">
        <v>54</v>
      </c>
      <c r="G30" s="85">
        <v>153837</v>
      </c>
      <c r="H30" s="85">
        <v>2</v>
      </c>
      <c r="I30" s="85">
        <v>694938</v>
      </c>
      <c r="J30" s="85">
        <v>1</v>
      </c>
      <c r="K30" s="83">
        <f t="shared" ref="K30:K35" si="9">G30+I30</f>
        <v>848775</v>
      </c>
      <c r="L30" s="33">
        <f t="shared" ref="L30:L35" si="10">ROUND(K30*0.2,0)</f>
        <v>169755</v>
      </c>
    </row>
    <row r="31" spans="1:59" x14ac:dyDescent="0.3">
      <c r="B31" s="81" t="s">
        <v>162</v>
      </c>
      <c r="C31" s="82">
        <v>5</v>
      </c>
      <c r="D31" s="83"/>
      <c r="E31" s="83"/>
      <c r="F31" s="84" t="s">
        <v>54</v>
      </c>
      <c r="G31" s="85">
        <v>130588</v>
      </c>
      <c r="H31" s="85">
        <v>4</v>
      </c>
      <c r="I31" s="85">
        <v>406209</v>
      </c>
      <c r="J31" s="85">
        <v>1</v>
      </c>
      <c r="K31" s="83">
        <f t="shared" si="9"/>
        <v>536797</v>
      </c>
      <c r="L31" s="33">
        <f t="shared" si="10"/>
        <v>107359</v>
      </c>
    </row>
    <row r="32" spans="1:59" x14ac:dyDescent="0.3">
      <c r="B32" s="81" t="s">
        <v>162</v>
      </c>
      <c r="C32" s="82">
        <v>5</v>
      </c>
      <c r="D32" s="83"/>
      <c r="E32" s="83"/>
      <c r="F32" s="84" t="s">
        <v>177</v>
      </c>
      <c r="G32" s="85">
        <v>21878</v>
      </c>
      <c r="H32" s="85">
        <v>3</v>
      </c>
      <c r="I32" s="85">
        <v>224727</v>
      </c>
      <c r="J32" s="85">
        <v>2</v>
      </c>
      <c r="K32" s="83">
        <f t="shared" si="9"/>
        <v>246605</v>
      </c>
      <c r="L32" s="33">
        <f t="shared" si="10"/>
        <v>49321</v>
      </c>
    </row>
    <row r="33" spans="2:54" x14ac:dyDescent="0.3">
      <c r="B33" s="81" t="s">
        <v>161</v>
      </c>
      <c r="C33" s="82">
        <v>3</v>
      </c>
      <c r="D33" s="83"/>
      <c r="E33" s="83"/>
      <c r="F33" s="84" t="s">
        <v>177</v>
      </c>
      <c r="G33" s="85">
        <v>36906</v>
      </c>
      <c r="H33" s="85">
        <v>1</v>
      </c>
      <c r="I33" s="85">
        <v>21925</v>
      </c>
      <c r="J33" s="85">
        <v>2</v>
      </c>
      <c r="K33" s="83">
        <f t="shared" si="9"/>
        <v>58831</v>
      </c>
      <c r="L33" s="33">
        <f t="shared" si="10"/>
        <v>11766</v>
      </c>
    </row>
    <row r="34" spans="2:54" s="71" customFormat="1" x14ac:dyDescent="0.3">
      <c r="B34" s="81" t="s">
        <v>160</v>
      </c>
      <c r="C34" s="82">
        <v>1</v>
      </c>
      <c r="D34" s="83"/>
      <c r="E34" s="83"/>
      <c r="F34" s="84" t="s">
        <v>54</v>
      </c>
      <c r="G34" s="85"/>
      <c r="H34" s="85"/>
      <c r="I34" s="85">
        <v>104</v>
      </c>
      <c r="J34" s="85">
        <v>1</v>
      </c>
      <c r="K34" s="83">
        <f t="shared" si="9"/>
        <v>104</v>
      </c>
      <c r="L34" s="33">
        <f t="shared" si="10"/>
        <v>21</v>
      </c>
      <c r="O34" s="9"/>
      <c r="Q34" s="88"/>
      <c r="X34" s="89"/>
      <c r="Y34" s="89"/>
    </row>
    <row r="35" spans="2:54" x14ac:dyDescent="0.3">
      <c r="B35" s="81" t="s">
        <v>178</v>
      </c>
      <c r="C35" s="82">
        <v>2</v>
      </c>
      <c r="D35" s="83">
        <v>560</v>
      </c>
      <c r="E35" s="83"/>
      <c r="F35" s="84" t="s">
        <v>177</v>
      </c>
      <c r="G35" s="90"/>
      <c r="H35" s="90"/>
      <c r="I35" s="85">
        <v>3119</v>
      </c>
      <c r="J35" s="85">
        <v>2</v>
      </c>
      <c r="K35" s="83">
        <f t="shared" si="9"/>
        <v>3119</v>
      </c>
      <c r="L35" s="33">
        <f t="shared" si="10"/>
        <v>624</v>
      </c>
    </row>
    <row r="36" spans="2:54" x14ac:dyDescent="0.3">
      <c r="B36" s="91" t="s">
        <v>165</v>
      </c>
      <c r="C36" s="92">
        <f>SUM(C29:C35)</f>
        <v>20</v>
      </c>
      <c r="D36" s="93">
        <f>SUM(D35)</f>
        <v>560</v>
      </c>
      <c r="E36" s="93">
        <f>SUM(E35)</f>
        <v>0</v>
      </c>
      <c r="F36" s="93"/>
      <c r="G36" s="93">
        <f>SUM(G32:G35)</f>
        <v>58784</v>
      </c>
      <c r="H36" s="93">
        <f>SUBTOTAL(9,H29:H35)</f>
        <v>11</v>
      </c>
      <c r="I36" s="93">
        <f>SUM(I29:I35)</f>
        <v>3512607</v>
      </c>
      <c r="J36" s="93">
        <f>SUBTOTAL(9,J29:J35)</f>
        <v>9</v>
      </c>
      <c r="K36" s="93">
        <f>SUM(K29:K35)</f>
        <v>4252320</v>
      </c>
      <c r="L36" s="32">
        <f>SUM(L29:L35)</f>
        <v>850464</v>
      </c>
    </row>
    <row r="37" spans="2:54" x14ac:dyDescent="0.3">
      <c r="B37" s="11"/>
      <c r="C37" s="59"/>
      <c r="D37" s="59"/>
      <c r="E37" s="59"/>
      <c r="F37" s="59"/>
      <c r="G37" s="94"/>
      <c r="H37" s="94"/>
      <c r="I37" s="95"/>
      <c r="J37" s="95"/>
    </row>
    <row r="38" spans="2:54" x14ac:dyDescent="0.3">
      <c r="B38" s="11"/>
      <c r="C38" s="70"/>
      <c r="D38" s="70"/>
      <c r="E38" s="70"/>
      <c r="F38" s="70"/>
      <c r="G38" s="56"/>
      <c r="H38" s="56"/>
      <c r="I38" s="95"/>
      <c r="J38" s="95"/>
    </row>
    <row r="39" spans="2:54" x14ac:dyDescent="0.3">
      <c r="I39" s="95"/>
      <c r="J39" s="95"/>
      <c r="BA39" s="95"/>
      <c r="BB39" s="95"/>
    </row>
    <row r="40" spans="2:54" x14ac:dyDescent="0.3">
      <c r="I40" s="95"/>
      <c r="J40" s="95"/>
    </row>
    <row r="41" spans="2:54" x14ac:dyDescent="0.3">
      <c r="G41" s="96"/>
      <c r="I41" s="97"/>
      <c r="J41" s="95"/>
    </row>
    <row r="42" spans="2:54" x14ac:dyDescent="0.3">
      <c r="J42" s="95"/>
    </row>
    <row r="43" spans="2:54" x14ac:dyDescent="0.3">
      <c r="B43" s="12"/>
      <c r="C43" s="98"/>
      <c r="D43" s="98"/>
      <c r="E43" s="98"/>
      <c r="F43" s="98"/>
      <c r="G43" s="12"/>
      <c r="H43" s="12"/>
      <c r="I43" s="97"/>
      <c r="J43" s="97"/>
      <c r="K43" s="98"/>
    </row>
  </sheetData>
  <autoFilter ref="A3:BB24" xr:uid="{1018BED9-0BA2-4184-9096-41BCE14B42E6}"/>
  <mergeCells count="40">
    <mergeCell ref="BF2:BG2"/>
    <mergeCell ref="AR2:AS2"/>
    <mergeCell ref="AT2:AU2"/>
    <mergeCell ref="AD2:AE2"/>
    <mergeCell ref="X2:Y2"/>
    <mergeCell ref="BC2:BC3"/>
    <mergeCell ref="BD2:BD3"/>
    <mergeCell ref="BE2:BE3"/>
    <mergeCell ref="AJ2:AK2"/>
    <mergeCell ref="AL2:AM2"/>
    <mergeCell ref="AN2:AO2"/>
    <mergeCell ref="AP2:AQ2"/>
    <mergeCell ref="AA2:AA3"/>
    <mergeCell ref="AB2:AC2"/>
    <mergeCell ref="C27:D27"/>
    <mergeCell ref="F27:I27"/>
    <mergeCell ref="Q2:Q3"/>
    <mergeCell ref="R2:R3"/>
    <mergeCell ref="S2:S3"/>
    <mergeCell ref="T2:T3"/>
    <mergeCell ref="U2:U3"/>
    <mergeCell ref="V2:V3"/>
    <mergeCell ref="W2:W3"/>
    <mergeCell ref="Z2:Z3"/>
    <mergeCell ref="A1:BA1"/>
    <mergeCell ref="A2:A3"/>
    <mergeCell ref="B2:F2"/>
    <mergeCell ref="G2:G3"/>
    <mergeCell ref="H2:H3"/>
    <mergeCell ref="I2:K2"/>
    <mergeCell ref="M2:M3"/>
    <mergeCell ref="N2:N3"/>
    <mergeCell ref="O2:O3"/>
    <mergeCell ref="P2:P3"/>
    <mergeCell ref="AV2:AW2"/>
    <mergeCell ref="AX2:AY2"/>
    <mergeCell ref="AZ2:AZ3"/>
    <mergeCell ref="BA2:BA3"/>
    <mergeCell ref="AF2:AG2"/>
    <mergeCell ref="AH2:AI2"/>
  </mergeCells>
  <conditionalFormatting sqref="S46:U1048576">
    <cfRule type="duplicateValues" dxfId="3" priority="4"/>
  </conditionalFormatting>
  <conditionalFormatting sqref="U27:U1048576 Y1 U1:U22 W3 W1:X2 W27:Y1048576">
    <cfRule type="duplicateValues" dxfId="2" priority="6"/>
  </conditionalFormatting>
  <dataValidations count="1">
    <dataValidation type="list" allowBlank="1" showInputMessage="1" showErrorMessage="1" sqref="P4:P22" xr:uid="{7F29E1AB-3299-41FB-90E0-B0EA2A58679D}">
      <formula1>#REF!</formula1>
    </dataValidation>
  </dataValidations>
  <pageMargins left="0" right="0" top="0.74803149606299213" bottom="0.74803149606299213" header="0.31496062992125984" footer="0.31496062992125984"/>
  <pageSetup paperSize="9" scale="3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8E9AC-E926-4065-8A77-A83377147C96}">
  <dimension ref="A1:BF5"/>
  <sheetViews>
    <sheetView workbookViewId="0"/>
  </sheetViews>
  <sheetFormatPr defaultRowHeight="14.4" x14ac:dyDescent="0.3"/>
  <cols>
    <col min="1" max="20" width="8.88671875" style="99"/>
    <col min="21" max="21" width="16.33203125" style="99" customWidth="1"/>
    <col min="22" max="22" width="25.44140625" style="99" customWidth="1"/>
    <col min="23" max="23" width="21" style="99" customWidth="1"/>
    <col min="24" max="28" width="8.88671875" style="99"/>
    <col min="29" max="29" width="17" style="99" customWidth="1"/>
    <col min="30" max="16384" width="8.88671875" style="99"/>
  </cols>
  <sheetData>
    <row r="1" spans="1:58" x14ac:dyDescent="0.3">
      <c r="A1" s="99" t="s">
        <v>179</v>
      </c>
    </row>
    <row r="2" spans="1:58" s="101" customFormat="1" ht="36" customHeight="1" x14ac:dyDescent="0.3">
      <c r="A2" s="128" t="s">
        <v>0</v>
      </c>
      <c r="B2" s="130" t="s">
        <v>89</v>
      </c>
      <c r="C2" s="131"/>
      <c r="D2" s="131"/>
      <c r="E2" s="131"/>
      <c r="F2" s="132"/>
      <c r="G2" s="128" t="s">
        <v>74</v>
      </c>
      <c r="H2" s="128" t="s">
        <v>1</v>
      </c>
      <c r="I2" s="130" t="s">
        <v>2</v>
      </c>
      <c r="J2" s="133"/>
      <c r="K2" s="132"/>
      <c r="L2" s="100" t="s">
        <v>3</v>
      </c>
      <c r="M2" s="128" t="s">
        <v>4</v>
      </c>
      <c r="N2" s="128" t="s">
        <v>31</v>
      </c>
      <c r="O2" s="134" t="s">
        <v>90</v>
      </c>
      <c r="P2" s="128" t="s">
        <v>5</v>
      </c>
      <c r="Q2" s="128" t="s">
        <v>32</v>
      </c>
      <c r="R2" s="128" t="s">
        <v>6</v>
      </c>
      <c r="S2" s="128" t="s">
        <v>33</v>
      </c>
      <c r="T2" s="128" t="s">
        <v>93</v>
      </c>
      <c r="U2" s="128" t="s">
        <v>7</v>
      </c>
      <c r="V2" s="128" t="s">
        <v>94</v>
      </c>
      <c r="W2" s="136" t="s">
        <v>135</v>
      </c>
      <c r="X2" s="138" t="s">
        <v>136</v>
      </c>
      <c r="Y2" s="138"/>
      <c r="Z2" s="138"/>
      <c r="AA2" s="138"/>
      <c r="AB2" s="128" t="s">
        <v>88</v>
      </c>
      <c r="AC2" s="128" t="s">
        <v>70</v>
      </c>
      <c r="AD2" s="139" t="s">
        <v>95</v>
      </c>
      <c r="AE2" s="139"/>
      <c r="AF2" s="130" t="s">
        <v>25</v>
      </c>
      <c r="AG2" s="132"/>
      <c r="AH2" s="130" t="s">
        <v>24</v>
      </c>
      <c r="AI2" s="132"/>
      <c r="AJ2" s="139" t="s">
        <v>23</v>
      </c>
      <c r="AK2" s="139"/>
      <c r="AL2" s="130" t="s">
        <v>22</v>
      </c>
      <c r="AM2" s="133"/>
      <c r="AN2" s="130" t="s">
        <v>21</v>
      </c>
      <c r="AO2" s="133"/>
      <c r="AP2" s="139" t="s">
        <v>20</v>
      </c>
      <c r="AQ2" s="139"/>
      <c r="AR2" s="130" t="s">
        <v>19</v>
      </c>
      <c r="AS2" s="133"/>
      <c r="AT2" s="130" t="s">
        <v>18</v>
      </c>
      <c r="AU2" s="133"/>
      <c r="AV2" s="139" t="s">
        <v>17</v>
      </c>
      <c r="AW2" s="139"/>
      <c r="AX2" s="130" t="s">
        <v>16</v>
      </c>
      <c r="AY2" s="133"/>
      <c r="AZ2" s="130" t="s">
        <v>15</v>
      </c>
      <c r="BA2" s="133"/>
      <c r="BB2" s="128" t="s">
        <v>78</v>
      </c>
      <c r="BC2" s="128" t="s">
        <v>91</v>
      </c>
    </row>
    <row r="3" spans="1:58" s="101" customFormat="1" ht="49.2" customHeight="1" x14ac:dyDescent="0.3">
      <c r="A3" s="129"/>
      <c r="B3" s="102" t="s">
        <v>73</v>
      </c>
      <c r="C3" s="3" t="s">
        <v>8</v>
      </c>
      <c r="D3" s="3" t="s">
        <v>9</v>
      </c>
      <c r="E3" s="3" t="s">
        <v>10</v>
      </c>
      <c r="F3" s="102" t="s">
        <v>11</v>
      </c>
      <c r="G3" s="129"/>
      <c r="H3" s="129"/>
      <c r="I3" s="103" t="s">
        <v>14</v>
      </c>
      <c r="J3" s="102" t="s">
        <v>9</v>
      </c>
      <c r="K3" s="102" t="s">
        <v>12</v>
      </c>
      <c r="L3" s="102" t="s">
        <v>73</v>
      </c>
      <c r="M3" s="129"/>
      <c r="N3" s="129"/>
      <c r="O3" s="135"/>
      <c r="P3" s="129"/>
      <c r="Q3" s="129"/>
      <c r="R3" s="129"/>
      <c r="S3" s="129"/>
      <c r="T3" s="129"/>
      <c r="U3" s="129"/>
      <c r="V3" s="129"/>
      <c r="W3" s="137"/>
      <c r="X3" s="104" t="s">
        <v>137</v>
      </c>
      <c r="Y3" s="104" t="s">
        <v>166</v>
      </c>
      <c r="Z3" s="105" t="s">
        <v>138</v>
      </c>
      <c r="AA3" s="105" t="s">
        <v>167</v>
      </c>
      <c r="AB3" s="129"/>
      <c r="AC3" s="129"/>
      <c r="AD3" s="106" t="s">
        <v>79</v>
      </c>
      <c r="AE3" s="106" t="s">
        <v>13</v>
      </c>
      <c r="AF3" s="106" t="s">
        <v>79</v>
      </c>
      <c r="AG3" s="107" t="s">
        <v>13</v>
      </c>
      <c r="AH3" s="106" t="s">
        <v>79</v>
      </c>
      <c r="AI3" s="107" t="s">
        <v>13</v>
      </c>
      <c r="AJ3" s="106" t="s">
        <v>79</v>
      </c>
      <c r="AK3" s="107" t="s">
        <v>13</v>
      </c>
      <c r="AL3" s="106" t="s">
        <v>79</v>
      </c>
      <c r="AM3" s="107" t="s">
        <v>13</v>
      </c>
      <c r="AN3" s="106" t="s">
        <v>79</v>
      </c>
      <c r="AO3" s="107" t="s">
        <v>13</v>
      </c>
      <c r="AP3" s="106" t="s">
        <v>79</v>
      </c>
      <c r="AQ3" s="107" t="s">
        <v>13</v>
      </c>
      <c r="AR3" s="106" t="s">
        <v>79</v>
      </c>
      <c r="AS3" s="107" t="s">
        <v>13</v>
      </c>
      <c r="AT3" s="106" t="s">
        <v>79</v>
      </c>
      <c r="AU3" s="107" t="s">
        <v>13</v>
      </c>
      <c r="AV3" s="106" t="s">
        <v>79</v>
      </c>
      <c r="AW3" s="107" t="s">
        <v>13</v>
      </c>
      <c r="AX3" s="106" t="s">
        <v>79</v>
      </c>
      <c r="AY3" s="107" t="s">
        <v>13</v>
      </c>
      <c r="AZ3" s="106" t="s">
        <v>79</v>
      </c>
      <c r="BA3" s="107" t="s">
        <v>13</v>
      </c>
      <c r="BB3" s="129"/>
      <c r="BC3" s="129"/>
    </row>
    <row r="4" spans="1:58" s="4" customFormat="1" ht="36" customHeight="1" x14ac:dyDescent="0.3">
      <c r="A4" s="140">
        <v>1</v>
      </c>
      <c r="B4" s="142" t="s">
        <v>76</v>
      </c>
      <c r="C4" s="140" t="s">
        <v>46</v>
      </c>
      <c r="D4" s="140" t="s">
        <v>34</v>
      </c>
      <c r="E4" s="140" t="s">
        <v>35</v>
      </c>
      <c r="F4" s="140">
        <v>6961750343</v>
      </c>
      <c r="G4" s="144" t="s">
        <v>75</v>
      </c>
      <c r="H4" s="144" t="s">
        <v>53</v>
      </c>
      <c r="I4" s="144" t="s">
        <v>97</v>
      </c>
      <c r="J4" s="140" t="s">
        <v>34</v>
      </c>
      <c r="K4" s="140" t="s">
        <v>35</v>
      </c>
      <c r="L4" s="140" t="s">
        <v>72</v>
      </c>
      <c r="M4" s="140" t="s">
        <v>87</v>
      </c>
      <c r="N4" s="140" t="s">
        <v>63</v>
      </c>
      <c r="O4" s="140" t="s">
        <v>134</v>
      </c>
      <c r="P4" s="140" t="s">
        <v>30</v>
      </c>
      <c r="Q4" s="140" t="s">
        <v>54</v>
      </c>
      <c r="R4" s="140">
        <v>560</v>
      </c>
      <c r="S4" s="140">
        <v>141245</v>
      </c>
      <c r="T4" s="140"/>
      <c r="U4" s="146" t="s">
        <v>77</v>
      </c>
      <c r="V4" s="148" t="s">
        <v>96</v>
      </c>
      <c r="W4" s="150" t="s">
        <v>168</v>
      </c>
      <c r="X4" s="150">
        <v>15.5</v>
      </c>
      <c r="Y4" s="152">
        <v>261669</v>
      </c>
      <c r="Z4" s="154">
        <v>84.5</v>
      </c>
      <c r="AA4" s="156">
        <v>1426523</v>
      </c>
      <c r="AB4" s="140"/>
      <c r="AC4" s="140" t="s">
        <v>92</v>
      </c>
      <c r="AD4" s="3">
        <v>1</v>
      </c>
      <c r="AE4" s="1">
        <v>14345</v>
      </c>
      <c r="AF4" s="1">
        <v>1</v>
      </c>
      <c r="AG4" s="1">
        <v>29196</v>
      </c>
      <c r="AH4" s="1">
        <v>1</v>
      </c>
      <c r="AI4" s="1">
        <v>27138</v>
      </c>
      <c r="AJ4" s="1">
        <v>1</v>
      </c>
      <c r="AK4" s="1">
        <v>17752</v>
      </c>
      <c r="AL4" s="1">
        <v>1</v>
      </c>
      <c r="AM4" s="1">
        <v>22945</v>
      </c>
      <c r="AN4" s="1">
        <v>1</v>
      </c>
      <c r="AO4" s="1">
        <v>15459</v>
      </c>
      <c r="AP4" s="1">
        <v>1</v>
      </c>
      <c r="AQ4" s="1">
        <v>14145</v>
      </c>
      <c r="AR4" s="1">
        <v>1</v>
      </c>
      <c r="AS4" s="1">
        <v>19694</v>
      </c>
      <c r="AT4" s="1">
        <v>1</v>
      </c>
      <c r="AU4" s="1">
        <v>24421</v>
      </c>
      <c r="AV4" s="1">
        <v>1</v>
      </c>
      <c r="AW4" s="1">
        <v>30245</v>
      </c>
      <c r="AX4" s="1">
        <v>1</v>
      </c>
      <c r="AY4" s="1">
        <v>31984</v>
      </c>
      <c r="AZ4" s="1">
        <v>1</v>
      </c>
      <c r="BA4" s="1">
        <v>14346</v>
      </c>
      <c r="BB4" s="2">
        <f t="shared" ref="BB4:BC5" si="0">AZ4+AX4+AV4+AT4+AR4+AP4+AN4+AL4+AJ4+AH4+AF4+AD4</f>
        <v>12</v>
      </c>
      <c r="BC4" s="2">
        <f>BA4+AY4+AW4+AU4+AS4+AQ4+AO4+AM4+AK4+AI4+AG4+AE4</f>
        <v>261670</v>
      </c>
      <c r="BD4" s="6"/>
      <c r="BE4" s="6"/>
      <c r="BF4" s="5"/>
    </row>
    <row r="5" spans="1:58" s="4" customFormat="1" ht="53.25" customHeight="1" x14ac:dyDescent="0.3">
      <c r="A5" s="141"/>
      <c r="B5" s="143"/>
      <c r="C5" s="141"/>
      <c r="D5" s="141"/>
      <c r="E5" s="141"/>
      <c r="F5" s="141"/>
      <c r="G5" s="145"/>
      <c r="H5" s="145"/>
      <c r="I5" s="145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7"/>
      <c r="V5" s="149"/>
      <c r="W5" s="151"/>
      <c r="X5" s="151"/>
      <c r="Y5" s="153"/>
      <c r="Z5" s="155"/>
      <c r="AA5" s="157"/>
      <c r="AB5" s="141"/>
      <c r="AC5" s="141"/>
      <c r="AD5" s="3">
        <v>1</v>
      </c>
      <c r="AE5" s="1">
        <v>78205</v>
      </c>
      <c r="AF5" s="1">
        <v>1</v>
      </c>
      <c r="AG5" s="1">
        <v>159167</v>
      </c>
      <c r="AH5" s="1">
        <v>1</v>
      </c>
      <c r="AI5" s="1">
        <v>147948</v>
      </c>
      <c r="AJ5" s="1">
        <v>1</v>
      </c>
      <c r="AK5" s="1">
        <v>96777</v>
      </c>
      <c r="AL5" s="1">
        <v>1</v>
      </c>
      <c r="AM5" s="1">
        <v>125088</v>
      </c>
      <c r="AN5" s="1">
        <v>1</v>
      </c>
      <c r="AO5" s="1">
        <v>84275</v>
      </c>
      <c r="AP5" s="1">
        <v>1</v>
      </c>
      <c r="AQ5" s="1">
        <v>77113</v>
      </c>
      <c r="AR5" s="1">
        <v>1</v>
      </c>
      <c r="AS5" s="1">
        <v>107367</v>
      </c>
      <c r="AT5" s="1">
        <v>1</v>
      </c>
      <c r="AU5" s="1">
        <v>133131</v>
      </c>
      <c r="AV5" s="1">
        <v>1</v>
      </c>
      <c r="AW5" s="1">
        <v>164884</v>
      </c>
      <c r="AX5" s="1">
        <v>1</v>
      </c>
      <c r="AY5" s="1">
        <v>174363</v>
      </c>
      <c r="AZ5" s="1">
        <v>1</v>
      </c>
      <c r="BA5" s="1">
        <v>78204</v>
      </c>
      <c r="BB5" s="2">
        <f t="shared" si="0"/>
        <v>12</v>
      </c>
      <c r="BC5" s="2">
        <f t="shared" si="0"/>
        <v>1426522</v>
      </c>
      <c r="BD5" s="6"/>
      <c r="BE5" s="6"/>
      <c r="BF5" s="5"/>
    </row>
  </sheetData>
  <mergeCells count="62">
    <mergeCell ref="AC4:AC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Z2:BA2"/>
    <mergeCell ref="BB2:BB3"/>
    <mergeCell ref="BC2:BC3"/>
    <mergeCell ref="Q4:Q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A4:A5"/>
    <mergeCell ref="B4:B5"/>
    <mergeCell ref="C4:C5"/>
    <mergeCell ref="D4:D5"/>
    <mergeCell ref="E4:E5"/>
    <mergeCell ref="AX2:AY2"/>
    <mergeCell ref="AC2:AC3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B2:AB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AA2"/>
    <mergeCell ref="M2:M3"/>
    <mergeCell ref="A2:A3"/>
    <mergeCell ref="B2:F2"/>
    <mergeCell ref="G2:G3"/>
    <mergeCell ref="H2:H3"/>
    <mergeCell ref="I2:K2"/>
  </mergeCells>
  <conditionalFormatting sqref="U2:X2 U3:W3">
    <cfRule type="duplicateValues" dxfId="1" priority="2"/>
  </conditionalFormatting>
  <conditionalFormatting sqref="U4:AA4">
    <cfRule type="duplicateValues" dxfId="0" priority="1"/>
  </conditionalFormatting>
  <dataValidations count="1">
    <dataValidation type="list" allowBlank="1" showInputMessage="1" showErrorMessage="1" sqref="P4" xr:uid="{33A5418E-9847-4E91-A7F9-88AE6FA7B1EB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 W-5.1 zużycie w podziale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Aleksandra</cp:lastModifiedBy>
  <cp:lastPrinted>2022-04-01T06:16:12Z</cp:lastPrinted>
  <dcterms:created xsi:type="dcterms:W3CDTF">2015-11-14T08:57:14Z</dcterms:created>
  <dcterms:modified xsi:type="dcterms:W3CDTF">2022-04-01T11:05:41Z</dcterms:modified>
</cp:coreProperties>
</file>