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POWIAT PAJĘCZAŃSKI\MIENIE\Postępowanie PZP 2024 - 2026\Postępowanie nr 2\"/>
    </mc:Choice>
  </mc:AlternateContent>
  <xr:revisionPtr revIDLastSave="0" documentId="13_ncr:1_{18BBBB9E-D476-4575-B7DB-9664D2443363}" xr6:coauthVersionLast="47" xr6:coauthVersionMax="47" xr10:uidLastSave="{00000000-0000-0000-0000-000000000000}"/>
  <bookViews>
    <workbookView xWindow="4800" yWindow="2790" windowWidth="21600" windowHeight="11295" tabRatio="857" activeTab="1" xr2:uid="{00000000-000D-0000-FFFF-FFFF00000000}"/>
  </bookViews>
  <sheets>
    <sheet name="Informacje ogólne" sheetId="98" r:id="rId1"/>
    <sheet name="budynki i budowle" sheetId="111" r:id="rId2"/>
    <sheet name="mienie" sheetId="109" r:id="rId3"/>
    <sheet name="maszyny" sheetId="100" r:id="rId4"/>
    <sheet name="szkodowość" sheetId="113" r:id="rId5"/>
    <sheet name="szkodowość zbiorczo" sheetId="114" r:id="rId6"/>
  </sheets>
  <definedNames>
    <definedName name="_xlnm._FilterDatabase" localSheetId="1" hidden="1">'budynki i budowle'!$A$4:$AG$4</definedName>
    <definedName name="a">#REF!</definedName>
    <definedName name="Czy_w_konstrukcji_budynków_występuje_płyta_warstwowa?__TAK_NIE" localSheetId="1">#REF!</definedName>
    <definedName name="Czy_w_konstrukcji_budynków_występuje_płyta_warstwowa?__TAK_NIE">#REF!</definedName>
    <definedName name="JEDNOSTKA_WYKONUJE_USŁUGI_KOMERCYJNE_NA_ZLECENIE_INNYCH_PODMIOTÓW" localSheetId="1">#REF!</definedName>
    <definedName name="JEDNOSTKA_WYKONUJE_USŁUGI_KOMERCYJNE_NA_ZLECENIE_INNYCH_PODMIOTÓW">#REF!</definedName>
    <definedName name="NIE" localSheetId="1">#REF!</definedName>
    <definedName name="NIE">#REF!</definedName>
    <definedName name="_xlnm.Print_Area" localSheetId="1">'budynki i budowle'!$A$1:$AF$33</definedName>
    <definedName name="_xlnm.Print_Area" localSheetId="2">mienie!$A$1:$H$19</definedName>
    <definedName name="TAK" localSheetId="1">#REF!</definedName>
    <definedName name="TA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11" l="1"/>
  <c r="I33" i="111"/>
  <c r="E14" i="113" l="1"/>
  <c r="D14" i="113"/>
  <c r="C14" i="113"/>
  <c r="B14" i="113"/>
  <c r="F13" i="113"/>
  <c r="F12" i="113"/>
  <c r="F11" i="113"/>
  <c r="F10" i="113"/>
  <c r="E7" i="113"/>
  <c r="D7" i="113"/>
  <c r="C7" i="113"/>
  <c r="B7" i="113"/>
  <c r="F6" i="113"/>
  <c r="F5" i="113"/>
  <c r="F4" i="113"/>
  <c r="F14" i="113" l="1"/>
  <c r="F7" i="113"/>
  <c r="J35" i="111" l="1"/>
  <c r="J33" i="111"/>
  <c r="J37" i="111" s="1"/>
  <c r="H20" i="109" l="1"/>
  <c r="H3" i="109"/>
  <c r="H4" i="109"/>
  <c r="H6" i="109"/>
  <c r="G19" i="109"/>
  <c r="F19" i="109"/>
  <c r="E19" i="109"/>
  <c r="D19" i="109"/>
  <c r="C19" i="109"/>
  <c r="H18" i="109"/>
  <c r="G20" i="98"/>
  <c r="H11" i="109"/>
  <c r="H17" i="109"/>
  <c r="H14" i="109"/>
  <c r="H13" i="109"/>
  <c r="H8" i="109"/>
  <c r="H9" i="109"/>
  <c r="H16" i="109"/>
  <c r="H7" i="109"/>
  <c r="H12" i="109"/>
  <c r="H5" i="109"/>
  <c r="C26" i="100"/>
  <c r="H10" i="109" l="1"/>
  <c r="H19" i="109" s="1"/>
  <c r="H15" i="109"/>
</calcChain>
</file>

<file path=xl/sharedStrings.xml><?xml version="1.0" encoding="utf-8"?>
<sst xmlns="http://schemas.openxmlformats.org/spreadsheetml/2006/main" count="995" uniqueCount="418">
  <si>
    <t>lokalizacja (adres)</t>
  </si>
  <si>
    <t>Lp.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</si>
  <si>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</si>
  <si>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</si>
  <si>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</si>
  <si>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</si>
  <si>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</si>
  <si>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</si>
  <si>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</si>
  <si>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zabudowy (w m²)*</t>
  </si>
  <si>
    <t>powierzchnia użytkowa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</si>
  <si>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</si>
  <si>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</si>
  <si>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</si>
  <si>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</si>
  <si>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</si>
  <si>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</si>
  <si>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</si>
  <si>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</si>
  <si>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</si>
  <si>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</si>
  <si>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</si>
  <si>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</si>
  <si>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</si>
  <si>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</si>
  <si>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Lp</t>
  </si>
  <si>
    <t>RAZEM:</t>
  </si>
  <si>
    <t>Starostwo Powiatowe</t>
  </si>
  <si>
    <t>Powiatowy Zarząd Dróg</t>
  </si>
  <si>
    <t>Powiatowy Urząd Pracy</t>
  </si>
  <si>
    <t>Zespół Szkół w Pajęcznie</t>
  </si>
  <si>
    <t>Specjalny Ośrodek Szkolno-Wychowawczy</t>
  </si>
  <si>
    <t>Dom Pomocy Społecznej w Bobrownikach</t>
  </si>
  <si>
    <t>Powiatowa Poradnia Psychologiczno-Pedagogiczna</t>
  </si>
  <si>
    <t>-</t>
  </si>
  <si>
    <t>Regionalne Centrum Rozwoju Kultury i Turystyki</t>
  </si>
  <si>
    <t>brak</t>
  </si>
  <si>
    <t xml:space="preserve">zabezpieczenia
(znane zabiezpieczenia p-poż i przeciw kradzieżowe) </t>
  </si>
  <si>
    <t>Budynek Starostwa</t>
  </si>
  <si>
    <t>administracyjny</t>
  </si>
  <si>
    <t>TAK</t>
  </si>
  <si>
    <t>NIE</t>
  </si>
  <si>
    <t>ul. Kościuszki 76, 98-330 Pajęczno</t>
  </si>
  <si>
    <t>piwnice - cegła ceramiczna, parter i piętro pusataki ceramiczne</t>
  </si>
  <si>
    <t>strop żelbetowy zbrojenie ze stali</t>
  </si>
  <si>
    <t>dach w konstrukcji drewnianej, pokrycie blachodachówką</t>
  </si>
  <si>
    <t>2 km (jezioro)</t>
  </si>
  <si>
    <t>data remontu - 2007 r.; remont generalny wielkość nakłdów: 1.778.084,54 zł</t>
  </si>
  <si>
    <t>bardzo dobry</t>
  </si>
  <si>
    <t>nie dotyczy</t>
  </si>
  <si>
    <t>3320 m3</t>
  </si>
  <si>
    <t>ul. Parkowa 8/12, 98-330 Pajęczno</t>
  </si>
  <si>
    <t>stropy żelbetowe</t>
  </si>
  <si>
    <t>2688 m3</t>
  </si>
  <si>
    <t>cegła</t>
  </si>
  <si>
    <t>czy budynek jest przeznaczony do rozbiórki? (TAK/NIE)</t>
  </si>
  <si>
    <t>Budynek biurowy</t>
  </si>
  <si>
    <t>Biuro PZD</t>
  </si>
  <si>
    <t>dostateczny</t>
  </si>
  <si>
    <t>dobry</t>
  </si>
  <si>
    <t>Budynek socjalny</t>
  </si>
  <si>
    <t>Pomieszczenie socjalne</t>
  </si>
  <si>
    <t>Garażowanie samochodów</t>
  </si>
  <si>
    <t>Brak</t>
  </si>
  <si>
    <t>odległość od najbliższej rzeki lub innego zbiornika wodnego (proszę podać od czego)</t>
  </si>
  <si>
    <t>budynek administracyjno-biurowy</t>
  </si>
  <si>
    <t>obsługa bezrobotnych, promocja zatrudnienia i aktywizacja zawodowa osób pozostających bez pracy z terenu powiatu pajęczańskiego</t>
  </si>
  <si>
    <t>ul. 1 Maja 65, 98-330 Pajęczno</t>
  </si>
  <si>
    <t>cegła pełna</t>
  </si>
  <si>
    <t>beton</t>
  </si>
  <si>
    <t>stropodach</t>
  </si>
  <si>
    <t>dobra</t>
  </si>
  <si>
    <t>Budynek szkoły z salą gimnastyczną i łącznikiem</t>
  </si>
  <si>
    <t>budynek użyteczności publicznej-edukacja</t>
  </si>
  <si>
    <t>tak</t>
  </si>
  <si>
    <t>nie</t>
  </si>
  <si>
    <t>cegła pełna,bloczki</t>
  </si>
  <si>
    <t>betonowe</t>
  </si>
  <si>
    <t>stropodach,żelbeton,papa</t>
  </si>
  <si>
    <t>wiata kryta</t>
  </si>
  <si>
    <t>szkoła</t>
  </si>
  <si>
    <t>Budynek dydaktyczny z łącznikiem</t>
  </si>
  <si>
    <t xml:space="preserve">98-355 Działoszyn ul. Grota Roweckiego 5 </t>
  </si>
  <si>
    <t>żelbetonowe</t>
  </si>
  <si>
    <t>Budynek POWTR</t>
  </si>
  <si>
    <t>mieszkalny</t>
  </si>
  <si>
    <t>98-355 Działoszyn; Kiedosy 5</t>
  </si>
  <si>
    <t>blacha</t>
  </si>
  <si>
    <t>NIE DOTYCZY</t>
  </si>
  <si>
    <t>DOBRY</t>
  </si>
  <si>
    <t>gospodarczy</t>
  </si>
  <si>
    <t>Budynek pralni i pro-morte</t>
  </si>
  <si>
    <t>pralnia, pro-morte</t>
  </si>
  <si>
    <t>Bobrowniki 50</t>
  </si>
  <si>
    <t>betonowy</t>
  </si>
  <si>
    <t>papa termo-zgrzew.</t>
  </si>
  <si>
    <t>bardzo dobra</t>
  </si>
  <si>
    <t>Budynek gospodarczy</t>
  </si>
  <si>
    <t>garaż,pomieszcenie gospodarcze</t>
  </si>
  <si>
    <t>pustak żużlowy</t>
  </si>
  <si>
    <t>więżba dachowa,blacha trapezowa,wełna mineralna.</t>
  </si>
  <si>
    <t>Budynek mieszkalny</t>
  </si>
  <si>
    <t>całodobowa opieka nad osobami starszymi, pomieszczenie administracji i obsługi.</t>
  </si>
  <si>
    <t>wylewka betonowa- stropodach.</t>
  </si>
  <si>
    <t>płyty betonowe, papa.</t>
  </si>
  <si>
    <t>nie występuje</t>
  </si>
  <si>
    <t>Oczyszczalnia ścieków</t>
  </si>
  <si>
    <t>pomieszczenie pod urządzenia oczyszczalni</t>
  </si>
  <si>
    <t>pustak żelbetonowy</t>
  </si>
  <si>
    <t>Budynek Pływalni</t>
  </si>
  <si>
    <t>98-330 Pajeczno, ul. Sienkiewicza 5</t>
  </si>
  <si>
    <t>żelbet</t>
  </si>
  <si>
    <t>Pałac Męcińskich - budynek</t>
  </si>
  <si>
    <t>działalność kulturalna/biblioteka/
muzeum</t>
  </si>
  <si>
    <t>rewitalizację zakończono w 2007 roku</t>
  </si>
  <si>
    <t>monitoring wizyjny, czujniki i urządzenia alarmowe - sygnał odbiera agencja ochrony</t>
  </si>
  <si>
    <t>ul. Zamkowa 22, 98-355 Działoszyn</t>
  </si>
  <si>
    <t>kamień i cegła</t>
  </si>
  <si>
    <t>dachówka ceramiczna</t>
  </si>
  <si>
    <t>Specjalny Ośrodek Szkolno - Wychowawczy w Działoszynie</t>
  </si>
  <si>
    <t>budynek dydaktyczny</t>
  </si>
  <si>
    <t>ul. Grota Roweckiego 2 98-355 Działoszyn</t>
  </si>
  <si>
    <t>pustak suporex oraz płyty żelbetowe,  dobudowany szyb windowy wykonany z bloczków betownowych i pustaków ceramicznych</t>
  </si>
  <si>
    <t>betonowe płyty stropowe</t>
  </si>
  <si>
    <t xml:space="preserve">Budynek główny  konstrukcja stropodachu, pokryta betonowymi płytami stropowymi, styropapą i papą. Budynkek stołówki i kuchni konstrukcja dwuspadowa pokryty blachą. Łącznik budynków konstrukcja  stropodachu pokryty papą </t>
  </si>
  <si>
    <t>kubatura (w m³)***</t>
  </si>
  <si>
    <t>informacja o przeprowadzonych remontach i modernizacji budynków starszych niż 50 lat</t>
  </si>
  <si>
    <t>dostateczna</t>
  </si>
  <si>
    <t>1963,0 m2</t>
  </si>
  <si>
    <t xml:space="preserve">Budynek wyposażony w hydranty wewnętrzne oraz gaśnice proszkowe rozmieszczone zgodnie z obowiązzującymi przepisami.Na klatce schodowej zamontowana klapa oddymiająca. Budynek wyposażony w oświetlenie awaryjne.  Do budynku prowadzi 5 wejść: 3 bezpośrednio do budynku głównego wykonane z aluminium zabezpieczone podwójnym zamkiem. Jedno wejście do stołówki całe zabezpieczone kratą i podwójnym zamkiem.Wejście do kuchni wykonane z metalu z podwójnym zamkiem, zabezpieczone kratą.Okratowano wszystkie drzwi i  okna budynku stołówki i kuchni.Okratowano okna w części piwnic oraz parteru budynku. </t>
  </si>
  <si>
    <t>9.708</t>
  </si>
  <si>
    <t>Nie dotyczy</t>
  </si>
  <si>
    <t>Przepompownia ścieków przy Zespole Pałacowo-Parkowym w Działoszynie</t>
  </si>
  <si>
    <t>Przepompowanie ścieków</t>
  </si>
  <si>
    <t>4.729 m3</t>
  </si>
  <si>
    <t>garaż  samochodu służbowego i składzik sprzętu  szkolnego</t>
  </si>
  <si>
    <t>98-330 Pajęczno ul. Sienkiewicza 5</t>
  </si>
  <si>
    <t>1.846m3</t>
  </si>
  <si>
    <t>Tak</t>
  </si>
  <si>
    <t>więźba dachowa , blacha trapezowa, wełna mineralna</t>
  </si>
  <si>
    <t>Budynek Powiatowej Poradni Psychologiczno-Pedagogicznej w Pajęcznie</t>
  </si>
  <si>
    <t>98-330 Pajęczno, ul. Wiśniowa 34/38</t>
  </si>
  <si>
    <t>żelbeton</t>
  </si>
  <si>
    <t>stropodach kryty papą</t>
  </si>
  <si>
    <t>plac szkolny + ogrodzenie + ORLIK</t>
  </si>
  <si>
    <t>1 km</t>
  </si>
  <si>
    <t>p.poż.- gaśnice proszkowe - 2szt; 2 drzwi</t>
  </si>
  <si>
    <t>pustak żużlowy, cegła pełna</t>
  </si>
  <si>
    <t>konstrukcja drewniana pokryta papą</t>
  </si>
  <si>
    <t>1000 m3</t>
  </si>
  <si>
    <t>żelbetowy</t>
  </si>
  <si>
    <t>Garaż z wiatą</t>
  </si>
  <si>
    <t>Konstrukcja drewniana blachą trapezową bez rynien i rur spustowych</t>
  </si>
  <si>
    <t>334,375 m3</t>
  </si>
  <si>
    <t>Wiata 1</t>
  </si>
  <si>
    <t>Wiata 2</t>
  </si>
  <si>
    <t>Pustak zużlowy, cegła pełna</t>
  </si>
  <si>
    <t>409,28 m3</t>
  </si>
  <si>
    <t>996,21 m3</t>
  </si>
  <si>
    <t>powyżej 2 km (rzeka)</t>
  </si>
  <si>
    <t>270,72 m3</t>
  </si>
  <si>
    <t>400 m (rzeka)</t>
  </si>
  <si>
    <t>Tabela nr 3 - Wykaz budynków i budowli w Powiecie Pajęczańskim</t>
  </si>
  <si>
    <t>Tabela nr 1 - Informacje ogólne do oceny ryzyka w Powiecie Pajęczańskim</t>
  </si>
  <si>
    <t>L.p.</t>
  </si>
  <si>
    <t>Nazwa jednostki</t>
  </si>
  <si>
    <t>NIP</t>
  </si>
  <si>
    <t>REGON</t>
  </si>
  <si>
    <t>PKD</t>
  </si>
  <si>
    <t>Rodzaj prowadzonej działalności (opisowo)</t>
  </si>
  <si>
    <t>Liczba pracowników</t>
  </si>
  <si>
    <t>Liczba uczniów/ wychowanków/ pensjonariuszy</t>
  </si>
  <si>
    <t>772-18-89-349</t>
  </si>
  <si>
    <t>kierowanie podstawowymi rodzajami działalności publicznej</t>
  </si>
  <si>
    <t>Regionalne Centrum Rozwoju Kultury i Turystyki, ul. Zamkowa 22, 98-355 Działoszyn</t>
  </si>
  <si>
    <t>508-00-49-211</t>
  </si>
  <si>
    <t>100329955</t>
  </si>
  <si>
    <t>9004Z</t>
  </si>
  <si>
    <t>Powiatowy Zarząd Dróg, ul. Bugaj 23, 98-355 Działoszyn</t>
  </si>
  <si>
    <t>772-189-06-31</t>
  </si>
  <si>
    <t>4211Z</t>
  </si>
  <si>
    <t>zarządca dróg powiatowych; zadania z zakresu planowania, budowy, modernizacji utrzymania i ochrony dróg;</t>
  </si>
  <si>
    <t>772-19-80-943</t>
  </si>
  <si>
    <t>151405748</t>
  </si>
  <si>
    <t>8413Z</t>
  </si>
  <si>
    <t>Powiatowy Urząd Pracy, ul. 1 Maja 65, 98-330 Pajęczno</t>
  </si>
  <si>
    <t>772-19-65-464</t>
  </si>
  <si>
    <t>590745830</t>
  </si>
  <si>
    <t>kierowanie i udział w pracach mających na celu zwiększenie efektywności gospodarowania</t>
  </si>
  <si>
    <t>772-19-16-543</t>
  </si>
  <si>
    <t>590708242</t>
  </si>
  <si>
    <t>8810Z</t>
  </si>
  <si>
    <t>pomoc społeczna bez zakwaterowania dla osób w podeszłym wieku i osób niepełnosprawnych</t>
  </si>
  <si>
    <t>Zespół Szkół w Pajęcznie, ul. Sienkiewicza 5, 98-330 Pajęczno</t>
  </si>
  <si>
    <t>574-10-37-275</t>
  </si>
  <si>
    <t>000771743</t>
  </si>
  <si>
    <t>8560Z</t>
  </si>
  <si>
    <t>działalność edukacyjna w zakresie szkolnictwa ogólnokształcącego</t>
  </si>
  <si>
    <t>832-10-14-257</t>
  </si>
  <si>
    <t>000755690</t>
  </si>
  <si>
    <t>832-15-89-673</t>
  </si>
  <si>
    <t>000232696</t>
  </si>
  <si>
    <t>8790Z</t>
  </si>
  <si>
    <t>działalność dydaktyczna, wychowawcza i opiekuńcza oraz najem pomieszczeń, usługi transportowe</t>
  </si>
  <si>
    <t>Placówka Opiekuńczo - Wychowawcza Typu Rodzinnego, Kiedosy 5, 98-355 Działoszyn</t>
  </si>
  <si>
    <t>772-21-50-540</t>
  </si>
  <si>
    <t>592181900</t>
  </si>
  <si>
    <t>pozostała pomoc społeczna z zakwaterowaniem</t>
  </si>
  <si>
    <t>Dom Pomocy Społecznej, Bobrowniki 50, 98-355 Działoszyn</t>
  </si>
  <si>
    <t>772-20-44-217</t>
  </si>
  <si>
    <t>590769019</t>
  </si>
  <si>
    <t>8730Z</t>
  </si>
  <si>
    <t>Środowiskowy Dom Samopomocy w Bobrownikach, Bobrowniki 50, 98-355 Działoszyn</t>
  </si>
  <si>
    <t>772-21-19-932</t>
  </si>
  <si>
    <t>592161405</t>
  </si>
  <si>
    <t>Powiatowa Biblioteka Publiczna, ul. Zamkowa 22, 98-355 Działoszyn</t>
  </si>
  <si>
    <t>772-21-24-028</t>
  </si>
  <si>
    <t>592167738</t>
  </si>
  <si>
    <t>Powiatowa Poradnia Psychologiczno-Pedagogiczna, ul. Wiśniowa 34/38, 98-330 Pajęczno</t>
  </si>
  <si>
    <t>772-21-95-152</t>
  </si>
  <si>
    <t>000716017</t>
  </si>
  <si>
    <t>508-00-13-472</t>
  </si>
  <si>
    <t>592301697</t>
  </si>
  <si>
    <t>9311Z</t>
  </si>
  <si>
    <t>Budynek warsztatowo - garażowy</t>
  </si>
  <si>
    <t>garaże</t>
  </si>
  <si>
    <t>98-337 Strzelce Wielkie, ul. Pajęczańska 13</t>
  </si>
  <si>
    <t>98-355 Działoszyn, ul. Bugaj 23</t>
  </si>
  <si>
    <t>98-330 Pajęczno; ul. Żeromskiego 2a</t>
  </si>
  <si>
    <t>dzienna opieka nad osobami niepełnosprawnymi</t>
  </si>
  <si>
    <t xml:space="preserve">150 m </t>
  </si>
  <si>
    <t>czy od 1997 r. wystąpiło w budynku ryzyko powodzi?</t>
  </si>
  <si>
    <t>Odległość od najbliższej jednostki Straży Pożarnej</t>
  </si>
  <si>
    <t>Kierowanie w zakresie efektywności gospodarowania.</t>
  </si>
  <si>
    <t>nazwa jednostki</t>
  </si>
  <si>
    <t>Powiatowa Pływalnia w Pajęcznie, ul. Sienkiewicza 5, 98-330 Pajęczno</t>
  </si>
  <si>
    <t>2004 modernizacja</t>
  </si>
  <si>
    <t>beton, żelbeton, pustak, cegła</t>
  </si>
  <si>
    <t>basen/obiekt sportowo-rekreacyjny</t>
  </si>
  <si>
    <t>3,5 km</t>
  </si>
  <si>
    <t>wypożyczalnia książek</t>
  </si>
  <si>
    <t>200 m</t>
  </si>
  <si>
    <t xml:space="preserve">remont i modernizacja w 2015 roku dach i bramy koszt: 11 000 zł </t>
  </si>
  <si>
    <t>gasnice (2 szt.); hydrant na zewnątrz; nadzór własny</t>
  </si>
  <si>
    <t xml:space="preserve">200 m </t>
  </si>
  <si>
    <t>Powiatowe Centrum Pomocy Rodzinie w Pajęcznie, ul. 1 Maja 13/15, 98-330 Pajęczno</t>
  </si>
  <si>
    <t>1 km (jezioro)</t>
  </si>
  <si>
    <t>500 m</t>
  </si>
  <si>
    <t xml:space="preserve">EDUKACJA( SZKOŁA PONADGIMNAZJALNA) </t>
  </si>
  <si>
    <t>Zespół Szkół im. M. Skłodowkskiej-Curie w Działoszynie, ul. Grota Roweckiego 5, 98-355 Działoszyn</t>
  </si>
  <si>
    <t>lata 80- te po termomodernizacji</t>
  </si>
  <si>
    <t xml:space="preserve">odległość od rzeki 700m, budynek na wzgórku  </t>
  </si>
  <si>
    <t>DZIAŁALNOŚĆ WSPOMAGAJĄCA EDUKACJĘ</t>
  </si>
  <si>
    <t>0,5 km</t>
  </si>
  <si>
    <t>Starostwo Powiatowe w Pajęcznie, ul. Kościuszki 76, 98-330 Pajęczno</t>
  </si>
  <si>
    <t>gaśnice typu ABC (2 i 6 kg) - 13 szt., hydrant wewnątrz budynku 3 szt., monitorowanie i ochrona budynku w systemie dyskretnego ostrzegania</t>
  </si>
  <si>
    <t>gaśnice typu GP-4x-ABC - 7 szt., hydrant wewnątrz budynku - 3 szt., awaryjny wyłącznik prądu na zewnątrz, podwójne drzwi typu GERDA, monitorowanie i ochrona obiektu w systemie dyskretnego ostrzegania</t>
  </si>
  <si>
    <t>Powiatowy Zarząd Dróg w Pajęcznie z/s w Działoszynie, ul. Bugaj 23, 98-355 Działoszyn</t>
  </si>
  <si>
    <t>Zagęszczarka</t>
  </si>
  <si>
    <t>Piła do drewna</t>
  </si>
  <si>
    <t>Ubijak LT-70</t>
  </si>
  <si>
    <t>Rozdrabniacz do gałęzi</t>
  </si>
  <si>
    <t>Zbiornik emulsji</t>
  </si>
  <si>
    <t>Głowica do ścinania poboczy 5P90</t>
  </si>
  <si>
    <t>Głowica do czyszczenia i pogłębiania rowów</t>
  </si>
  <si>
    <t>Pług wirnikowy S-245P</t>
  </si>
  <si>
    <t>Ramię hydrauliczne TSE58</t>
  </si>
  <si>
    <t>Frez do pni SFL35</t>
  </si>
  <si>
    <t>Głowica do cięcia krzaków TR-13</t>
  </si>
  <si>
    <t>Głowica do koszenia traw TN120</t>
  </si>
  <si>
    <t>Podajnik hydrauliczny</t>
  </si>
  <si>
    <t>Pług do odśnieżania</t>
  </si>
  <si>
    <t>Zamiatarka</t>
  </si>
  <si>
    <t>Głowica tarczowa do cięcia gałęzi</t>
  </si>
  <si>
    <t>Ładowacz czołowy T-17</t>
  </si>
  <si>
    <t>Kosiarka bijakowa KORNIK</t>
  </si>
  <si>
    <t xml:space="preserve">nazwa  </t>
  </si>
  <si>
    <t>suma ubezpieczenia</t>
  </si>
  <si>
    <t>nieznany</t>
  </si>
  <si>
    <t>1,21 km</t>
  </si>
  <si>
    <t>p.poż. - gaśnice proszkowe 2 szt., 1 drzwi, kraty okienne od ulicy, monitoring zewnętrzny, system alarmowy</t>
  </si>
  <si>
    <t>p.poż. - gaśnice proszkowe 2 szt., 1 drzwi, 1 hydrant, monitoring zewnętrzny, system alarmowy</t>
  </si>
  <si>
    <t>p.poż. - gaśnice proszkowe 2 szt., monitoring zewnętrzny, system alarmowy</t>
  </si>
  <si>
    <t>Jednostka prowadzi działania z zakresu 
upowszechniania kultury i turystyki</t>
  </si>
  <si>
    <t>pomoc społeczna z zakwaterowaniem dla osób w podeszłym wieku całodobowa opieka nad osobami starszymi</t>
  </si>
  <si>
    <t>działaność związana ze sportem- prowadzeniem obiektów sportowych i rekreacyjnych</t>
  </si>
  <si>
    <t xml:space="preserve"> Zespół Szkół w Działoszynie</t>
  </si>
  <si>
    <t xml:space="preserve"> Placówka Opiekuńczo - wychowawcza Typu Rodzinnego</t>
  </si>
  <si>
    <t>Powiatowa Pływalnia</t>
  </si>
  <si>
    <t>ok 200 m od rzeki</t>
  </si>
  <si>
    <t>Specjalny Ośrodek Szkolno-Wychowawczy w Działoszynie, ul. Grota Roweckiego 2, 98-355 Działoszyn</t>
  </si>
  <si>
    <t>suma ubezpieczenia (wg wartości księgowej brutto)</t>
  </si>
  <si>
    <t>łącznie</t>
  </si>
  <si>
    <t>Powiatowa Pływalnia w Pajęcznie</t>
  </si>
  <si>
    <t>Środowiskowy Dom Samopomocy w Bobrownikach</t>
  </si>
  <si>
    <t>Zespół Szkół w Działoszynie</t>
  </si>
  <si>
    <t>Powiatowe Centrum Pomocy Rodzinie</t>
  </si>
  <si>
    <t>Powiatowy Inspektorat Nadzoru Budowlanego</t>
  </si>
  <si>
    <t>98-355 Działoszyn, ul. Zamkowa 23</t>
  </si>
  <si>
    <t xml:space="preserve">1 km </t>
  </si>
  <si>
    <t>zły</t>
  </si>
  <si>
    <t xml:space="preserve">dostateczny </t>
  </si>
  <si>
    <t>588,51 m3</t>
  </si>
  <si>
    <t>dosteteczny</t>
  </si>
  <si>
    <t>368,81 m3</t>
  </si>
  <si>
    <t>p.poż. - gaśnice proszkowe 2 szt., 3 dzrwi, monitoring zewnętrzny, system alarmowy</t>
  </si>
  <si>
    <t>p.poż. - gaśnice proszkowe 2 szt., 3 drzwi, monitoring zewnętrzny, system alarmowy</t>
  </si>
  <si>
    <t>Wiata</t>
  </si>
  <si>
    <t>Wiata przystankowa</t>
  </si>
  <si>
    <t xml:space="preserve">dz. Nr ewid. 279/6 obręb Stróża gm. Rząśnia </t>
  </si>
  <si>
    <t>szszkło</t>
  </si>
  <si>
    <t xml:space="preserve">nie </t>
  </si>
  <si>
    <t>17,2m3</t>
  </si>
  <si>
    <t>ogrodzenie</t>
  </si>
  <si>
    <t>98-337 Strzelce Wielkie ul Pajęczańska 13</t>
  </si>
  <si>
    <t>metalowo - betonowy</t>
  </si>
  <si>
    <t xml:space="preserve">nie występuje </t>
  </si>
  <si>
    <t xml:space="preserve">brak </t>
  </si>
  <si>
    <t xml:space="preserve">   Powiatowy Urząd Pracy </t>
  </si>
  <si>
    <t>gaśnice proszkowe,rolety okienne zewnętrzne, kraty w oknach, drzwi antywłamaniowe w serwerowni,dozór-monitoring,kamery</t>
  </si>
  <si>
    <t>I piętro budynku instalacja elektryczna do wymiany</t>
  </si>
  <si>
    <t>do wymiany</t>
  </si>
  <si>
    <t>do poprawienia</t>
  </si>
  <si>
    <t>23 gaśnice, monitoring, czujniki ruchu, kraty w gabinetach na parterze</t>
  </si>
  <si>
    <t>częściowo</t>
  </si>
  <si>
    <t>nie dityczy</t>
  </si>
  <si>
    <t>1.km</t>
  </si>
  <si>
    <t xml:space="preserve">system alarmowy+całodobowy monitoring, 4 szt. dzrwi wejściowych plastikowych, zamki w drzwiach przeciwwłamaniowe, okratowane okna w piwnicach, kraty na I piętrze  w 3 oknach zabezpieczają wejście z dachu na korytarz szkolny,  w 3 salach komputerowych zamontowano kraty na drzwiach, w drzwiach zamki przeciwwłamaniowe typu Gerda, dodatkowo 6 hydrantów na korytarzach i 5 gaśnic proszkowych. </t>
  </si>
  <si>
    <t>po wymianie 2009</t>
  </si>
  <si>
    <t>budynek mieszkalny (połowa bliźniaka)</t>
  </si>
  <si>
    <t>po remoncie budynek będzie przeznaczony na cele oświatowe</t>
  </si>
  <si>
    <t>około 1980</t>
  </si>
  <si>
    <t>2 szt. drzwi wejściowych, zamki w drzwiach</t>
  </si>
  <si>
    <t>98-355 Działoszyn ul. Dmowskiego 2</t>
  </si>
  <si>
    <t>stropodach kryty  papą</t>
  </si>
  <si>
    <t>zła</t>
  </si>
  <si>
    <t>monitoring, drzwi drewniane z zamkiem, gaśnice proszkowe</t>
  </si>
  <si>
    <t>DOBRA</t>
  </si>
  <si>
    <t>NIE WYSTĘPUJE</t>
  </si>
  <si>
    <t>monitoring, gaśnice proszkowe, zakratowane okna, drzwi metalowe z zamkiem</t>
  </si>
  <si>
    <t>monitoring całodobowy, wewnętrzne oświetlenie ewakuacyjne, gaśnice proszkowe, urządzenie alarmowe (przyzywowe), wewnętrzna instalacja hydrantowo – przeciwpożarowa, instalacja odgromowa, kraty w pomieszczeniach magazynowych, drzwi zewnętrzne aluminiowe i PCV z zamkiem, całodobowy nadzór pracowniczy</t>
  </si>
  <si>
    <t xml:space="preserve">sygnalizator świetlny i dźwiękowy, drzwi stalowe z zamkiem </t>
  </si>
  <si>
    <t>BRAK</t>
  </si>
  <si>
    <t>gaśnica typu GP-1x-N 1 szt, gaśnica typu GP-6X-ABC 1 szt, drzwi antywłamaniowe</t>
  </si>
  <si>
    <t>db</t>
  </si>
  <si>
    <t>bdb</t>
  </si>
  <si>
    <t xml:space="preserve">monitoring wizyjny, system alarmowy czuły na ruch,gaśnice, hydrant z ważnymi przeglądami,  pomieszczenia biurowe rolety okienne oraz drzwi antywłamaniowe </t>
  </si>
  <si>
    <t>konstrukcja drewniana pokryta blachą dotyczy hali basenowej , pomieszczenia szatniowo sanitarne - żelbet papa</t>
  </si>
  <si>
    <t xml:space="preserve">brak informacji </t>
  </si>
  <si>
    <t xml:space="preserve">kratownice w oknach </t>
  </si>
  <si>
    <t xml:space="preserve">pustak ,cegła </t>
  </si>
  <si>
    <t xml:space="preserve">żelbet </t>
  </si>
  <si>
    <t xml:space="preserve">żelbet, pokryty papą </t>
  </si>
  <si>
    <t>SUMA:</t>
  </si>
  <si>
    <t>Powiatowa Biblioteka Publiczna</t>
  </si>
  <si>
    <t>Placówka Opiekuńczo- wychowawcza Typu rodzinnego w Kiedosach</t>
  </si>
  <si>
    <t>Mienie pracownicze</t>
  </si>
  <si>
    <t>Zbiory bibioteczne</t>
  </si>
  <si>
    <t>Maszyny do robót drogowych</t>
  </si>
  <si>
    <t>Sprzęt elektroniczny przenośny</t>
  </si>
  <si>
    <t>Sprzęt elektroniczny stacjonarny</t>
  </si>
  <si>
    <t>Środki trwałe, wyposażenie</t>
  </si>
  <si>
    <t>Jednostka</t>
  </si>
  <si>
    <t>Tabela nr 4 - Wykaz mienia w Powiecie Pajęczańskim</t>
  </si>
  <si>
    <t>Powiatowy Inspektorat Nadzoru Budowlanego, ul. Sienkiewicza 5, 98-330 Pajęczno</t>
  </si>
  <si>
    <t>Centum Usług Wspólnych, ul. Sienkiewicza 5, 98-330 Pajęczno</t>
  </si>
  <si>
    <t>387469180</t>
  </si>
  <si>
    <t>do wymiany 1/4 stolarki okiennej i drzwi</t>
  </si>
  <si>
    <t>dostateczny( do remontu)</t>
  </si>
  <si>
    <t>`</t>
  </si>
  <si>
    <t>drobne roboty murarskie</t>
  </si>
  <si>
    <t>Kosiarka bijakowa na wysięgniku EAGLE 300/52</t>
  </si>
  <si>
    <t>Rozsiewacz-posypywarka MR-3</t>
  </si>
  <si>
    <t>Kosiarka bijakowa tylno-boczna MB170LW</t>
  </si>
  <si>
    <t>Pług odśnieżny ciągnikowy hydrauliczny PW2600</t>
  </si>
  <si>
    <t>Kosiarka bijakowa boczna MB200 R</t>
  </si>
  <si>
    <t xml:space="preserve">  Remont wewnątrz budynku na piętrze w 2023 roku  - 1. płyta KG klejona do ściany. Gipsowanie i szlifowanie łączeń – 11 750 zł  2. Ścianka z KG na stelażu podwójnym – 3000 zł 3. Sufity podwieszane z KG na stelażu – 23 000 zł 4. Wymiana paneli podłogowych – 14 500 zł 5. Malowanie lamperii farbą – 1500 zł 6. Gruntowanie, malowanie ścian oraz sufitu – 11 400 zł 7. Wymiana 14 okien i 14 parapetów – 20 100 zł 8. Wykonanie obróbki okien i parapetów 4000 zł 9. Remont całej łazienki – 24 070,37 zł 10. WC toaleta – 550 zł 11. Umywalka 350 zł 12. Bateria – 200 zł 13. Tafla szkła (k. otwarta) – 2500 14. Odpływ liniowy – 550 15. Glazura – 60 zł za m2 16. Wymiana drzwi – 5300 zł 19. Ściąganie i zakładanie grzejników – 250 20. Czyszczenie i malowanie futryn – 500 zł 21. Zabezpieczenia oraz oklejanie drzwi, parapetów oraz okien folią ochronną – 1000 zł Łączny koszt remontu: 130 000 zł (brutto) 120 370,37 zł (netto) W roku 2023 – Kompleksowa wymiana instalacji elektrycznej, przegląd, serwis i naprawa kotła C.O. , instalacja monitoringu wewnętrznego i zewnętrznego – całkowity koszt 64 144,50 zł (brutto) 52 150,00 zł (netto)</t>
  </si>
  <si>
    <t>W 2022  roku wykonano fotowoltaikę.</t>
  </si>
  <si>
    <t>modernizacjia budynku szkoły i sali gimnastycznej</t>
  </si>
  <si>
    <t>67 127 , 09 zł</t>
  </si>
  <si>
    <t>W latach 2003-2014  budynek przeszedł gruntowny remont.   Wymieniono dachy, przeprowadzono  termoizolację, wymieniono stolarkę okienną, wymieniono piec co. Przeprowadzono remont kotłowni i instalacji c.o. Budynek wyposażono w solary. Przeprowadzono wiele innych drobnych remontów wynikających z dostosowania budynku do potrzeb działalności naszej placówki. W 2021 roku wybudowano kotłownię gazową.</t>
  </si>
  <si>
    <t>6920Z</t>
  </si>
  <si>
    <t>DZIAŁALNOŚĆ RACHUNKOWO-KSIĘGOWA; DORADZTWO PODATKOWE</t>
  </si>
  <si>
    <t>Centrum Usług Wspólnych</t>
  </si>
  <si>
    <t>suma ubezpieczenia wg wartości odtworzeniowej wyliczona w oparciu średnią cenę za 1 m² powierzchni użytkowej okreslonej na podstawie średniego wskaźnika określonego w Biuletynie cen ubezpieczeniowych za I I półrocze 2024 roku (Sekocenbud)</t>
  </si>
  <si>
    <t>budowla</t>
  </si>
  <si>
    <t>Budowle</t>
  </si>
  <si>
    <t>Budynki wg wartości księgowej brutto</t>
  </si>
  <si>
    <t>Budynki wg wartości odtworzeniowej</t>
  </si>
  <si>
    <t>suma</t>
  </si>
  <si>
    <t>l. szkód zgłoszonych</t>
  </si>
  <si>
    <t>kwota wypłat</t>
  </si>
  <si>
    <t>rezerwy</t>
  </si>
  <si>
    <t>Razem</t>
  </si>
  <si>
    <t>l. szkód wypłaconych</t>
  </si>
  <si>
    <t>15.08.2023 - 25.06.2024</t>
  </si>
  <si>
    <t>15.08.2022 - 14.08.2023</t>
  </si>
  <si>
    <t>15.08.2021 - 14.08.2022</t>
  </si>
  <si>
    <t>15.08.2020 - 14.08.2021</t>
  </si>
  <si>
    <t>Szkodowość Powiatu Pajęczańskiego z dn. 25 czerwca 2024 r.</t>
  </si>
  <si>
    <t>MIENIE</t>
  </si>
  <si>
    <t>ODPOWIEDZIALNOŚĆ CYWILNA</t>
  </si>
  <si>
    <t>SZKODY MAJĄTKOWE</t>
  </si>
  <si>
    <t>L.p</t>
  </si>
  <si>
    <t xml:space="preserve">DATA SZKODY </t>
  </si>
  <si>
    <t xml:space="preserve">PRZYCZYNA </t>
  </si>
  <si>
    <t xml:space="preserve">WYPLACONO </t>
  </si>
  <si>
    <t xml:space="preserve">AKTUALNA REZERWA BRUTTO </t>
  </si>
  <si>
    <t>2020-2021</t>
  </si>
  <si>
    <t>90 - nienależyte administrowanie drogami publicznymi</t>
  </si>
  <si>
    <t>68 - uderzenie pojazdu</t>
  </si>
  <si>
    <t>107 - niewłaściwe działanie człowieka</t>
  </si>
  <si>
    <t>52 - przepięcie</t>
  </si>
  <si>
    <t>2021-2022</t>
  </si>
  <si>
    <t>162 - niewłaściwie prowadzona działalność</t>
  </si>
  <si>
    <t>2022-2023</t>
  </si>
  <si>
    <t>53 - deszcz nawalny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</si>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</sst>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7" formatCode="#,##0.00&quot; zł&quot;"/>
    <numFmt numFmtId="168" formatCode="0.000%"/>
    <numFmt numFmtId="169" formatCode="&quot; &quot;* #,##0.00&quot; &quot;;&quot;-&quot;* #,##0.00&quot; &quot;;&quot; &quot;* &quot;-&quot;#&quot; &quot;;&quot; &quot;@&quot; &quot;"/>
    <numFmt numFmtId="170" formatCode="dd&quot;.&quot;mm&quot;.&quot;yyyy"/>
    <numFmt numFmtId="171" formatCode="#,##0.00&quot; &quot;[$zł]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</font>
    <font>
      <i/>
      <sz val="14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sz val="14"/>
      <color indexed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Cambria"/>
      <family val="1"/>
      <charset val="238"/>
      <scheme val="major"/>
    </font>
    <font>
      <sz val="11"/>
      <color rgb="FF000000"/>
      <name val="Liberation Sans1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Liberation Serif"/>
      <family val="1"/>
      <charset val="238"/>
    </font>
    <font>
      <b/>
      <sz val="11"/>
      <color rgb="FF000000"/>
      <name val="Aptos Narrow"/>
      <family val="2"/>
    </font>
    <font>
      <sz val="10"/>
      <color rgb="FF000000"/>
      <name val="Liberation Sans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8" tint="0.79998168889431442"/>
        <bgColor rgb="FFFF8000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FFFF00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43" fillId="0" borderId="0"/>
    <xf numFmtId="169" fontId="43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1" fillId="5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44" fontId="21" fillId="0" borderId="4" xfId="0" applyNumberFormat="1" applyFont="1" applyBorder="1" applyAlignment="1">
      <alignment vertical="center" wrapText="1"/>
    </xf>
    <xf numFmtId="0" fontId="21" fillId="5" borderId="5" xfId="0" applyFont="1" applyFill="1" applyBorder="1" applyAlignment="1">
      <alignment horizontal="center" vertical="center" wrapText="1"/>
    </xf>
    <xf numFmtId="44" fontId="21" fillId="0" borderId="1" xfId="0" applyNumberFormat="1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164" fontId="22" fillId="5" borderId="4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 wrapText="1"/>
    </xf>
    <xf numFmtId="49" fontId="20" fillId="0" borderId="6" xfId="0" quotePrefix="1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0" fillId="0" borderId="0" xfId="3" applyFont="1"/>
    <xf numFmtId="0" fontId="2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164" fontId="21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164" fontId="21" fillId="4" borderId="0" xfId="3" applyNumberFormat="1" applyFont="1" applyFill="1" applyAlignment="1">
      <alignment horizontal="right"/>
    </xf>
    <xf numFmtId="0" fontId="28" fillId="0" borderId="0" xfId="3" applyFont="1" applyAlignment="1">
      <alignment horizontal="center" vertical="center"/>
    </xf>
    <xf numFmtId="0" fontId="21" fillId="0" borderId="0" xfId="3" applyFont="1"/>
    <xf numFmtId="0" fontId="21" fillId="0" borderId="0" xfId="3" applyFont="1" applyAlignment="1">
      <alignment horizontal="center" vertical="center" wrapText="1"/>
    </xf>
    <xf numFmtId="0" fontId="3" fillId="0" borderId="0" xfId="3"/>
    <xf numFmtId="164" fontId="28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29" fillId="5" borderId="6" xfId="3" applyFont="1" applyFill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left" vertical="center" wrapText="1"/>
    </xf>
    <xf numFmtId="164" fontId="24" fillId="8" borderId="6" xfId="3" applyNumberFormat="1" applyFont="1" applyFill="1" applyBorder="1" applyAlignment="1">
      <alignment horizontal="right" vertical="center" wrapText="1"/>
    </xf>
    <xf numFmtId="0" fontId="23" fillId="0" borderId="6" xfId="3" applyFont="1" applyBorder="1" applyAlignment="1" applyProtection="1">
      <alignment horizontal="center" vertical="center" wrapText="1"/>
      <protection locked="0" hidden="1"/>
    </xf>
    <xf numFmtId="0" fontId="24" fillId="0" borderId="6" xfId="3" applyFont="1" applyBorder="1" applyAlignment="1">
      <alignment vertical="center" wrapText="1"/>
    </xf>
    <xf numFmtId="0" fontId="24" fillId="4" borderId="6" xfId="3" applyFont="1" applyFill="1" applyBorder="1" applyAlignment="1">
      <alignment horizontal="center" vertical="center" wrapText="1"/>
    </xf>
    <xf numFmtId="0" fontId="24" fillId="4" borderId="6" xfId="3" applyFont="1" applyFill="1" applyBorder="1" applyAlignment="1">
      <alignment horizontal="left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24" fillId="4" borderId="6" xfId="3" applyFont="1" applyFill="1" applyBorder="1" applyAlignment="1">
      <alignment vertical="center" wrapText="1"/>
    </xf>
    <xf numFmtId="0" fontId="3" fillId="4" borderId="0" xfId="3" applyFill="1"/>
    <xf numFmtId="4" fontId="23" fillId="4" borderId="6" xfId="3" applyNumberFormat="1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/>
    </xf>
    <xf numFmtId="4" fontId="23" fillId="0" borderId="6" xfId="3" applyNumberFormat="1" applyFont="1" applyBorder="1" applyAlignment="1">
      <alignment horizontal="center" vertical="center" wrapText="1"/>
    </xf>
    <xf numFmtId="0" fontId="19" fillId="0" borderId="0" xfId="3" applyFont="1"/>
    <xf numFmtId="4" fontId="23" fillId="4" borderId="6" xfId="3" applyNumberFormat="1" applyFont="1" applyFill="1" applyBorder="1" applyAlignment="1">
      <alignment vertical="center" wrapText="1"/>
    </xf>
    <xf numFmtId="0" fontId="19" fillId="4" borderId="0" xfId="3" applyFont="1" applyFill="1"/>
    <xf numFmtId="0" fontId="15" fillId="0" borderId="1" xfId="3" applyFont="1" applyBorder="1" applyAlignment="1" applyProtection="1">
      <alignment horizontal="center" vertical="center" wrapText="1"/>
      <protection locked="0" hidden="1"/>
    </xf>
    <xf numFmtId="0" fontId="31" fillId="4" borderId="6" xfId="7" applyFont="1" applyFill="1" applyBorder="1" applyAlignment="1">
      <alignment horizontal="center" vertical="center" wrapText="1"/>
    </xf>
    <xf numFmtId="0" fontId="31" fillId="4" borderId="6" xfId="7" applyFont="1" applyFill="1" applyBorder="1" applyAlignment="1">
      <alignment horizontal="left" vertical="center" wrapText="1"/>
    </xf>
    <xf numFmtId="0" fontId="32" fillId="4" borderId="6" xfId="7" applyFont="1" applyFill="1" applyBorder="1" applyAlignment="1" applyProtection="1">
      <alignment horizontal="center" vertical="center" wrapText="1"/>
      <protection locked="0" hidden="1"/>
    </xf>
    <xf numFmtId="0" fontId="29" fillId="5" borderId="10" xfId="3" applyFont="1" applyFill="1" applyBorder="1" applyAlignment="1">
      <alignment horizontal="center" vertical="center" wrapText="1"/>
    </xf>
    <xf numFmtId="0" fontId="24" fillId="0" borderId="10" xfId="3" applyFont="1" applyBorder="1" applyAlignment="1">
      <alignment horizontal="left" vertical="center" wrapText="1"/>
    </xf>
    <xf numFmtId="0" fontId="24" fillId="0" borderId="10" xfId="3" applyFont="1" applyBorder="1" applyAlignment="1">
      <alignment horizontal="center" vertical="center" wrapText="1"/>
    </xf>
    <xf numFmtId="8" fontId="24" fillId="8" borderId="10" xfId="3" applyNumberFormat="1" applyFont="1" applyFill="1" applyBorder="1" applyAlignment="1">
      <alignment horizontal="right" vertical="center"/>
    </xf>
    <xf numFmtId="4" fontId="23" fillId="0" borderId="10" xfId="3" applyNumberFormat="1" applyFont="1" applyBorder="1" applyAlignment="1">
      <alignment horizontal="center" vertical="center" wrapText="1"/>
    </xf>
    <xf numFmtId="0" fontId="24" fillId="0" borderId="11" xfId="3" applyFont="1" applyBorder="1" applyAlignment="1">
      <alignment horizontal="left" vertical="center" wrapText="1"/>
    </xf>
    <xf numFmtId="0" fontId="24" fillId="0" borderId="10" xfId="3" applyFont="1" applyBorder="1" applyAlignment="1">
      <alignment horizontal="center" vertical="center"/>
    </xf>
    <xf numFmtId="0" fontId="9" fillId="9" borderId="15" xfId="3" applyFont="1" applyFill="1" applyBorder="1" applyAlignment="1">
      <alignment horizontal="left" vertical="center" wrapText="1"/>
    </xf>
    <xf numFmtId="0" fontId="9" fillId="9" borderId="15" xfId="3" applyFont="1" applyFill="1" applyBorder="1" applyAlignment="1">
      <alignment horizontal="center" vertical="center" wrapText="1"/>
    </xf>
    <xf numFmtId="167" fontId="9" fillId="10" borderId="15" xfId="3" applyNumberFormat="1" applyFont="1" applyFill="1" applyBorder="1" applyAlignment="1">
      <alignment horizontal="right" vertical="center" wrapText="1"/>
    </xf>
    <xf numFmtId="4" fontId="8" fillId="9" borderId="15" xfId="3" applyNumberFormat="1" applyFont="1" applyFill="1" applyBorder="1" applyAlignment="1">
      <alignment horizontal="center" vertical="center" wrapText="1"/>
    </xf>
    <xf numFmtId="0" fontId="11" fillId="9" borderId="15" xfId="3" applyFont="1" applyFill="1" applyBorder="1" applyAlignment="1">
      <alignment horizontal="center" vertical="center" wrapText="1"/>
    </xf>
    <xf numFmtId="0" fontId="8" fillId="9" borderId="15" xfId="3" applyFont="1" applyFill="1" applyBorder="1" applyAlignment="1">
      <alignment horizontal="center" vertical="center" wrapText="1"/>
    </xf>
    <xf numFmtId="0" fontId="33" fillId="9" borderId="15" xfId="3" applyFont="1" applyFill="1" applyBorder="1" applyAlignment="1">
      <alignment horizontal="center" vertical="center" wrapText="1"/>
    </xf>
    <xf numFmtId="4" fontId="24" fillId="4" borderId="6" xfId="3" applyNumberFormat="1" applyFont="1" applyFill="1" applyBorder="1" applyAlignment="1">
      <alignment horizontal="center" vertical="center" wrapText="1"/>
    </xf>
    <xf numFmtId="0" fontId="7" fillId="9" borderId="15" xfId="3" applyFont="1" applyFill="1" applyBorder="1" applyAlignment="1">
      <alignment horizontal="center" vertical="center" wrapText="1"/>
    </xf>
    <xf numFmtId="4" fontId="34" fillId="9" borderId="15" xfId="3" applyNumberFormat="1" applyFont="1" applyFill="1" applyBorder="1" applyAlignment="1">
      <alignment horizontal="center" vertical="center" wrapText="1"/>
    </xf>
    <xf numFmtId="0" fontId="35" fillId="9" borderId="15" xfId="3" applyFont="1" applyFill="1" applyBorder="1" applyAlignment="1">
      <alignment horizontal="center" vertical="center" wrapText="1"/>
    </xf>
    <xf numFmtId="0" fontId="24" fillId="5" borderId="6" xfId="3" applyFont="1" applyFill="1" applyBorder="1"/>
    <xf numFmtId="164" fontId="23" fillId="2" borderId="6" xfId="3" applyNumberFormat="1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4" fontId="29" fillId="6" borderId="6" xfId="3" applyNumberFormat="1" applyFont="1" applyFill="1" applyBorder="1" applyAlignment="1">
      <alignment horizontal="right" vertical="center" wrapText="1"/>
    </xf>
    <xf numFmtId="0" fontId="24" fillId="2" borderId="6" xfId="3" applyFont="1" applyFill="1" applyBorder="1" applyAlignment="1">
      <alignment vertical="center"/>
    </xf>
    <xf numFmtId="0" fontId="24" fillId="2" borderId="6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164" fontId="16" fillId="0" borderId="0" xfId="3" applyNumberFormat="1" applyFont="1" applyAlignment="1">
      <alignment horizontal="center" vertical="center" wrapText="1"/>
    </xf>
    <xf numFmtId="164" fontId="17" fillId="0" borderId="0" xfId="3" applyNumberFormat="1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164" fontId="13" fillId="4" borderId="0" xfId="3" applyNumberFormat="1" applyFont="1" applyFill="1" applyAlignment="1">
      <alignment horizontal="right"/>
    </xf>
    <xf numFmtId="0" fontId="15" fillId="0" borderId="0" xfId="3" applyFont="1" applyAlignment="1">
      <alignment horizontal="center" vertical="center"/>
    </xf>
    <xf numFmtId="0" fontId="13" fillId="0" borderId="0" xfId="3" applyFont="1"/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164" fontId="13" fillId="0" borderId="0" xfId="3" applyNumberFormat="1" applyFont="1" applyAlignment="1">
      <alignment horizontal="center" vertical="center"/>
    </xf>
    <xf numFmtId="164" fontId="15" fillId="0" borderId="0" xfId="3" applyNumberFormat="1" applyFont="1" applyAlignment="1">
      <alignment horizontal="center" vertical="center"/>
    </xf>
    <xf numFmtId="0" fontId="3" fillId="0" borderId="0" xfId="7" applyProtection="1">
      <protection hidden="1"/>
    </xf>
    <xf numFmtId="164" fontId="14" fillId="0" borderId="0" xfId="7" applyNumberFormat="1" applyFont="1" applyAlignment="1" applyProtection="1">
      <alignment horizontal="right" vertical="center"/>
      <protection hidden="1"/>
    </xf>
    <xf numFmtId="164" fontId="14" fillId="0" borderId="0" xfId="7" applyNumberFormat="1" applyFont="1" applyProtection="1">
      <protection hidden="1"/>
    </xf>
    <xf numFmtId="0" fontId="14" fillId="0" borderId="0" xfId="7" applyFont="1" applyProtection="1">
      <protection hidden="1"/>
    </xf>
    <xf numFmtId="0" fontId="14" fillId="0" borderId="0" xfId="7" applyFont="1" applyAlignment="1" applyProtection="1">
      <alignment horizontal="center"/>
      <protection hidden="1"/>
    </xf>
    <xf numFmtId="164" fontId="3" fillId="0" borderId="0" xfId="7" applyNumberFormat="1" applyProtection="1">
      <protection hidden="1"/>
    </xf>
    <xf numFmtId="164" fontId="14" fillId="0" borderId="9" xfId="7" applyNumberFormat="1" applyFont="1" applyBorder="1" applyAlignment="1" applyProtection="1">
      <alignment horizontal="right" vertical="center" wrapText="1"/>
      <protection hidden="1"/>
    </xf>
    <xf numFmtId="164" fontId="14" fillId="4" borderId="16" xfId="7" applyNumberFormat="1" applyFont="1" applyFill="1" applyBorder="1" applyAlignment="1">
      <alignment horizontal="right" vertical="center"/>
    </xf>
    <xf numFmtId="164" fontId="14" fillId="0" borderId="9" xfId="7" applyNumberFormat="1" applyFont="1" applyBorder="1" applyAlignment="1" applyProtection="1">
      <alignment horizontal="right" vertical="center"/>
      <protection hidden="1"/>
    </xf>
    <xf numFmtId="164" fontId="14" fillId="0" borderId="9" xfId="7" applyNumberFormat="1" applyFont="1" applyBorder="1" applyAlignment="1">
      <alignment horizontal="right" vertical="center"/>
    </xf>
    <xf numFmtId="0" fontId="14" fillId="4" borderId="6" xfId="7" applyFont="1" applyFill="1" applyBorder="1" applyAlignment="1">
      <alignment vertical="center" wrapText="1"/>
    </xf>
    <xf numFmtId="164" fontId="14" fillId="0" borderId="6" xfId="7" applyNumberFormat="1" applyFont="1" applyBorder="1" applyAlignment="1" applyProtection="1">
      <alignment horizontal="right" vertical="center" wrapText="1"/>
      <protection hidden="1"/>
    </xf>
    <xf numFmtId="164" fontId="14" fillId="0" borderId="14" xfId="7" applyNumberFormat="1" applyFont="1" applyBorder="1" applyAlignment="1">
      <alignment horizontal="right" vertical="center"/>
    </xf>
    <xf numFmtId="164" fontId="14" fillId="0" borderId="6" xfId="7" applyNumberFormat="1" applyFont="1" applyBorder="1" applyAlignment="1" applyProtection="1">
      <alignment horizontal="right" vertical="center"/>
      <protection hidden="1"/>
    </xf>
    <xf numFmtId="164" fontId="14" fillId="0" borderId="6" xfId="7" applyNumberFormat="1" applyFont="1" applyBorder="1" applyAlignment="1">
      <alignment horizontal="right" vertical="center"/>
    </xf>
    <xf numFmtId="0" fontId="14" fillId="0" borderId="6" xfId="7" applyFont="1" applyBorder="1" applyAlignment="1">
      <alignment vertical="center" wrapText="1"/>
    </xf>
    <xf numFmtId="168" fontId="3" fillId="0" borderId="0" xfId="7" applyNumberFormat="1" applyProtection="1">
      <protection hidden="1"/>
    </xf>
    <xf numFmtId="164" fontId="14" fillId="0" borderId="14" xfId="7" applyNumberFormat="1" applyFont="1" applyBorder="1" applyAlignment="1">
      <alignment horizontal="right" vertical="center" wrapText="1"/>
    </xf>
    <xf numFmtId="164" fontId="14" fillId="0" borderId="14" xfId="3" applyNumberFormat="1" applyFont="1" applyBorder="1" applyAlignment="1">
      <alignment horizontal="right" vertical="center"/>
    </xf>
    <xf numFmtId="164" fontId="14" fillId="0" borderId="6" xfId="3" applyNumberFormat="1" applyFont="1" applyBorder="1" applyAlignment="1" applyProtection="1">
      <alignment horizontal="right" vertical="center"/>
      <protection hidden="1"/>
    </xf>
    <xf numFmtId="4" fontId="14" fillId="0" borderId="6" xfId="7" applyNumberFormat="1" applyFont="1" applyBorder="1" applyAlignment="1" applyProtection="1">
      <alignment horizontal="right" vertical="center"/>
      <protection hidden="1"/>
    </xf>
    <xf numFmtId="0" fontId="39" fillId="0" borderId="17" xfId="7" applyFont="1" applyBorder="1" applyAlignment="1" applyProtection="1">
      <alignment horizontal="right" vertical="center"/>
      <protection hidden="1"/>
    </xf>
    <xf numFmtId="0" fontId="39" fillId="0" borderId="17" xfId="7" applyFont="1" applyBorder="1" applyAlignment="1" applyProtection="1">
      <alignment vertical="center"/>
      <protection hidden="1"/>
    </xf>
    <xf numFmtId="49" fontId="20" fillId="0" borderId="6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>
      <alignment horizontal="center" vertical="center" wrapText="1"/>
    </xf>
    <xf numFmtId="0" fontId="31" fillId="0" borderId="6" xfId="7" applyFont="1" applyBorder="1" applyAlignment="1">
      <alignment horizontal="left" vertical="center" wrapText="1"/>
    </xf>
    <xf numFmtId="0" fontId="9" fillId="0" borderId="15" xfId="3" applyFont="1" applyBorder="1" applyAlignment="1">
      <alignment horizontal="left" vertical="center" wrapText="1"/>
    </xf>
    <xf numFmtId="0" fontId="40" fillId="9" borderId="15" xfId="3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/>
    </xf>
    <xf numFmtId="0" fontId="38" fillId="12" borderId="6" xfId="7" applyFont="1" applyFill="1" applyBorder="1" applyAlignment="1" applyProtection="1">
      <alignment horizontal="center" vertical="center"/>
      <protection hidden="1"/>
    </xf>
    <xf numFmtId="8" fontId="21" fillId="0" borderId="1" xfId="0" applyNumberFormat="1" applyFont="1" applyBorder="1" applyAlignment="1">
      <alignment horizontal="right" vertical="center" wrapText="1"/>
    </xf>
    <xf numFmtId="8" fontId="3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/>
    </xf>
    <xf numFmtId="0" fontId="14" fillId="4" borderId="14" xfId="7" applyFont="1" applyFill="1" applyBorder="1" applyAlignment="1">
      <alignment vertical="center" wrapText="1"/>
    </xf>
    <xf numFmtId="164" fontId="36" fillId="11" borderId="19" xfId="7" applyNumberFormat="1" applyFont="1" applyFill="1" applyBorder="1" applyAlignment="1" applyProtection="1">
      <alignment vertical="center"/>
      <protection hidden="1"/>
    </xf>
    <xf numFmtId="164" fontId="37" fillId="11" borderId="19" xfId="7" applyNumberFormat="1" applyFont="1" applyFill="1" applyBorder="1" applyAlignment="1" applyProtection="1">
      <alignment horizontal="right" vertical="center"/>
      <protection hidden="1"/>
    </xf>
    <xf numFmtId="164" fontId="36" fillId="11" borderId="19" xfId="7" applyNumberFormat="1" applyFont="1" applyFill="1" applyBorder="1" applyAlignment="1" applyProtection="1">
      <alignment horizontal="right" vertical="center"/>
      <protection hidden="1"/>
    </xf>
    <xf numFmtId="0" fontId="25" fillId="12" borderId="7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 wrapText="1"/>
    </xf>
    <xf numFmtId="0" fontId="37" fillId="12" borderId="6" xfId="7" applyFont="1" applyFill="1" applyBorder="1" applyAlignment="1" applyProtection="1">
      <alignment horizontal="center" vertical="center"/>
      <protection hidden="1"/>
    </xf>
    <xf numFmtId="164" fontId="37" fillId="12" borderId="6" xfId="7" applyNumberFormat="1" applyFont="1" applyFill="1" applyBorder="1" applyAlignment="1" applyProtection="1">
      <alignment horizontal="center" vertical="center" wrapText="1"/>
      <protection hidden="1"/>
    </xf>
    <xf numFmtId="164" fontId="24" fillId="13" borderId="6" xfId="3" applyNumberFormat="1" applyFont="1" applyFill="1" applyBorder="1" applyAlignment="1">
      <alignment horizontal="right" vertical="center" wrapText="1"/>
    </xf>
    <xf numFmtId="164" fontId="24" fillId="13" borderId="14" xfId="3" applyNumberFormat="1" applyFont="1" applyFill="1" applyBorder="1" applyAlignment="1">
      <alignment horizontal="right" vertical="center" wrapText="1"/>
    </xf>
    <xf numFmtId="167" fontId="9" fillId="14" borderId="15" xfId="3" applyNumberFormat="1" applyFont="1" applyFill="1" applyBorder="1" applyAlignment="1">
      <alignment horizontal="right" vertical="center" wrapText="1"/>
    </xf>
    <xf numFmtId="164" fontId="39" fillId="4" borderId="6" xfId="3" applyNumberFormat="1" applyFont="1" applyFill="1" applyBorder="1" applyAlignment="1">
      <alignment horizontal="right"/>
    </xf>
    <xf numFmtId="164" fontId="42" fillId="4" borderId="6" xfId="3" applyNumberFormat="1" applyFont="1" applyFill="1" applyBorder="1" applyAlignment="1">
      <alignment horizontal="right"/>
    </xf>
    <xf numFmtId="164" fontId="39" fillId="4" borderId="6" xfId="3" applyNumberFormat="1" applyFont="1" applyFill="1" applyBorder="1" applyAlignment="1">
      <alignment horizontal="right" wrapText="1"/>
    </xf>
    <xf numFmtId="0" fontId="2" fillId="0" borderId="0" xfId="8"/>
    <xf numFmtId="0" fontId="41" fillId="0" borderId="6" xfId="8" applyFont="1" applyBorder="1"/>
    <xf numFmtId="0" fontId="41" fillId="0" borderId="6" xfId="8" applyFont="1" applyBorder="1" applyAlignment="1">
      <alignment horizontal="center"/>
    </xf>
    <xf numFmtId="0" fontId="2" fillId="0" borderId="6" xfId="8" applyBorder="1"/>
    <xf numFmtId="44" fontId="2" fillId="0" borderId="6" xfId="8" applyNumberFormat="1" applyBorder="1"/>
    <xf numFmtId="44" fontId="2" fillId="0" borderId="0" xfId="8" applyNumberFormat="1"/>
    <xf numFmtId="0" fontId="41" fillId="0" borderId="6" xfId="8" applyFont="1" applyBorder="1" applyAlignment="1">
      <alignment horizontal="center" wrapText="1"/>
    </xf>
    <xf numFmtId="0" fontId="44" fillId="0" borderId="0" xfId="9" applyFont="1"/>
    <xf numFmtId="169" fontId="44" fillId="0" borderId="20" xfId="10" applyFont="1" applyBorder="1" applyAlignment="1">
      <alignment horizontal="center" vertical="center"/>
    </xf>
    <xf numFmtId="169" fontId="45" fillId="0" borderId="20" xfId="10" applyFont="1" applyBorder="1" applyAlignment="1">
      <alignment horizontal="center" vertical="center" wrapText="1"/>
    </xf>
    <xf numFmtId="0" fontId="47" fillId="0" borderId="0" xfId="9" applyFont="1" applyAlignment="1">
      <alignment horizontal="center" vertical="center" wrapText="1"/>
    </xf>
    <xf numFmtId="0" fontId="43" fillId="0" borderId="0" xfId="9"/>
    <xf numFmtId="0" fontId="43" fillId="0" borderId="20" xfId="9" applyBorder="1" applyAlignment="1">
      <alignment horizontal="center" vertical="center" wrapText="1"/>
    </xf>
    <xf numFmtId="170" fontId="43" fillId="0" borderId="20" xfId="9" applyNumberFormat="1" applyBorder="1" applyAlignment="1">
      <alignment horizontal="center" vertical="center" wrapText="1"/>
    </xf>
    <xf numFmtId="171" fontId="43" fillId="0" borderId="20" xfId="9" applyNumberFormat="1" applyBorder="1" applyAlignment="1">
      <alignment horizontal="center" vertical="center" wrapText="1"/>
    </xf>
    <xf numFmtId="164" fontId="43" fillId="0" borderId="20" xfId="9" applyNumberFormat="1" applyBorder="1" applyAlignment="1">
      <alignment horizontal="center" vertical="center" wrapText="1"/>
    </xf>
    <xf numFmtId="0" fontId="43" fillId="16" borderId="0" xfId="9" applyFill="1" applyAlignment="1">
      <alignment horizontal="center" vertical="center" wrapText="1"/>
    </xf>
    <xf numFmtId="170" fontId="43" fillId="16" borderId="0" xfId="9" applyNumberFormat="1" applyFill="1" applyAlignment="1">
      <alignment horizontal="center" vertical="center" wrapText="1"/>
    </xf>
    <xf numFmtId="171" fontId="43" fillId="16" borderId="0" xfId="9" applyNumberFormat="1" applyFill="1" applyAlignment="1">
      <alignment horizontal="center" vertical="center" wrapText="1"/>
    </xf>
    <xf numFmtId="0" fontId="46" fillId="17" borderId="20" xfId="9" applyFont="1" applyFill="1" applyBorder="1" applyAlignment="1">
      <alignment horizontal="center" vertical="center" wrapText="1"/>
    </xf>
    <xf numFmtId="2" fontId="46" fillId="17" borderId="20" xfId="9" applyNumberFormat="1" applyFont="1" applyFill="1" applyBorder="1" applyAlignment="1">
      <alignment horizontal="center" vertical="center" wrapText="1"/>
    </xf>
    <xf numFmtId="171" fontId="46" fillId="17" borderId="20" xfId="9" applyNumberFormat="1" applyFont="1" applyFill="1" applyBorder="1" applyAlignment="1">
      <alignment horizontal="center" vertical="center" wrapText="1"/>
    </xf>
    <xf numFmtId="0" fontId="29" fillId="5" borderId="6" xfId="3" applyFont="1" applyFill="1" applyBorder="1" applyAlignment="1">
      <alignment horizontal="center" vertical="center" wrapText="1"/>
    </xf>
    <xf numFmtId="0" fontId="29" fillId="5" borderId="6" xfId="3" applyFont="1" applyFill="1" applyBorder="1" applyAlignment="1">
      <alignment horizontal="center" vertical="center"/>
    </xf>
    <xf numFmtId="164" fontId="29" fillId="5" borderId="6" xfId="3" applyNumberFormat="1" applyFont="1" applyFill="1" applyBorder="1" applyAlignment="1">
      <alignment horizontal="center" vertical="center" wrapText="1"/>
    </xf>
    <xf numFmtId="164" fontId="29" fillId="5" borderId="9" xfId="3" applyNumberFormat="1" applyFont="1" applyFill="1" applyBorder="1" applyAlignment="1">
      <alignment horizontal="center" vertical="center" wrapText="1"/>
    </xf>
    <xf numFmtId="164" fontId="29" fillId="5" borderId="3" xfId="3" applyNumberFormat="1" applyFont="1" applyFill="1" applyBorder="1" applyAlignment="1">
      <alignment horizontal="center" vertical="center" wrapText="1"/>
    </xf>
    <xf numFmtId="0" fontId="29" fillId="5" borderId="9" xfId="3" applyFont="1" applyFill="1" applyBorder="1" applyAlignment="1">
      <alignment horizontal="center" vertical="center" wrapText="1"/>
    </xf>
    <xf numFmtId="0" fontId="29" fillId="5" borderId="3" xfId="3" applyFont="1" applyFill="1" applyBorder="1" applyAlignment="1">
      <alignment horizontal="center" vertical="center" wrapText="1"/>
    </xf>
    <xf numFmtId="0" fontId="29" fillId="7" borderId="9" xfId="3" applyFont="1" applyFill="1" applyBorder="1" applyAlignment="1">
      <alignment horizontal="center" vertical="center" wrapText="1"/>
    </xf>
    <xf numFmtId="0" fontId="29" fillId="7" borderId="3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29" fillId="2" borderId="6" xfId="3" applyFont="1" applyFill="1" applyBorder="1" applyAlignment="1">
      <alignment horizontal="left" vertical="center" wrapText="1"/>
    </xf>
    <xf numFmtId="0" fontId="29" fillId="5" borderId="10" xfId="3" applyFont="1" applyFill="1" applyBorder="1" applyAlignment="1">
      <alignment horizontal="center" vertical="center" wrapText="1"/>
    </xf>
    <xf numFmtId="0" fontId="29" fillId="5" borderId="18" xfId="3" applyFont="1" applyFill="1" applyBorder="1" applyAlignment="1">
      <alignment horizontal="center" vertical="center" wrapText="1"/>
    </xf>
    <xf numFmtId="0" fontId="37" fillId="11" borderId="6" xfId="7" applyFont="1" applyFill="1" applyBorder="1" applyAlignment="1" applyProtection="1">
      <alignment horizontal="center" vertical="center"/>
      <protection hidden="1"/>
    </xf>
    <xf numFmtId="0" fontId="37" fillId="11" borderId="14" xfId="7" applyFont="1" applyFill="1" applyBorder="1" applyAlignment="1" applyProtection="1">
      <alignment horizontal="center" vertical="center"/>
      <protection hidden="1"/>
    </xf>
    <xf numFmtId="0" fontId="25" fillId="0" borderId="1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" fillId="15" borderId="12" xfId="8" applyFont="1" applyFill="1" applyBorder="1" applyAlignment="1">
      <alignment horizontal="center" vertical="center"/>
    </xf>
    <xf numFmtId="0" fontId="2" fillId="15" borderId="12" xfId="8" applyFill="1" applyBorder="1" applyAlignment="1">
      <alignment horizontal="center" vertical="center"/>
    </xf>
    <xf numFmtId="0" fontId="1" fillId="15" borderId="14" xfId="8" applyFont="1" applyFill="1" applyBorder="1" applyAlignment="1">
      <alignment horizontal="center" vertical="center"/>
    </xf>
    <xf numFmtId="0" fontId="2" fillId="15" borderId="13" xfId="8" applyFill="1" applyBorder="1" applyAlignment="1">
      <alignment horizontal="center" vertical="center"/>
    </xf>
    <xf numFmtId="0" fontId="46" fillId="17" borderId="20" xfId="9" applyFont="1" applyFill="1" applyBorder="1" applyAlignment="1">
      <alignment horizontal="center" vertical="center" wrapText="1"/>
    </xf>
  </cellXfs>
  <cellStyles count="11">
    <cellStyle name="Dziesiętny 2" xfId="10" xr:uid="{48973FAD-9296-4ECC-BAD9-B4E533B0A1EE}"/>
    <cellStyle name="Hiperłącze 2" xfId="1" xr:uid="{00000000-0005-0000-0000-000000000000}"/>
    <cellStyle name="Normalny" xfId="0" builtinId="0"/>
    <cellStyle name="Normalny 2" xfId="2" xr:uid="{00000000-0005-0000-0000-000002000000}"/>
    <cellStyle name="Normalny 2 2" xfId="7" xr:uid="{00000000-0005-0000-0000-000003000000}"/>
    <cellStyle name="Normalny 3" xfId="3" xr:uid="{00000000-0005-0000-0000-000004000000}"/>
    <cellStyle name="Normalny 4" xfId="4" xr:uid="{00000000-0005-0000-0000-000005000000}"/>
    <cellStyle name="Normalny 5" xfId="8" xr:uid="{639D7E90-EC01-4970-A602-8B2DCEE56F68}"/>
    <cellStyle name="Normalny 6" xfId="9" xr:uid="{D2F12E41-FB81-489F-9238-8EE109231799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zoomScale="90" zoomScaleNormal="90" zoomScaleSheetLayoutView="100" workbookViewId="0">
      <selection activeCell="B13" sqref="B13"/>
    </sheetView>
  </sheetViews>
  <sheetFormatPr defaultRowHeight="12.75"/>
  <cols>
    <col min="1" max="1" width="5.42578125" style="2" customWidth="1"/>
    <col min="2" max="2" width="30.7109375" style="7" customWidth="1"/>
    <col min="3" max="3" width="18.42578125" style="4" customWidth="1"/>
    <col min="4" max="4" width="15.7109375" style="4" customWidth="1"/>
    <col min="5" max="5" width="14.28515625" style="4" customWidth="1"/>
    <col min="6" max="6" width="24.28515625" style="8" customWidth="1"/>
    <col min="7" max="7" width="16.140625" style="4" customWidth="1"/>
    <col min="8" max="8" width="17.5703125" style="4" customWidth="1"/>
    <col min="9" max="16384" width="9.140625" style="5"/>
  </cols>
  <sheetData>
    <row r="1" spans="1:8" s="1" customFormat="1">
      <c r="A1" s="19" t="s">
        <v>163</v>
      </c>
      <c r="B1" s="20"/>
      <c r="C1" s="21"/>
      <c r="D1" s="21"/>
      <c r="E1" s="21"/>
      <c r="F1" s="22"/>
      <c r="G1" s="23"/>
      <c r="H1" s="21"/>
    </row>
    <row r="2" spans="1:8" ht="13.5" thickBot="1">
      <c r="A2" s="20"/>
      <c r="B2" s="24"/>
      <c r="C2" s="25"/>
      <c r="D2" s="25"/>
      <c r="E2" s="25"/>
      <c r="F2" s="26"/>
      <c r="G2" s="25"/>
      <c r="H2" s="25"/>
    </row>
    <row r="3" spans="1:8" s="1" customFormat="1" ht="57.75" customHeight="1">
      <c r="A3" s="142" t="s">
        <v>164</v>
      </c>
      <c r="B3" s="143" t="s">
        <v>165</v>
      </c>
      <c r="C3" s="143" t="s">
        <v>166</v>
      </c>
      <c r="D3" s="143" t="s">
        <v>167</v>
      </c>
      <c r="E3" s="143" t="s">
        <v>168</v>
      </c>
      <c r="F3" s="144" t="s">
        <v>169</v>
      </c>
      <c r="G3" s="144" t="s">
        <v>170</v>
      </c>
      <c r="H3" s="144" t="s">
        <v>171</v>
      </c>
    </row>
    <row r="4" spans="1:8" s="1" customFormat="1" ht="48" customHeight="1">
      <c r="A4" s="133">
        <v>1</v>
      </c>
      <c r="B4" s="27" t="s">
        <v>254</v>
      </c>
      <c r="C4" s="28" t="s">
        <v>172</v>
      </c>
      <c r="D4" s="29">
        <v>151399172</v>
      </c>
      <c r="E4" s="28">
        <v>7511</v>
      </c>
      <c r="F4" s="30" t="s">
        <v>173</v>
      </c>
      <c r="G4" s="28">
        <v>74</v>
      </c>
      <c r="H4" s="28" t="s">
        <v>34</v>
      </c>
    </row>
    <row r="5" spans="1:8" s="9" customFormat="1" ht="57.75" customHeight="1">
      <c r="A5" s="133">
        <v>2</v>
      </c>
      <c r="B5" s="27" t="s">
        <v>174</v>
      </c>
      <c r="C5" s="28" t="s">
        <v>175</v>
      </c>
      <c r="D5" s="31" t="s">
        <v>176</v>
      </c>
      <c r="E5" s="28" t="s">
        <v>177</v>
      </c>
      <c r="F5" s="30" t="s">
        <v>283</v>
      </c>
      <c r="G5" s="28">
        <v>8</v>
      </c>
      <c r="H5" s="28" t="s">
        <v>34</v>
      </c>
    </row>
    <row r="6" spans="1:8" s="9" customFormat="1" ht="97.5" customHeight="1">
      <c r="A6" s="133">
        <v>3</v>
      </c>
      <c r="B6" s="27" t="s">
        <v>257</v>
      </c>
      <c r="C6" s="30" t="s">
        <v>179</v>
      </c>
      <c r="D6" s="28">
        <v>151405955</v>
      </c>
      <c r="E6" s="30" t="s">
        <v>180</v>
      </c>
      <c r="F6" s="30" t="s">
        <v>181</v>
      </c>
      <c r="G6" s="28">
        <v>23</v>
      </c>
      <c r="H6" s="28" t="s">
        <v>34</v>
      </c>
    </row>
    <row r="7" spans="1:8" s="6" customFormat="1" ht="70.5" customHeight="1">
      <c r="A7" s="133">
        <v>4</v>
      </c>
      <c r="B7" s="27" t="s">
        <v>364</v>
      </c>
      <c r="C7" s="28" t="s">
        <v>182</v>
      </c>
      <c r="D7" s="31" t="s">
        <v>183</v>
      </c>
      <c r="E7" s="31" t="s">
        <v>184</v>
      </c>
      <c r="F7" s="30" t="s">
        <v>233</v>
      </c>
      <c r="G7" s="28">
        <v>6</v>
      </c>
      <c r="H7" s="28" t="s">
        <v>34</v>
      </c>
    </row>
    <row r="8" spans="1:8" s="6" customFormat="1" ht="51">
      <c r="A8" s="133">
        <v>5</v>
      </c>
      <c r="B8" s="27" t="s">
        <v>185</v>
      </c>
      <c r="C8" s="28" t="s">
        <v>186</v>
      </c>
      <c r="D8" s="31" t="s">
        <v>187</v>
      </c>
      <c r="E8" s="32" t="s">
        <v>184</v>
      </c>
      <c r="F8" s="32" t="s">
        <v>188</v>
      </c>
      <c r="G8" s="28">
        <v>35</v>
      </c>
      <c r="H8" s="28" t="s">
        <v>34</v>
      </c>
    </row>
    <row r="9" spans="1:8" s="9" customFormat="1" ht="51">
      <c r="A9" s="133">
        <v>6</v>
      </c>
      <c r="B9" s="27" t="s">
        <v>245</v>
      </c>
      <c r="C9" s="28" t="s">
        <v>189</v>
      </c>
      <c r="D9" s="33" t="s">
        <v>190</v>
      </c>
      <c r="E9" s="31" t="s">
        <v>191</v>
      </c>
      <c r="F9" s="32" t="s">
        <v>192</v>
      </c>
      <c r="G9" s="28">
        <v>6</v>
      </c>
      <c r="H9" s="28" t="s">
        <v>34</v>
      </c>
    </row>
    <row r="10" spans="1:8" s="1" customFormat="1" ht="38.25">
      <c r="A10" s="133">
        <v>7</v>
      </c>
      <c r="B10" s="27" t="s">
        <v>193</v>
      </c>
      <c r="C10" s="28" t="s">
        <v>194</v>
      </c>
      <c r="D10" s="33" t="s">
        <v>195</v>
      </c>
      <c r="E10" s="28" t="s">
        <v>196</v>
      </c>
      <c r="F10" s="32" t="s">
        <v>197</v>
      </c>
      <c r="G10" s="28">
        <v>62</v>
      </c>
      <c r="H10" s="28">
        <v>617</v>
      </c>
    </row>
    <row r="11" spans="1:8" ht="38.25">
      <c r="A11" s="133">
        <v>8</v>
      </c>
      <c r="B11" s="27" t="s">
        <v>249</v>
      </c>
      <c r="C11" s="28" t="s">
        <v>198</v>
      </c>
      <c r="D11" s="33" t="s">
        <v>199</v>
      </c>
      <c r="E11" s="28" t="s">
        <v>196</v>
      </c>
      <c r="F11" s="32" t="s">
        <v>248</v>
      </c>
      <c r="G11" s="28">
        <v>42</v>
      </c>
      <c r="H11" s="28">
        <v>170</v>
      </c>
    </row>
    <row r="12" spans="1:8" ht="59.25" customHeight="1">
      <c r="A12" s="133">
        <v>9</v>
      </c>
      <c r="B12" s="27" t="s">
        <v>290</v>
      </c>
      <c r="C12" s="28" t="s">
        <v>200</v>
      </c>
      <c r="D12" s="31" t="s">
        <v>201</v>
      </c>
      <c r="E12" s="28" t="s">
        <v>202</v>
      </c>
      <c r="F12" s="30" t="s">
        <v>203</v>
      </c>
      <c r="G12" s="28">
        <v>73</v>
      </c>
      <c r="H12" s="28">
        <v>157</v>
      </c>
    </row>
    <row r="13" spans="1:8" ht="38.25">
      <c r="A13" s="133">
        <v>10</v>
      </c>
      <c r="B13" s="27" t="s">
        <v>204</v>
      </c>
      <c r="C13" s="28" t="s">
        <v>205</v>
      </c>
      <c r="D13" s="31" t="s">
        <v>206</v>
      </c>
      <c r="E13" s="28" t="s">
        <v>202</v>
      </c>
      <c r="F13" s="30" t="s">
        <v>207</v>
      </c>
      <c r="G13" s="28">
        <v>7</v>
      </c>
      <c r="H13" s="28">
        <v>8</v>
      </c>
    </row>
    <row r="14" spans="1:8" ht="75" customHeight="1">
      <c r="A14" s="133">
        <v>11</v>
      </c>
      <c r="B14" s="27" t="s">
        <v>208</v>
      </c>
      <c r="C14" s="28" t="s">
        <v>209</v>
      </c>
      <c r="D14" s="31" t="s">
        <v>210</v>
      </c>
      <c r="E14" s="28" t="s">
        <v>211</v>
      </c>
      <c r="F14" s="30" t="s">
        <v>284</v>
      </c>
      <c r="G14" s="28">
        <v>25</v>
      </c>
      <c r="H14" s="28">
        <v>26</v>
      </c>
    </row>
    <row r="15" spans="1:8" ht="38.25">
      <c r="A15" s="133">
        <v>12</v>
      </c>
      <c r="B15" s="27" t="s">
        <v>212</v>
      </c>
      <c r="C15" s="28" t="s">
        <v>213</v>
      </c>
      <c r="D15" s="31" t="s">
        <v>214</v>
      </c>
      <c r="E15" s="28" t="s">
        <v>191</v>
      </c>
      <c r="F15" s="128" t="s">
        <v>229</v>
      </c>
      <c r="G15" s="28">
        <v>7</v>
      </c>
      <c r="H15" s="28">
        <v>20</v>
      </c>
    </row>
    <row r="16" spans="1:8" s="1" customFormat="1" ht="25.5">
      <c r="A16" s="133">
        <v>13</v>
      </c>
      <c r="B16" s="27" t="s">
        <v>215</v>
      </c>
      <c r="C16" s="28" t="s">
        <v>216</v>
      </c>
      <c r="D16" s="31" t="s">
        <v>217</v>
      </c>
      <c r="E16" s="28" t="s">
        <v>34</v>
      </c>
      <c r="F16" s="30" t="s">
        <v>240</v>
      </c>
      <c r="G16" s="28">
        <v>4</v>
      </c>
      <c r="H16" s="28" t="s">
        <v>34</v>
      </c>
    </row>
    <row r="17" spans="1:8" ht="38.25">
      <c r="A17" s="133">
        <v>14</v>
      </c>
      <c r="B17" s="27" t="s">
        <v>218</v>
      </c>
      <c r="C17" s="28" t="s">
        <v>219</v>
      </c>
      <c r="D17" s="31" t="s">
        <v>220</v>
      </c>
      <c r="E17" s="28" t="s">
        <v>196</v>
      </c>
      <c r="F17" s="128" t="s">
        <v>252</v>
      </c>
      <c r="G17" s="28">
        <v>17</v>
      </c>
      <c r="H17" s="28" t="s">
        <v>34</v>
      </c>
    </row>
    <row r="18" spans="1:8" ht="63" customHeight="1">
      <c r="A18" s="133">
        <v>15</v>
      </c>
      <c r="B18" s="27" t="s">
        <v>235</v>
      </c>
      <c r="C18" s="28" t="s">
        <v>221</v>
      </c>
      <c r="D18" s="31" t="s">
        <v>222</v>
      </c>
      <c r="E18" s="28" t="s">
        <v>223</v>
      </c>
      <c r="F18" s="128" t="s">
        <v>285</v>
      </c>
      <c r="G18" s="28">
        <v>7</v>
      </c>
      <c r="H18" s="28" t="s">
        <v>34</v>
      </c>
    </row>
    <row r="19" spans="1:8" ht="33.75" customHeight="1">
      <c r="A19" s="133">
        <v>16</v>
      </c>
      <c r="B19" s="27" t="s">
        <v>365</v>
      </c>
      <c r="C19" s="28">
        <v>5080096570</v>
      </c>
      <c r="D19" s="31" t="s">
        <v>366</v>
      </c>
      <c r="E19" s="137" t="s">
        <v>381</v>
      </c>
      <c r="F19" s="128" t="s">
        <v>382</v>
      </c>
      <c r="G19" s="28">
        <v>9</v>
      </c>
      <c r="H19" s="28"/>
    </row>
    <row r="20" spans="1:8">
      <c r="A20" s="20"/>
      <c r="B20" s="24"/>
      <c r="C20" s="25"/>
      <c r="D20" s="25"/>
      <c r="E20" s="25"/>
      <c r="F20" s="129" t="s">
        <v>292</v>
      </c>
      <c r="G20" s="34">
        <f>SUM(G4:G19)</f>
        <v>405</v>
      </c>
      <c r="H20" s="25"/>
    </row>
    <row r="23" spans="1:8">
      <c r="G23" s="3"/>
    </row>
  </sheetData>
  <pageMargins left="0.7" right="0.7" top="0.75" bottom="0.75" header="0.3" footer="0.3"/>
  <pageSetup paperSize="9" scale="61" orientation="portrait" r:id="rId1"/>
  <ignoredErrors>
    <ignoredError sqref="D5:D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9D13-6DEE-4403-9CBD-A291D2938A96}">
  <sheetPr>
    <pageSetUpPr fitToPage="1"/>
  </sheetPr>
  <dimension ref="A1:AF37"/>
  <sheetViews>
    <sheetView tabSelected="1" zoomScale="70" zoomScaleNormal="70" zoomScaleSheetLayoutView="80" workbookViewId="0">
      <pane ySplit="4" topLeftCell="A32" activePane="bottomLeft" state="frozen"/>
      <selection pane="bottomLeft" activeCell="K37" sqref="K37"/>
    </sheetView>
  </sheetViews>
  <sheetFormatPr defaultColWidth="9.140625" defaultRowHeight="14.25"/>
  <cols>
    <col min="1" max="1" width="24.42578125" style="44" customWidth="1"/>
    <col min="2" max="2" width="4.28515625" style="101" customWidth="1"/>
    <col min="3" max="3" width="20.85546875" style="102" customWidth="1"/>
    <col min="4" max="4" width="26.140625" style="102" customWidth="1"/>
    <col min="5" max="5" width="14.140625" style="103" customWidth="1"/>
    <col min="6" max="6" width="11.85546875" style="104" customWidth="1"/>
    <col min="7" max="7" width="13.85546875" style="104" customWidth="1"/>
    <col min="8" max="8" width="14.42578125" style="101" customWidth="1"/>
    <col min="9" max="10" width="25.28515625" style="98" customWidth="1"/>
    <col min="11" max="11" width="63.28515625" style="99" customWidth="1"/>
    <col min="12" max="12" width="34.85546875" style="100" bestFit="1" customWidth="1"/>
    <col min="13" max="13" width="25.28515625" style="97" bestFit="1" customWidth="1"/>
    <col min="14" max="14" width="24.5703125" style="97" bestFit="1" customWidth="1"/>
    <col min="15" max="15" width="26.7109375" style="97" bestFit="1" customWidth="1"/>
    <col min="16" max="16" width="16.85546875" style="97" customWidth="1"/>
    <col min="17" max="17" width="18.140625" style="97" customWidth="1"/>
    <col min="18" max="18" width="18" style="97" customWidth="1"/>
    <col min="19" max="19" width="25.85546875" style="97" customWidth="1"/>
    <col min="20" max="20" width="18.140625" style="97" customWidth="1"/>
    <col min="21" max="21" width="14.85546875" style="97" customWidth="1"/>
    <col min="22" max="22" width="13.5703125" style="97" customWidth="1"/>
    <col min="23" max="23" width="17.5703125" style="97" customWidth="1"/>
    <col min="24" max="24" width="14.85546875" style="97" customWidth="1"/>
    <col min="25" max="25" width="15.140625" style="97" customWidth="1"/>
    <col min="26" max="26" width="16.5703125" style="97" customWidth="1"/>
    <col min="27" max="27" width="18.140625" style="97" customWidth="1"/>
    <col min="28" max="28" width="16.28515625" style="97" customWidth="1"/>
    <col min="29" max="29" width="16.140625" style="97" customWidth="1"/>
    <col min="30" max="30" width="15.28515625" style="97" customWidth="1"/>
    <col min="31" max="31" width="14.42578125" style="97" customWidth="1"/>
    <col min="32" max="32" width="15.85546875" style="97" customWidth="1"/>
    <col min="33" max="33" width="13.140625" style="44" customWidth="1"/>
    <col min="34" max="16384" width="9.140625" style="44"/>
  </cols>
  <sheetData>
    <row r="1" spans="1:32" ht="15">
      <c r="A1" s="35"/>
      <c r="B1" s="36" t="s">
        <v>162</v>
      </c>
      <c r="C1" s="37"/>
      <c r="D1" s="37"/>
      <c r="E1" s="38"/>
      <c r="F1" s="39"/>
      <c r="G1" s="39"/>
      <c r="H1" s="39"/>
      <c r="I1" s="40"/>
      <c r="J1" s="40"/>
      <c r="K1" s="41"/>
      <c r="L1" s="42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1:32" ht="15">
      <c r="A2" s="35"/>
      <c r="B2" s="39"/>
      <c r="C2" s="37"/>
      <c r="D2" s="37"/>
      <c r="E2" s="38"/>
      <c r="F2" s="45"/>
      <c r="G2" s="45"/>
      <c r="H2" s="46"/>
      <c r="I2" s="40"/>
      <c r="J2" s="40"/>
      <c r="K2" s="41"/>
      <c r="L2" s="4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s="47" customFormat="1" ht="18.75" customHeight="1">
      <c r="A3" s="176" t="s">
        <v>234</v>
      </c>
      <c r="B3" s="175" t="s">
        <v>2</v>
      </c>
      <c r="C3" s="175" t="s">
        <v>3</v>
      </c>
      <c r="D3" s="175" t="s">
        <v>4</v>
      </c>
      <c r="E3" s="175" t="s">
        <v>5</v>
      </c>
      <c r="F3" s="175" t="s">
        <v>55</v>
      </c>
      <c r="G3" s="175" t="s">
        <v>6</v>
      </c>
      <c r="H3" s="175" t="s">
        <v>7</v>
      </c>
      <c r="I3" s="177" t="s">
        <v>291</v>
      </c>
      <c r="J3" s="178" t="s">
        <v>384</v>
      </c>
      <c r="K3" s="175" t="s">
        <v>37</v>
      </c>
      <c r="L3" s="175" t="s">
        <v>0</v>
      </c>
      <c r="M3" s="175" t="s">
        <v>8</v>
      </c>
      <c r="N3" s="175"/>
      <c r="O3" s="175"/>
      <c r="P3" s="175" t="s">
        <v>64</v>
      </c>
      <c r="Q3" s="180" t="s">
        <v>231</v>
      </c>
      <c r="R3" s="182" t="s">
        <v>232</v>
      </c>
      <c r="S3" s="175" t="s">
        <v>126</v>
      </c>
      <c r="T3" s="175" t="s">
        <v>24</v>
      </c>
      <c r="U3" s="175"/>
      <c r="V3" s="175"/>
      <c r="W3" s="175"/>
      <c r="X3" s="175"/>
      <c r="Y3" s="175"/>
      <c r="Z3" s="175" t="s">
        <v>9</v>
      </c>
      <c r="AA3" s="175" t="s">
        <v>10</v>
      </c>
      <c r="AB3" s="175" t="s">
        <v>125</v>
      </c>
      <c r="AC3" s="175" t="s">
        <v>11</v>
      </c>
      <c r="AD3" s="175" t="s">
        <v>12</v>
      </c>
      <c r="AE3" s="175" t="s">
        <v>13</v>
      </c>
      <c r="AF3" s="175" t="s">
        <v>14</v>
      </c>
    </row>
    <row r="4" spans="1:32" s="47" customFormat="1" ht="77.25" customHeight="1">
      <c r="A4" s="176"/>
      <c r="B4" s="175"/>
      <c r="C4" s="175"/>
      <c r="D4" s="175"/>
      <c r="E4" s="175"/>
      <c r="F4" s="175"/>
      <c r="G4" s="175"/>
      <c r="H4" s="175"/>
      <c r="I4" s="177"/>
      <c r="J4" s="179"/>
      <c r="K4" s="175"/>
      <c r="L4" s="175"/>
      <c r="M4" s="48" t="s">
        <v>15</v>
      </c>
      <c r="N4" s="48" t="s">
        <v>16</v>
      </c>
      <c r="O4" s="48" t="s">
        <v>17</v>
      </c>
      <c r="P4" s="175"/>
      <c r="Q4" s="181"/>
      <c r="R4" s="183"/>
      <c r="S4" s="175"/>
      <c r="T4" s="48" t="s">
        <v>18</v>
      </c>
      <c r="U4" s="48" t="s">
        <v>19</v>
      </c>
      <c r="V4" s="48" t="s">
        <v>20</v>
      </c>
      <c r="W4" s="48" t="s">
        <v>21</v>
      </c>
      <c r="X4" s="48" t="s">
        <v>22</v>
      </c>
      <c r="Y4" s="48" t="s">
        <v>23</v>
      </c>
      <c r="Z4" s="175"/>
      <c r="AA4" s="175"/>
      <c r="AB4" s="175"/>
      <c r="AC4" s="175"/>
      <c r="AD4" s="175"/>
      <c r="AE4" s="175"/>
      <c r="AF4" s="175"/>
    </row>
    <row r="5" spans="1:32" ht="75">
      <c r="A5" s="180" t="s">
        <v>27</v>
      </c>
      <c r="B5" s="49">
        <v>1</v>
      </c>
      <c r="C5" s="50" t="s">
        <v>38</v>
      </c>
      <c r="D5" s="50" t="s">
        <v>39</v>
      </c>
      <c r="E5" s="49" t="s">
        <v>40</v>
      </c>
      <c r="F5" s="49" t="s">
        <v>41</v>
      </c>
      <c r="G5" s="49" t="s">
        <v>41</v>
      </c>
      <c r="H5" s="49">
        <v>1956</v>
      </c>
      <c r="I5" s="51">
        <v>2500080.13</v>
      </c>
      <c r="J5" s="147"/>
      <c r="K5" s="52" t="s">
        <v>255</v>
      </c>
      <c r="L5" s="53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41</v>
      </c>
      <c r="R5" s="49" t="s">
        <v>145</v>
      </c>
      <c r="S5" s="49" t="s">
        <v>47</v>
      </c>
      <c r="T5" s="49" t="s">
        <v>48</v>
      </c>
      <c r="U5" s="49" t="s">
        <v>48</v>
      </c>
      <c r="V5" s="49" t="s">
        <v>48</v>
      </c>
      <c r="W5" s="49" t="s">
        <v>48</v>
      </c>
      <c r="X5" s="49" t="s">
        <v>48</v>
      </c>
      <c r="Y5" s="49" t="s">
        <v>48</v>
      </c>
      <c r="Z5" s="49">
        <v>387</v>
      </c>
      <c r="AA5" s="49">
        <v>748.05</v>
      </c>
      <c r="AB5" s="49" t="s">
        <v>50</v>
      </c>
      <c r="AC5" s="49">
        <v>3</v>
      </c>
      <c r="AD5" s="49" t="s">
        <v>40</v>
      </c>
      <c r="AE5" s="49" t="s">
        <v>40</v>
      </c>
      <c r="AF5" s="49" t="s">
        <v>40</v>
      </c>
    </row>
    <row r="6" spans="1:32" ht="93.75">
      <c r="A6" s="186"/>
      <c r="B6" s="49">
        <v>2</v>
      </c>
      <c r="C6" s="50" t="s">
        <v>38</v>
      </c>
      <c r="D6" s="50" t="s">
        <v>39</v>
      </c>
      <c r="E6" s="49" t="s">
        <v>40</v>
      </c>
      <c r="F6" s="49" t="s">
        <v>41</v>
      </c>
      <c r="G6" s="49" t="s">
        <v>41</v>
      </c>
      <c r="H6" s="49">
        <v>2002</v>
      </c>
      <c r="I6" s="51">
        <v>1529590.22</v>
      </c>
      <c r="J6" s="147"/>
      <c r="K6" s="52" t="s">
        <v>256</v>
      </c>
      <c r="L6" s="53" t="s">
        <v>51</v>
      </c>
      <c r="M6" s="49" t="s">
        <v>43</v>
      </c>
      <c r="N6" s="49" t="s">
        <v>52</v>
      </c>
      <c r="O6" s="49" t="s">
        <v>45</v>
      </c>
      <c r="P6" s="49" t="s">
        <v>46</v>
      </c>
      <c r="Q6" s="49" t="s">
        <v>41</v>
      </c>
      <c r="R6" s="49" t="s">
        <v>145</v>
      </c>
      <c r="S6" s="49" t="s">
        <v>131</v>
      </c>
      <c r="T6" s="49" t="s">
        <v>48</v>
      </c>
      <c r="U6" s="49" t="s">
        <v>48</v>
      </c>
      <c r="V6" s="49" t="s">
        <v>48</v>
      </c>
      <c r="W6" s="49" t="s">
        <v>48</v>
      </c>
      <c r="X6" s="49" t="s">
        <v>49</v>
      </c>
      <c r="Y6" s="49" t="s">
        <v>48</v>
      </c>
      <c r="Z6" s="49">
        <v>244.4</v>
      </c>
      <c r="AA6" s="49">
        <v>542</v>
      </c>
      <c r="AB6" s="49" t="s">
        <v>53</v>
      </c>
      <c r="AC6" s="49">
        <v>3</v>
      </c>
      <c r="AD6" s="49" t="s">
        <v>40</v>
      </c>
      <c r="AE6" s="49" t="s">
        <v>40</v>
      </c>
      <c r="AF6" s="49" t="s">
        <v>41</v>
      </c>
    </row>
    <row r="7" spans="1:32" s="58" customFormat="1" ht="134.25" customHeight="1">
      <c r="A7" s="181"/>
      <c r="B7" s="49">
        <v>3</v>
      </c>
      <c r="C7" s="50" t="s">
        <v>132</v>
      </c>
      <c r="D7" s="55" t="s">
        <v>133</v>
      </c>
      <c r="E7" s="54" t="s">
        <v>40</v>
      </c>
      <c r="F7" s="54" t="s">
        <v>41</v>
      </c>
      <c r="G7" s="54"/>
      <c r="H7" s="54">
        <v>2007</v>
      </c>
      <c r="I7" s="51">
        <v>33858.17</v>
      </c>
      <c r="J7" s="147" t="s">
        <v>385</v>
      </c>
      <c r="K7" s="56"/>
      <c r="L7" s="57" t="s">
        <v>298</v>
      </c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</row>
    <row r="8" spans="1:32" s="58" customFormat="1" ht="93.75">
      <c r="A8" s="48" t="s">
        <v>35</v>
      </c>
      <c r="B8" s="49">
        <v>4</v>
      </c>
      <c r="C8" s="50" t="s">
        <v>112</v>
      </c>
      <c r="D8" s="55" t="s">
        <v>113</v>
      </c>
      <c r="E8" s="54" t="s">
        <v>40</v>
      </c>
      <c r="F8" s="54" t="s">
        <v>41</v>
      </c>
      <c r="G8" s="54" t="s">
        <v>40</v>
      </c>
      <c r="H8" s="54" t="s">
        <v>114</v>
      </c>
      <c r="I8" s="51">
        <v>5042685.12</v>
      </c>
      <c r="J8" s="51"/>
      <c r="K8" s="59" t="s">
        <v>115</v>
      </c>
      <c r="L8" s="57" t="s">
        <v>116</v>
      </c>
      <c r="M8" s="54" t="s">
        <v>117</v>
      </c>
      <c r="N8" s="54"/>
      <c r="O8" s="54" t="s">
        <v>118</v>
      </c>
      <c r="P8" s="54" t="s">
        <v>145</v>
      </c>
      <c r="Q8" s="54"/>
      <c r="R8" s="54"/>
      <c r="S8" s="54"/>
      <c r="T8" s="54" t="s">
        <v>48</v>
      </c>
      <c r="U8" s="54" t="s">
        <v>48</v>
      </c>
      <c r="V8" s="54" t="s">
        <v>48</v>
      </c>
      <c r="W8" s="54" t="s">
        <v>48</v>
      </c>
      <c r="X8" s="54" t="s">
        <v>105</v>
      </c>
      <c r="Y8" s="54" t="s">
        <v>48</v>
      </c>
      <c r="Z8" s="54">
        <v>350</v>
      </c>
      <c r="AA8" s="54">
        <v>608</v>
      </c>
      <c r="AB8" s="54">
        <v>5880</v>
      </c>
      <c r="AC8" s="54"/>
      <c r="AD8" s="54" t="s">
        <v>40</v>
      </c>
      <c r="AE8" s="54" t="s">
        <v>40</v>
      </c>
      <c r="AF8" s="54" t="s">
        <v>41</v>
      </c>
    </row>
    <row r="9" spans="1:32" s="58" customFormat="1" ht="39" customHeight="1">
      <c r="A9" s="175" t="s">
        <v>28</v>
      </c>
      <c r="B9" s="49">
        <v>5</v>
      </c>
      <c r="C9" s="50" t="s">
        <v>56</v>
      </c>
      <c r="D9" s="55" t="s">
        <v>63</v>
      </c>
      <c r="E9" s="54" t="s">
        <v>41</v>
      </c>
      <c r="F9" s="54" t="s">
        <v>41</v>
      </c>
      <c r="G9" s="54" t="s">
        <v>41</v>
      </c>
      <c r="H9" s="54" t="s">
        <v>278</v>
      </c>
      <c r="I9" s="51"/>
      <c r="J9" s="51">
        <v>100000</v>
      </c>
      <c r="K9" s="60" t="s">
        <v>146</v>
      </c>
      <c r="L9" s="55" t="s">
        <v>226</v>
      </c>
      <c r="M9" s="54" t="s">
        <v>147</v>
      </c>
      <c r="N9" s="54" t="s">
        <v>70</v>
      </c>
      <c r="O9" s="54" t="s">
        <v>148</v>
      </c>
      <c r="P9" s="54" t="s">
        <v>299</v>
      </c>
      <c r="Q9" s="54" t="s">
        <v>41</v>
      </c>
      <c r="R9" s="54" t="s">
        <v>279</v>
      </c>
      <c r="S9" s="54"/>
      <c r="T9" s="54" t="s">
        <v>300</v>
      </c>
      <c r="U9" s="54" t="s">
        <v>300</v>
      </c>
      <c r="V9" s="54" t="s">
        <v>300</v>
      </c>
      <c r="W9" s="54" t="s">
        <v>301</v>
      </c>
      <c r="X9" s="54" t="s">
        <v>36</v>
      </c>
      <c r="Y9" s="54" t="s">
        <v>300</v>
      </c>
      <c r="Z9" s="54">
        <v>100</v>
      </c>
      <c r="AA9" s="54">
        <v>200</v>
      </c>
      <c r="AB9" s="54" t="s">
        <v>149</v>
      </c>
      <c r="AC9" s="54">
        <v>2</v>
      </c>
      <c r="AD9" s="54" t="s">
        <v>40</v>
      </c>
      <c r="AE9" s="54" t="s">
        <v>40</v>
      </c>
      <c r="AF9" s="54" t="s">
        <v>41</v>
      </c>
    </row>
    <row r="10" spans="1:32" s="58" customFormat="1" ht="42" customHeight="1">
      <c r="A10" s="175"/>
      <c r="B10" s="49">
        <v>6</v>
      </c>
      <c r="C10" s="50" t="s">
        <v>56</v>
      </c>
      <c r="D10" s="55" t="s">
        <v>57</v>
      </c>
      <c r="E10" s="54" t="s">
        <v>40</v>
      </c>
      <c r="F10" s="54" t="s">
        <v>41</v>
      </c>
      <c r="G10" s="54" t="s">
        <v>41</v>
      </c>
      <c r="H10" s="54" t="s">
        <v>278</v>
      </c>
      <c r="I10" s="51"/>
      <c r="J10" s="51">
        <v>200000</v>
      </c>
      <c r="K10" s="56" t="s">
        <v>280</v>
      </c>
      <c r="L10" s="57" t="s">
        <v>227</v>
      </c>
      <c r="M10" s="54" t="s">
        <v>147</v>
      </c>
      <c r="N10" s="54" t="s">
        <v>150</v>
      </c>
      <c r="O10" s="54" t="s">
        <v>148</v>
      </c>
      <c r="P10" s="54" t="s">
        <v>145</v>
      </c>
      <c r="Q10" s="54" t="s">
        <v>41</v>
      </c>
      <c r="R10" s="54" t="s">
        <v>279</v>
      </c>
      <c r="S10" s="54"/>
      <c r="T10" s="54" t="s">
        <v>58</v>
      </c>
      <c r="U10" s="54" t="s">
        <v>58</v>
      </c>
      <c r="V10" s="54" t="s">
        <v>59</v>
      </c>
      <c r="W10" s="54" t="s">
        <v>59</v>
      </c>
      <c r="X10" s="54" t="s">
        <v>36</v>
      </c>
      <c r="Y10" s="54" t="s">
        <v>58</v>
      </c>
      <c r="Z10" s="54">
        <v>134.38999999999999</v>
      </c>
      <c r="AA10" s="54">
        <v>89.08</v>
      </c>
      <c r="AB10" s="54" t="s">
        <v>302</v>
      </c>
      <c r="AC10" s="54">
        <v>1</v>
      </c>
      <c r="AD10" s="54" t="s">
        <v>41</v>
      </c>
      <c r="AE10" s="54" t="s">
        <v>40</v>
      </c>
      <c r="AF10" s="54" t="s">
        <v>41</v>
      </c>
    </row>
    <row r="11" spans="1:32" s="58" customFormat="1" ht="48" customHeight="1">
      <c r="A11" s="175"/>
      <c r="B11" s="49">
        <v>7</v>
      </c>
      <c r="C11" s="50" t="s">
        <v>60</v>
      </c>
      <c r="D11" s="55" t="s">
        <v>61</v>
      </c>
      <c r="E11" s="54" t="s">
        <v>40</v>
      </c>
      <c r="F11" s="54" t="s">
        <v>41</v>
      </c>
      <c r="G11" s="54" t="s">
        <v>41</v>
      </c>
      <c r="H11" s="54"/>
      <c r="I11" s="51"/>
      <c r="J11" s="51">
        <v>30000</v>
      </c>
      <c r="K11" s="56" t="s">
        <v>281</v>
      </c>
      <c r="L11" s="57" t="s">
        <v>227</v>
      </c>
      <c r="M11" s="54" t="s">
        <v>147</v>
      </c>
      <c r="N11" s="54" t="s">
        <v>150</v>
      </c>
      <c r="O11" s="54" t="s">
        <v>148</v>
      </c>
      <c r="P11" s="54" t="s">
        <v>145</v>
      </c>
      <c r="Q11" s="54" t="s">
        <v>41</v>
      </c>
      <c r="R11" s="54" t="s">
        <v>279</v>
      </c>
      <c r="S11" s="54"/>
      <c r="T11" s="54" t="s">
        <v>300</v>
      </c>
      <c r="U11" s="54" t="s">
        <v>303</v>
      </c>
      <c r="V11" s="54" t="s">
        <v>58</v>
      </c>
      <c r="W11" s="54" t="s">
        <v>301</v>
      </c>
      <c r="X11" s="54" t="s">
        <v>36</v>
      </c>
      <c r="Y11" s="54" t="s">
        <v>300</v>
      </c>
      <c r="Z11" s="54">
        <v>86.23</v>
      </c>
      <c r="AA11" s="54">
        <v>31.82</v>
      </c>
      <c r="AB11" s="54" t="s">
        <v>304</v>
      </c>
      <c r="AC11" s="54">
        <v>1</v>
      </c>
      <c r="AD11" s="54" t="s">
        <v>41</v>
      </c>
      <c r="AE11" s="54" t="s">
        <v>40</v>
      </c>
      <c r="AF11" s="54" t="s">
        <v>41</v>
      </c>
    </row>
    <row r="12" spans="1:32" s="58" customFormat="1" ht="75">
      <c r="A12" s="175"/>
      <c r="B12" s="49">
        <v>8</v>
      </c>
      <c r="C12" s="50" t="s">
        <v>151</v>
      </c>
      <c r="D12" s="55" t="s">
        <v>62</v>
      </c>
      <c r="E12" s="54" t="s">
        <v>40</v>
      </c>
      <c r="F12" s="54" t="s">
        <v>41</v>
      </c>
      <c r="G12" s="54" t="s">
        <v>41</v>
      </c>
      <c r="H12" s="54"/>
      <c r="I12" s="51"/>
      <c r="J12" s="51">
        <v>15000</v>
      </c>
      <c r="K12" s="56" t="s">
        <v>305</v>
      </c>
      <c r="L12" s="57" t="s">
        <v>227</v>
      </c>
      <c r="M12" s="54" t="s">
        <v>147</v>
      </c>
      <c r="N12" s="54" t="s">
        <v>105</v>
      </c>
      <c r="O12" s="54" t="s">
        <v>152</v>
      </c>
      <c r="P12" s="54" t="s">
        <v>145</v>
      </c>
      <c r="Q12" s="54" t="s">
        <v>41</v>
      </c>
      <c r="R12" s="54" t="s">
        <v>279</v>
      </c>
      <c r="S12" s="54"/>
      <c r="T12" s="54" t="s">
        <v>58</v>
      </c>
      <c r="U12" s="54" t="s">
        <v>301</v>
      </c>
      <c r="V12" s="54" t="s">
        <v>36</v>
      </c>
      <c r="W12" s="54" t="s">
        <v>36</v>
      </c>
      <c r="X12" s="54" t="s">
        <v>36</v>
      </c>
      <c r="Y12" s="54" t="s">
        <v>36</v>
      </c>
      <c r="Z12" s="54">
        <v>169.81</v>
      </c>
      <c r="AA12" s="54">
        <v>154.19999999999999</v>
      </c>
      <c r="AB12" s="54" t="s">
        <v>153</v>
      </c>
      <c r="AC12" s="54" t="s">
        <v>34</v>
      </c>
      <c r="AD12" s="54" t="s">
        <v>41</v>
      </c>
      <c r="AE12" s="54" t="s">
        <v>41</v>
      </c>
      <c r="AF12" s="54" t="s">
        <v>41</v>
      </c>
    </row>
    <row r="13" spans="1:32" s="58" customFormat="1" ht="75">
      <c r="A13" s="175"/>
      <c r="B13" s="49">
        <v>9</v>
      </c>
      <c r="C13" s="50" t="s">
        <v>154</v>
      </c>
      <c r="D13" s="55" t="s">
        <v>62</v>
      </c>
      <c r="E13" s="54" t="s">
        <v>40</v>
      </c>
      <c r="F13" s="54" t="s">
        <v>41</v>
      </c>
      <c r="G13" s="54" t="s">
        <v>41</v>
      </c>
      <c r="H13" s="54"/>
      <c r="I13" s="51">
        <v>9276.81</v>
      </c>
      <c r="J13" s="51"/>
      <c r="K13" s="56" t="s">
        <v>306</v>
      </c>
      <c r="L13" s="57" t="s">
        <v>227</v>
      </c>
      <c r="M13" s="54" t="s">
        <v>156</v>
      </c>
      <c r="N13" s="54" t="s">
        <v>105</v>
      </c>
      <c r="O13" s="54" t="s">
        <v>152</v>
      </c>
      <c r="P13" s="54" t="s">
        <v>145</v>
      </c>
      <c r="Q13" s="54" t="s">
        <v>41</v>
      </c>
      <c r="R13" s="54" t="s">
        <v>279</v>
      </c>
      <c r="S13" s="54"/>
      <c r="T13" s="54" t="s">
        <v>58</v>
      </c>
      <c r="U13" s="54" t="s">
        <v>301</v>
      </c>
      <c r="V13" s="54" t="s">
        <v>36</v>
      </c>
      <c r="W13" s="54" t="s">
        <v>36</v>
      </c>
      <c r="X13" s="54" t="s">
        <v>36</v>
      </c>
      <c r="Y13" s="54" t="s">
        <v>36</v>
      </c>
      <c r="Z13" s="54">
        <v>122.4</v>
      </c>
      <c r="AA13" s="54">
        <v>111.45</v>
      </c>
      <c r="AB13" s="54" t="s">
        <v>157</v>
      </c>
      <c r="AC13" s="54" t="s">
        <v>34</v>
      </c>
      <c r="AD13" s="54" t="s">
        <v>41</v>
      </c>
      <c r="AE13" s="54" t="s">
        <v>41</v>
      </c>
      <c r="AF13" s="54" t="s">
        <v>41</v>
      </c>
    </row>
    <row r="14" spans="1:32" s="58" customFormat="1" ht="75">
      <c r="A14" s="175"/>
      <c r="B14" s="49">
        <v>10</v>
      </c>
      <c r="C14" s="50" t="s">
        <v>155</v>
      </c>
      <c r="D14" s="55" t="s">
        <v>62</v>
      </c>
      <c r="E14" s="54" t="s">
        <v>40</v>
      </c>
      <c r="F14" s="54" t="s">
        <v>41</v>
      </c>
      <c r="G14" s="54" t="s">
        <v>41</v>
      </c>
      <c r="H14" s="54"/>
      <c r="I14" s="51">
        <v>8081</v>
      </c>
      <c r="J14" s="51"/>
      <c r="K14" s="56" t="s">
        <v>282</v>
      </c>
      <c r="L14" s="57" t="s">
        <v>227</v>
      </c>
      <c r="M14" s="54" t="s">
        <v>156</v>
      </c>
      <c r="N14" s="54" t="s">
        <v>105</v>
      </c>
      <c r="O14" s="54" t="s">
        <v>152</v>
      </c>
      <c r="P14" s="54" t="s">
        <v>145</v>
      </c>
      <c r="Q14" s="54" t="s">
        <v>41</v>
      </c>
      <c r="R14" s="54" t="s">
        <v>279</v>
      </c>
      <c r="S14" s="54"/>
      <c r="T14" s="54" t="s">
        <v>58</v>
      </c>
      <c r="U14" s="54" t="s">
        <v>301</v>
      </c>
      <c r="V14" s="54" t="s">
        <v>36</v>
      </c>
      <c r="W14" s="54" t="s">
        <v>36</v>
      </c>
      <c r="X14" s="54" t="s">
        <v>36</v>
      </c>
      <c r="Y14" s="54" t="s">
        <v>36</v>
      </c>
      <c r="Z14" s="54">
        <v>184.44</v>
      </c>
      <c r="AA14" s="54">
        <v>171</v>
      </c>
      <c r="AB14" s="54" t="s">
        <v>158</v>
      </c>
      <c r="AC14" s="54" t="s">
        <v>34</v>
      </c>
      <c r="AD14" s="54" t="s">
        <v>41</v>
      </c>
      <c r="AE14" s="54" t="s">
        <v>41</v>
      </c>
      <c r="AF14" s="54" t="s">
        <v>41</v>
      </c>
    </row>
    <row r="15" spans="1:32" s="58" customFormat="1" ht="37.5">
      <c r="A15" s="175"/>
      <c r="B15" s="49">
        <v>11</v>
      </c>
      <c r="C15" s="50" t="s">
        <v>307</v>
      </c>
      <c r="D15" s="55" t="s">
        <v>308</v>
      </c>
      <c r="E15" s="54"/>
      <c r="F15" s="54"/>
      <c r="G15" s="54"/>
      <c r="H15" s="54"/>
      <c r="I15" s="51">
        <v>3300</v>
      </c>
      <c r="J15" s="51"/>
      <c r="K15" s="56" t="s">
        <v>36</v>
      </c>
      <c r="L15" s="57" t="s">
        <v>309</v>
      </c>
      <c r="M15" s="54" t="s">
        <v>310</v>
      </c>
      <c r="N15" s="54" t="s">
        <v>105</v>
      </c>
      <c r="O15" s="54" t="s">
        <v>87</v>
      </c>
      <c r="P15" s="54"/>
      <c r="Q15" s="54" t="s">
        <v>311</v>
      </c>
      <c r="R15" s="54"/>
      <c r="S15" s="54"/>
      <c r="T15" s="54" t="s">
        <v>48</v>
      </c>
      <c r="U15" s="54" t="s">
        <v>36</v>
      </c>
      <c r="V15" s="54" t="s">
        <v>36</v>
      </c>
      <c r="W15" s="54" t="s">
        <v>36</v>
      </c>
      <c r="X15" s="54" t="s">
        <v>36</v>
      </c>
      <c r="Y15" s="54" t="s">
        <v>36</v>
      </c>
      <c r="Z15" s="54">
        <v>8.64</v>
      </c>
      <c r="AA15" s="54">
        <v>8.64</v>
      </c>
      <c r="AB15" s="54" t="s">
        <v>312</v>
      </c>
      <c r="AC15" s="54"/>
      <c r="AD15" s="54" t="s">
        <v>311</v>
      </c>
      <c r="AE15" s="54" t="s">
        <v>311</v>
      </c>
      <c r="AF15" s="54" t="s">
        <v>75</v>
      </c>
    </row>
    <row r="16" spans="1:32" s="58" customFormat="1" ht="37.5">
      <c r="A16" s="175"/>
      <c r="B16" s="49">
        <v>12</v>
      </c>
      <c r="C16" s="50" t="s">
        <v>313</v>
      </c>
      <c r="D16" s="55" t="s">
        <v>313</v>
      </c>
      <c r="E16" s="54"/>
      <c r="F16" s="54"/>
      <c r="G16" s="54"/>
      <c r="H16" s="54"/>
      <c r="I16" s="51">
        <v>5843.35</v>
      </c>
      <c r="J16" s="51"/>
      <c r="K16" s="56" t="s">
        <v>36</v>
      </c>
      <c r="L16" s="57" t="s">
        <v>314</v>
      </c>
      <c r="M16" s="54" t="s">
        <v>315</v>
      </c>
      <c r="N16" s="54" t="s">
        <v>105</v>
      </c>
      <c r="O16" s="54" t="s">
        <v>316</v>
      </c>
      <c r="P16" s="54" t="s">
        <v>145</v>
      </c>
      <c r="Q16" s="54" t="s">
        <v>311</v>
      </c>
      <c r="R16" s="54"/>
      <c r="S16" s="54"/>
      <c r="T16" s="54" t="s">
        <v>36</v>
      </c>
      <c r="U16" s="54" t="s">
        <v>36</v>
      </c>
      <c r="V16" s="54" t="s">
        <v>36</v>
      </c>
      <c r="W16" s="54" t="s">
        <v>317</v>
      </c>
      <c r="X16" s="54" t="s">
        <v>317</v>
      </c>
      <c r="Y16" s="54" t="s">
        <v>317</v>
      </c>
      <c r="Z16" s="54">
        <v>59.8</v>
      </c>
      <c r="AA16" s="54"/>
      <c r="AB16" s="54"/>
      <c r="AC16" s="54"/>
      <c r="AD16" s="54" t="s">
        <v>311</v>
      </c>
      <c r="AE16" s="54" t="s">
        <v>75</v>
      </c>
      <c r="AF16" s="54" t="s">
        <v>311</v>
      </c>
    </row>
    <row r="17" spans="1:32" s="62" customFormat="1" ht="187.5">
      <c r="A17" s="48" t="s">
        <v>318</v>
      </c>
      <c r="B17" s="49">
        <v>13</v>
      </c>
      <c r="C17" s="50" t="s">
        <v>65</v>
      </c>
      <c r="D17" s="50" t="s">
        <v>66</v>
      </c>
      <c r="E17" s="49" t="s">
        <v>40</v>
      </c>
      <c r="F17" s="49" t="s">
        <v>41</v>
      </c>
      <c r="G17" s="49" t="s">
        <v>41</v>
      </c>
      <c r="H17" s="49">
        <v>1975</v>
      </c>
      <c r="I17" s="51">
        <v>931178.32</v>
      </c>
      <c r="J17" s="51"/>
      <c r="K17" s="61" t="s">
        <v>319</v>
      </c>
      <c r="L17" s="53" t="s">
        <v>67</v>
      </c>
      <c r="M17" s="49" t="s">
        <v>68</v>
      </c>
      <c r="N17" s="49" t="s">
        <v>69</v>
      </c>
      <c r="O17" s="49" t="s">
        <v>70</v>
      </c>
      <c r="P17" s="49" t="s">
        <v>246</v>
      </c>
      <c r="Q17" s="49" t="s">
        <v>41</v>
      </c>
      <c r="R17" s="49" t="s">
        <v>247</v>
      </c>
      <c r="S17" s="49" t="s">
        <v>49</v>
      </c>
      <c r="T17" s="49" t="s">
        <v>127</v>
      </c>
      <c r="U17" s="49" t="s">
        <v>320</v>
      </c>
      <c r="V17" s="49" t="s">
        <v>321</v>
      </c>
      <c r="W17" s="49" t="s">
        <v>367</v>
      </c>
      <c r="X17" s="49" t="s">
        <v>36</v>
      </c>
      <c r="Y17" s="49" t="s">
        <v>322</v>
      </c>
      <c r="Z17" s="49">
        <v>230.7</v>
      </c>
      <c r="AA17" s="49">
        <v>259</v>
      </c>
      <c r="AB17" s="49" t="s">
        <v>128</v>
      </c>
      <c r="AC17" s="49">
        <v>2</v>
      </c>
      <c r="AD17" s="49" t="s">
        <v>74</v>
      </c>
      <c r="AE17" s="49" t="s">
        <v>74</v>
      </c>
      <c r="AF17" s="49" t="s">
        <v>75</v>
      </c>
    </row>
    <row r="18" spans="1:32" s="64" customFormat="1" ht="75">
      <c r="A18" s="175" t="s">
        <v>30</v>
      </c>
      <c r="B18" s="49">
        <v>14</v>
      </c>
      <c r="C18" s="50" t="s">
        <v>72</v>
      </c>
      <c r="D18" s="55" t="s">
        <v>73</v>
      </c>
      <c r="E18" s="54" t="s">
        <v>40</v>
      </c>
      <c r="F18" s="54" t="s">
        <v>41</v>
      </c>
      <c r="G18" s="54" t="s">
        <v>41</v>
      </c>
      <c r="H18" s="54">
        <v>1938</v>
      </c>
      <c r="I18" s="51">
        <v>6500000</v>
      </c>
      <c r="J18" s="147"/>
      <c r="K18" s="63" t="s">
        <v>323</v>
      </c>
      <c r="L18" s="57" t="s">
        <v>136</v>
      </c>
      <c r="M18" s="54" t="s">
        <v>76</v>
      </c>
      <c r="N18" s="54" t="s">
        <v>77</v>
      </c>
      <c r="O18" s="54" t="s">
        <v>78</v>
      </c>
      <c r="P18" s="54" t="s">
        <v>145</v>
      </c>
      <c r="Q18" s="54" t="s">
        <v>41</v>
      </c>
      <c r="R18" s="54" t="s">
        <v>145</v>
      </c>
      <c r="S18" s="54" t="s">
        <v>378</v>
      </c>
      <c r="T18" s="54" t="s">
        <v>59</v>
      </c>
      <c r="U18" s="54" t="s">
        <v>368</v>
      </c>
      <c r="V18" s="54" t="s">
        <v>59</v>
      </c>
      <c r="W18" s="54" t="s">
        <v>59</v>
      </c>
      <c r="X18" s="54" t="s">
        <v>49</v>
      </c>
      <c r="Y18" s="54" t="s">
        <v>71</v>
      </c>
      <c r="Z18" s="54"/>
      <c r="AA18" s="54">
        <v>4310.8</v>
      </c>
      <c r="AB18" s="54">
        <v>22287</v>
      </c>
      <c r="AC18" s="54">
        <v>3</v>
      </c>
      <c r="AD18" s="54" t="s">
        <v>324</v>
      </c>
      <c r="AE18" s="54" t="s">
        <v>74</v>
      </c>
      <c r="AF18" s="54" t="s">
        <v>75</v>
      </c>
    </row>
    <row r="19" spans="1:32" s="64" customFormat="1" ht="56.25">
      <c r="A19" s="175"/>
      <c r="B19" s="49">
        <v>15</v>
      </c>
      <c r="C19" s="50" t="s">
        <v>79</v>
      </c>
      <c r="D19" s="55" t="s">
        <v>135</v>
      </c>
      <c r="E19" s="54" t="s">
        <v>40</v>
      </c>
      <c r="F19" s="54" t="s">
        <v>41</v>
      </c>
      <c r="G19" s="54" t="s">
        <v>369</v>
      </c>
      <c r="H19" s="54">
        <v>1990</v>
      </c>
      <c r="I19" s="51">
        <v>11521.62</v>
      </c>
      <c r="J19" s="147"/>
      <c r="K19" s="63"/>
      <c r="L19" s="57" t="s">
        <v>136</v>
      </c>
      <c r="M19" s="54" t="s">
        <v>76</v>
      </c>
      <c r="N19" s="54" t="s">
        <v>49</v>
      </c>
      <c r="O19" s="54" t="s">
        <v>87</v>
      </c>
      <c r="P19" s="54" t="s">
        <v>145</v>
      </c>
      <c r="Q19" s="54" t="s">
        <v>41</v>
      </c>
      <c r="R19" s="54" t="s">
        <v>145</v>
      </c>
      <c r="S19" s="54" t="s">
        <v>49</v>
      </c>
      <c r="T19" s="54" t="s">
        <v>59</v>
      </c>
      <c r="U19" s="54" t="s">
        <v>59</v>
      </c>
      <c r="V19" s="54" t="s">
        <v>49</v>
      </c>
      <c r="W19" s="54" t="s">
        <v>49</v>
      </c>
      <c r="X19" s="54" t="s">
        <v>49</v>
      </c>
      <c r="Y19" s="54" t="s">
        <v>49</v>
      </c>
      <c r="Z19" s="54"/>
      <c r="AA19" s="54"/>
      <c r="AB19" s="54"/>
      <c r="AC19" s="54"/>
      <c r="AD19" s="54" t="s">
        <v>49</v>
      </c>
      <c r="AE19" s="54" t="s">
        <v>75</v>
      </c>
      <c r="AF19" s="54" t="s">
        <v>75</v>
      </c>
    </row>
    <row r="20" spans="1:32" s="64" customFormat="1" ht="51" customHeight="1">
      <c r="A20" s="175"/>
      <c r="B20" s="49">
        <v>16</v>
      </c>
      <c r="C20" s="50" t="s">
        <v>144</v>
      </c>
      <c r="D20" s="55"/>
      <c r="E20" s="54" t="s">
        <v>40</v>
      </c>
      <c r="F20" s="54" t="s">
        <v>41</v>
      </c>
      <c r="G20" s="54" t="s">
        <v>41</v>
      </c>
      <c r="H20" s="54">
        <v>2012</v>
      </c>
      <c r="I20" s="51">
        <v>1154566.98</v>
      </c>
      <c r="J20" s="147" t="s">
        <v>385</v>
      </c>
      <c r="K20" s="63"/>
      <c r="L20" s="57" t="s">
        <v>136</v>
      </c>
      <c r="M20" s="54" t="s">
        <v>49</v>
      </c>
      <c r="N20" s="54" t="s">
        <v>325</v>
      </c>
      <c r="O20" s="54" t="s">
        <v>49</v>
      </c>
      <c r="P20" s="54" t="s">
        <v>145</v>
      </c>
      <c r="Q20" s="54" t="s">
        <v>41</v>
      </c>
      <c r="R20" s="54" t="s">
        <v>326</v>
      </c>
      <c r="S20" s="54" t="s">
        <v>49</v>
      </c>
      <c r="T20" s="54" t="s">
        <v>49</v>
      </c>
      <c r="U20" s="54" t="s">
        <v>49</v>
      </c>
      <c r="V20" s="54" t="s">
        <v>49</v>
      </c>
      <c r="W20" s="54" t="s">
        <v>49</v>
      </c>
      <c r="X20" s="54" t="s">
        <v>49</v>
      </c>
      <c r="Y20" s="54" t="s">
        <v>49</v>
      </c>
      <c r="Z20" s="54"/>
      <c r="AA20" s="54"/>
      <c r="AB20" s="54"/>
      <c r="AC20" s="54"/>
      <c r="AD20" s="54" t="s">
        <v>49</v>
      </c>
      <c r="AE20" s="54" t="s">
        <v>75</v>
      </c>
      <c r="AF20" s="54" t="s">
        <v>75</v>
      </c>
    </row>
    <row r="21" spans="1:32" s="62" customFormat="1" ht="105" customHeight="1">
      <c r="A21" s="175" t="s">
        <v>286</v>
      </c>
      <c r="B21" s="49">
        <v>17</v>
      </c>
      <c r="C21" s="50" t="s">
        <v>81</v>
      </c>
      <c r="D21" s="50" t="s">
        <v>80</v>
      </c>
      <c r="E21" s="49" t="s">
        <v>40</v>
      </c>
      <c r="F21" s="49" t="s">
        <v>41</v>
      </c>
      <c r="G21" s="49" t="s">
        <v>41</v>
      </c>
      <c r="H21" s="49" t="s">
        <v>250</v>
      </c>
      <c r="I21" s="51">
        <v>1897987.65</v>
      </c>
      <c r="J21" s="148"/>
      <c r="K21" s="65" t="s">
        <v>327</v>
      </c>
      <c r="L21" s="53" t="s">
        <v>82</v>
      </c>
      <c r="M21" s="49" t="s">
        <v>54</v>
      </c>
      <c r="N21" s="49" t="s">
        <v>83</v>
      </c>
      <c r="O21" s="49" t="s">
        <v>70</v>
      </c>
      <c r="P21" s="49" t="s">
        <v>251</v>
      </c>
      <c r="Q21" s="49" t="s">
        <v>41</v>
      </c>
      <c r="R21" s="49" t="s">
        <v>145</v>
      </c>
      <c r="S21" s="49"/>
      <c r="T21" s="49" t="s">
        <v>71</v>
      </c>
      <c r="U21" s="49" t="s">
        <v>71</v>
      </c>
      <c r="V21" s="49" t="s">
        <v>328</v>
      </c>
      <c r="W21" s="49" t="s">
        <v>328</v>
      </c>
      <c r="X21" s="49" t="s">
        <v>36</v>
      </c>
      <c r="Y21" s="49" t="s">
        <v>71</v>
      </c>
      <c r="Z21" s="49">
        <v>828.5</v>
      </c>
      <c r="AA21" s="49">
        <v>2241</v>
      </c>
      <c r="AB21" s="49">
        <v>8953.2999999999993</v>
      </c>
      <c r="AC21" s="49">
        <v>3</v>
      </c>
      <c r="AD21" s="66" t="s">
        <v>40</v>
      </c>
      <c r="AE21" s="66" t="s">
        <v>40</v>
      </c>
      <c r="AF21" s="66" t="s">
        <v>41</v>
      </c>
    </row>
    <row r="22" spans="1:32" s="62" customFormat="1" ht="75">
      <c r="A22" s="175"/>
      <c r="B22" s="49">
        <v>18</v>
      </c>
      <c r="C22" s="130" t="s">
        <v>329</v>
      </c>
      <c r="D22" s="67" t="s">
        <v>330</v>
      </c>
      <c r="E22" s="66" t="s">
        <v>41</v>
      </c>
      <c r="F22" s="66" t="s">
        <v>41</v>
      </c>
      <c r="G22" s="66" t="s">
        <v>41</v>
      </c>
      <c r="H22" s="66" t="s">
        <v>331</v>
      </c>
      <c r="I22" s="51">
        <v>50000</v>
      </c>
      <c r="J22" s="148"/>
      <c r="K22" s="68" t="s">
        <v>332</v>
      </c>
      <c r="L22" s="53" t="s">
        <v>333</v>
      </c>
      <c r="M22" s="66" t="s">
        <v>54</v>
      </c>
      <c r="N22" s="66" t="s">
        <v>83</v>
      </c>
      <c r="O22" s="66" t="s">
        <v>334</v>
      </c>
      <c r="P22" s="49" t="s">
        <v>251</v>
      </c>
      <c r="Q22" s="49" t="s">
        <v>41</v>
      </c>
      <c r="R22" s="49" t="s">
        <v>145</v>
      </c>
      <c r="S22" s="66"/>
      <c r="T22" s="66" t="s">
        <v>71</v>
      </c>
      <c r="U22" s="66" t="s">
        <v>335</v>
      </c>
      <c r="V22" s="66" t="s">
        <v>335</v>
      </c>
      <c r="W22" s="66" t="s">
        <v>335</v>
      </c>
      <c r="X22" s="66" t="s">
        <v>36</v>
      </c>
      <c r="Y22" s="66" t="s">
        <v>335</v>
      </c>
      <c r="Z22" s="66">
        <v>84</v>
      </c>
      <c r="AA22" s="66">
        <v>69.040000000000006</v>
      </c>
      <c r="AB22" s="66">
        <v>700</v>
      </c>
      <c r="AC22" s="66">
        <v>2</v>
      </c>
      <c r="AD22" s="66" t="s">
        <v>40</v>
      </c>
      <c r="AE22" s="66" t="s">
        <v>40</v>
      </c>
      <c r="AF22" s="66" t="s">
        <v>41</v>
      </c>
    </row>
    <row r="23" spans="1:32" s="62" customFormat="1" ht="238.5" customHeight="1">
      <c r="A23" s="69" t="s">
        <v>31</v>
      </c>
      <c r="B23" s="49">
        <v>19</v>
      </c>
      <c r="C23" s="70" t="s">
        <v>119</v>
      </c>
      <c r="D23" s="71" t="s">
        <v>120</v>
      </c>
      <c r="E23" s="71" t="s">
        <v>40</v>
      </c>
      <c r="F23" s="71" t="s">
        <v>41</v>
      </c>
      <c r="G23" s="71" t="s">
        <v>41</v>
      </c>
      <c r="H23" s="71">
        <v>1972</v>
      </c>
      <c r="I23" s="72">
        <v>5362629.22</v>
      </c>
      <c r="J23" s="148"/>
      <c r="K23" s="73" t="s">
        <v>129</v>
      </c>
      <c r="L23" s="74" t="s">
        <v>121</v>
      </c>
      <c r="M23" s="71" t="s">
        <v>122</v>
      </c>
      <c r="N23" s="71" t="s">
        <v>123</v>
      </c>
      <c r="O23" s="71" t="s">
        <v>124</v>
      </c>
      <c r="P23" s="71" t="s">
        <v>289</v>
      </c>
      <c r="Q23" s="71" t="s">
        <v>41</v>
      </c>
      <c r="R23" s="71" t="s">
        <v>145</v>
      </c>
      <c r="S23" s="71" t="s">
        <v>380</v>
      </c>
      <c r="T23" s="71" t="s">
        <v>48</v>
      </c>
      <c r="U23" s="71" t="s">
        <v>96</v>
      </c>
      <c r="V23" s="71" t="s">
        <v>48</v>
      </c>
      <c r="W23" s="71" t="s">
        <v>48</v>
      </c>
      <c r="X23" s="71" t="s">
        <v>48</v>
      </c>
      <c r="Y23" s="71" t="s">
        <v>48</v>
      </c>
      <c r="Z23" s="75">
        <v>854.82</v>
      </c>
      <c r="AA23" s="75">
        <v>2440.39</v>
      </c>
      <c r="AB23" s="75" t="s">
        <v>130</v>
      </c>
      <c r="AC23" s="75">
        <v>5</v>
      </c>
      <c r="AD23" s="71" t="s">
        <v>138</v>
      </c>
      <c r="AE23" s="75" t="s">
        <v>138</v>
      </c>
      <c r="AF23" s="75" t="s">
        <v>138</v>
      </c>
    </row>
    <row r="24" spans="1:32" s="64" customFormat="1" ht="409.5">
      <c r="A24" s="180" t="s">
        <v>287</v>
      </c>
      <c r="B24" s="49">
        <v>20</v>
      </c>
      <c r="C24" s="50" t="s">
        <v>84</v>
      </c>
      <c r="D24" s="55" t="s">
        <v>85</v>
      </c>
      <c r="E24" s="54" t="s">
        <v>40</v>
      </c>
      <c r="F24" s="54" t="s">
        <v>41</v>
      </c>
      <c r="G24" s="54" t="s">
        <v>41</v>
      </c>
      <c r="H24" s="54">
        <v>1963</v>
      </c>
      <c r="I24" s="51">
        <v>800000</v>
      </c>
      <c r="J24" s="148"/>
      <c r="K24" s="59" t="s">
        <v>243</v>
      </c>
      <c r="L24" s="57" t="s">
        <v>86</v>
      </c>
      <c r="M24" s="54" t="s">
        <v>54</v>
      </c>
      <c r="N24" s="54" t="s">
        <v>69</v>
      </c>
      <c r="O24" s="54" t="s">
        <v>87</v>
      </c>
      <c r="P24" s="54" t="s">
        <v>159</v>
      </c>
      <c r="Q24" s="54" t="s">
        <v>41</v>
      </c>
      <c r="R24" s="54" t="s">
        <v>241</v>
      </c>
      <c r="S24" s="54" t="s">
        <v>376</v>
      </c>
      <c r="T24" s="54" t="s">
        <v>89</v>
      </c>
      <c r="U24" s="54" t="s">
        <v>89</v>
      </c>
      <c r="V24" s="54" t="s">
        <v>89</v>
      </c>
      <c r="W24" s="54" t="s">
        <v>89</v>
      </c>
      <c r="X24" s="54" t="s">
        <v>88</v>
      </c>
      <c r="Y24" s="54" t="s">
        <v>89</v>
      </c>
      <c r="Z24" s="54">
        <v>247</v>
      </c>
      <c r="AA24" s="54">
        <v>395</v>
      </c>
      <c r="AB24" s="54" t="s">
        <v>137</v>
      </c>
      <c r="AC24" s="54">
        <v>2</v>
      </c>
      <c r="AD24" s="54" t="s">
        <v>40</v>
      </c>
      <c r="AE24" s="54" t="s">
        <v>40</v>
      </c>
      <c r="AF24" s="54" t="s">
        <v>41</v>
      </c>
    </row>
    <row r="25" spans="1:32" s="64" customFormat="1" ht="75">
      <c r="A25" s="187"/>
      <c r="B25" s="49">
        <v>21</v>
      </c>
      <c r="C25" s="50" t="s">
        <v>84</v>
      </c>
      <c r="D25" s="55" t="s">
        <v>90</v>
      </c>
      <c r="E25" s="54" t="s">
        <v>40</v>
      </c>
      <c r="F25" s="54" t="s">
        <v>41</v>
      </c>
      <c r="G25" s="54" t="s">
        <v>41</v>
      </c>
      <c r="H25" s="54"/>
      <c r="I25" s="51">
        <v>68000</v>
      </c>
      <c r="J25" s="148"/>
      <c r="K25" s="60"/>
      <c r="L25" s="57" t="s">
        <v>86</v>
      </c>
      <c r="M25" s="54" t="s">
        <v>54</v>
      </c>
      <c r="N25" s="54" t="s">
        <v>69</v>
      </c>
      <c r="O25" s="54" t="s">
        <v>70</v>
      </c>
      <c r="P25" s="54" t="s">
        <v>159</v>
      </c>
      <c r="Q25" s="54" t="s">
        <v>41</v>
      </c>
      <c r="R25" s="54" t="s">
        <v>244</v>
      </c>
      <c r="S25" s="54" t="s">
        <v>242</v>
      </c>
      <c r="T25" s="54" t="s">
        <v>89</v>
      </c>
      <c r="U25" s="54" t="s">
        <v>89</v>
      </c>
      <c r="V25" s="54" t="s">
        <v>88</v>
      </c>
      <c r="W25" s="54" t="s">
        <v>89</v>
      </c>
      <c r="X25" s="54" t="s">
        <v>88</v>
      </c>
      <c r="Y25" s="54" t="s">
        <v>89</v>
      </c>
      <c r="Z25" s="54">
        <v>84.6</v>
      </c>
      <c r="AA25" s="54">
        <v>69.900000000000006</v>
      </c>
      <c r="AB25" s="54" t="s">
        <v>160</v>
      </c>
      <c r="AC25" s="54"/>
      <c r="AD25" s="54" t="s">
        <v>41</v>
      </c>
      <c r="AE25" s="54" t="s">
        <v>41</v>
      </c>
      <c r="AF25" s="54" t="s">
        <v>41</v>
      </c>
    </row>
    <row r="26" spans="1:32" s="64" customFormat="1" ht="37.5" customHeight="1">
      <c r="A26" s="184" t="s">
        <v>32</v>
      </c>
      <c r="B26" s="49">
        <v>22</v>
      </c>
      <c r="C26" s="131" t="s">
        <v>91</v>
      </c>
      <c r="D26" s="76" t="s">
        <v>92</v>
      </c>
      <c r="E26" s="77" t="s">
        <v>40</v>
      </c>
      <c r="F26" s="77" t="s">
        <v>41</v>
      </c>
      <c r="G26" s="77" t="s">
        <v>41</v>
      </c>
      <c r="H26" s="77">
        <v>2001</v>
      </c>
      <c r="I26" s="78">
        <v>104363.72</v>
      </c>
      <c r="J26" s="148"/>
      <c r="K26" s="79" t="s">
        <v>336</v>
      </c>
      <c r="L26" s="77" t="s">
        <v>93</v>
      </c>
      <c r="M26" s="77" t="s">
        <v>68</v>
      </c>
      <c r="N26" s="77" t="s">
        <v>94</v>
      </c>
      <c r="O26" s="77" t="s">
        <v>95</v>
      </c>
      <c r="P26" s="77" t="s">
        <v>161</v>
      </c>
      <c r="Q26" s="77" t="s">
        <v>41</v>
      </c>
      <c r="R26" s="77" t="s">
        <v>230</v>
      </c>
      <c r="S26" s="80"/>
      <c r="T26" s="77" t="s">
        <v>89</v>
      </c>
      <c r="U26" s="77" t="s">
        <v>96</v>
      </c>
      <c r="V26" s="77" t="s">
        <v>96</v>
      </c>
      <c r="W26" s="77" t="s">
        <v>337</v>
      </c>
      <c r="X26" s="77" t="s">
        <v>338</v>
      </c>
      <c r="Y26" s="77" t="s">
        <v>337</v>
      </c>
      <c r="Z26" s="77">
        <v>61.05</v>
      </c>
      <c r="AA26" s="77">
        <v>50.07</v>
      </c>
      <c r="AB26" s="77">
        <v>142</v>
      </c>
      <c r="AC26" s="77">
        <v>0</v>
      </c>
      <c r="AD26" s="77" t="s">
        <v>41</v>
      </c>
      <c r="AE26" s="77" t="s">
        <v>40</v>
      </c>
      <c r="AF26" s="77" t="s">
        <v>41</v>
      </c>
    </row>
    <row r="27" spans="1:32" s="64" customFormat="1" ht="75">
      <c r="A27" s="184"/>
      <c r="B27" s="49">
        <v>23</v>
      </c>
      <c r="C27" s="131" t="s">
        <v>97</v>
      </c>
      <c r="D27" s="76" t="s">
        <v>98</v>
      </c>
      <c r="E27" s="77" t="s">
        <v>40</v>
      </c>
      <c r="F27" s="77" t="s">
        <v>41</v>
      </c>
      <c r="G27" s="77" t="s">
        <v>41</v>
      </c>
      <c r="H27" s="77">
        <v>2001</v>
      </c>
      <c r="I27" s="78">
        <v>82829.429999999993</v>
      </c>
      <c r="J27" s="148"/>
      <c r="K27" s="81" t="s">
        <v>339</v>
      </c>
      <c r="L27" s="77" t="s">
        <v>93</v>
      </c>
      <c r="M27" s="77" t="s">
        <v>99</v>
      </c>
      <c r="N27" s="77" t="s">
        <v>36</v>
      </c>
      <c r="O27" s="77" t="s">
        <v>100</v>
      </c>
      <c r="P27" s="77" t="s">
        <v>161</v>
      </c>
      <c r="Q27" s="77" t="s">
        <v>41</v>
      </c>
      <c r="R27" s="77" t="s">
        <v>230</v>
      </c>
      <c r="S27" s="80"/>
      <c r="T27" s="77" t="s">
        <v>89</v>
      </c>
      <c r="U27" s="77" t="s">
        <v>96</v>
      </c>
      <c r="V27" s="77" t="s">
        <v>96</v>
      </c>
      <c r="W27" s="77" t="s">
        <v>337</v>
      </c>
      <c r="X27" s="77" t="s">
        <v>338</v>
      </c>
      <c r="Y27" s="77" t="s">
        <v>337</v>
      </c>
      <c r="Z27" s="77">
        <v>89.05</v>
      </c>
      <c r="AA27" s="77">
        <v>79.3</v>
      </c>
      <c r="AB27" s="77">
        <v>461</v>
      </c>
      <c r="AC27" s="77">
        <v>0</v>
      </c>
      <c r="AD27" s="77" t="s">
        <v>41</v>
      </c>
      <c r="AE27" s="77" t="s">
        <v>41</v>
      </c>
      <c r="AF27" s="77" t="s">
        <v>41</v>
      </c>
    </row>
    <row r="28" spans="1:32" s="64" customFormat="1" ht="125.25" customHeight="1">
      <c r="A28" s="184"/>
      <c r="B28" s="49">
        <v>24</v>
      </c>
      <c r="C28" s="131" t="s">
        <v>101</v>
      </c>
      <c r="D28" s="76" t="s">
        <v>102</v>
      </c>
      <c r="E28" s="77" t="s">
        <v>40</v>
      </c>
      <c r="F28" s="77" t="s">
        <v>41</v>
      </c>
      <c r="G28" s="77" t="s">
        <v>41</v>
      </c>
      <c r="H28" s="77">
        <v>2001</v>
      </c>
      <c r="I28" s="78">
        <v>2044049.3</v>
      </c>
      <c r="J28" s="148"/>
      <c r="K28" s="82" t="s">
        <v>340</v>
      </c>
      <c r="L28" s="77" t="s">
        <v>93</v>
      </c>
      <c r="M28" s="77" t="s">
        <v>68</v>
      </c>
      <c r="N28" s="77" t="s">
        <v>103</v>
      </c>
      <c r="O28" s="77" t="s">
        <v>104</v>
      </c>
      <c r="P28" s="77" t="s">
        <v>161</v>
      </c>
      <c r="Q28" s="77" t="s">
        <v>41</v>
      </c>
      <c r="R28" s="77" t="s">
        <v>230</v>
      </c>
      <c r="S28" s="80"/>
      <c r="T28" s="77" t="s">
        <v>89</v>
      </c>
      <c r="U28" s="77" t="s">
        <v>96</v>
      </c>
      <c r="V28" s="77" t="s">
        <v>96</v>
      </c>
      <c r="W28" s="77" t="s">
        <v>337</v>
      </c>
      <c r="X28" s="77" t="s">
        <v>338</v>
      </c>
      <c r="Y28" s="77" t="s">
        <v>337</v>
      </c>
      <c r="Z28" s="77">
        <v>855.5</v>
      </c>
      <c r="AA28" s="77">
        <v>997.62</v>
      </c>
      <c r="AB28" s="77">
        <v>5792</v>
      </c>
      <c r="AC28" s="77">
        <v>2</v>
      </c>
      <c r="AD28" s="77" t="s">
        <v>40</v>
      </c>
      <c r="AE28" s="77" t="s">
        <v>40</v>
      </c>
      <c r="AF28" s="77" t="s">
        <v>40</v>
      </c>
    </row>
    <row r="29" spans="1:32" s="64" customFormat="1" ht="56.25">
      <c r="A29" s="184"/>
      <c r="B29" s="49">
        <v>25</v>
      </c>
      <c r="C29" s="131" t="s">
        <v>106</v>
      </c>
      <c r="D29" s="76" t="s">
        <v>107</v>
      </c>
      <c r="E29" s="77" t="s">
        <v>40</v>
      </c>
      <c r="F29" s="77" t="s">
        <v>41</v>
      </c>
      <c r="G29" s="77" t="s">
        <v>41</v>
      </c>
      <c r="H29" s="77">
        <v>2001</v>
      </c>
      <c r="I29" s="78">
        <v>450432.44</v>
      </c>
      <c r="J29" s="149"/>
      <c r="K29" s="81" t="s">
        <v>341</v>
      </c>
      <c r="L29" s="77" t="s">
        <v>93</v>
      </c>
      <c r="M29" s="77" t="s">
        <v>108</v>
      </c>
      <c r="N29" s="77" t="s">
        <v>36</v>
      </c>
      <c r="O29" s="77" t="s">
        <v>139</v>
      </c>
      <c r="P29" s="77" t="s">
        <v>161</v>
      </c>
      <c r="Q29" s="77" t="s">
        <v>41</v>
      </c>
      <c r="R29" s="77" t="s">
        <v>230</v>
      </c>
      <c r="S29" s="80"/>
      <c r="T29" s="77" t="s">
        <v>89</v>
      </c>
      <c r="U29" s="77" t="s">
        <v>96</v>
      </c>
      <c r="V29" s="77" t="s">
        <v>96</v>
      </c>
      <c r="W29" s="77" t="s">
        <v>342</v>
      </c>
      <c r="X29" s="77" t="s">
        <v>338</v>
      </c>
      <c r="Y29" s="77" t="s">
        <v>337</v>
      </c>
      <c r="Z29" s="77">
        <v>4.5</v>
      </c>
      <c r="AA29" s="77">
        <v>4</v>
      </c>
      <c r="AB29" s="77">
        <v>47</v>
      </c>
      <c r="AC29" s="77">
        <v>0</v>
      </c>
      <c r="AD29" s="77" t="s">
        <v>41</v>
      </c>
      <c r="AE29" s="77" t="s">
        <v>41</v>
      </c>
      <c r="AF29" s="77" t="s">
        <v>41</v>
      </c>
    </row>
    <row r="30" spans="1:32" s="64" customFormat="1" ht="112.5">
      <c r="A30" s="48" t="s">
        <v>33</v>
      </c>
      <c r="B30" s="49">
        <v>26</v>
      </c>
      <c r="C30" s="50" t="s">
        <v>140</v>
      </c>
      <c r="D30" s="55" t="s">
        <v>39</v>
      </c>
      <c r="E30" s="54" t="s">
        <v>40</v>
      </c>
      <c r="F30" s="54" t="s">
        <v>41</v>
      </c>
      <c r="G30" s="54" t="s">
        <v>41</v>
      </c>
      <c r="H30" s="54">
        <v>1969</v>
      </c>
      <c r="I30" s="51">
        <v>449744.72</v>
      </c>
      <c r="J30" s="148"/>
      <c r="K30" s="61" t="s">
        <v>343</v>
      </c>
      <c r="L30" s="83" t="s">
        <v>141</v>
      </c>
      <c r="M30" s="57" t="s">
        <v>54</v>
      </c>
      <c r="N30" s="54" t="s">
        <v>142</v>
      </c>
      <c r="O30" s="54" t="s">
        <v>143</v>
      </c>
      <c r="P30" s="54" t="s">
        <v>46</v>
      </c>
      <c r="Q30" s="54" t="s">
        <v>41</v>
      </c>
      <c r="R30" s="54" t="s">
        <v>253</v>
      </c>
      <c r="S30" s="49" t="s">
        <v>377</v>
      </c>
      <c r="T30" s="54" t="s">
        <v>344</v>
      </c>
      <c r="U30" s="54" t="s">
        <v>345</v>
      </c>
      <c r="V30" s="54" t="s">
        <v>345</v>
      </c>
      <c r="W30" s="54" t="s">
        <v>345</v>
      </c>
      <c r="X30" s="54" t="s">
        <v>345</v>
      </c>
      <c r="Y30" s="54" t="s">
        <v>345</v>
      </c>
      <c r="Z30" s="54">
        <v>216</v>
      </c>
      <c r="AA30" s="54">
        <v>131</v>
      </c>
      <c r="AB30" s="54">
        <v>920</v>
      </c>
      <c r="AC30" s="54">
        <v>2</v>
      </c>
      <c r="AD30" s="54" t="s">
        <v>40</v>
      </c>
      <c r="AE30" s="54" t="s">
        <v>40</v>
      </c>
      <c r="AF30" s="54" t="s">
        <v>41</v>
      </c>
    </row>
    <row r="31" spans="1:32" s="64" customFormat="1" ht="52.5" customHeight="1">
      <c r="A31" s="184" t="s">
        <v>288</v>
      </c>
      <c r="B31" s="49">
        <v>27</v>
      </c>
      <c r="C31" s="131" t="s">
        <v>109</v>
      </c>
      <c r="D31" s="77" t="s">
        <v>238</v>
      </c>
      <c r="E31" s="77" t="s">
        <v>40</v>
      </c>
      <c r="F31" s="77" t="s">
        <v>41</v>
      </c>
      <c r="G31" s="77" t="s">
        <v>41</v>
      </c>
      <c r="H31" s="84" t="s">
        <v>236</v>
      </c>
      <c r="I31" s="78">
        <v>3670353.41</v>
      </c>
      <c r="J31" s="148"/>
      <c r="K31" s="79" t="s">
        <v>346</v>
      </c>
      <c r="L31" s="77" t="s">
        <v>110</v>
      </c>
      <c r="M31" s="77" t="s">
        <v>237</v>
      </c>
      <c r="N31" s="77" t="s">
        <v>111</v>
      </c>
      <c r="O31" s="77" t="s">
        <v>347</v>
      </c>
      <c r="P31" s="77" t="s">
        <v>46</v>
      </c>
      <c r="Q31" s="77" t="s">
        <v>75</v>
      </c>
      <c r="R31" s="77" t="s">
        <v>239</v>
      </c>
      <c r="S31" s="77" t="s">
        <v>36</v>
      </c>
      <c r="T31" s="77" t="s">
        <v>71</v>
      </c>
      <c r="U31" s="77" t="s">
        <v>71</v>
      </c>
      <c r="V31" s="77" t="s">
        <v>71</v>
      </c>
      <c r="W31" s="77" t="s">
        <v>59</v>
      </c>
      <c r="X31" s="77" t="s">
        <v>36</v>
      </c>
      <c r="Y31" s="77" t="s">
        <v>59</v>
      </c>
      <c r="Z31" s="77">
        <v>751</v>
      </c>
      <c r="AA31" s="77">
        <v>653.92999999999995</v>
      </c>
      <c r="AB31" s="77" t="s">
        <v>134</v>
      </c>
      <c r="AC31" s="77">
        <v>1</v>
      </c>
      <c r="AD31" s="132" t="s">
        <v>40</v>
      </c>
      <c r="AE31" s="77" t="s">
        <v>40</v>
      </c>
      <c r="AF31" s="77" t="s">
        <v>41</v>
      </c>
    </row>
    <row r="32" spans="1:32" s="64" customFormat="1" ht="56.25">
      <c r="A32" s="184"/>
      <c r="B32" s="49">
        <v>28</v>
      </c>
      <c r="C32" s="131" t="s">
        <v>224</v>
      </c>
      <c r="D32" s="77" t="s">
        <v>225</v>
      </c>
      <c r="E32" s="77" t="s">
        <v>40</v>
      </c>
      <c r="F32" s="77" t="s">
        <v>41</v>
      </c>
      <c r="G32" s="77" t="s">
        <v>41</v>
      </c>
      <c r="H32" s="77" t="s">
        <v>348</v>
      </c>
      <c r="I32" s="78">
        <v>54698</v>
      </c>
      <c r="J32" s="148"/>
      <c r="K32" s="85" t="s">
        <v>349</v>
      </c>
      <c r="L32" s="77" t="s">
        <v>228</v>
      </c>
      <c r="M32" s="86" t="s">
        <v>350</v>
      </c>
      <c r="N32" s="86" t="s">
        <v>351</v>
      </c>
      <c r="O32" s="86" t="s">
        <v>352</v>
      </c>
      <c r="P32" s="86" t="s">
        <v>46</v>
      </c>
      <c r="Q32" s="86" t="s">
        <v>75</v>
      </c>
      <c r="R32" s="86">
        <v>3.5</v>
      </c>
      <c r="S32" s="132" t="s">
        <v>370</v>
      </c>
      <c r="T32" s="86" t="s">
        <v>71</v>
      </c>
      <c r="U32" s="86" t="s">
        <v>71</v>
      </c>
      <c r="V32" s="86" t="s">
        <v>71</v>
      </c>
      <c r="W32" s="86" t="s">
        <v>59</v>
      </c>
      <c r="X32" s="86" t="s">
        <v>36</v>
      </c>
      <c r="Y32" s="86" t="s">
        <v>59</v>
      </c>
      <c r="Z32" s="80"/>
      <c r="AA32" s="80"/>
      <c r="AB32" s="80"/>
      <c r="AC32" s="86">
        <v>1</v>
      </c>
      <c r="AD32" s="86" t="s">
        <v>75</v>
      </c>
      <c r="AE32" s="86" t="s">
        <v>41</v>
      </c>
      <c r="AF32" s="86" t="s">
        <v>41</v>
      </c>
    </row>
    <row r="33" spans="1:32" ht="45" customHeight="1">
      <c r="A33" s="87"/>
      <c r="B33" s="185" t="s">
        <v>26</v>
      </c>
      <c r="C33" s="185"/>
      <c r="D33" s="185"/>
      <c r="E33" s="88"/>
      <c r="F33" s="88"/>
      <c r="G33" s="88"/>
      <c r="H33" s="89"/>
      <c r="I33" s="90">
        <f>SUM(I5:I32)</f>
        <v>32765069.609999996</v>
      </c>
      <c r="J33" s="90">
        <f>SUM(J5:J32)</f>
        <v>345000</v>
      </c>
      <c r="K33" s="8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B34" s="93"/>
      <c r="C34" s="94"/>
      <c r="D34" s="94"/>
      <c r="E34" s="95"/>
      <c r="F34" s="96"/>
      <c r="G34" s="96"/>
      <c r="H34" s="97"/>
    </row>
    <row r="35" spans="1:32" ht="18">
      <c r="I35" s="150" t="s">
        <v>386</v>
      </c>
      <c r="J35" s="151">
        <f>I20+I16+I15+I7</f>
        <v>1197568.5</v>
      </c>
    </row>
    <row r="36" spans="1:32" ht="54">
      <c r="I36" s="152" t="s">
        <v>387</v>
      </c>
      <c r="J36" s="151">
        <f>I33-J35</f>
        <v>31567501.109999996</v>
      </c>
    </row>
    <row r="37" spans="1:32" ht="54">
      <c r="I37" s="152" t="s">
        <v>388</v>
      </c>
      <c r="J37" s="151">
        <f>J33</f>
        <v>345000</v>
      </c>
    </row>
  </sheetData>
  <autoFilter ref="A4:AG4" xr:uid="{CFC074C0-E29C-4C7F-8C2C-297B0E7C9A48}"/>
  <mergeCells count="33">
    <mergeCell ref="A26:A29"/>
    <mergeCell ref="A31:A32"/>
    <mergeCell ref="B33:D33"/>
    <mergeCell ref="AF3:AF4"/>
    <mergeCell ref="A5:A7"/>
    <mergeCell ref="A9:A16"/>
    <mergeCell ref="A18:A20"/>
    <mergeCell ref="A21:A22"/>
    <mergeCell ref="A24:A25"/>
    <mergeCell ref="Z3:Z4"/>
    <mergeCell ref="AA3:AA4"/>
    <mergeCell ref="AB3:AB4"/>
    <mergeCell ref="AC3:AC4"/>
    <mergeCell ref="AD3:AD4"/>
    <mergeCell ref="AE3:AE4"/>
    <mergeCell ref="M3:O3"/>
    <mergeCell ref="P3:P4"/>
    <mergeCell ref="Q3:Q4"/>
    <mergeCell ref="R3:R4"/>
    <mergeCell ref="S3:S4"/>
    <mergeCell ref="T3:Y3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J3:J4"/>
  </mergeCells>
  <dataValidations count="2">
    <dataValidation type="list" allowBlank="1" showErrorMessage="1" sqref="E32:F32" xr:uid="{DA0E12B4-9DFD-429C-8DA5-82BF4F853B25}">
      <formula1>$U$31:$U$31</formula1>
      <formula2>0</formula2>
    </dataValidation>
    <dataValidation type="list" allowBlank="1" showInputMessage="1" showErrorMessage="1" sqref="E21:G21" xr:uid="{F46ED79F-C808-45C6-88D0-50DC81F5121D}">
      <formula1>$AM$4:$AM$4</formula1>
    </dataValidation>
  </dataValidations>
  <pageMargins left="0.23622047244094491" right="0.23622047244094491" top="0.74803149606299213" bottom="0.74803149606299213" header="0.31496062992125984" footer="0.31496062992125984"/>
  <pageSetup paperSize="8" scale="29" orientation="landscape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"/>
  <sheetViews>
    <sheetView zoomScale="80" zoomScaleNormal="80" zoomScaleSheetLayoutView="80" workbookViewId="0">
      <selection activeCell="J9" sqref="J9"/>
    </sheetView>
  </sheetViews>
  <sheetFormatPr defaultRowHeight="12.75"/>
  <cols>
    <col min="1" max="1" width="4.85546875" style="109" customWidth="1"/>
    <col min="2" max="2" width="42.140625" style="108" customWidth="1"/>
    <col min="3" max="3" width="17" style="107" customWidth="1"/>
    <col min="4" max="4" width="17.7109375" style="106" customWidth="1"/>
    <col min="5" max="5" width="18" style="106" customWidth="1"/>
    <col min="6" max="6" width="17.28515625" style="107" bestFit="1" customWidth="1"/>
    <col min="7" max="7" width="18.140625" style="106" bestFit="1" customWidth="1"/>
    <col min="8" max="8" width="19.42578125" style="106" bestFit="1" customWidth="1"/>
    <col min="9" max="9" width="15.5703125" style="105" bestFit="1" customWidth="1"/>
    <col min="10" max="11" width="13.85546875" style="105" bestFit="1" customWidth="1"/>
    <col min="12" max="16384" width="9.140625" style="105"/>
  </cols>
  <sheetData>
    <row r="1" spans="1:12" ht="21" customHeight="1">
      <c r="A1" s="127" t="s">
        <v>363</v>
      </c>
      <c r="B1" s="127"/>
      <c r="C1" s="127"/>
      <c r="D1" s="127"/>
      <c r="E1" s="127"/>
      <c r="F1" s="127"/>
      <c r="G1" s="126"/>
      <c r="H1" s="126"/>
    </row>
    <row r="2" spans="1:12" ht="42" customHeight="1">
      <c r="A2" s="145" t="s">
        <v>1</v>
      </c>
      <c r="B2" s="145" t="s">
        <v>362</v>
      </c>
      <c r="C2" s="146" t="s">
        <v>361</v>
      </c>
      <c r="D2" s="146" t="s">
        <v>360</v>
      </c>
      <c r="E2" s="146" t="s">
        <v>359</v>
      </c>
      <c r="F2" s="146" t="s">
        <v>358</v>
      </c>
      <c r="G2" s="146" t="s">
        <v>357</v>
      </c>
      <c r="H2" s="146" t="s">
        <v>356</v>
      </c>
    </row>
    <row r="3" spans="1:12" ht="21" customHeight="1">
      <c r="A3" s="134">
        <v>1</v>
      </c>
      <c r="B3" s="120" t="s">
        <v>27</v>
      </c>
      <c r="C3" s="119">
        <v>954474.24</v>
      </c>
      <c r="D3" s="119">
        <v>636210.85999999975</v>
      </c>
      <c r="E3" s="119">
        <v>191575.34999999989</v>
      </c>
      <c r="F3" s="118">
        <v>0</v>
      </c>
      <c r="G3" s="122">
        <v>0</v>
      </c>
      <c r="H3" s="116">
        <f>74*500</f>
        <v>37000</v>
      </c>
    </row>
    <row r="4" spans="1:12" ht="30.75" customHeight="1">
      <c r="A4" s="134">
        <v>2</v>
      </c>
      <c r="B4" s="120" t="s">
        <v>35</v>
      </c>
      <c r="C4" s="119">
        <v>643089.82999999996</v>
      </c>
      <c r="D4" s="119">
        <v>41239</v>
      </c>
      <c r="E4" s="119">
        <v>18111.72</v>
      </c>
      <c r="F4" s="125">
        <v>0</v>
      </c>
      <c r="G4" s="122">
        <v>0</v>
      </c>
      <c r="H4" s="116">
        <f>8*500</f>
        <v>4000</v>
      </c>
    </row>
    <row r="5" spans="1:12" ht="21" customHeight="1">
      <c r="A5" s="134">
        <v>3</v>
      </c>
      <c r="B5" s="120" t="s">
        <v>28</v>
      </c>
      <c r="C5" s="119">
        <v>136547.26999999999</v>
      </c>
      <c r="D5" s="119">
        <v>27360.32</v>
      </c>
      <c r="E5" s="119">
        <v>6836.98</v>
      </c>
      <c r="F5" s="118">
        <v>618326.14</v>
      </c>
      <c r="G5" s="122">
        <v>0</v>
      </c>
      <c r="H5" s="116">
        <f>23*500</f>
        <v>11500</v>
      </c>
    </row>
    <row r="6" spans="1:12" ht="21" customHeight="1">
      <c r="A6" s="134">
        <v>4</v>
      </c>
      <c r="B6" s="120" t="s">
        <v>297</v>
      </c>
      <c r="C6" s="119">
        <v>30000</v>
      </c>
      <c r="D6" s="119">
        <v>22950.12</v>
      </c>
      <c r="E6" s="119">
        <v>105506.37000000001</v>
      </c>
      <c r="F6" s="118">
        <v>0</v>
      </c>
      <c r="G6" s="122">
        <v>0</v>
      </c>
      <c r="H6" s="116">
        <f>6*500</f>
        <v>3000</v>
      </c>
    </row>
    <row r="7" spans="1:12" ht="21" customHeight="1">
      <c r="A7" s="134">
        <v>5</v>
      </c>
      <c r="B7" s="120" t="s">
        <v>29</v>
      </c>
      <c r="C7" s="119">
        <v>890934.05</v>
      </c>
      <c r="D7" s="119">
        <v>314303.05</v>
      </c>
      <c r="E7" s="119">
        <v>13211</v>
      </c>
      <c r="F7" s="116">
        <v>0</v>
      </c>
      <c r="G7" s="122">
        <v>0</v>
      </c>
      <c r="H7" s="116">
        <f>35*500</f>
        <v>17500</v>
      </c>
    </row>
    <row r="8" spans="1:12" ht="21" customHeight="1">
      <c r="A8" s="134">
        <v>6</v>
      </c>
      <c r="B8" s="120" t="s">
        <v>296</v>
      </c>
      <c r="C8" s="119">
        <v>83439.06</v>
      </c>
      <c r="D8" s="119">
        <v>23891.719999999998</v>
      </c>
      <c r="E8" s="119">
        <v>6989</v>
      </c>
      <c r="F8" s="118">
        <v>0</v>
      </c>
      <c r="G8" s="122">
        <v>0</v>
      </c>
      <c r="H8" s="116">
        <f>6*500</f>
        <v>3000</v>
      </c>
    </row>
    <row r="9" spans="1:12" ht="21" customHeight="1">
      <c r="A9" s="134">
        <v>7</v>
      </c>
      <c r="B9" s="120" t="s">
        <v>30</v>
      </c>
      <c r="C9" s="119">
        <v>717714.77</v>
      </c>
      <c r="D9" s="119">
        <v>201794.72999999995</v>
      </c>
      <c r="E9" s="119">
        <v>164780.78</v>
      </c>
      <c r="F9" s="124">
        <v>0</v>
      </c>
      <c r="G9" s="123" t="s">
        <v>379</v>
      </c>
      <c r="H9" s="116">
        <f>62*500</f>
        <v>31000</v>
      </c>
    </row>
    <row r="10" spans="1:12" ht="21" customHeight="1">
      <c r="A10" s="134">
        <v>8</v>
      </c>
      <c r="B10" s="120" t="s">
        <v>295</v>
      </c>
      <c r="C10" s="119">
        <v>677996.85</v>
      </c>
      <c r="D10" s="119">
        <v>125294.17</v>
      </c>
      <c r="E10" s="119">
        <v>79897.709999999992</v>
      </c>
      <c r="F10" s="116">
        <v>0</v>
      </c>
      <c r="G10" s="117">
        <v>59965.49</v>
      </c>
      <c r="H10" s="116">
        <f>42*500</f>
        <v>21000</v>
      </c>
    </row>
    <row r="11" spans="1:12" ht="21" customHeight="1">
      <c r="A11" s="134">
        <v>9</v>
      </c>
      <c r="B11" s="120" t="s">
        <v>31</v>
      </c>
      <c r="C11" s="119">
        <v>1090213.3400000001</v>
      </c>
      <c r="D11" s="119">
        <v>90587.66</v>
      </c>
      <c r="E11" s="119">
        <v>82674.02</v>
      </c>
      <c r="F11" s="118">
        <v>0</v>
      </c>
      <c r="G11" s="119">
        <v>80962.69</v>
      </c>
      <c r="H11" s="116">
        <f>73*500</f>
        <v>36500</v>
      </c>
    </row>
    <row r="12" spans="1:12" ht="30.75" customHeight="1">
      <c r="A12" s="134">
        <v>10</v>
      </c>
      <c r="B12" s="120" t="s">
        <v>355</v>
      </c>
      <c r="C12" s="119">
        <v>44476</v>
      </c>
      <c r="D12" s="119">
        <v>30752</v>
      </c>
      <c r="E12" s="119">
        <v>3441.8399999999992</v>
      </c>
      <c r="F12" s="116">
        <v>0</v>
      </c>
      <c r="G12" s="122">
        <v>0</v>
      </c>
      <c r="H12" s="116">
        <f>7*500</f>
        <v>3500</v>
      </c>
    </row>
    <row r="13" spans="1:12" ht="21" customHeight="1">
      <c r="A13" s="134">
        <v>11</v>
      </c>
      <c r="B13" s="120" t="s">
        <v>32</v>
      </c>
      <c r="C13" s="119">
        <v>478957.45</v>
      </c>
      <c r="D13" s="119">
        <v>22054</v>
      </c>
      <c r="E13" s="119">
        <v>7990</v>
      </c>
      <c r="F13" s="118">
        <v>0</v>
      </c>
      <c r="G13" s="122">
        <v>3300</v>
      </c>
      <c r="H13" s="116">
        <f>25*500</f>
        <v>12500</v>
      </c>
      <c r="I13" s="110"/>
    </row>
    <row r="14" spans="1:12" ht="33" customHeight="1">
      <c r="A14" s="134">
        <v>12</v>
      </c>
      <c r="B14" s="120" t="s">
        <v>294</v>
      </c>
      <c r="C14" s="119">
        <v>152682.07999999999</v>
      </c>
      <c r="D14" s="119">
        <v>23041</v>
      </c>
      <c r="E14" s="119">
        <v>19239</v>
      </c>
      <c r="F14" s="118">
        <v>0</v>
      </c>
      <c r="G14" s="122">
        <v>0</v>
      </c>
      <c r="H14" s="116">
        <f>7*500</f>
        <v>3500</v>
      </c>
      <c r="J14" s="110"/>
    </row>
    <row r="15" spans="1:12" ht="21" customHeight="1">
      <c r="A15" s="134">
        <v>13</v>
      </c>
      <c r="B15" s="120" t="s">
        <v>354</v>
      </c>
      <c r="C15" s="119">
        <v>118864.74</v>
      </c>
      <c r="D15" s="119">
        <v>14970</v>
      </c>
      <c r="E15" s="119">
        <v>21591.94</v>
      </c>
      <c r="F15" s="118">
        <v>0</v>
      </c>
      <c r="G15" s="117">
        <v>317839.89</v>
      </c>
      <c r="H15" s="116">
        <f>4*500</f>
        <v>2000</v>
      </c>
      <c r="I15" s="121"/>
      <c r="J15" s="110"/>
      <c r="K15" s="110"/>
      <c r="L15" s="110"/>
    </row>
    <row r="16" spans="1:12" ht="27.75" customHeight="1">
      <c r="A16" s="134">
        <v>14</v>
      </c>
      <c r="B16" s="120" t="s">
        <v>33</v>
      </c>
      <c r="C16" s="119">
        <v>115026.66</v>
      </c>
      <c r="D16" s="119">
        <v>38448.819999999992</v>
      </c>
      <c r="E16" s="119">
        <v>12206.189999999999</v>
      </c>
      <c r="F16" s="118">
        <v>0</v>
      </c>
      <c r="G16" s="117">
        <v>0</v>
      </c>
      <c r="H16" s="116">
        <f>17*500</f>
        <v>8500</v>
      </c>
      <c r="J16" s="110"/>
      <c r="K16" s="110"/>
    </row>
    <row r="17" spans="1:8" ht="21" customHeight="1">
      <c r="A17" s="134">
        <v>15</v>
      </c>
      <c r="B17" s="115" t="s">
        <v>293</v>
      </c>
      <c r="C17" s="119">
        <v>89155.68</v>
      </c>
      <c r="D17" s="114">
        <v>10978.72</v>
      </c>
      <c r="E17" s="114">
        <v>10550.67</v>
      </c>
      <c r="F17" s="113">
        <v>0</v>
      </c>
      <c r="G17" s="112">
        <v>0</v>
      </c>
      <c r="H17" s="111">
        <f>7*500</f>
        <v>3500</v>
      </c>
    </row>
    <row r="18" spans="1:8" ht="21" customHeight="1">
      <c r="A18" s="134">
        <v>16</v>
      </c>
      <c r="B18" s="138" t="s">
        <v>383</v>
      </c>
      <c r="C18" s="119">
        <v>54366.17</v>
      </c>
      <c r="D18" s="119">
        <v>47477.599999999999</v>
      </c>
      <c r="E18" s="114">
        <v>11033.8</v>
      </c>
      <c r="F18" s="118">
        <v>0</v>
      </c>
      <c r="G18" s="117">
        <v>0</v>
      </c>
      <c r="H18" s="111">
        <f>9*500</f>
        <v>4500</v>
      </c>
    </row>
    <row r="19" spans="1:8" ht="21" customHeight="1" thickBot="1">
      <c r="A19" s="188" t="s">
        <v>353</v>
      </c>
      <c r="B19" s="189"/>
      <c r="C19" s="139">
        <f t="shared" ref="C19:H19" si="0">SUM(C3:C18)</f>
        <v>6277938.1900000004</v>
      </c>
      <c r="D19" s="140">
        <f t="shared" si="0"/>
        <v>1671353.7699999996</v>
      </c>
      <c r="E19" s="140">
        <f t="shared" si="0"/>
        <v>755636.36999999988</v>
      </c>
      <c r="F19" s="139">
        <f t="shared" si="0"/>
        <v>618326.14</v>
      </c>
      <c r="G19" s="141">
        <f t="shared" si="0"/>
        <v>462068.07</v>
      </c>
      <c r="H19" s="141">
        <f t="shared" si="0"/>
        <v>202500</v>
      </c>
    </row>
    <row r="20" spans="1:8">
      <c r="H20" s="106">
        <f>401*500</f>
        <v>200500</v>
      </c>
    </row>
  </sheetData>
  <mergeCells count="1">
    <mergeCell ref="A19:B1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topLeftCell="A12" workbookViewId="0">
      <selection activeCell="C26" sqref="C26"/>
    </sheetView>
  </sheetViews>
  <sheetFormatPr defaultRowHeight="12.75"/>
  <cols>
    <col min="1" max="1" width="4" bestFit="1" customWidth="1"/>
    <col min="2" max="2" width="35.42578125" customWidth="1"/>
    <col min="3" max="3" width="16.5703125" customWidth="1"/>
  </cols>
  <sheetData>
    <row r="1" spans="1:3" ht="24" customHeight="1">
      <c r="A1" s="190" t="s">
        <v>178</v>
      </c>
      <c r="B1" s="191"/>
      <c r="C1" s="192"/>
    </row>
    <row r="2" spans="1:3" ht="30">
      <c r="A2" s="16" t="s">
        <v>25</v>
      </c>
      <c r="B2" s="17" t="s">
        <v>276</v>
      </c>
      <c r="C2" s="18" t="s">
        <v>277</v>
      </c>
    </row>
    <row r="3" spans="1:3" ht="15">
      <c r="A3" s="10">
        <v>1</v>
      </c>
      <c r="B3" s="11" t="s">
        <v>258</v>
      </c>
      <c r="C3" s="12">
        <v>18600</v>
      </c>
    </row>
    <row r="4" spans="1:3" ht="15">
      <c r="A4" s="10">
        <v>2</v>
      </c>
      <c r="B4" s="11" t="s">
        <v>259</v>
      </c>
      <c r="C4" s="12">
        <v>1395</v>
      </c>
    </row>
    <row r="5" spans="1:3" ht="15">
      <c r="A5" s="13">
        <v>3</v>
      </c>
      <c r="B5" s="11" t="s">
        <v>260</v>
      </c>
      <c r="C5" s="14">
        <v>11590</v>
      </c>
    </row>
    <row r="6" spans="1:3" ht="15">
      <c r="A6" s="13">
        <v>4</v>
      </c>
      <c r="B6" s="11" t="s">
        <v>261</v>
      </c>
      <c r="C6" s="14">
        <v>19300</v>
      </c>
    </row>
    <row r="7" spans="1:3" ht="15">
      <c r="A7" s="13">
        <v>5</v>
      </c>
      <c r="B7" s="11" t="s">
        <v>262</v>
      </c>
      <c r="C7" s="14">
        <v>18857.689999999999</v>
      </c>
    </row>
    <row r="8" spans="1:3" ht="15">
      <c r="A8" s="13">
        <v>6</v>
      </c>
      <c r="B8" s="11" t="s">
        <v>263</v>
      </c>
      <c r="C8" s="14">
        <v>35258</v>
      </c>
    </row>
    <row r="9" spans="1:3" ht="30">
      <c r="A9" s="13">
        <v>7</v>
      </c>
      <c r="B9" s="11" t="s">
        <v>264</v>
      </c>
      <c r="C9" s="14">
        <v>24644</v>
      </c>
    </row>
    <row r="10" spans="1:3" ht="15">
      <c r="A10" s="13">
        <v>8</v>
      </c>
      <c r="B10" s="11" t="s">
        <v>265</v>
      </c>
      <c r="C10" s="14">
        <v>44774</v>
      </c>
    </row>
    <row r="11" spans="1:3" ht="15">
      <c r="A11" s="13">
        <v>9</v>
      </c>
      <c r="B11" s="11" t="s">
        <v>266</v>
      </c>
      <c r="C11" s="14">
        <v>69784</v>
      </c>
    </row>
    <row r="12" spans="1:3" ht="15">
      <c r="A12" s="13">
        <v>10</v>
      </c>
      <c r="B12" s="11" t="s">
        <v>267</v>
      </c>
      <c r="C12" s="14">
        <v>35014</v>
      </c>
    </row>
    <row r="13" spans="1:3" ht="15">
      <c r="A13" s="13">
        <v>11</v>
      </c>
      <c r="B13" s="11" t="s">
        <v>268</v>
      </c>
      <c r="C13" s="14">
        <v>31842</v>
      </c>
    </row>
    <row r="14" spans="1:3" ht="15">
      <c r="A14" s="13">
        <v>12</v>
      </c>
      <c r="B14" s="11" t="s">
        <v>269</v>
      </c>
      <c r="C14" s="14">
        <v>19276</v>
      </c>
    </row>
    <row r="15" spans="1:3" ht="15">
      <c r="A15" s="13">
        <v>13</v>
      </c>
      <c r="B15" s="15" t="s">
        <v>270</v>
      </c>
      <c r="C15" s="14">
        <v>12993</v>
      </c>
    </row>
    <row r="16" spans="1:3" ht="15">
      <c r="A16" s="13">
        <v>14</v>
      </c>
      <c r="B16" s="15" t="s">
        <v>271</v>
      </c>
      <c r="C16" s="14">
        <v>11000</v>
      </c>
    </row>
    <row r="17" spans="1:3" ht="15">
      <c r="A17" s="13">
        <v>15</v>
      </c>
      <c r="B17" s="15" t="s">
        <v>272</v>
      </c>
      <c r="C17" s="14">
        <v>17980</v>
      </c>
    </row>
    <row r="18" spans="1:3" ht="15">
      <c r="A18" s="13">
        <v>16</v>
      </c>
      <c r="B18" s="15" t="s">
        <v>273</v>
      </c>
      <c r="C18" s="14">
        <v>16482</v>
      </c>
    </row>
    <row r="19" spans="1:3" ht="15">
      <c r="A19" s="13">
        <v>17</v>
      </c>
      <c r="B19" s="15" t="s">
        <v>274</v>
      </c>
      <c r="C19" s="14">
        <v>29520</v>
      </c>
    </row>
    <row r="20" spans="1:3" ht="15">
      <c r="A20" s="13">
        <v>18</v>
      </c>
      <c r="B20" s="15" t="s">
        <v>275</v>
      </c>
      <c r="C20" s="14">
        <v>25356.45</v>
      </c>
    </row>
    <row r="21" spans="1:3" ht="30">
      <c r="A21" s="13">
        <v>19</v>
      </c>
      <c r="B21" s="15" t="s">
        <v>371</v>
      </c>
      <c r="C21" s="14">
        <v>59040</v>
      </c>
    </row>
    <row r="22" spans="1:3" ht="15">
      <c r="A22" s="13">
        <v>20</v>
      </c>
      <c r="B22" s="15" t="s">
        <v>372</v>
      </c>
      <c r="C22" s="14">
        <v>29520</v>
      </c>
    </row>
    <row r="23" spans="1:3" ht="30">
      <c r="A23" s="13">
        <v>21</v>
      </c>
      <c r="B23" s="15" t="s">
        <v>373</v>
      </c>
      <c r="C23" s="14">
        <v>30750</v>
      </c>
    </row>
    <row r="24" spans="1:3" ht="30">
      <c r="A24" s="13">
        <v>22</v>
      </c>
      <c r="B24" s="15" t="s">
        <v>374</v>
      </c>
      <c r="C24" s="14">
        <v>18450</v>
      </c>
    </row>
    <row r="25" spans="1:3" ht="15">
      <c r="A25" s="13">
        <v>23</v>
      </c>
      <c r="B25" s="15" t="s">
        <v>375</v>
      </c>
      <c r="C25" s="135">
        <v>36900</v>
      </c>
    </row>
    <row r="26" spans="1:3" ht="15.75">
      <c r="C26" s="136">
        <f>SUM(C3:C25)</f>
        <v>618326.14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6BE0-2E5F-4189-9C37-5798613BDFE6}">
  <dimension ref="A1:G14"/>
  <sheetViews>
    <sheetView topLeftCell="A11" workbookViewId="0">
      <selection activeCell="A15" sqref="A15:XFD28"/>
    </sheetView>
  </sheetViews>
  <sheetFormatPr defaultRowHeight="12.75"/>
  <cols>
    <col min="1" max="1" width="19.42578125" customWidth="1"/>
    <col min="2" max="2" width="16" customWidth="1"/>
    <col min="3" max="3" width="16.28515625" customWidth="1"/>
    <col min="4" max="4" width="14.42578125" customWidth="1"/>
    <col min="5" max="5" width="16" customWidth="1"/>
    <col min="6" max="6" width="16.5703125" customWidth="1"/>
    <col min="7" max="7" width="13.42578125" bestFit="1" customWidth="1"/>
  </cols>
  <sheetData>
    <row r="1" spans="1:7" s="153" customFormat="1" ht="15">
      <c r="A1" s="195" t="s">
        <v>399</v>
      </c>
      <c r="B1" s="194"/>
      <c r="C1" s="194"/>
      <c r="D1" s="194"/>
      <c r="E1" s="194"/>
      <c r="F1" s="196"/>
    </row>
    <row r="2" spans="1:7" s="153" customFormat="1" ht="15">
      <c r="A2" s="193" t="s">
        <v>400</v>
      </c>
      <c r="B2" s="194"/>
      <c r="C2" s="194"/>
      <c r="D2" s="194"/>
      <c r="E2" s="194"/>
      <c r="F2" s="194"/>
    </row>
    <row r="3" spans="1:7" s="153" customFormat="1" ht="30">
      <c r="A3" s="154"/>
      <c r="B3" s="159" t="s">
        <v>395</v>
      </c>
      <c r="C3" s="159" t="s">
        <v>396</v>
      </c>
      <c r="D3" s="159" t="s">
        <v>397</v>
      </c>
      <c r="E3" s="159" t="s">
        <v>398</v>
      </c>
      <c r="F3" s="155" t="s">
        <v>389</v>
      </c>
    </row>
    <row r="4" spans="1:7" s="153" customFormat="1" ht="15">
      <c r="A4" s="154" t="s">
        <v>390</v>
      </c>
      <c r="B4" s="156">
        <v>0</v>
      </c>
      <c r="C4" s="156">
        <v>1</v>
      </c>
      <c r="D4" s="156">
        <v>0</v>
      </c>
      <c r="E4" s="156">
        <v>3</v>
      </c>
      <c r="F4" s="156">
        <f>SUM(B4:E4)</f>
        <v>4</v>
      </c>
    </row>
    <row r="5" spans="1:7" s="153" customFormat="1" ht="15">
      <c r="A5" s="154" t="s">
        <v>391</v>
      </c>
      <c r="B5" s="157"/>
      <c r="C5" s="157">
        <v>38372</v>
      </c>
      <c r="D5" s="157">
        <v>0</v>
      </c>
      <c r="E5" s="157">
        <v>11174.17</v>
      </c>
      <c r="F5" s="157">
        <f>SUM(B5:E5)</f>
        <v>49546.17</v>
      </c>
    </row>
    <row r="6" spans="1:7" s="153" customFormat="1" ht="15">
      <c r="A6" s="154" t="s">
        <v>392</v>
      </c>
      <c r="B6" s="157">
        <v>0</v>
      </c>
      <c r="C6" s="157">
        <v>0</v>
      </c>
      <c r="D6" s="157">
        <v>0</v>
      </c>
      <c r="E6" s="157">
        <v>0</v>
      </c>
      <c r="F6" s="157">
        <f>SUM(B6:E6)</f>
        <v>0</v>
      </c>
    </row>
    <row r="7" spans="1:7" s="153" customFormat="1" ht="15">
      <c r="A7" s="154" t="s">
        <v>393</v>
      </c>
      <c r="B7" s="157">
        <f>B5+B6</f>
        <v>0</v>
      </c>
      <c r="C7" s="157">
        <f>C5+C6</f>
        <v>38372</v>
      </c>
      <c r="D7" s="157">
        <f>D5+D6</f>
        <v>0</v>
      </c>
      <c r="E7" s="157">
        <f>E5+E6</f>
        <v>11174.17</v>
      </c>
      <c r="F7" s="157">
        <f>SUM(B7:E7)</f>
        <v>49546.17</v>
      </c>
      <c r="G7" s="158"/>
    </row>
    <row r="8" spans="1:7" s="153" customFormat="1" ht="15">
      <c r="A8" s="193" t="s">
        <v>401</v>
      </c>
      <c r="B8" s="194"/>
      <c r="C8" s="194"/>
      <c r="D8" s="194"/>
      <c r="E8" s="194"/>
      <c r="F8" s="194"/>
      <c r="G8" s="158"/>
    </row>
    <row r="9" spans="1:7" s="153" customFormat="1" ht="30">
      <c r="A9" s="154"/>
      <c r="B9" s="159" t="s">
        <v>395</v>
      </c>
      <c r="C9" s="159" t="s">
        <v>396</v>
      </c>
      <c r="D9" s="159" t="s">
        <v>397</v>
      </c>
      <c r="E9" s="159" t="s">
        <v>398</v>
      </c>
      <c r="F9" s="155" t="s">
        <v>389</v>
      </c>
    </row>
    <row r="10" spans="1:7" s="153" customFormat="1" ht="15">
      <c r="A10" s="154" t="s">
        <v>390</v>
      </c>
      <c r="B10" s="156">
        <v>35</v>
      </c>
      <c r="C10" s="156">
        <v>39</v>
      </c>
      <c r="D10" s="156">
        <v>42</v>
      </c>
      <c r="E10" s="156">
        <v>24</v>
      </c>
      <c r="F10" s="156">
        <f>SUM(B10:E10)</f>
        <v>140</v>
      </c>
    </row>
    <row r="11" spans="1:7" s="153" customFormat="1" ht="15.75" customHeight="1">
      <c r="A11" s="154" t="s">
        <v>394</v>
      </c>
      <c r="B11" s="156">
        <v>18</v>
      </c>
      <c r="C11" s="156">
        <v>16</v>
      </c>
      <c r="D11" s="156">
        <v>32</v>
      </c>
      <c r="E11" s="156">
        <v>8</v>
      </c>
      <c r="F11" s="156">
        <f>SUM(B11:E11)</f>
        <v>74</v>
      </c>
    </row>
    <row r="12" spans="1:7" s="153" customFormat="1" ht="15">
      <c r="A12" s="154" t="s">
        <v>391</v>
      </c>
      <c r="B12" s="157">
        <v>24270.79</v>
      </c>
      <c r="C12" s="157">
        <v>30670.06</v>
      </c>
      <c r="D12" s="157">
        <v>39453.65</v>
      </c>
      <c r="E12" s="157">
        <v>27612.82</v>
      </c>
      <c r="F12" s="157">
        <f>SUM(B12:E12)</f>
        <v>122007.32</v>
      </c>
    </row>
    <row r="13" spans="1:7" s="153" customFormat="1" ht="15">
      <c r="A13" s="154" t="s">
        <v>392</v>
      </c>
      <c r="B13" s="157">
        <v>3897.7</v>
      </c>
      <c r="C13" s="157">
        <v>0</v>
      </c>
      <c r="D13" s="157">
        <v>7913.86</v>
      </c>
      <c r="E13" s="157">
        <v>0</v>
      </c>
      <c r="F13" s="157">
        <f>SUM(B13:E13)</f>
        <v>11811.56</v>
      </c>
    </row>
    <row r="14" spans="1:7" s="153" customFormat="1" ht="15">
      <c r="A14" s="154" t="s">
        <v>393</v>
      </c>
      <c r="B14" s="157">
        <f>B12+B13</f>
        <v>28168.49</v>
      </c>
      <c r="C14" s="157">
        <f>C12+C13</f>
        <v>30670.06</v>
      </c>
      <c r="D14" s="157">
        <f>D12+D13</f>
        <v>47367.51</v>
      </c>
      <c r="E14" s="157">
        <f>E12+E13</f>
        <v>27612.82</v>
      </c>
      <c r="F14" s="157">
        <f>SUM(B14:E14)</f>
        <v>133818.88</v>
      </c>
    </row>
  </sheetData>
  <mergeCells count="3">
    <mergeCell ref="A1:F1"/>
    <mergeCell ref="A2:F2"/>
    <mergeCell ref="A8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C612-742B-4DEC-ABCA-0D07468939B7}">
  <sheetPr>
    <pageSetUpPr fitToPage="1"/>
  </sheetPr>
  <dimension ref="A1:F153"/>
  <sheetViews>
    <sheetView topLeftCell="A149" workbookViewId="0">
      <selection activeCell="A154" sqref="A154:XFD177"/>
    </sheetView>
  </sheetViews>
  <sheetFormatPr defaultColWidth="10" defaultRowHeight="14.25"/>
  <cols>
    <col min="1" max="1" width="5" style="164" bestFit="1" customWidth="1"/>
    <col min="2" max="2" width="43.7109375" style="164" customWidth="1"/>
    <col min="3" max="3" width="32.140625" style="164" bestFit="1" customWidth="1"/>
    <col min="4" max="4" width="18.42578125" style="164" bestFit="1" customWidth="1"/>
    <col min="5" max="5" width="28.140625" style="164" bestFit="1" customWidth="1"/>
    <col min="6" max="6" width="15.140625" style="164" customWidth="1"/>
    <col min="7" max="7" width="12.28515625" style="164" customWidth="1"/>
    <col min="8" max="9" width="14.7109375" style="164" customWidth="1"/>
    <col min="10" max="11" width="12.28515625" style="164" customWidth="1"/>
    <col min="12" max="12" width="10" style="164" customWidth="1"/>
    <col min="13" max="16384" width="10" style="164"/>
  </cols>
  <sheetData>
    <row r="1" spans="1:6" s="160" customFormat="1" ht="15"/>
    <row r="2" spans="1:6" s="160" customFormat="1" ht="15">
      <c r="C2" s="160" t="s">
        <v>402</v>
      </c>
    </row>
    <row r="3" spans="1:6" s="160" customFormat="1" ht="15"/>
    <row r="4" spans="1:6" s="160" customFormat="1" ht="25.5">
      <c r="A4" s="161" t="s">
        <v>403</v>
      </c>
      <c r="B4" s="162" t="s">
        <v>404</v>
      </c>
      <c r="C4" s="162" t="s">
        <v>405</v>
      </c>
      <c r="D4" s="162" t="s">
        <v>406</v>
      </c>
      <c r="E4" s="162" t="s">
        <v>407</v>
      </c>
    </row>
    <row r="5" spans="1:6" ht="15">
      <c r="A5" s="197" t="s">
        <v>408</v>
      </c>
      <c r="B5" s="197"/>
      <c r="C5" s="172"/>
      <c r="D5" s="172"/>
      <c r="E5" s="172"/>
      <c r="F5" s="163"/>
    </row>
    <row r="6" spans="1:6" ht="28.5">
      <c r="A6" s="165"/>
      <c r="B6" s="166">
        <v>44082.84375</v>
      </c>
      <c r="C6" s="165" t="s">
        <v>409</v>
      </c>
      <c r="D6" s="167">
        <v>276</v>
      </c>
      <c r="E6" s="167">
        <v>0</v>
      </c>
      <c r="F6" s="163"/>
    </row>
    <row r="7" spans="1:6" ht="28.5">
      <c r="A7" s="165"/>
      <c r="B7" s="166">
        <v>44102.875</v>
      </c>
      <c r="C7" s="165" t="s">
        <v>409</v>
      </c>
      <c r="D7" s="167">
        <v>0</v>
      </c>
      <c r="E7" s="167">
        <v>0</v>
      </c>
      <c r="F7" s="163"/>
    </row>
    <row r="8" spans="1:6" ht="28.5">
      <c r="A8" s="165"/>
      <c r="B8" s="166">
        <v>44109</v>
      </c>
      <c r="C8" s="165" t="s">
        <v>409</v>
      </c>
      <c r="D8" s="167">
        <v>0</v>
      </c>
      <c r="E8" s="167">
        <v>0</v>
      </c>
      <c r="F8" s="163"/>
    </row>
    <row r="9" spans="1:6" ht="28.5">
      <c r="A9" s="165"/>
      <c r="B9" s="166">
        <v>44109</v>
      </c>
      <c r="C9" s="165" t="s">
        <v>409</v>
      </c>
      <c r="D9" s="167">
        <v>0</v>
      </c>
      <c r="E9" s="167">
        <v>0</v>
      </c>
      <c r="F9" s="163"/>
    </row>
    <row r="10" spans="1:6" ht="28.5">
      <c r="A10" s="165"/>
      <c r="B10" s="166">
        <v>44114.395833333336</v>
      </c>
      <c r="C10" s="165" t="s">
        <v>409</v>
      </c>
      <c r="D10" s="167">
        <v>290.92</v>
      </c>
      <c r="E10" s="167">
        <v>0</v>
      </c>
    </row>
    <row r="11" spans="1:6" ht="28.5">
      <c r="A11" s="165"/>
      <c r="B11" s="166">
        <v>44123.6875</v>
      </c>
      <c r="C11" s="165" t="s">
        <v>409</v>
      </c>
      <c r="D11" s="167">
        <v>1300</v>
      </c>
      <c r="E11" s="167">
        <v>0</v>
      </c>
    </row>
    <row r="12" spans="1:6">
      <c r="A12" s="165"/>
      <c r="B12" s="166">
        <v>44136</v>
      </c>
      <c r="C12" s="165" t="s">
        <v>410</v>
      </c>
      <c r="D12" s="167">
        <v>5542</v>
      </c>
      <c r="E12" s="167">
        <v>0</v>
      </c>
    </row>
    <row r="13" spans="1:6" ht="28.5">
      <c r="A13" s="165"/>
      <c r="B13" s="166">
        <v>44139.479166666664</v>
      </c>
      <c r="C13" s="165" t="s">
        <v>409</v>
      </c>
      <c r="D13" s="167">
        <v>13505.1</v>
      </c>
      <c r="E13" s="167">
        <v>0</v>
      </c>
    </row>
    <row r="14" spans="1:6" ht="28.5">
      <c r="A14" s="165"/>
      <c r="B14" s="166">
        <v>44145</v>
      </c>
      <c r="C14" s="165" t="s">
        <v>409</v>
      </c>
      <c r="D14" s="167">
        <v>0</v>
      </c>
      <c r="E14" s="167">
        <v>0</v>
      </c>
    </row>
    <row r="15" spans="1:6" ht="28.5">
      <c r="A15" s="165"/>
      <c r="B15" s="166">
        <v>44145</v>
      </c>
      <c r="C15" s="165" t="s">
        <v>409</v>
      </c>
      <c r="D15" s="167">
        <v>0</v>
      </c>
      <c r="E15" s="167">
        <v>0</v>
      </c>
    </row>
    <row r="16" spans="1:6" ht="28.5">
      <c r="A16" s="165"/>
      <c r="B16" s="166">
        <v>44158.763888888891</v>
      </c>
      <c r="C16" s="165" t="s">
        <v>409</v>
      </c>
      <c r="D16" s="167">
        <v>0</v>
      </c>
      <c r="E16" s="167">
        <v>0</v>
      </c>
    </row>
    <row r="17" spans="1:5" ht="28.5">
      <c r="A17" s="165"/>
      <c r="B17" s="166">
        <v>44194.666666666664</v>
      </c>
      <c r="C17" s="165" t="s">
        <v>409</v>
      </c>
      <c r="D17" s="167">
        <v>1100</v>
      </c>
      <c r="E17" s="167">
        <v>0</v>
      </c>
    </row>
    <row r="18" spans="1:5" ht="28.5">
      <c r="A18" s="165"/>
      <c r="B18" s="166">
        <v>44211.520833333336</v>
      </c>
      <c r="C18" s="165" t="s">
        <v>409</v>
      </c>
      <c r="D18" s="167">
        <v>0</v>
      </c>
      <c r="E18" s="167">
        <v>0</v>
      </c>
    </row>
    <row r="19" spans="1:5" ht="28.5">
      <c r="A19" s="165"/>
      <c r="B19" s="166">
        <v>44221.274305555555</v>
      </c>
      <c r="C19" s="165" t="s">
        <v>409</v>
      </c>
      <c r="D19" s="167">
        <v>1350</v>
      </c>
      <c r="E19" s="167">
        <v>0</v>
      </c>
    </row>
    <row r="20" spans="1:5" ht="28.5">
      <c r="A20" s="165"/>
      <c r="B20" s="166">
        <v>44242.729166666664</v>
      </c>
      <c r="C20" s="165" t="s">
        <v>409</v>
      </c>
      <c r="D20" s="167">
        <v>0</v>
      </c>
      <c r="E20" s="167">
        <v>0</v>
      </c>
    </row>
    <row r="21" spans="1:5" ht="28.5">
      <c r="A21" s="165"/>
      <c r="B21" s="166">
        <v>44249.236111111109</v>
      </c>
      <c r="C21" s="165" t="s">
        <v>409</v>
      </c>
      <c r="D21" s="167">
        <v>0</v>
      </c>
      <c r="E21" s="167">
        <v>0</v>
      </c>
    </row>
    <row r="22" spans="1:5" ht="28.5">
      <c r="A22" s="165"/>
      <c r="B22" s="166">
        <v>44304.041666666664</v>
      </c>
      <c r="C22" s="165" t="s">
        <v>409</v>
      </c>
      <c r="D22" s="167">
        <v>0</v>
      </c>
      <c r="E22" s="167">
        <v>0</v>
      </c>
    </row>
    <row r="23" spans="1:5" ht="28.5">
      <c r="A23" s="165"/>
      <c r="B23" s="166">
        <v>44306.270833333336</v>
      </c>
      <c r="C23" s="165" t="s">
        <v>409</v>
      </c>
      <c r="D23" s="167">
        <v>0</v>
      </c>
      <c r="E23" s="167">
        <v>0</v>
      </c>
    </row>
    <row r="24" spans="1:5" ht="28.5">
      <c r="A24" s="165"/>
      <c r="B24" s="166">
        <v>44306.590277777781</v>
      </c>
      <c r="C24" s="165" t="s">
        <v>409</v>
      </c>
      <c r="D24" s="167">
        <v>0</v>
      </c>
      <c r="E24" s="167">
        <v>0</v>
      </c>
    </row>
    <row r="25" spans="1:5" ht="28.5">
      <c r="A25" s="165"/>
      <c r="B25" s="166">
        <v>44313.618055555555</v>
      </c>
      <c r="C25" s="165" t="s">
        <v>409</v>
      </c>
      <c r="D25" s="167">
        <v>1523.56</v>
      </c>
      <c r="E25" s="167">
        <v>0</v>
      </c>
    </row>
    <row r="26" spans="1:5" ht="28.5">
      <c r="A26" s="165"/>
      <c r="B26" s="166">
        <v>44314</v>
      </c>
      <c r="C26" s="165" t="s">
        <v>411</v>
      </c>
      <c r="D26" s="167">
        <v>1857.3</v>
      </c>
      <c r="E26" s="167">
        <v>0</v>
      </c>
    </row>
    <row r="27" spans="1:5" ht="28.5">
      <c r="A27" s="165"/>
      <c r="B27" s="166">
        <v>44329.895833333336</v>
      </c>
      <c r="C27" s="165" t="s">
        <v>409</v>
      </c>
      <c r="D27" s="167">
        <v>0</v>
      </c>
      <c r="E27" s="167">
        <v>0</v>
      </c>
    </row>
    <row r="28" spans="1:5" ht="28.5">
      <c r="A28" s="165"/>
      <c r="B28" s="166">
        <v>44333.673611111109</v>
      </c>
      <c r="C28" s="165" t="s">
        <v>409</v>
      </c>
      <c r="D28" s="167">
        <v>0</v>
      </c>
      <c r="E28" s="167">
        <v>0</v>
      </c>
    </row>
    <row r="29" spans="1:5" ht="28.5">
      <c r="A29" s="165"/>
      <c r="B29" s="166">
        <v>44342.708333333336</v>
      </c>
      <c r="C29" s="165" t="s">
        <v>409</v>
      </c>
      <c r="D29" s="167">
        <v>8267.24</v>
      </c>
      <c r="E29" s="167">
        <v>0</v>
      </c>
    </row>
    <row r="30" spans="1:5" ht="28.5">
      <c r="A30" s="165"/>
      <c r="B30" s="166">
        <v>44371.275694444441</v>
      </c>
      <c r="C30" s="165" t="s">
        <v>409</v>
      </c>
      <c r="D30" s="167">
        <v>0</v>
      </c>
      <c r="E30" s="167">
        <v>0</v>
      </c>
    </row>
    <row r="31" spans="1:5">
      <c r="A31" s="165"/>
      <c r="B31" s="166">
        <v>44393</v>
      </c>
      <c r="C31" s="165" t="s">
        <v>412</v>
      </c>
      <c r="D31" s="167">
        <v>3774.87</v>
      </c>
      <c r="E31" s="167">
        <v>0</v>
      </c>
    </row>
    <row r="32" spans="1:5" ht="28.5">
      <c r="A32" s="165"/>
      <c r="B32" s="166">
        <v>44414.347222222219</v>
      </c>
      <c r="C32" s="165" t="s">
        <v>409</v>
      </c>
      <c r="D32" s="167">
        <v>0</v>
      </c>
      <c r="E32" s="167">
        <v>0</v>
      </c>
    </row>
    <row r="33" spans="1:5" ht="15">
      <c r="A33" s="197" t="s">
        <v>413</v>
      </c>
      <c r="B33" s="197"/>
      <c r="C33" s="172"/>
      <c r="D33" s="173"/>
      <c r="E33" s="173"/>
    </row>
    <row r="34" spans="1:5" ht="28.5">
      <c r="A34" s="165"/>
      <c r="B34" s="166">
        <v>44426</v>
      </c>
      <c r="C34" s="165" t="s">
        <v>409</v>
      </c>
      <c r="D34" s="167">
        <v>0</v>
      </c>
      <c r="E34" s="167">
        <v>0</v>
      </c>
    </row>
    <row r="35" spans="1:5" ht="28.5">
      <c r="A35" s="165"/>
      <c r="B35" s="166">
        <v>44442.791666666664</v>
      </c>
      <c r="C35" s="165" t="s">
        <v>409</v>
      </c>
      <c r="D35" s="167">
        <v>0</v>
      </c>
      <c r="E35" s="167">
        <v>7913.86</v>
      </c>
    </row>
    <row r="36" spans="1:5" ht="28.5">
      <c r="A36" s="165"/>
      <c r="B36" s="166">
        <v>44445.395833333336</v>
      </c>
      <c r="C36" s="165" t="s">
        <v>409</v>
      </c>
      <c r="D36" s="167">
        <v>239</v>
      </c>
      <c r="E36" s="167">
        <v>0</v>
      </c>
    </row>
    <row r="37" spans="1:5" ht="28.5">
      <c r="A37" s="165"/>
      <c r="B37" s="166">
        <v>44482.270833333336</v>
      </c>
      <c r="C37" s="165" t="s">
        <v>409</v>
      </c>
      <c r="D37" s="167">
        <v>0</v>
      </c>
      <c r="E37" s="167">
        <v>0</v>
      </c>
    </row>
    <row r="38" spans="1:5" ht="28.5">
      <c r="A38" s="165"/>
      <c r="B38" s="166">
        <v>44497.833333333336</v>
      </c>
      <c r="C38" s="165" t="s">
        <v>414</v>
      </c>
      <c r="D38" s="167">
        <v>0</v>
      </c>
      <c r="E38" s="167">
        <v>0</v>
      </c>
    </row>
    <row r="39" spans="1:5" ht="28.5">
      <c r="A39" s="165"/>
      <c r="B39" s="166">
        <v>44505.416666666664</v>
      </c>
      <c r="C39" s="165" t="s">
        <v>409</v>
      </c>
      <c r="D39" s="167">
        <v>950</v>
      </c>
      <c r="E39" s="167">
        <v>0</v>
      </c>
    </row>
    <row r="40" spans="1:5" ht="28.5">
      <c r="A40" s="165"/>
      <c r="B40" s="166">
        <v>44525.472222222219</v>
      </c>
      <c r="C40" s="165" t="s">
        <v>409</v>
      </c>
      <c r="D40" s="167">
        <v>0</v>
      </c>
      <c r="E40" s="167">
        <v>0</v>
      </c>
    </row>
    <row r="41" spans="1:5" ht="28.5">
      <c r="A41" s="165"/>
      <c r="B41" s="166">
        <v>44563.666666666664</v>
      </c>
      <c r="C41" s="165" t="s">
        <v>409</v>
      </c>
      <c r="D41" s="167">
        <v>1820.07</v>
      </c>
      <c r="E41" s="167">
        <v>0</v>
      </c>
    </row>
    <row r="42" spans="1:5" ht="28.5">
      <c r="A42" s="165"/>
      <c r="B42" s="166">
        <v>44575.916666666664</v>
      </c>
      <c r="C42" s="165" t="s">
        <v>409</v>
      </c>
      <c r="D42" s="167">
        <v>2153.7600000000002</v>
      </c>
      <c r="E42" s="167">
        <v>0</v>
      </c>
    </row>
    <row r="43" spans="1:5" ht="28.5">
      <c r="A43" s="165"/>
      <c r="B43" s="166">
        <v>44576.805555555555</v>
      </c>
      <c r="C43" s="165" t="s">
        <v>409</v>
      </c>
      <c r="D43" s="167">
        <v>306.42</v>
      </c>
      <c r="E43" s="167">
        <v>0</v>
      </c>
    </row>
    <row r="44" spans="1:5" ht="28.5">
      <c r="A44" s="165"/>
      <c r="B44" s="166">
        <v>44602.34375</v>
      </c>
      <c r="C44" s="165" t="s">
        <v>414</v>
      </c>
      <c r="D44" s="167">
        <v>251.47</v>
      </c>
      <c r="E44" s="167">
        <v>0</v>
      </c>
    </row>
    <row r="45" spans="1:5" ht="28.5">
      <c r="A45" s="165"/>
      <c r="B45" s="166">
        <v>44603.5625</v>
      </c>
      <c r="C45" s="165" t="s">
        <v>409</v>
      </c>
      <c r="D45" s="167">
        <v>1107.5899999999999</v>
      </c>
      <c r="E45" s="167">
        <v>0</v>
      </c>
    </row>
    <row r="46" spans="1:5" ht="28.5">
      <c r="A46" s="165"/>
      <c r="B46" s="166">
        <v>44603.5625</v>
      </c>
      <c r="C46" s="165" t="s">
        <v>409</v>
      </c>
      <c r="D46" s="167">
        <v>1628.9</v>
      </c>
      <c r="E46" s="167">
        <v>0</v>
      </c>
    </row>
    <row r="47" spans="1:5" ht="28.5">
      <c r="A47" s="165"/>
      <c r="B47" s="166">
        <v>44611.826388888891</v>
      </c>
      <c r="C47" s="165" t="s">
        <v>409</v>
      </c>
      <c r="D47" s="167">
        <v>1182.1400000000001</v>
      </c>
      <c r="E47" s="167">
        <v>0</v>
      </c>
    </row>
    <row r="48" spans="1:5" ht="28.5">
      <c r="A48" s="165"/>
      <c r="B48" s="166">
        <v>44612.802083333336</v>
      </c>
      <c r="C48" s="165" t="s">
        <v>409</v>
      </c>
      <c r="D48" s="167">
        <v>3014.69</v>
      </c>
      <c r="E48" s="167">
        <v>0</v>
      </c>
    </row>
    <row r="49" spans="1:5" ht="28.5">
      <c r="A49" s="165"/>
      <c r="B49" s="166">
        <v>44631.645833333336</v>
      </c>
      <c r="C49" s="165" t="s">
        <v>409</v>
      </c>
      <c r="D49" s="167">
        <v>0</v>
      </c>
      <c r="E49" s="167">
        <v>0</v>
      </c>
    </row>
    <row r="50" spans="1:5" ht="28.5">
      <c r="A50" s="165"/>
      <c r="B50" s="166">
        <v>44635.416666666664</v>
      </c>
      <c r="C50" s="165" t="s">
        <v>409</v>
      </c>
      <c r="D50" s="167">
        <v>300</v>
      </c>
      <c r="E50" s="167">
        <v>0</v>
      </c>
    </row>
    <row r="51" spans="1:5" ht="28.5">
      <c r="A51" s="165"/>
      <c r="B51" s="166">
        <v>44638.857638888891</v>
      </c>
      <c r="C51" s="165" t="s">
        <v>409</v>
      </c>
      <c r="D51" s="167">
        <v>473</v>
      </c>
      <c r="E51" s="167">
        <v>0</v>
      </c>
    </row>
    <row r="52" spans="1:5" ht="28.5">
      <c r="A52" s="165"/>
      <c r="B52" s="166">
        <v>44641.354166666664</v>
      </c>
      <c r="C52" s="165" t="s">
        <v>409</v>
      </c>
      <c r="D52" s="167">
        <v>640.75</v>
      </c>
      <c r="E52" s="167">
        <v>0</v>
      </c>
    </row>
    <row r="53" spans="1:5" ht="28.5">
      <c r="A53" s="165"/>
      <c r="B53" s="166">
        <v>44649.395833333336</v>
      </c>
      <c r="C53" s="165" t="s">
        <v>409</v>
      </c>
      <c r="D53" s="167">
        <v>646.67999999999995</v>
      </c>
      <c r="E53" s="167">
        <v>0</v>
      </c>
    </row>
    <row r="54" spans="1:5" ht="28.5">
      <c r="A54" s="165"/>
      <c r="B54" s="166">
        <v>44660.847222222219</v>
      </c>
      <c r="C54" s="165" t="s">
        <v>409</v>
      </c>
      <c r="D54" s="167">
        <v>1748.73</v>
      </c>
      <c r="E54" s="167">
        <v>0</v>
      </c>
    </row>
    <row r="55" spans="1:5" ht="28.5">
      <c r="A55" s="165"/>
      <c r="B55" s="166">
        <v>44662.96875</v>
      </c>
      <c r="C55" s="165" t="s">
        <v>409</v>
      </c>
      <c r="D55" s="167">
        <v>911.04</v>
      </c>
      <c r="E55" s="167">
        <v>0</v>
      </c>
    </row>
    <row r="56" spans="1:5" ht="28.5">
      <c r="A56" s="165"/>
      <c r="B56" s="166">
        <v>44669.694444444445</v>
      </c>
      <c r="C56" s="165" t="s">
        <v>409</v>
      </c>
      <c r="D56" s="167">
        <v>1690.92</v>
      </c>
      <c r="E56" s="167">
        <v>0</v>
      </c>
    </row>
    <row r="57" spans="1:5" ht="28.5">
      <c r="A57" s="165"/>
      <c r="B57" s="166">
        <v>44669.895833333336</v>
      </c>
      <c r="C57" s="165" t="s">
        <v>409</v>
      </c>
      <c r="D57" s="167">
        <v>0</v>
      </c>
      <c r="E57" s="167">
        <v>0</v>
      </c>
    </row>
    <row r="58" spans="1:5" ht="28.5">
      <c r="A58" s="165"/>
      <c r="B58" s="166">
        <v>44671.722222222219</v>
      </c>
      <c r="C58" s="165" t="s">
        <v>409</v>
      </c>
      <c r="D58" s="167">
        <v>1900</v>
      </c>
      <c r="E58" s="167">
        <v>0</v>
      </c>
    </row>
    <row r="59" spans="1:5" ht="28.5">
      <c r="A59" s="165"/>
      <c r="B59" s="166">
        <v>44679.802083333336</v>
      </c>
      <c r="C59" s="165" t="s">
        <v>409</v>
      </c>
      <c r="D59" s="167">
        <v>758.24</v>
      </c>
      <c r="E59" s="167">
        <v>0</v>
      </c>
    </row>
    <row r="60" spans="1:5" ht="28.5">
      <c r="A60" s="165"/>
      <c r="B60" s="166">
        <v>44686.404861111114</v>
      </c>
      <c r="C60" s="165" t="s">
        <v>409</v>
      </c>
      <c r="D60" s="167">
        <v>1890.18</v>
      </c>
      <c r="E60" s="167">
        <v>0</v>
      </c>
    </row>
    <row r="61" spans="1:5" ht="28.5">
      <c r="A61" s="165"/>
      <c r="B61" s="166">
        <v>44706.416666666664</v>
      </c>
      <c r="C61" s="165" t="s">
        <v>409</v>
      </c>
      <c r="D61" s="167">
        <v>289</v>
      </c>
      <c r="E61" s="167">
        <v>0</v>
      </c>
    </row>
    <row r="62" spans="1:5" ht="28.5">
      <c r="A62" s="165"/>
      <c r="B62" s="166">
        <v>44706.416666666664</v>
      </c>
      <c r="C62" s="165" t="s">
        <v>409</v>
      </c>
      <c r="D62" s="167">
        <v>0</v>
      </c>
      <c r="E62" s="167">
        <v>0</v>
      </c>
    </row>
    <row r="63" spans="1:5" ht="28.5">
      <c r="A63" s="165"/>
      <c r="B63" s="166">
        <v>44706.534722222219</v>
      </c>
      <c r="C63" s="165" t="s">
        <v>409</v>
      </c>
      <c r="D63" s="167">
        <v>386</v>
      </c>
      <c r="E63" s="167">
        <v>0</v>
      </c>
    </row>
    <row r="64" spans="1:5" ht="28.5">
      <c r="A64" s="165"/>
      <c r="B64" s="166">
        <v>44719.875</v>
      </c>
      <c r="C64" s="165" t="s">
        <v>409</v>
      </c>
      <c r="D64" s="167">
        <v>0</v>
      </c>
      <c r="E64" s="167">
        <v>0</v>
      </c>
    </row>
    <row r="65" spans="1:5" ht="28.5">
      <c r="A65" s="165"/>
      <c r="B65" s="166">
        <v>44722</v>
      </c>
      <c r="C65" s="165" t="s">
        <v>409</v>
      </c>
      <c r="D65" s="167">
        <v>2162.09</v>
      </c>
      <c r="E65" s="167">
        <v>0</v>
      </c>
    </row>
    <row r="66" spans="1:5" ht="28.5">
      <c r="A66" s="165"/>
      <c r="B66" s="166">
        <v>44727</v>
      </c>
      <c r="C66" s="165" t="s">
        <v>409</v>
      </c>
      <c r="D66" s="167">
        <v>381.02</v>
      </c>
      <c r="E66" s="167">
        <v>0</v>
      </c>
    </row>
    <row r="67" spans="1:5" ht="28.5">
      <c r="A67" s="165"/>
      <c r="B67" s="166">
        <v>44731.104166666664</v>
      </c>
      <c r="C67" s="165" t="s">
        <v>409</v>
      </c>
      <c r="D67" s="167">
        <v>363.9</v>
      </c>
      <c r="E67" s="167">
        <v>0</v>
      </c>
    </row>
    <row r="68" spans="1:5" ht="28.5">
      <c r="A68" s="165"/>
      <c r="B68" s="166">
        <v>44735.447916666664</v>
      </c>
      <c r="C68" s="165" t="s">
        <v>409</v>
      </c>
      <c r="D68" s="167">
        <v>937.45</v>
      </c>
      <c r="E68" s="167">
        <v>0</v>
      </c>
    </row>
    <row r="69" spans="1:5" ht="28.5">
      <c r="A69" s="165"/>
      <c r="B69" s="166">
        <v>44736.951388888891</v>
      </c>
      <c r="C69" s="165" t="s">
        <v>409</v>
      </c>
      <c r="D69" s="167">
        <v>412.11</v>
      </c>
      <c r="E69" s="167">
        <v>0</v>
      </c>
    </row>
    <row r="70" spans="1:5" ht="28.5">
      <c r="A70" s="165"/>
      <c r="B70" s="166">
        <v>44741.708333333336</v>
      </c>
      <c r="C70" s="165" t="s">
        <v>409</v>
      </c>
      <c r="D70" s="167">
        <v>0</v>
      </c>
      <c r="E70" s="167">
        <v>0</v>
      </c>
    </row>
    <row r="71" spans="1:5" ht="28.5">
      <c r="A71" s="165"/>
      <c r="B71" s="166">
        <v>44744.820138888892</v>
      </c>
      <c r="C71" s="165" t="s">
        <v>409</v>
      </c>
      <c r="D71" s="167">
        <v>1646.14</v>
      </c>
      <c r="E71" s="167">
        <v>0</v>
      </c>
    </row>
    <row r="72" spans="1:5" ht="28.5">
      <c r="A72" s="165"/>
      <c r="B72" s="166">
        <v>44746.385416666664</v>
      </c>
      <c r="C72" s="165" t="s">
        <v>409</v>
      </c>
      <c r="D72" s="167">
        <v>1028</v>
      </c>
      <c r="E72" s="167">
        <v>0</v>
      </c>
    </row>
    <row r="73" spans="1:5" ht="28.5">
      <c r="A73" s="165"/>
      <c r="B73" s="166">
        <v>44753.6875</v>
      </c>
      <c r="C73" s="165" t="s">
        <v>409</v>
      </c>
      <c r="D73" s="167">
        <v>973.55</v>
      </c>
      <c r="E73" s="167">
        <v>0</v>
      </c>
    </row>
    <row r="74" spans="1:5" ht="28.5">
      <c r="A74" s="165"/>
      <c r="B74" s="166">
        <v>44774</v>
      </c>
      <c r="C74" s="165" t="s">
        <v>409</v>
      </c>
      <c r="D74" s="167">
        <v>5039.43</v>
      </c>
      <c r="E74" s="167">
        <v>0</v>
      </c>
    </row>
    <row r="75" spans="1:5" ht="28.5">
      <c r="A75" s="165"/>
      <c r="B75" s="166">
        <v>44781.708333333336</v>
      </c>
      <c r="C75" s="165" t="s">
        <v>409</v>
      </c>
      <c r="D75" s="167">
        <v>2221.38</v>
      </c>
      <c r="E75" s="167">
        <v>0</v>
      </c>
    </row>
    <row r="76" spans="1:5" ht="15">
      <c r="A76" s="197" t="s">
        <v>415</v>
      </c>
      <c r="B76" s="197"/>
      <c r="C76" s="172"/>
      <c r="D76" s="173"/>
      <c r="E76" s="173"/>
    </row>
    <row r="77" spans="1:5" ht="28.5">
      <c r="A77" s="165"/>
      <c r="B77" s="166">
        <v>44799.444444444445</v>
      </c>
      <c r="C77" s="165" t="s">
        <v>409</v>
      </c>
      <c r="D77" s="167">
        <v>0</v>
      </c>
      <c r="E77" s="167">
        <v>0</v>
      </c>
    </row>
    <row r="78" spans="1:5">
      <c r="A78" s="165"/>
      <c r="B78" s="166">
        <v>44801</v>
      </c>
      <c r="C78" s="165" t="s">
        <v>416</v>
      </c>
      <c r="D78" s="167">
        <v>38372</v>
      </c>
      <c r="E78" s="167">
        <v>0</v>
      </c>
    </row>
    <row r="79" spans="1:5" ht="28.5">
      <c r="A79" s="165"/>
      <c r="B79" s="166">
        <v>44802.486111111109</v>
      </c>
      <c r="C79" s="165" t="s">
        <v>409</v>
      </c>
      <c r="D79" s="167">
        <v>3105.53</v>
      </c>
      <c r="E79" s="167">
        <v>0</v>
      </c>
    </row>
    <row r="80" spans="1:5" ht="28.5">
      <c r="A80" s="165"/>
      <c r="B80" s="166">
        <v>44804.408333333333</v>
      </c>
      <c r="C80" s="165" t="s">
        <v>409</v>
      </c>
      <c r="D80" s="167">
        <v>0</v>
      </c>
      <c r="E80" s="167">
        <v>0</v>
      </c>
    </row>
    <row r="81" spans="1:5" ht="28.5">
      <c r="A81" s="165"/>
      <c r="B81" s="166">
        <v>44809.677083333336</v>
      </c>
      <c r="C81" s="165" t="s">
        <v>409</v>
      </c>
      <c r="D81" s="167">
        <v>1000</v>
      </c>
      <c r="E81" s="167">
        <v>0</v>
      </c>
    </row>
    <row r="82" spans="1:5" ht="28.5">
      <c r="A82" s="165"/>
      <c r="B82" s="166">
        <v>44832.368055555555</v>
      </c>
      <c r="C82" s="165" t="s">
        <v>409</v>
      </c>
      <c r="D82" s="167">
        <v>0</v>
      </c>
      <c r="E82" s="167">
        <v>0</v>
      </c>
    </row>
    <row r="83" spans="1:5" ht="28.5">
      <c r="A83" s="165"/>
      <c r="B83" s="166">
        <v>44844.427083333336</v>
      </c>
      <c r="C83" s="165" t="s">
        <v>409</v>
      </c>
      <c r="D83" s="167">
        <v>0</v>
      </c>
      <c r="E83" s="167">
        <v>0</v>
      </c>
    </row>
    <row r="84" spans="1:5" ht="28.5">
      <c r="A84" s="165"/>
      <c r="B84" s="166">
        <v>44844.427083333336</v>
      </c>
      <c r="C84" s="165" t="s">
        <v>409</v>
      </c>
      <c r="D84" s="167">
        <v>1403.21</v>
      </c>
      <c r="E84" s="167">
        <v>0</v>
      </c>
    </row>
    <row r="85" spans="1:5" ht="28.5">
      <c r="A85" s="165"/>
      <c r="B85" s="166">
        <v>44844.541666666664</v>
      </c>
      <c r="C85" s="165" t="s">
        <v>409</v>
      </c>
      <c r="D85" s="167">
        <v>385</v>
      </c>
      <c r="E85" s="167">
        <v>0</v>
      </c>
    </row>
    <row r="86" spans="1:5" ht="28.5">
      <c r="A86" s="165"/>
      <c r="B86" s="166">
        <v>44867.440972222219</v>
      </c>
      <c r="C86" s="165" t="s">
        <v>409</v>
      </c>
      <c r="D86" s="167">
        <v>0</v>
      </c>
      <c r="E86" s="167">
        <v>0</v>
      </c>
    </row>
    <row r="87" spans="1:5" ht="28.5">
      <c r="A87" s="165"/>
      <c r="B87" s="166">
        <v>44867.694444444445</v>
      </c>
      <c r="C87" s="165" t="s">
        <v>409</v>
      </c>
      <c r="D87" s="167">
        <v>0</v>
      </c>
      <c r="E87" s="167">
        <v>0</v>
      </c>
    </row>
    <row r="88" spans="1:5" ht="28.5">
      <c r="A88" s="165"/>
      <c r="B88" s="166">
        <v>44874.597222222219</v>
      </c>
      <c r="C88" s="165" t="s">
        <v>409</v>
      </c>
      <c r="D88" s="167">
        <v>0</v>
      </c>
      <c r="E88" s="167">
        <v>0</v>
      </c>
    </row>
    <row r="89" spans="1:5" ht="28.5">
      <c r="A89" s="165"/>
      <c r="B89" s="166">
        <v>44898.361111111109</v>
      </c>
      <c r="C89" s="165" t="s">
        <v>409</v>
      </c>
      <c r="D89" s="167">
        <v>0</v>
      </c>
      <c r="E89" s="167">
        <v>0</v>
      </c>
    </row>
    <row r="90" spans="1:5" ht="28.5">
      <c r="A90" s="165"/>
      <c r="B90" s="166">
        <v>44912.715277777781</v>
      </c>
      <c r="C90" s="165" t="s">
        <v>409</v>
      </c>
      <c r="D90" s="167">
        <v>0</v>
      </c>
      <c r="E90" s="167">
        <v>0</v>
      </c>
    </row>
    <row r="91" spans="1:5" ht="28.5">
      <c r="A91" s="165"/>
      <c r="B91" s="166">
        <v>44923.770833333336</v>
      </c>
      <c r="C91" s="165" t="s">
        <v>409</v>
      </c>
      <c r="D91" s="167">
        <v>772.36</v>
      </c>
      <c r="E91" s="167">
        <v>0</v>
      </c>
    </row>
    <row r="92" spans="1:5" ht="28.5">
      <c r="A92" s="165"/>
      <c r="B92" s="166">
        <v>44940.472222222219</v>
      </c>
      <c r="C92" s="165" t="s">
        <v>409</v>
      </c>
      <c r="D92" s="167">
        <v>692.5</v>
      </c>
      <c r="E92" s="167">
        <v>0</v>
      </c>
    </row>
    <row r="93" spans="1:5" ht="28.5">
      <c r="A93" s="165"/>
      <c r="B93" s="166">
        <v>44940.472222222219</v>
      </c>
      <c r="C93" s="165" t="s">
        <v>409</v>
      </c>
      <c r="D93" s="167">
        <v>494.96</v>
      </c>
      <c r="E93" s="167">
        <v>0</v>
      </c>
    </row>
    <row r="94" spans="1:5" ht="28.5">
      <c r="A94" s="165"/>
      <c r="B94" s="166">
        <v>44943.666666666664</v>
      </c>
      <c r="C94" s="165" t="s">
        <v>409</v>
      </c>
      <c r="D94" s="167">
        <v>0</v>
      </c>
      <c r="E94" s="167">
        <v>0</v>
      </c>
    </row>
    <row r="95" spans="1:5" ht="28.5">
      <c r="A95" s="165"/>
      <c r="B95" s="166">
        <v>44944.694444444445</v>
      </c>
      <c r="C95" s="165" t="s">
        <v>409</v>
      </c>
      <c r="D95" s="167">
        <v>235</v>
      </c>
      <c r="E95" s="167">
        <v>0</v>
      </c>
    </row>
    <row r="96" spans="1:5" ht="28.5">
      <c r="A96" s="165"/>
      <c r="B96" s="166">
        <v>44944.784722222219</v>
      </c>
      <c r="C96" s="165" t="s">
        <v>409</v>
      </c>
      <c r="D96" s="167">
        <v>0</v>
      </c>
      <c r="E96" s="167">
        <v>0</v>
      </c>
    </row>
    <row r="97" spans="1:5" ht="28.5">
      <c r="A97" s="165"/>
      <c r="B97" s="166">
        <v>44965.436805555553</v>
      </c>
      <c r="C97" s="165" t="s">
        <v>411</v>
      </c>
      <c r="D97" s="167">
        <v>0</v>
      </c>
      <c r="E97" s="167">
        <v>0</v>
      </c>
    </row>
    <row r="98" spans="1:5" ht="28.5">
      <c r="A98" s="165"/>
      <c r="B98" s="166">
        <v>44965.927083333336</v>
      </c>
      <c r="C98" s="165" t="s">
        <v>409</v>
      </c>
      <c r="D98" s="167">
        <v>0</v>
      </c>
      <c r="E98" s="167">
        <v>0</v>
      </c>
    </row>
    <row r="99" spans="1:5" ht="28.5">
      <c r="A99" s="165"/>
      <c r="B99" s="166">
        <v>44968.583333333336</v>
      </c>
      <c r="C99" s="165" t="s">
        <v>409</v>
      </c>
      <c r="D99" s="167">
        <v>0</v>
      </c>
      <c r="E99" s="167">
        <v>0</v>
      </c>
    </row>
    <row r="100" spans="1:5" ht="28.5">
      <c r="A100" s="165"/>
      <c r="B100" s="166">
        <v>44971.486111111109</v>
      </c>
      <c r="C100" s="165" t="s">
        <v>409</v>
      </c>
      <c r="D100" s="167">
        <v>5311.9</v>
      </c>
      <c r="E100" s="167">
        <v>0</v>
      </c>
    </row>
    <row r="101" spans="1:5" ht="28.5">
      <c r="A101" s="165"/>
      <c r="B101" s="166">
        <v>44975.746527777781</v>
      </c>
      <c r="C101" s="165" t="s">
        <v>409</v>
      </c>
      <c r="D101" s="167">
        <v>0</v>
      </c>
      <c r="E101" s="167">
        <v>0</v>
      </c>
    </row>
    <row r="102" spans="1:5" ht="28.5">
      <c r="A102" s="165"/>
      <c r="B102" s="166">
        <v>44975.916666666664</v>
      </c>
      <c r="C102" s="165" t="s">
        <v>409</v>
      </c>
      <c r="D102" s="167">
        <v>0</v>
      </c>
      <c r="E102" s="167">
        <v>0</v>
      </c>
    </row>
    <row r="103" spans="1:5" ht="28.5">
      <c r="A103" s="165"/>
      <c r="B103" s="166">
        <v>44977.729166666664</v>
      </c>
      <c r="C103" s="165" t="s">
        <v>409</v>
      </c>
      <c r="D103" s="167">
        <v>1586.25</v>
      </c>
      <c r="E103" s="167">
        <v>0</v>
      </c>
    </row>
    <row r="104" spans="1:5" ht="28.5">
      <c r="A104" s="165"/>
      <c r="B104" s="166">
        <v>44985.527777777781</v>
      </c>
      <c r="C104" s="165" t="s">
        <v>409</v>
      </c>
      <c r="D104" s="167">
        <v>323.75</v>
      </c>
      <c r="E104" s="167">
        <v>0</v>
      </c>
    </row>
    <row r="105" spans="1:5" ht="28.5">
      <c r="A105" s="165"/>
      <c r="B105" s="166">
        <v>44995.001388888886</v>
      </c>
      <c r="C105" s="165" t="s">
        <v>409</v>
      </c>
      <c r="D105" s="167">
        <v>0</v>
      </c>
      <c r="E105" s="167">
        <v>0</v>
      </c>
    </row>
    <row r="106" spans="1:5" ht="28.5">
      <c r="A106" s="165"/>
      <c r="B106" s="166">
        <v>44995.804861111108</v>
      </c>
      <c r="C106" s="165" t="s">
        <v>409</v>
      </c>
      <c r="D106" s="167">
        <v>0</v>
      </c>
      <c r="E106" s="167">
        <v>0</v>
      </c>
    </row>
    <row r="107" spans="1:5" ht="28.5">
      <c r="A107" s="165"/>
      <c r="B107" s="166">
        <v>45011.836805555555</v>
      </c>
      <c r="C107" s="165" t="s">
        <v>409</v>
      </c>
      <c r="D107" s="167">
        <v>0</v>
      </c>
      <c r="E107" s="167">
        <v>0</v>
      </c>
    </row>
    <row r="108" spans="1:5" ht="28.5">
      <c r="A108" s="165"/>
      <c r="B108" s="166">
        <v>45025.90625</v>
      </c>
      <c r="C108" s="165" t="s">
        <v>409</v>
      </c>
      <c r="D108" s="167">
        <v>11611.9</v>
      </c>
      <c r="E108" s="167">
        <v>0</v>
      </c>
    </row>
    <row r="109" spans="1:5" ht="28.5">
      <c r="A109" s="165"/>
      <c r="B109" s="166">
        <v>45025.90625</v>
      </c>
      <c r="C109" s="165" t="s">
        <v>409</v>
      </c>
      <c r="D109" s="167">
        <v>323.35000000000002</v>
      </c>
      <c r="E109" s="167">
        <v>0</v>
      </c>
    </row>
    <row r="110" spans="1:5" ht="28.5">
      <c r="A110" s="165"/>
      <c r="B110" s="166">
        <v>45031.472222222219</v>
      </c>
      <c r="C110" s="165" t="s">
        <v>409</v>
      </c>
      <c r="D110" s="167">
        <v>1450</v>
      </c>
      <c r="E110" s="167">
        <v>0</v>
      </c>
    </row>
    <row r="111" spans="1:5" ht="28.5">
      <c r="A111" s="165"/>
      <c r="B111" s="166">
        <v>45084.652777777781</v>
      </c>
      <c r="C111" s="165" t="s">
        <v>414</v>
      </c>
      <c r="D111" s="167">
        <v>0</v>
      </c>
      <c r="E111" s="167">
        <v>0</v>
      </c>
    </row>
    <row r="112" spans="1:5" ht="28.5">
      <c r="A112" s="165"/>
      <c r="B112" s="166">
        <v>45098.875</v>
      </c>
      <c r="C112" s="165" t="s">
        <v>414</v>
      </c>
      <c r="D112" s="167">
        <v>0</v>
      </c>
      <c r="E112" s="167">
        <v>0</v>
      </c>
    </row>
    <row r="113" spans="1:5" ht="28.5">
      <c r="A113" s="165"/>
      <c r="B113" s="166">
        <v>45100.291666666664</v>
      </c>
      <c r="C113" s="165" t="s">
        <v>414</v>
      </c>
      <c r="D113" s="167">
        <v>0</v>
      </c>
      <c r="E113" s="167">
        <v>0</v>
      </c>
    </row>
    <row r="114" spans="1:5" ht="28.5">
      <c r="A114" s="165"/>
      <c r="B114" s="166">
        <v>45122.430555555555</v>
      </c>
      <c r="C114" s="165" t="s">
        <v>409</v>
      </c>
      <c r="D114" s="167">
        <v>1357.85</v>
      </c>
      <c r="E114" s="167">
        <v>0</v>
      </c>
    </row>
    <row r="115" spans="1:5" ht="28.5">
      <c r="A115" s="165"/>
      <c r="B115" s="166">
        <v>45128.506944444445</v>
      </c>
      <c r="C115" s="165" t="s">
        <v>409</v>
      </c>
      <c r="D115" s="167">
        <v>616.5</v>
      </c>
      <c r="E115" s="167">
        <v>0</v>
      </c>
    </row>
    <row r="116" spans="1:5" ht="28.5">
      <c r="A116" s="165"/>
      <c r="B116" s="166">
        <v>45151</v>
      </c>
      <c r="C116" s="165" t="s">
        <v>409</v>
      </c>
      <c r="D116" s="167">
        <v>0</v>
      </c>
      <c r="E116" s="167">
        <v>0</v>
      </c>
    </row>
    <row r="117" spans="1:5" ht="15">
      <c r="A117" s="197" t="s">
        <v>417</v>
      </c>
      <c r="B117" s="197"/>
      <c r="C117" s="172"/>
      <c r="D117" s="174"/>
      <c r="E117" s="174"/>
    </row>
    <row r="118" spans="1:5" ht="28.5">
      <c r="A118" s="165"/>
      <c r="B118" s="166">
        <v>45153.430555555555</v>
      </c>
      <c r="C118" s="165" t="s">
        <v>409</v>
      </c>
      <c r="D118" s="168">
        <v>0</v>
      </c>
      <c r="E118" s="168">
        <v>0</v>
      </c>
    </row>
    <row r="119" spans="1:5" ht="28.5">
      <c r="A119" s="165"/>
      <c r="B119" s="166">
        <v>45157.440972222219</v>
      </c>
      <c r="C119" s="165" t="s">
        <v>409</v>
      </c>
      <c r="D119" s="168">
        <v>3483.73</v>
      </c>
      <c r="E119" s="168">
        <v>0</v>
      </c>
    </row>
    <row r="120" spans="1:5" ht="28.5">
      <c r="A120" s="165"/>
      <c r="B120" s="166">
        <v>45213</v>
      </c>
      <c r="C120" s="165" t="s">
        <v>409</v>
      </c>
      <c r="D120" s="168">
        <v>0</v>
      </c>
      <c r="E120" s="168">
        <v>0</v>
      </c>
    </row>
    <row r="121" spans="1:5" ht="28.5">
      <c r="A121" s="165"/>
      <c r="B121" s="166">
        <v>45251.836805555555</v>
      </c>
      <c r="C121" s="165" t="s">
        <v>409</v>
      </c>
      <c r="D121" s="168">
        <v>1322.47</v>
      </c>
      <c r="E121" s="168">
        <v>0</v>
      </c>
    </row>
    <row r="122" spans="1:5" ht="28.5">
      <c r="A122" s="165"/>
      <c r="B122" s="166">
        <v>45287.75</v>
      </c>
      <c r="C122" s="165" t="s">
        <v>409</v>
      </c>
      <c r="D122" s="168">
        <v>460.54</v>
      </c>
      <c r="E122" s="168">
        <v>0</v>
      </c>
    </row>
    <row r="123" spans="1:5" ht="28.5">
      <c r="A123" s="165"/>
      <c r="B123" s="166">
        <v>45288.006944444445</v>
      </c>
      <c r="C123" s="165" t="s">
        <v>409</v>
      </c>
      <c r="D123" s="168">
        <v>1012.7</v>
      </c>
      <c r="E123" s="168">
        <v>0</v>
      </c>
    </row>
    <row r="124" spans="1:5" ht="28.5">
      <c r="A124" s="165"/>
      <c r="B124" s="166">
        <v>45319.729166666664</v>
      </c>
      <c r="C124" s="165" t="s">
        <v>409</v>
      </c>
      <c r="D124" s="168">
        <v>900</v>
      </c>
      <c r="E124" s="168">
        <v>0</v>
      </c>
    </row>
    <row r="125" spans="1:5" ht="28.5">
      <c r="A125" s="165"/>
      <c r="B125" s="166">
        <v>45320.326388888891</v>
      </c>
      <c r="C125" s="165" t="s">
        <v>409</v>
      </c>
      <c r="D125" s="168">
        <v>203.2</v>
      </c>
      <c r="E125" s="168">
        <v>0</v>
      </c>
    </row>
    <row r="126" spans="1:5" ht="28.5">
      <c r="A126" s="165"/>
      <c r="B126" s="166">
        <v>45320.628472222219</v>
      </c>
      <c r="C126" s="165" t="s">
        <v>409</v>
      </c>
      <c r="D126" s="168">
        <v>3135.76</v>
      </c>
      <c r="E126" s="168">
        <v>0</v>
      </c>
    </row>
    <row r="127" spans="1:5" ht="28.5">
      <c r="A127" s="165"/>
      <c r="B127" s="166">
        <v>45320.666666666664</v>
      </c>
      <c r="C127" s="165" t="s">
        <v>409</v>
      </c>
      <c r="D127" s="168">
        <v>1500</v>
      </c>
      <c r="E127" s="168">
        <v>0</v>
      </c>
    </row>
    <row r="128" spans="1:5" ht="28.5">
      <c r="A128" s="165"/>
      <c r="B128" s="166">
        <v>45322.479166666664</v>
      </c>
      <c r="C128" s="165" t="s">
        <v>409</v>
      </c>
      <c r="D128" s="168">
        <v>0</v>
      </c>
      <c r="E128" s="168">
        <v>0</v>
      </c>
    </row>
    <row r="129" spans="1:5" ht="28.5">
      <c r="A129" s="165"/>
      <c r="B129" s="166">
        <v>45325.044444444444</v>
      </c>
      <c r="C129" s="165" t="s">
        <v>409</v>
      </c>
      <c r="D129" s="168">
        <v>0</v>
      </c>
      <c r="E129" s="168">
        <v>0</v>
      </c>
    </row>
    <row r="130" spans="1:5" ht="28.5">
      <c r="A130" s="165"/>
      <c r="B130" s="166">
        <v>45328.042361111111</v>
      </c>
      <c r="C130" s="165" t="s">
        <v>409</v>
      </c>
      <c r="D130" s="168">
        <v>0</v>
      </c>
      <c r="E130" s="168">
        <v>0</v>
      </c>
    </row>
    <row r="131" spans="1:5" ht="28.5">
      <c r="A131" s="165"/>
      <c r="B131" s="166">
        <v>45328.731249999997</v>
      </c>
      <c r="C131" s="165" t="s">
        <v>409</v>
      </c>
      <c r="D131" s="168">
        <v>1100</v>
      </c>
      <c r="E131" s="168">
        <v>0</v>
      </c>
    </row>
    <row r="132" spans="1:5" ht="28.5">
      <c r="A132" s="165"/>
      <c r="B132" s="166">
        <v>45329.302083333336</v>
      </c>
      <c r="C132" s="165" t="s">
        <v>409</v>
      </c>
      <c r="D132" s="168">
        <v>327.5</v>
      </c>
      <c r="E132" s="168">
        <v>0</v>
      </c>
    </row>
    <row r="133" spans="1:5" ht="28.5">
      <c r="A133" s="165"/>
      <c r="B133" s="166">
        <v>45329.78125</v>
      </c>
      <c r="C133" s="165" t="s">
        <v>409</v>
      </c>
      <c r="D133" s="168">
        <v>4682.32</v>
      </c>
      <c r="E133" s="168">
        <v>0</v>
      </c>
    </row>
    <row r="134" spans="1:5" ht="28.5">
      <c r="A134" s="165"/>
      <c r="B134" s="166">
        <v>45335.520833333336</v>
      </c>
      <c r="C134" s="165" t="s">
        <v>409</v>
      </c>
      <c r="D134" s="168">
        <v>430</v>
      </c>
      <c r="E134" s="168">
        <v>0</v>
      </c>
    </row>
    <row r="135" spans="1:5" ht="28.5">
      <c r="A135" s="165"/>
      <c r="B135" s="166">
        <v>45342.753472222219</v>
      </c>
      <c r="C135" s="165" t="s">
        <v>409</v>
      </c>
      <c r="D135" s="168">
        <v>800</v>
      </c>
      <c r="E135" s="168">
        <v>0</v>
      </c>
    </row>
    <row r="136" spans="1:5" ht="28.5">
      <c r="A136" s="165"/>
      <c r="B136" s="166">
        <v>45345.75</v>
      </c>
      <c r="C136" s="165" t="s">
        <v>409</v>
      </c>
      <c r="D136" s="168">
        <v>493.89</v>
      </c>
      <c r="E136" s="168">
        <v>0</v>
      </c>
    </row>
    <row r="137" spans="1:5" ht="28.5">
      <c r="A137" s="165"/>
      <c r="B137" s="166">
        <v>45348.760416666664</v>
      </c>
      <c r="C137" s="165" t="s">
        <v>409</v>
      </c>
      <c r="D137" s="168">
        <v>0</v>
      </c>
      <c r="E137" s="168">
        <v>0</v>
      </c>
    </row>
    <row r="138" spans="1:5" ht="28.5">
      <c r="A138" s="165"/>
      <c r="B138" s="166">
        <v>45351.326388888891</v>
      </c>
      <c r="C138" s="165" t="s">
        <v>409</v>
      </c>
      <c r="D138" s="168">
        <v>976.49</v>
      </c>
      <c r="E138" s="168">
        <v>0</v>
      </c>
    </row>
    <row r="139" spans="1:5" ht="28.5">
      <c r="A139" s="165"/>
      <c r="B139" s="166">
        <v>45351.375</v>
      </c>
      <c r="C139" s="165" t="s">
        <v>409</v>
      </c>
      <c r="D139" s="168">
        <v>0</v>
      </c>
      <c r="E139" s="168">
        <v>0</v>
      </c>
    </row>
    <row r="140" spans="1:5" ht="28.5">
      <c r="A140" s="165"/>
      <c r="B140" s="166">
        <v>45352.75</v>
      </c>
      <c r="C140" s="165" t="s">
        <v>409</v>
      </c>
      <c r="D140" s="168">
        <v>2122.65</v>
      </c>
      <c r="E140" s="168">
        <v>0</v>
      </c>
    </row>
    <row r="141" spans="1:5" ht="28.5">
      <c r="A141" s="165"/>
      <c r="B141" s="166">
        <v>45353.75</v>
      </c>
      <c r="C141" s="165" t="s">
        <v>409</v>
      </c>
      <c r="D141" s="168">
        <v>0</v>
      </c>
      <c r="E141" s="168">
        <v>0</v>
      </c>
    </row>
    <row r="142" spans="1:5" ht="28.5">
      <c r="A142" s="165"/>
      <c r="B142" s="166">
        <v>45355</v>
      </c>
      <c r="C142" s="165" t="s">
        <v>409</v>
      </c>
      <c r="D142" s="168">
        <v>0</v>
      </c>
      <c r="E142" s="168">
        <v>0</v>
      </c>
    </row>
    <row r="143" spans="1:5" ht="28.5">
      <c r="A143" s="165"/>
      <c r="B143" s="166">
        <v>45355</v>
      </c>
      <c r="C143" s="165" t="s">
        <v>409</v>
      </c>
      <c r="D143" s="168">
        <v>0</v>
      </c>
      <c r="E143" s="168">
        <v>0</v>
      </c>
    </row>
    <row r="144" spans="1:5" ht="28.5">
      <c r="A144" s="165"/>
      <c r="B144" s="166">
        <v>45355.65625</v>
      </c>
      <c r="C144" s="165" t="s">
        <v>409</v>
      </c>
      <c r="D144" s="168">
        <v>0</v>
      </c>
      <c r="E144" s="168">
        <v>0</v>
      </c>
    </row>
    <row r="145" spans="1:5" ht="28.5">
      <c r="A145" s="165"/>
      <c r="B145" s="166">
        <v>45361.826388888891</v>
      </c>
      <c r="C145" s="165" t="s">
        <v>409</v>
      </c>
      <c r="D145" s="168">
        <v>1000</v>
      </c>
      <c r="E145" s="168">
        <v>0</v>
      </c>
    </row>
    <row r="146" spans="1:5" ht="28.5">
      <c r="A146" s="165"/>
      <c r="B146" s="166">
        <v>45362.375</v>
      </c>
      <c r="C146" s="165" t="s">
        <v>409</v>
      </c>
      <c r="D146" s="168">
        <v>319.54000000000002</v>
      </c>
      <c r="E146" s="168">
        <v>0</v>
      </c>
    </row>
    <row r="147" spans="1:5" ht="28.5">
      <c r="A147" s="165"/>
      <c r="B147" s="166">
        <v>45363.746527777781</v>
      </c>
      <c r="C147" s="165" t="s">
        <v>409</v>
      </c>
      <c r="D147" s="168">
        <v>0</v>
      </c>
      <c r="E147" s="168">
        <v>0</v>
      </c>
    </row>
    <row r="148" spans="1:5" ht="28.5">
      <c r="A148" s="165"/>
      <c r="B148" s="166">
        <v>45379.395833333336</v>
      </c>
      <c r="C148" s="165" t="s">
        <v>409</v>
      </c>
      <c r="D148" s="168">
        <v>0</v>
      </c>
      <c r="E148" s="168">
        <v>530.83000000000004</v>
      </c>
    </row>
    <row r="149" spans="1:5" ht="28.5">
      <c r="A149" s="165"/>
      <c r="B149" s="166">
        <v>45379.770833333336</v>
      </c>
      <c r="C149" s="165" t="s">
        <v>409</v>
      </c>
      <c r="D149" s="168">
        <v>0</v>
      </c>
      <c r="E149" s="168">
        <v>0</v>
      </c>
    </row>
    <row r="150" spans="1:5" ht="28.5">
      <c r="A150" s="165"/>
      <c r="B150" s="166">
        <v>45402.791666666664</v>
      </c>
      <c r="C150" s="165" t="s">
        <v>409</v>
      </c>
      <c r="D150" s="168">
        <v>0</v>
      </c>
      <c r="E150" s="168">
        <v>2188.87</v>
      </c>
    </row>
    <row r="151" spans="1:5" ht="28.5">
      <c r="A151" s="165"/>
      <c r="B151" s="166">
        <v>45420.833333333336</v>
      </c>
      <c r="C151" s="165" t="s">
        <v>409</v>
      </c>
      <c r="D151" s="168">
        <v>0</v>
      </c>
      <c r="E151" s="168">
        <v>0</v>
      </c>
    </row>
    <row r="152" spans="1:5" ht="28.5">
      <c r="A152" s="165"/>
      <c r="B152" s="166">
        <v>45444.774305555555</v>
      </c>
      <c r="C152" s="165" t="s">
        <v>409</v>
      </c>
      <c r="D152" s="168">
        <v>0</v>
      </c>
      <c r="E152" s="168">
        <v>1178</v>
      </c>
    </row>
    <row r="153" spans="1:5">
      <c r="A153" s="169"/>
      <c r="B153" s="170"/>
      <c r="C153" s="169"/>
      <c r="D153" s="171"/>
      <c r="E153" s="171"/>
    </row>
  </sheetData>
  <mergeCells count="4">
    <mergeCell ref="A5:B5"/>
    <mergeCell ref="A33:B33"/>
    <mergeCell ref="A76:B76"/>
    <mergeCell ref="A117:B117"/>
  </mergeCells>
  <pageMargins left="0" right="0" top="0.39370078740157505" bottom="0.39370078740157505" header="0" footer="0"/>
  <pageSetup paperSize="0" fitToHeight="0" orientation="portrait" horizontalDpi="0" verticalDpi="0" copies="0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Informacje ogólne</vt:lpstr>
      <vt:lpstr>budynki i budowle</vt:lpstr>
      <vt:lpstr>mienie</vt:lpstr>
      <vt:lpstr>maszyny</vt:lpstr>
      <vt:lpstr>szkodowość</vt:lpstr>
      <vt:lpstr>szkodowość zbiorczo</vt:lpstr>
      <vt:lpstr>'budynki i budowle'!Obszar_wydruku</vt:lpstr>
      <vt:lpstr>mienie!Obszar_wydruku</vt:lpstr>
    </vt:vector>
  </TitlesOfParts>
  <Company>MedicEuro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Daria Wielec</cp:lastModifiedBy>
  <cp:lastPrinted>2018-05-14T14:57:59Z</cp:lastPrinted>
  <dcterms:created xsi:type="dcterms:W3CDTF">2004-04-21T13:58:08Z</dcterms:created>
  <dcterms:modified xsi:type="dcterms:W3CDTF">2024-07-24T15:55:28Z</dcterms:modified>
</cp:coreProperties>
</file>