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250" tabRatio="919" activeTab="23"/>
  </bookViews>
  <sheets>
    <sheet name="1" sheetId="1" r:id="rId1"/>
    <sheet name="2" sheetId="2" r:id="rId2"/>
    <sheet name="VAC" sheetId="3" state="hidden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Arkusz3" sheetId="14" state="hidden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  <sheet name="21" sheetId="23" r:id="rId23"/>
    <sheet name="22" sheetId="24" r:id="rId24"/>
    <sheet name="23" sheetId="25" r:id="rId25"/>
    <sheet name="24" sheetId="26" r:id="rId26"/>
    <sheet name="25" sheetId="27" r:id="rId27"/>
    <sheet name="26" sheetId="28" r:id="rId28"/>
  </sheets>
  <definedNames/>
  <calcPr fullCalcOnLoad="1"/>
</workbook>
</file>

<file path=xl/sharedStrings.xml><?xml version="1.0" encoding="utf-8"?>
<sst xmlns="http://schemas.openxmlformats.org/spreadsheetml/2006/main" count="1203" uniqueCount="343">
  <si>
    <t>Ilość sztuk w opakowaniu zbiorczym</t>
  </si>
  <si>
    <t>Wymagana ilość próbek (w sztukach)</t>
  </si>
  <si>
    <t>Razem</t>
  </si>
  <si>
    <t xml:space="preserve">Wartość netto </t>
  </si>
  <si>
    <t>Nazwa produktu</t>
  </si>
  <si>
    <t>Producent</t>
  </si>
  <si>
    <t>Wartość brutto</t>
  </si>
  <si>
    <t>L.p.</t>
  </si>
  <si>
    <t>Nazwa handlowa</t>
  </si>
  <si>
    <t>Rozmiar</t>
  </si>
  <si>
    <t>10cmx3m</t>
  </si>
  <si>
    <t>6cmx3m</t>
  </si>
  <si>
    <t>20cmx3m</t>
  </si>
  <si>
    <t>Wartość netto</t>
  </si>
  <si>
    <t>szt.</t>
  </si>
  <si>
    <t>-</t>
  </si>
  <si>
    <t>Rozmiar 15 mm</t>
  </si>
  <si>
    <t>10 ml</t>
  </si>
  <si>
    <t>J.m.</t>
  </si>
  <si>
    <t>% VAT</t>
  </si>
  <si>
    <t>2,5g</t>
  </si>
  <si>
    <t>Opis</t>
  </si>
  <si>
    <t>Ilość sztuk</t>
  </si>
  <si>
    <t>Cena netto za sztukę</t>
  </si>
  <si>
    <t>Cena brutto za sztukę</t>
  </si>
  <si>
    <t>Numer kodu katalogowego</t>
  </si>
  <si>
    <t>zestaw</t>
  </si>
  <si>
    <t>Zestaw do przetoczeń płynów infuzyjnych z precyzyjnym reduktorem przepływu typu Exadrop zakres ustawień 0 -250. Możliwośc regulacji jedną ręką.</t>
  </si>
  <si>
    <t>Rurka 10 cm z zintegrowanym filtrem 5 μm do pobierania cieczy z ampułek</t>
  </si>
  <si>
    <t>Zastawki bezzwrotne do zestawów do przetoczeń</t>
  </si>
  <si>
    <t>20ml</t>
  </si>
  <si>
    <t>10ml</t>
  </si>
  <si>
    <t>5ml</t>
  </si>
  <si>
    <t>2ml</t>
  </si>
  <si>
    <t>17G (biała)</t>
  </si>
  <si>
    <t>22G (niebieska)</t>
  </si>
  <si>
    <t>24G (żółta)</t>
  </si>
  <si>
    <t>1 sasz.</t>
  </si>
  <si>
    <t>Wyszczególnione w cenniku elementy muszą być dedykowane do pracy z posiadanym przez Szpital urządzeniem podciśnieniowym V.A.C ATS 230V firmy KCI (System technologii T.R.A.C – Therapeutic, Regulated Accurate Care, który zapewnia utrzymanie stałego podciśnienia w terapii niezależnie od ruchów pacjenta poprzez pomiar ciśnienia bezpośrednio w ranie.) Dopuszcza się aby akcesoria były zgodne także z innymi modelami pomp. Pozycja nr 2 może nie być zgodna  z pompą posiadana przez Szpital ale musi być zgodna z pompami, które będą użyczane w trakcie trwania umowy. Zamawiający zastrzega sobie prawo do zażądania w trakcie trwania umowy bezpłatnego użyczenia przynajmniej 3 dodatkowych urządzeń, zarówno stacjonarnych jak i mobilnych. Dostawa dodatkowych pomp na żądanie w ciągu 24h.</t>
  </si>
  <si>
    <t>Kod katalogowy</t>
  </si>
  <si>
    <t>Ilość</t>
  </si>
  <si>
    <t>Cena jedn. netto</t>
  </si>
  <si>
    <t>5x7,5 cm</t>
  </si>
  <si>
    <t>Opatrunek typu Surgicel, wchłanialna gaza hemostatyczna z regenerowanej celulozy, okres wchłaniania od 7 do 14 dni. Czas hemostazy ok 3-4minut. Działający bójczo na  MRSA,MRSE,PRSP,VRE.</t>
  </si>
  <si>
    <t>Cena jedn. brutto</t>
  </si>
  <si>
    <t>Pakiet nr 22 Materiały eksploatacyjne do urządzenia V.A.C. firmy KCI</t>
  </si>
  <si>
    <t>%
VAT</t>
  </si>
  <si>
    <t>Wartość zamówienia podstawowego</t>
  </si>
  <si>
    <t>rozmiar</t>
  </si>
  <si>
    <t>500 ml</t>
  </si>
  <si>
    <t>10x7,5x3,2cm</t>
  </si>
  <si>
    <t>18x12,5x3,2cm</t>
  </si>
  <si>
    <t>10x15x1cm</t>
  </si>
  <si>
    <t>300 ml</t>
  </si>
  <si>
    <r>
      <t>Zbiornik z żelem do pompy V.A.C</t>
    </r>
    <r>
      <rPr>
        <sz val="10"/>
        <rFont val="Arial CE"/>
        <family val="0"/>
      </rPr>
      <t xml:space="preserve"> ze zintegrowanym hydrofobicznym filtrem węglowym (jednorazowy, z drenem doprowadzającym)</t>
    </r>
  </si>
  <si>
    <t>Mały zestaw opatrunkowy (skład:gąbka poliuretanowa, folia samoprzylepna uszczelniająca, ssawka T.R.A.C)</t>
  </si>
  <si>
    <t>Średni zestaw opatrunkowy (skład:gąbka poliuretanowa, dwie folie samoprzylepne uszczelniające, ssawka T.R.A.C)</t>
  </si>
  <si>
    <t>Gąbka poliwinylowa średnia WhiteFoam</t>
  </si>
  <si>
    <r>
      <t>Zbiornik z żelem do pompy V.A.C</t>
    </r>
    <r>
      <rPr>
        <sz val="10"/>
        <rFont val="Arial"/>
        <family val="2"/>
      </rPr>
      <t xml:space="preserve"> ze zintegrowanym hydrofobicznym filtrem węglowym (jednorazowy, z drenem doprowadzającym)</t>
    </r>
  </si>
  <si>
    <t>15cmx3m</t>
  </si>
  <si>
    <t xml:space="preserve">Anestetyczny rozciągliwy (z regulowaną długością) okrężny układ oddechowy dla dorosłych (22 mm/22F) z możliwością stosowania niskich przepływów. Gałęzie główne po rozciągnięciu o długości 2 metrów, gałąź od worka oddechowego o długości 1,5 metra. Worek oddechowy o pojemności 2 litry. Port luer lock do podłączania linii pomiaru dwutlenku węgla w powietrzu oddechowym przy łącznik kątowym 22M/15F  </t>
  </si>
  <si>
    <t xml:space="preserve">Anestetyczny rozciągliwy (z regulowaną długością) okrężny układ oddechowy pediatryczny (15 mm/22F) z możliwością stosowania niskich przepływów. Gałęzie główne po rozciągnięciu o długości 2 metrów, gałąź od worka oddechowego o długości 1,5 metra. Worek oddechowy o pojemności 1 litra. Port luer lock do podłączania linii pomiaru dwutlenku węgla w powietrzu oddechowym przy łącznik kątowym 22M/15F  </t>
  </si>
  <si>
    <t xml:space="preserve">Anestetyczny układ pediatryczny typu Kuhna z łącznikiem T Maplesona F z modyfikacją Jackson Rees, 15 mm, z workiem oddechowym o pojemności 0,5 litra i z otwartą końcówką worka. Układ oddechowy o długości od 1,5 do 2 metrów. Port luer lock do podłączania linii pomiaru dwutlenku węgla w powietrzu oddechowym przy łącznik kątowym (opcja) 22M/15F  </t>
  </si>
  <si>
    <t xml:space="preserve">Filtr bakteryjno-wirusowy z wymiennikiem ciepła i wilgoci po stronie pacjenta oraz z portem luer lock do podłączania linii pomiaru dwutlenku węgla w powietrzu oddechowym. Skuteczność filtracji bakteryjnej i wirusowej powyżej 99,999%. Objętość przestrzeni martwej maksymalnie 60 ml. Waga filtra do 35 gramów. Minimalna objętość oddechowa 150 ml. Opór przy 60 litrach na minutę do 3,0 cmH2O. Łącznik 22F/15M-22M/15F. Sterylny  </t>
  </si>
  <si>
    <r>
      <t xml:space="preserve">Plastikowe jednorazowe łyżki do laryngoskopów kompatybilne z zielonymi rękojeściami ISO 7376-3. Łopatka jednoczęściowa, gładka, matowa.
</t>
    </r>
    <r>
      <rPr>
        <u val="single"/>
        <sz val="10"/>
        <rFont val="Arial"/>
        <family val="2"/>
      </rPr>
      <t>0-1 typ Miller
2-4 Typ Macintosh</t>
    </r>
  </si>
  <si>
    <t>Rękojeść do laryngoskopu kompatybilna z powyższymi łyżkami ISO 7376-3</t>
  </si>
  <si>
    <t>Saszetki jednorazowe zawierające 5 g żelu nawilżającego rozpuszczalnego w wodzie do stosowania podczas wprowadzania urządzeń oddechowych nadkrtaniowych i rurek intubacyjnych</t>
  </si>
  <si>
    <t xml:space="preserve">Strzykawka niskooporowa do identyfikacji przestrzeni zewnątrzoponowej  </t>
  </si>
  <si>
    <t>Opaski do wyściełania pod gips z waty syntetycznej, miękkie, przewiewne,odprowadzające wilgoć                                    typu ROLTA-SOFT. Łatwe rozwijanie, brak zawijania się krawędzi, brak strzępienia. Opaska zachowuje swoje właściwości po procesie sterylizacji.</t>
  </si>
  <si>
    <t>całkowita wartość przy zastosowaniu prawa opcji 30%</t>
  </si>
  <si>
    <t>wartość prawa opcji 30%</t>
  </si>
  <si>
    <t>Cena jedn.  brutto</t>
  </si>
  <si>
    <t>Ostrza do skalpela stal nierdzewna a 100 szt.</t>
  </si>
  <si>
    <t>Plaster z chłonnym opatrunkiem na włókninie mikroporowatej, przepuszczalnej,  hypoalergiczny nie przywierający do rany na kleju akrylowym</t>
  </si>
  <si>
    <t>8cmx1m</t>
  </si>
  <si>
    <t>Strzykawka j.u. 2-częściowa z rozszerzoną skalą, tłok i cylinder o wyraźnie kontrastujących kolorach pakowane po 100 szt.</t>
  </si>
  <si>
    <t>G22 0,7x120mm</t>
  </si>
  <si>
    <t>G22 0,7x88mm</t>
  </si>
  <si>
    <t>Igła do znieczuleń podpajęczynówkowych, punkcji lędźwiowej i biopsji tkanek typu SPINOCAN igła ze szlifem Quinke, przezroczysty uchwyt lock; Eliptyczny uchwyt ze wskaźnikiem położenia szlifu igły z wbudowanym pryzmatem zmieniającym barwę po wypełnieniu PMR</t>
  </si>
  <si>
    <t>Igła do znieczuleń podpajęczynówkowych, punkcji lędźwiowej i biopsji tkanek typu SPINOCAN igła ze szlifem Quinke, przezroczysty uchwyt lock, Eliptyczny uchwyt ze wskaźnikiem położenia szlifu igły z wbudowanym pryzmatem zmieniającym barwę po wypełnieniu PMR</t>
  </si>
  <si>
    <t>70 x 50 x 10mm</t>
  </si>
  <si>
    <t>80 x 50 x 1mm</t>
  </si>
  <si>
    <t>1 op. x 10szt.</t>
  </si>
  <si>
    <t>1 op. x 12szt.</t>
  </si>
  <si>
    <t>1 op. X 20szt.</t>
  </si>
  <si>
    <t>Anestetyczna jednorazowa, o przeźroczystym korpusie maska twarzowa o anatomicznym kształcie i miękkim uszczelnieniu. Kodowane kolorystycznie rozmiary. Maska nie zawierająca PCV i ftalanów. Możliwość modyfikacji rozmiarów w ramach całej dostawy. 
rozmiar 1 - łącznik pasujący do w/w układów anestetycznych
rozmiary 2-6 - 22F</t>
  </si>
  <si>
    <t>18G 45mm (zielona)</t>
  </si>
  <si>
    <t>18G 32-33mm (zielona)</t>
  </si>
  <si>
    <t>Przyrząd do przetoczeń płynów infuzyjnych z filtrem air stop automatycznie zatrzymujący infuzję po opróżnieniu  komory kroplowej. Komora kroplowa dwuczęściowa z odpowietrznikiem .Odpowietrznik zaopatrzony w filtr powietrza o skuteczności filtracji bakterii oraz wirusów min. 99,99 %. Precyzyjny zacisk rolkowy z miejscem do umocowania końcówki drenu i zintegrowaną osłoną na kolec komory kroplowej po zużyciu aparatu. Filtr hydrofobowy na końcu drenu, zabezpieczający przed wyciekaniem płynu z drenu podczas jego wypełniania.  Długość drenu minimum 200 cm wykonany z elastycznego materiału z przezroczystym dostępem bezigłowym typu Split-septum na drenie. Zestaw wolny od DEHP i latexu.</t>
  </si>
  <si>
    <t xml:space="preserve">przedmiot zamówienia </t>
  </si>
  <si>
    <t>wartość netto</t>
  </si>
  <si>
    <t xml:space="preserve">wartość brutto </t>
  </si>
  <si>
    <t xml:space="preserve">Przedmiot zamówienia </t>
  </si>
  <si>
    <t xml:space="preserve">l.p. </t>
  </si>
  <si>
    <t>Cena jedn.
brutto</t>
  </si>
  <si>
    <t>Wartość  netto</t>
  </si>
  <si>
    <t xml:space="preserve">Wartość brutto </t>
  </si>
  <si>
    <t>C</t>
  </si>
  <si>
    <t>⁻</t>
  </si>
  <si>
    <r>
      <t xml:space="preserve">G27 </t>
    </r>
    <r>
      <rPr>
        <sz val="10"/>
        <rFont val="Arial"/>
        <family val="2"/>
      </rPr>
      <t>88mm</t>
    </r>
  </si>
  <si>
    <r>
      <t xml:space="preserve">G27 </t>
    </r>
    <r>
      <rPr>
        <sz val="10"/>
        <rFont val="Arial"/>
        <family val="2"/>
      </rPr>
      <t>50mm</t>
    </r>
  </si>
  <si>
    <t>Plaster z opatrunkiem, wodoodporny, oddychający, hypoalergiczny, nie przywierający do rany, dobrze dopasowujący się do ciała, pakowane osobno. Opakowanie po 100szt.</t>
  </si>
  <si>
    <t>op.</t>
  </si>
  <si>
    <t xml:space="preserve">Sterylna osłona na głowice ultrasonograficzną długości około 60 centymetrów. W składzie zestawu wymagane są sterylne gumki i samoprzylepne taśmy mocujące osłonę, sterylny żel do USG 15-20 g oraz sterylna serweta minimum 35 x 35 cm  </t>
  </si>
  <si>
    <r>
      <t>Igła do znieczuleń podpajęczynówkowych ze szlifem typu pen</t>
    </r>
    <r>
      <rPr>
        <sz val="10"/>
        <color indexed="8"/>
        <rFont val="Arial"/>
        <family val="2"/>
      </rPr>
      <t>cil point; przezroczysty uchwyt lock; eliptyczny uchwyt ze wskaźnikiem położenia szlifu igły z wbudowanym pryzmatem zmieniajacym barwę po wypełnieniu PMR</t>
    </r>
  </si>
  <si>
    <r>
      <t>Igła do znieczuleń podpajęczynówkowych ze szlifem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typu</t>
    </r>
    <r>
      <rPr>
        <sz val="10"/>
        <color indexed="8"/>
        <rFont val="Arial"/>
        <family val="2"/>
      </rPr>
      <t xml:space="preserve"> pencil point plus prowadnica; przezroczysty uchwyt lock; eliptyczny uchwyt ze wskaźnikiem położenia szlifu igły z wbudowanym pryzmatem zmieniajacym barwę po wypełnieniu PMR</t>
    </r>
  </si>
  <si>
    <t>Przyrząd do usuwania zszywek , jednorazowy</t>
  </si>
  <si>
    <t>1 szt.</t>
  </si>
  <si>
    <t>Część nr 1 Łyżki do wideolaryngoskopu King Vision</t>
  </si>
  <si>
    <t>Cena jedn. opak. brutto</t>
  </si>
  <si>
    <t>Łyżka do wideolaryngoskopu King Vision aBlade standardowa</t>
  </si>
  <si>
    <t>1szt.</t>
  </si>
  <si>
    <t>Łyżka do wideolaryngoskopu King Vision aBlade z kanałem</t>
  </si>
  <si>
    <t>Łyżka do wideolaryngoskopu King Vision aBlade</t>
  </si>
  <si>
    <r>
      <t>Czepek chirurgiczny damski</t>
    </r>
    <r>
      <rPr>
        <sz val="10"/>
        <rFont val="Arial"/>
        <family val="2"/>
      </rPr>
      <t xml:space="preserve"> o kroju furażerki ,z tyłu ściągnięty lekką nieuciskającą gumką, z jenolitej, oddychajacej włókniny  o gramaturze 25g/m</t>
    </r>
    <r>
      <rPr>
        <sz val="10"/>
        <rFont val="Calibri"/>
        <family val="2"/>
      </rPr>
      <t>²</t>
    </r>
    <r>
      <rPr>
        <sz val="10"/>
        <rFont val="Arial"/>
        <family val="2"/>
      </rPr>
      <t>, wysokość z przodu 14-16,5cm, długość donej krawędzi czepka  w stanie rozłożonym, leżącego na płasko, na podlożu po rozciagnięciu gumki 30-32 cm. Pakowany w kartonik gwarantujący higieniczne przechowywanie i łatwe wyjmowanie</t>
    </r>
  </si>
  <si>
    <r>
      <t xml:space="preserve">Włókninowy czepek chirurgiczny, </t>
    </r>
    <r>
      <rPr>
        <sz val="10"/>
        <rFont val="Arial"/>
        <family val="2"/>
      </rPr>
      <t>typu "hełm"wykonany z lekkiej perforowanej włókniny ze wstawką pochłaniającą pot - mnimum 3,5 cm x 18,5 cm. Czepek osłania głowę i szyję. Wiązany na troki wokół szyi. Długość części bocznej mierzonej z tyłu głowy czepka w stanie rozłożonym, leżąco płasko na podłożu po wyjęciu z kartonika - minimum 20 cm. Pakowany w kartonik gwarantujący higieniczne przechowywanie i łatwe wyjmowanie</t>
    </r>
  </si>
  <si>
    <r>
      <rPr>
        <b/>
        <sz val="10"/>
        <rFont val="Arial"/>
        <family val="2"/>
      </rPr>
      <t>Włókninowy czepek chirurgiczny</t>
    </r>
    <r>
      <rPr>
        <b/>
        <u val="single"/>
        <sz val="10"/>
        <rFont val="Arial"/>
        <family val="2"/>
      </rPr>
      <t xml:space="preserve"> </t>
    </r>
    <r>
      <rPr>
        <b/>
        <sz val="10"/>
        <rFont val="Arial"/>
        <family val="2"/>
      </rPr>
      <t>o kroju furażerki</t>
    </r>
    <r>
      <rPr>
        <sz val="10"/>
        <rFont val="Arial"/>
        <family val="2"/>
      </rPr>
      <t xml:space="preserve">, wiązany  z tyłu na troki, Zamawiający dopuszcza zaoferowanie czepka z wydłużona przednią częścią  - z możliwością wywinięcia. Rozmiar (długość) czepka minimum 46-48 cm w stanie rozłożonym, leżącego płasko na podłożu po wyjęciu z kartonika. Pakowanie w kartonik gwarantujący higieniczne przechowywanie i łatwe wyjmowanie  </t>
    </r>
  </si>
  <si>
    <r>
      <rPr>
        <b/>
        <sz val="10"/>
        <rFont val="Arial"/>
        <family val="2"/>
      </rPr>
      <t xml:space="preserve">Okrągły czepek chirurgiczny </t>
    </r>
    <r>
      <rPr>
        <sz val="10"/>
        <rFont val="Arial"/>
        <family val="2"/>
      </rPr>
      <t xml:space="preserve">(typu „pieczarka”), wykonany z lekkiej, przewiewnej włókniny, ściągnięty lekką, nie uciskającą gumką. Rozmiar czepka (średnica) w stanie rozłożonym płasko na podłożu po wyjęciu z kartonika 30-31 cm. Sposób pakowania w kartoniki  gwarantujący higieniczne przechowywanie i wyjmowanie, </t>
    </r>
    <r>
      <rPr>
        <b/>
        <u val="single"/>
        <sz val="10"/>
        <rFont val="Arial"/>
        <family val="2"/>
      </rPr>
      <t xml:space="preserve">
</t>
    </r>
  </si>
  <si>
    <r>
      <t xml:space="preserve">Maska chirurgiczna </t>
    </r>
    <r>
      <rPr>
        <sz val="10"/>
        <rFont val="Arial"/>
        <family val="2"/>
      </rPr>
      <t>typu II wykonana z  trzech warstw włóknin polipropylenowych wolnych od włosków, hypoalergiczne nie wywołujących uczuleń i podrażnień skóry;  specjalnie wygładzana w warstwie twarzowej; wyposażona w sztywnik zapewniający łatwe dopasowanie się maski do kształtu twarzy, wiązana na troki o długości minimum 40 cm. skuteczność filtracji bakteryjnej minimum 99,5%; sposób pakowania gwarantujący higieniczne przechowywanie i wyjmowanie, zamawiający dopuszcza oznaczenie maski na jej zewnętrznej stronie</t>
    </r>
  </si>
  <si>
    <r>
      <rPr>
        <b/>
        <sz val="10"/>
        <rFont val="Arial"/>
        <family val="2"/>
      </rPr>
      <t xml:space="preserve">Maska chirurgiczna odporna na spryskanie </t>
    </r>
    <r>
      <rPr>
        <b/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>typu IIR; wykonana z</t>
    </r>
    <r>
      <rPr>
        <b/>
        <sz val="10"/>
        <rFont val="Arial"/>
        <family val="2"/>
      </rPr>
      <t xml:space="preserve"> minimum . czterech warstw</t>
    </r>
    <r>
      <rPr>
        <sz val="10"/>
        <rFont val="Arial"/>
        <family val="2"/>
      </rPr>
      <t xml:space="preserve"> włóknin z dodatkową osłoną oczu, wyposażona w sztywnik zapewniający łatwe dopasowanie się maski do kształtu twarzy oraz piankę przeciw parowaniu; wiązana na troki, skuteczność filtracji bakteryjnej minimum 98%; odporność na spryskanie nie mniej niż 120 mmHg; ciśnienie różnicowe &lt;41 Pa; wyraźne oznakowanie zewnętrznej strony maski dodatkowym oznaczeniem graficznym. Pakowana w kartoniki z oznaczeniem typu, rodzaju maski i spełnianej normy</t>
    </r>
  </si>
  <si>
    <r>
      <rPr>
        <b/>
        <sz val="10"/>
        <rFont val="Arial"/>
        <family val="2"/>
      </rPr>
      <t xml:space="preserve">Podkład ochronny na stół operacyjny  </t>
    </r>
    <r>
      <rPr>
        <sz val="10"/>
        <rFont val="Arial"/>
        <family val="2"/>
      </rPr>
      <t xml:space="preserve">                              serweta pokryta  hydrofilną włókniną, wkład chłonny o gramaturze minimum 126g/m² , warstwa spodnia  wykonana z włókniny polipropylenowej i  wzmocnionej folii, rozmiar  210x80 cm z chłonnością minimum 1,5l/m² z wkładem chłonnym 200x60 cm z dodatkowymi marginesami  po obu stronach podkładu  , może być wykorzystany do przenoszenia pacjenta wymagana wytrzymałość  - minimum 150 kg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</si>
  <si>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</si>
  <si>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Nr grupy</t>
  </si>
  <si>
    <t>Opis techniczny</t>
  </si>
  <si>
    <t>Ilość elementów</t>
  </si>
  <si>
    <t>Cena jednostkowa netto [zł]</t>
  </si>
  <si>
    <t>VAT [%]</t>
  </si>
  <si>
    <t>Cena jednostkowa brutto [zł]</t>
  </si>
  <si>
    <t>Wartość netto pozycji [zł]</t>
  </si>
  <si>
    <t>Wartość brutto pozycji [zł]</t>
  </si>
  <si>
    <t xml:space="preserve">Ilość sztuk w opakowaniu zbiorczym </t>
  </si>
  <si>
    <t>3,5mm</t>
  </si>
  <si>
    <t>4,0mm</t>
  </si>
  <si>
    <t>5,0mm</t>
  </si>
  <si>
    <t>5,5mm</t>
  </si>
  <si>
    <t>Ostrze do tkanek miękkich o srednicy 2,5mm, automatycznie rozpoznawane przez konsolę shavera, kodowane kolorem, sterylne, jednorazowego użytku.</t>
  </si>
  <si>
    <t>2,5mm</t>
  </si>
  <si>
    <t>Ostrze do tkanek twardych, o srednicy 2,0mm, automatycznie rozpoznawane przez konsolę shavera, kodowane kolorem, sterylne, jednorazowego użytku.</t>
  </si>
  <si>
    <t>2,0mm</t>
  </si>
  <si>
    <t>Jednorazowa igłowa elektroda koncentryczna, typ DCN50, kodowana kolorem  o rozmiarach: długość 50mm, średnica 0,46mm (26G), powierzchnia czynna 0,07mm2.</t>
  </si>
  <si>
    <t>Jednorazowa igłowa elektroda koncentryczna, typ  DCF25, kodowana kolorem  o rozmiarach: długość 25mm, średnica 0,30mm (30G), powierzchnia czynna 0,02mm2.</t>
  </si>
  <si>
    <t>Jednorazowa żelowana elektroda powierzchniowa, powierzchnia czynna 10x6mm, z kablem o długości 10cm ze złączem kabla TP 0,7mm</t>
  </si>
  <si>
    <t>Wielorazowa elektroda powierzchniowa uziemiajaca, metalowa, o średnicy 30 -  32mm z kablem o długości 1,2m ze złączem kabla TP 1,5mm.</t>
  </si>
  <si>
    <t>Elektroda powierzchniowa obrączkowa, z kablem ekranowanym o długości 1m, złącze 5 Pin DIN.</t>
  </si>
  <si>
    <t>Elektroda powierzchniowa bipolarna do stymulacji i rejestracji, z korkami filcowymi o średnicy 7mm i rozstawie 23mm, z kablem ekranowanym o długości 2m, złącze 5 Pin DIN.</t>
  </si>
  <si>
    <t>Korki filcowe do elektrody stymulującej, o średnicy 7 mm, długości 7,5 mm.</t>
  </si>
  <si>
    <t>Wielorazowy kabel ekranowany, do jednorazowych koncentrycznych elektrod igłowych Dantec DCN, o długości 1,5 m, złącze 5 Pin DIN.</t>
  </si>
  <si>
    <t>Wielorazowy kabel ekranowany HUSH do jednorazowych elektrod powierzchniowych i igłowych, z dwoma końcówkami, zakończonymi wtykami TP 0.7mm, o długości 1m, złącze kabla 5 Pin DIN.</t>
  </si>
  <si>
    <t>Całkowita wartość przy zastosowaniu prawa opcji 30%</t>
  </si>
  <si>
    <t>20G 45mm
(różowa)</t>
  </si>
  <si>
    <t>20G 32-33mm
(różowa)</t>
  </si>
  <si>
    <t xml:space="preserve">strzykawka 3-częściowa z zawartością 5 ml roztworu 0,9% NaCl. Zabezpieczona koreczkiem obejmującym połączenie luer lock. Na końcu tłoka umieszczony sterylny koreczek z zawartością 70 % IPA (izopropanol ) w sterylnym opakowaniu do dezynfekcji zaworów bezigłowych. </t>
  </si>
  <si>
    <t xml:space="preserve">strzykawka 3-częściowa z zawartością 10 ml roztworu 0,9% NaCl. Zabezpieczona koreczkiem obejmującym połączenie luer lock. Na końcu tłoka umieszczony sterylny koreczek z zawartością 70 % IPA (izopropanol ) w sterylnym opakowaniu do dezynfekcji zaworów bezigłowych. </t>
  </si>
  <si>
    <t>Część nr 1 Opaski podgipsowe</t>
  </si>
  <si>
    <t>Część nr 2 Opatrunki specjalistyczne</t>
  </si>
  <si>
    <t>Część nr 3 Strzykawki, kaniule, zastawki</t>
  </si>
  <si>
    <t>Część nr 4  Wyroby jednorazowe do infuzji</t>
  </si>
  <si>
    <t>Część nr 5 Wyroby jednorazowe do anestezjologii i chirurgii</t>
  </si>
  <si>
    <t>Część nr 6 Układy anestetyczne</t>
  </si>
  <si>
    <t>Część nr 7 Strzykawka doustna</t>
  </si>
  <si>
    <t>Część nr 8 Plaster z opatrunkiem</t>
  </si>
  <si>
    <t>Część nr 9 Ostrza</t>
  </si>
  <si>
    <t>Część nr 10  Czepki i maski chirurgiczne</t>
  </si>
  <si>
    <t>Część nr 11 Okrycia dla pacjenta</t>
  </si>
  <si>
    <t>Część nr 12  - Rozszywacze jednorazowe</t>
  </si>
  <si>
    <t>Część nr 14  Ostrza kompatybilne z shaverem Formula</t>
  </si>
  <si>
    <t>Część nr 15 Materiały eksploatacyjne do stacji roboczej Dantec Keypoint G4.</t>
  </si>
  <si>
    <t>Opatrunek typu Medispon, sterylna wchłanialna żelatynowa gąbka hemostatyczna, otwarcie umożliwiające sterylne wyjęcie opatrunku, aby papier nie ulegał rozdzieraniu</t>
  </si>
  <si>
    <r>
      <t xml:space="preserve">Bezpieczna kaniula dożylna </t>
    </r>
    <r>
      <rPr>
        <b/>
        <sz val="10"/>
        <rFont val="Arial"/>
        <family val="2"/>
      </rPr>
      <t>bez portu</t>
    </r>
    <r>
      <rPr>
        <sz val="10"/>
        <rFont val="Arial"/>
        <family val="2"/>
      </rPr>
      <t xml:space="preserve"> wykonana z poliuretanu z czterema wtopionymi pasami kontrastującymi w promieniach RTG. Igła zaopatrzona w specjalny automatyczny zatrzask samozakładający się po wyjściu igły z kaniuli zabezpieczający koniec igły przed przypadkowym zakłuciem personelu. Rozmiar kodowany kolorystycznie zgodnie z normami ISO. Hydrofobowy filtr gwarantujący wysokie bezpieczeństwo zatrzymujący wypływ krwi poza kaniulę. </t>
    </r>
  </si>
  <si>
    <t>Kaniula dożylna z poliuretanu, z portem do dodatkowych wstrzyknięć zamykanym przy pomocy zintegrowanego koreczka, zatyczka z filtrem hydrofobowym zapobiegajacym zwrotnemu wypływowi krwi, co najmniej 4 paski RTG na całej długości kaniuli; rozmiar kodowany kolorystycznie zgodnie z normami ISO.</t>
  </si>
  <si>
    <t xml:space="preserve">Bezpieczna kaniula dożylna wykonana z poliuretanu z czterema wtopionymi pasami kontrastującymi w promieniach RTG. Igła zaopatrzona w specjalny automatyczny zatrzask samozakładający się po wyjściu igły z kaniuli zabezpieczający koniec igły przed przypadkowym zakłuciem personelu. Port do dodatkowych wstrzyknięć zamykany przy pomocy zintegrowanego koreczka. Rozmiar kodowany kolorystycznie zgodnie z normami ISO. Hydrofobowy filtr gwarantujący wysokie bezpieczeństwo zatrzymujący wypływ krwi poza kaniulę. </t>
  </si>
  <si>
    <t>Automatyczna dwudrożna zastawka do dostępu bezigłowego, do łączenia z różnymi elementami linii infuzyjnej (dopuszczalna ilość dostępów - 200 ),możliwość podawania tłuszczy; prędkość przepływu: 21-45l/h w zależności od ciśnienia płynu; bez lateksu; połączenia Luer Slip i Luer Lock</t>
  </si>
  <si>
    <t>Filtr pediatyczny bakteryjno-wirusowy z wymiennikiem ciepła i wilgoci po
stronie pacjenta oraz z portem luer lock do podłączania linii
pomiaru dwutlenku węgla w powietrzu oddechowym.
Skuteczność filtracji bakteryjnej i wirusowej powyżej
99,99%. Objętość przestrzeni martwej maksymalnie 28 ml.
Waga filtra do 20 gramów. Minimalna objętość oddechowa
90 ml. Opór przy 30 litrach na minutę do 2,2 cmH2O.
Łącznik 22F/15M-22M/15F. Sterylny</t>
  </si>
  <si>
    <t>Strzykawka doustna do odmierzania i podawania płynnej postaci leku, płasko zakończona; podziałka max. co 0,5ml</t>
  </si>
  <si>
    <r>
      <rPr>
        <b/>
        <sz val="10"/>
        <rFont val="Arial"/>
        <family val="2"/>
      </rPr>
      <t>Serweta okrywająca pacjenta</t>
    </r>
    <r>
      <rPr>
        <sz val="10"/>
        <rFont val="Arial"/>
        <family val="2"/>
      </rPr>
      <t xml:space="preserve">                                   jednorazowa niesterylna serweta   dwuwarstwowa (włóknina/poliester  o rozmiarach 105-110 x 110-120cm), gramatura minimum 60g/m2 w warstwie wewnętrznej,   zamawiający wymaga, aby tworzywo w warstwie dotykającej pacjenta miało strukture przyjemną w dotyku</t>
    </r>
  </si>
  <si>
    <t xml:space="preserve">Filtr antybakteryjny i antywirusowy typu DuoGuard do respiratora Servo z wbudowanym filtrem HEPA i filtrem antystatycznym; o wadze &lt;55g, obj. wewnętrzna 170ml, dlugość 110mm, max. Średnica 78mm i cisnienie max. 30kPa
</t>
  </si>
  <si>
    <t>3 szt. dowolny rozmiar</t>
  </si>
  <si>
    <t>5 szt.
dowolny rozmiar</t>
  </si>
  <si>
    <t>2 szt. dowolny rozmiar</t>
  </si>
  <si>
    <t>5 szt. dowolny rozmiar</t>
  </si>
  <si>
    <t>Załącznik nr 1 do SWZ</t>
  </si>
  <si>
    <t>Formularz asortymentowo cenowy</t>
  </si>
  <si>
    <t>Część nr 16 Opaski gipsowe szybkowiążące</t>
  </si>
  <si>
    <t xml:space="preserve">Opaska gipsowa szybkowiążąca z wysokogatunkowego białego gipsu, o zawartości 94 ± 1 % gipsu naturalnego, naniesionego obustronnie na stabilny materiał nośny z gazy bawełnianej 17-nitkowej, nawinięty na całej szerokości opaski na okrągły rdzeń w kształcie rurki, który nie wypada podczas rozwijania opaski; brzeg prosty; czas modelowania ok. 3 - 4 min. czas wiązania do 5min; przepuszczalna dla promieniowania RTG; Bezpieczne obciążenie po 30 min. Pakowane po max. 2 szt. </t>
  </si>
  <si>
    <t>6cmx2-3m</t>
  </si>
  <si>
    <t>8cmx3m</t>
  </si>
  <si>
    <t>12cmx3m</t>
  </si>
  <si>
    <t>14-15cmx3m</t>
  </si>
  <si>
    <t>Wartość ogółem</t>
  </si>
  <si>
    <t>Wartość zamówienia w ramach opcji 
(30% zamówienia podstawowego)</t>
  </si>
  <si>
    <t>Całkowita wartość zamówienia 
(zamówienie podstawowe  + zamówienie prawo opcji)</t>
  </si>
  <si>
    <t>Ostrze do shavera, do tkanek miękkich w rozmiarach 3.5mm do 5.5mm, w skokach co 0,5 mm, jednorazowego użycia, sterylne, kodowane kolorem, kompatybilne z shaverem Formula.</t>
  </si>
  <si>
    <t>Frez w kształcie kuli lub beczułki w rozmiarach 4.0mm do 5.5mm, w skokach co 0,5 mm, z 6 lub 12 częściami skrawajacymi, jednorazowego uzycia, sterylne, kodowane kolorem, kompatybilne z shaverem Formula.</t>
  </si>
  <si>
    <t>Wydłużone ostrze do artroskopii biodra, do tkanek miekkichw rozmiarach 4.0mm do 5.5mm, dostępne w wersji prostej oraz zakrzywionej, jednorazowego użycia, sterylne, kodowane kolorem, kompatybilne z shaverem Formula.</t>
  </si>
  <si>
    <t>Frez do artroskopii biodra z 8 częściami skrawającymi, w rozmiarach 4.0mm oraz 5.5mm, z mocniej odsloniętą częścią dystalną oraz wydłużonym kapturkiem chroniącym obrąbek, jednorazowego użycia, sterylne, kodowane kolorem, kompatybilne z shaverem Formula.</t>
  </si>
  <si>
    <t>Część nr 17 Pieluchy</t>
  </si>
  <si>
    <r>
      <t xml:space="preserve">Pieluszki higieniczne dla dzieci o wysokiej chłonności oddychająca warstwa  na całej powierzchni, zapinane na elastyczne rzepy wielokrotnego użytku, wskaźnik wilgoci. </t>
    </r>
    <r>
      <rPr>
        <u val="single"/>
        <sz val="10"/>
        <rFont val="Arial"/>
        <family val="2"/>
      </rPr>
      <t>Opakowania po 12 szt.</t>
    </r>
  </si>
  <si>
    <t>junior                            11-18kg</t>
  </si>
  <si>
    <r>
      <t xml:space="preserve">Pieluchomajtki dla dorosłych,podwójny wkład chłonny z superabsorbentem, wskaźnik wilgoci, elastyczne ściągacze taliowe z przodu i z tyłu, gumki w części pachwinowej, oddychająca warstwa  na całej powierzchni, zapinane na rzepy wielokrotnego użytku; anatomiczny kształt; bez latexu; szybkie wchłanienie i rozprowadzanie cieczy. </t>
    </r>
    <r>
      <rPr>
        <u val="single"/>
        <sz val="10"/>
        <rFont val="Arial"/>
        <family val="2"/>
      </rPr>
      <t>Opakowania po 30 szt.</t>
    </r>
  </si>
  <si>
    <r>
      <rPr>
        <b/>
        <sz val="10"/>
        <rFont val="Arial"/>
        <family val="2"/>
      </rPr>
      <t xml:space="preserve">Small </t>
    </r>
    <r>
      <rPr>
        <sz val="10"/>
        <rFont val="Arial"/>
        <family val="2"/>
      </rPr>
      <t xml:space="preserve">
obwód od min. 50cm do max. 85cm</t>
    </r>
  </si>
  <si>
    <r>
      <rPr>
        <b/>
        <sz val="10"/>
        <rFont val="Arial"/>
        <family val="2"/>
      </rPr>
      <t>Medium</t>
    </r>
    <r>
      <rPr>
        <sz val="10"/>
        <rFont val="Arial"/>
        <family val="2"/>
      </rPr>
      <t xml:space="preserve">
obwód od min. 70cm do max. 115cm</t>
    </r>
  </si>
  <si>
    <r>
      <rPr>
        <b/>
        <sz val="10"/>
        <rFont val="Arial"/>
        <family val="2"/>
      </rPr>
      <t>Large</t>
    </r>
    <r>
      <rPr>
        <sz val="10"/>
        <rFont val="Arial"/>
        <family val="2"/>
      </rPr>
      <t xml:space="preserve">
obwód od min. 90cm do max. 155cm</t>
    </r>
  </si>
  <si>
    <r>
      <rPr>
        <b/>
        <sz val="10"/>
        <rFont val="Arial"/>
        <family val="2"/>
      </rPr>
      <t>Extra Large</t>
    </r>
    <r>
      <rPr>
        <sz val="10"/>
        <rFont val="Arial"/>
        <family val="2"/>
      </rPr>
      <t xml:space="preserve">
obwód od min. 120cm do max. 175cm</t>
    </r>
  </si>
  <si>
    <r>
      <rPr>
        <b/>
        <sz val="10"/>
        <rFont val="Arial"/>
        <family val="2"/>
      </rPr>
      <t>2 x Extra Large</t>
    </r>
    <r>
      <rPr>
        <sz val="10"/>
        <rFont val="Arial"/>
        <family val="2"/>
      </rPr>
      <t xml:space="preserve">
obwód od min. 160cm do max. 210cm</t>
    </r>
  </si>
  <si>
    <r>
      <t xml:space="preserve">Podpaski higieniczne tradycyjne o wysokiej chłonności, pokryte włókniną bawełnianą, oddychające, dł. 28cm; </t>
    </r>
    <r>
      <rPr>
        <u val="single"/>
        <sz val="10"/>
        <rFont val="Arial"/>
        <family val="2"/>
      </rPr>
      <t>Opakowania po 10 szt.</t>
    </r>
  </si>
  <si>
    <t xml:space="preserve">maxi </t>
  </si>
  <si>
    <t>Część nr 18 Pościel jednorazowa i podkłady jednorazowe</t>
  </si>
  <si>
    <t>% 
VAT</t>
  </si>
  <si>
    <r>
      <rPr>
        <b/>
        <sz val="10"/>
        <color indexed="8"/>
        <rFont val="Arial"/>
        <family val="2"/>
      </rPr>
      <t>Podkłady higieniczne chłonne</t>
    </r>
    <r>
      <rPr>
        <sz val="10"/>
        <color indexed="8"/>
        <rFont val="Arial"/>
        <family val="2"/>
      </rPr>
      <t xml:space="preserve">                           
podkład higieniczny o rozmiarach minimum 70 x 180cm z warstwą chłonną zawierającą absorbent, rozmiar warstwy chłonnej minimum 60 x80cm o chłonności nie mniejszej niż 1750ml,  od strony pacjenta  włóknina, warstwa nieprzemakalna z folii PE minimum 20g/m2, uszczelnione krawędzie
</t>
    </r>
  </si>
  <si>
    <r>
      <rPr>
        <b/>
        <sz val="10"/>
        <color indexed="8"/>
        <rFont val="Arial"/>
        <family val="2"/>
      </rPr>
      <t xml:space="preserve">Higieniczne prześcieradło nieprzemakalne  </t>
    </r>
    <r>
      <rPr>
        <sz val="10"/>
        <color indexed="8"/>
        <rFont val="Arial"/>
        <family val="2"/>
      </rPr>
      <t xml:space="preserve">                 
3-warstwowe, folia PE z podwójną warstwą chłonną wzmocnione podłużnymi nitkami rozmieszczonymi co max 17 mm do pokrycia stołu operacyjnego, o wymiarach min. 80x 210cm, o chłonności nie mniejszej niż 650ml, boczne bariery zapobiegające przeciekaniu
</t>
    </r>
  </si>
  <si>
    <r>
      <rPr>
        <b/>
        <sz val="10"/>
        <color indexed="8"/>
        <rFont val="Arial"/>
        <family val="2"/>
      </rPr>
      <t>Zestaw pościelowy</t>
    </r>
    <r>
      <rPr>
        <sz val="10"/>
        <color indexed="8"/>
        <rFont val="Arial"/>
        <family val="2"/>
      </rPr>
      <t xml:space="preserve">                                          wykonany z włókniny polipropylenowej, w skład którego wchodzą: poszewka, poszwa, prześcieradło.
O wymiarach: poszwa na poduszkę  70x80cm, prześcieradło 150-160x200-210cm oraz poszwa na koc 150-160x200-210cm, gramatura min. 25g/m</t>
    </r>
    <r>
      <rPr>
        <sz val="10"/>
        <color indexed="8"/>
        <rFont val="Calibri"/>
        <family val="2"/>
      </rPr>
      <t>²</t>
    </r>
    <r>
      <rPr>
        <sz val="10"/>
        <color indexed="8"/>
        <rFont val="Arial"/>
        <family val="2"/>
      </rPr>
      <t xml:space="preserve">
</t>
    </r>
  </si>
  <si>
    <t xml:space="preserve">Wartość ogółem </t>
  </si>
  <si>
    <t>Opaska elastyczna typu MATOLAST, delikatna, podtrzymująca, tkana z niestrzępiącymi się brzegami, jednorazowego użytku, o wysokiej rozciągliwości 130%-150%, pakowane pojedynczo, opakowanie zbiorcze max 60 szt. w kartoniku.</t>
  </si>
  <si>
    <t>8cmx4m</t>
  </si>
  <si>
    <t>10cmx4m</t>
  </si>
  <si>
    <t>12cmx4m</t>
  </si>
  <si>
    <t xml:space="preserve">Opaska dziana podtrzymująca, niestrzępiąca się, pakowane pojedynczo.Opakowanie zbiorcze max 250 szt. </t>
  </si>
  <si>
    <t>5cm x 4m</t>
  </si>
  <si>
    <t>10cm x 4m</t>
  </si>
  <si>
    <t>15cm x 4m</t>
  </si>
  <si>
    <t>Bawełniany rękaw podgipsowy typu TUBULA, bezszwowy; długość 20m</t>
  </si>
  <si>
    <t>7 cm</t>
  </si>
  <si>
    <t>1 op.</t>
  </si>
  <si>
    <t>1 szt. dowolny rozmiar</t>
  </si>
  <si>
    <t>10cm</t>
  </si>
  <si>
    <t>15cm</t>
  </si>
  <si>
    <t xml:space="preserve">Elastyczny opatrunkowy rękaw siatkowy typu STULPA o dużej elastyczności, rozciągliwości i dużej sile powracania do stanu poprzedniego, nie strzępiący się. Rozciągliwość: długość w stanie wolnym 10m, w stanie rozciągniętym 25 m </t>
  </si>
  <si>
    <t>2-3cm x 25m</t>
  </si>
  <si>
    <t>3-4cm x 25m</t>
  </si>
  <si>
    <t>5-6cm x  25m</t>
  </si>
  <si>
    <t>7-10cm x 25m</t>
  </si>
  <si>
    <t>Gaza opatrunkowa niejałowa w składkach  17-nitkowa ze 100% bawełny bielona bezchlorowo, z przędzy min. 15 TEX</t>
  </si>
  <si>
    <t>0,90 x 200m</t>
  </si>
  <si>
    <t>Wata celulozowa higieniczna w arkuszach, miękka, chłonna, równomiernie marszczona, niepyląca, wykonana w 100% z celulozy bielonej bezchlorowo, pakowana w folię, opakowania po 5kg</t>
  </si>
  <si>
    <t>600 x 400mm</t>
  </si>
  <si>
    <t>op. 5 kg</t>
  </si>
  <si>
    <t>Wata opatrunkowa bawełniana lub bawełniano-wiskozowa 500g</t>
  </si>
  <si>
    <r>
      <rPr>
        <b/>
        <sz val="10"/>
        <rFont val="Arial"/>
        <family val="2"/>
      </rPr>
      <t>Dotyczy poz. 10-13</t>
    </r>
    <r>
      <rPr>
        <sz val="10"/>
        <rFont val="Arial"/>
        <family val="2"/>
      </rPr>
      <t xml:space="preserve"> Do każdej pozycji wymaga się zaoferowania wyrobu w innym rozmiarze</t>
    </r>
  </si>
  <si>
    <t>Część nr 20 Dreny jednorazowe do pompy Crossflow oraz Flocontrol</t>
  </si>
  <si>
    <t>L.p</t>
  </si>
  <si>
    <t>%
 Vat</t>
  </si>
  <si>
    <t>Jednorazowa kaseta z drenami w torze napływu, kodowana kolorem, kompatybilna z pompą dwurolkową Crossflow firmy Stryker, sterylna</t>
  </si>
  <si>
    <t>Jednorazowa kaseta z drenami w torze odpływu, kodowana kolorem, kompatybilna z pompą dwurolkową Crossflow firmy Stryker, sterylna</t>
  </si>
  <si>
    <t>Dren jednorazowy, napływowy do pompy laparoskopowej,              ssąco-płuczącej typu P102 oraz Flocontrol, umożliwiający podłączenie do narzędzia ssąco-płuczącego typu luer lock</t>
  </si>
  <si>
    <t>Część nr 21 Ostrza Core</t>
  </si>
  <si>
    <t>Ostrze typu CORE do mikropiły oscylacyjnej/sagitalnej precyzyjne o wymiarach [w mm]:</t>
  </si>
  <si>
    <t>6,5x0,51x18,5</t>
  </si>
  <si>
    <t>16,5x0,51x18,5</t>
  </si>
  <si>
    <t>7,0x0,51x15,0</t>
  </si>
  <si>
    <t>16,5x0,51x34,5</t>
  </si>
  <si>
    <t>9,0x0,51x18,5</t>
  </si>
  <si>
    <t>13,0x0,51x34,5</t>
  </si>
  <si>
    <t>13,0x0,51x39,0</t>
  </si>
  <si>
    <t>9,0x0,51x25,0</t>
  </si>
  <si>
    <t>7,0x0,51x18,5</t>
  </si>
  <si>
    <t>7,0x0,51x29,5</t>
  </si>
  <si>
    <t>9,0x0,51x31,0</t>
  </si>
  <si>
    <t>12,0x0,51x34,5</t>
  </si>
  <si>
    <t>Ostrze typu CORE do mikropiły oscylacyjnej/sagitalnej Dual Cut o wymiarach [w mm]:</t>
  </si>
  <si>
    <t>19,5x0,61x41,0</t>
  </si>
  <si>
    <t>5,5x0,33x11,5</t>
  </si>
  <si>
    <t>9,0x0,51x11,5</t>
  </si>
  <si>
    <t>5,5x0,33x18,0</t>
  </si>
  <si>
    <t>5,5x0,33x25,0</t>
  </si>
  <si>
    <t>9,0x0,61x35,0</t>
  </si>
  <si>
    <t>13,0x0,56x45,0</t>
  </si>
  <si>
    <t>Ostrze typu CORE do mikropiły oscylacyjnej/sagitalnej precyzyjne cienkie o wymiarach [w mm]:</t>
  </si>
  <si>
    <t>6,55x0,38x18,5</t>
  </si>
  <si>
    <t>16,5x0,38x18,5</t>
  </si>
  <si>
    <t>7,0x0,38x15,0</t>
  </si>
  <si>
    <t>16,5x0,38x34,5</t>
  </si>
  <si>
    <t>9,0x0,38x18,5</t>
  </si>
  <si>
    <t>13,0x0,38x34,5</t>
  </si>
  <si>
    <t>13,0x0,38x39,0</t>
  </si>
  <si>
    <t>9,0x0,38x25,0</t>
  </si>
  <si>
    <t>7,0x0,38x18,5</t>
  </si>
  <si>
    <t>7,0x0,38x29,5</t>
  </si>
  <si>
    <t>10,0x0,38x44,0</t>
  </si>
  <si>
    <t>9,0x0,38x31,0</t>
  </si>
  <si>
    <t>7,0x0,56x20,0</t>
  </si>
  <si>
    <t>12,0x0,38x34,5</t>
  </si>
  <si>
    <t>5,5x0,38x18,0</t>
  </si>
  <si>
    <t>19,0x0,38x39,0</t>
  </si>
  <si>
    <t>5,5x0,38x11,5</t>
  </si>
  <si>
    <t>9,0x0,38x11,5</t>
  </si>
  <si>
    <t>2,5x0,38x18,0</t>
  </si>
  <si>
    <t>5,5x0,38x25,0</t>
  </si>
  <si>
    <t>Ostrze typu CORE do mikropiły oscylacyjnej/sagitalnej agresywne o wymiarach [w mm]:</t>
  </si>
  <si>
    <t>16,5x0,61x34,5</t>
  </si>
  <si>
    <t>13,0x0,61x34,5</t>
  </si>
  <si>
    <t>13,0x0,61x39,0</t>
  </si>
  <si>
    <t>9,0x0,61x25,0</t>
  </si>
  <si>
    <t>5,5x0,61x25,0</t>
  </si>
  <si>
    <t>9,0x0,61x31,0</t>
  </si>
  <si>
    <r>
      <rPr>
        <b/>
        <sz val="10"/>
        <rFont val="Arial"/>
        <family val="2"/>
      </rPr>
      <t>Przewód do cystoskopu pojedynczy</t>
    </r>
    <r>
      <rPr>
        <sz val="10"/>
        <rFont val="Arial"/>
        <family val="2"/>
      </rPr>
      <t>, sterylny, jednorazowego użytku, wykonany z PVC, jednokanałowa igła biorcza zabezpieczona osłonką lub zatyczką, komora do wytworzenia ciśnienia, rolkowy regulator przepływu, łącznik stożkowy zintegrowany z  przedłużką zakończoną łącznikiem luer-lock, średnica drenu 4,8mmx6,8 mm, pakowany podwójnie (opakowanie wewnętrzne foliowe, zewnętrzne papier/folia), bez ftalanów, bez lateksu, op. maks. 60 szt.</t>
    </r>
  </si>
  <si>
    <t>­</t>
  </si>
  <si>
    <r>
      <rPr>
        <b/>
        <sz val="10"/>
        <rFont val="Arial"/>
        <family val="2"/>
      </rPr>
      <t>Dren łączący do ssaków</t>
    </r>
    <r>
      <rPr>
        <sz val="10"/>
        <rFont val="Arial"/>
        <family val="2"/>
      </rPr>
      <t xml:space="preserve"> sterylny, jednorazowy, wykonany z elastycznego materiału, na zewnętrznej powierzchni żłobienia wzdłuż drenu zapobiegające zaginaniu i zasysaniu drenu, wewnętrzna powierzchnia drenu gładka, zakończenia drenu lejek-kapkon z kontrolą siły ssania</t>
    </r>
  </si>
  <si>
    <t>CH 24 
dł. 210cm</t>
  </si>
  <si>
    <r>
      <rPr>
        <b/>
        <sz val="10"/>
        <rFont val="Arial"/>
        <family val="2"/>
      </rPr>
      <t>Osłona na kołnierz ochronny  tarczycy</t>
    </r>
    <r>
      <rPr>
        <sz val="10"/>
        <rFont val="Arial"/>
        <family val="2"/>
      </rPr>
      <t xml:space="preserve"> 42x22cm +/-0,5cm z dwoma bocznymi rozcięciami do założenia osłony, mocowana za pomocą dwóch pasków lepnych, wykonana z miękkiej, delikatnej włókniny poliestrowo-celulozowej o gramaturze 70g/m², jednorazowa, niesterylna o wysokiej odporności na rozrywanie min. 335kPa.  op. maks.  25 szt. </t>
    </r>
  </si>
  <si>
    <r>
      <t>Osłona sterylna na uchwyt lampy operacyjnej</t>
    </r>
    <r>
      <rPr>
        <sz val="10"/>
        <rFont val="Arial"/>
        <family val="2"/>
      </rPr>
      <t>, 
Folia PE o grubości min. 0,05mm, pasująca do uchwytów o średnicy 1,5-4,5cm, kołnierz o śr. 11,5 cm +/- 0,5cm z kocentrycznie ułożonymi ząbkami do regulacji otworu; nie spada po założeniu; długość 12cm +/-2cm; pakowana pojedynczo; bez latexu</t>
    </r>
  </si>
  <si>
    <t>Część nr 24 Pokrowce na poduszki wypiętrzające do stołów Maquet</t>
  </si>
  <si>
    <t>Jednorazowe pokrowce na poduszki wypiętrzające, universal frame</t>
  </si>
  <si>
    <t>Formularz asortymentowo-cenowy</t>
  </si>
  <si>
    <t>Część nr 25 Ostrza typu ELITE</t>
  </si>
  <si>
    <t>Ostrza ELITE okrągłe, precyzyjne dwukrawędziowe, w rozmiarach od 3,0mm do 7,5mm w skokach co 1mm</t>
  </si>
  <si>
    <t>Ostrza ELITE okrągłe delikatne, w rozmiarach od 2,0mm do 6,0 mm, w skokach co 0,5mm</t>
  </si>
  <si>
    <t>Ostrze ELITE okrągłe z falistymi krawędziami w rozmiarach od 2,0mm do 6,0mm, w skokach co 1,0mm</t>
  </si>
  <si>
    <t>Ostrza ELITE okrągłe wydłużone z krawędziami falistymi w rozmiarach od 2,0mm do 4,0,mm.</t>
  </si>
  <si>
    <t>Ostrza ELITE okrągłe węglikowe z krawędziami falistymi w rozmiarach od 2,0mm do 6,0mm, w skokach co 1,0mm</t>
  </si>
  <si>
    <t>Ostrze ELITE okrągłe diamentowe delikatne w rozmiarach od 2,0mm do 6,0mm, w skokach co 0,5mm</t>
  </si>
  <si>
    <t>Ostrze ELITE okrągłe diamentowe w rozmiarach od 2,0mm do 6,0mm, w skokach co 1,0mm</t>
  </si>
  <si>
    <t>Ostrza ELITE okrągłe diamentowe wydłuzone stożkowo w rozmiarach od 2,0mm do 4,0mm, w skokach co 1,0mm</t>
  </si>
  <si>
    <t>Ostrze ELITE typu zapałka (Match Head) delikatna w rozmiarach:</t>
  </si>
  <si>
    <t>1,5x2,3mm</t>
  </si>
  <si>
    <t>2,0x3,3mm</t>
  </si>
  <si>
    <t>2,5x3,7mm</t>
  </si>
  <si>
    <t>3,0x3,8mm</t>
  </si>
  <si>
    <t>4,0x5,1mm</t>
  </si>
  <si>
    <t>Ostrza ELITE typy zapałka (Match Head), mało agresywna w rozmiarach:</t>
  </si>
  <si>
    <t>Ostrza ELITE typu zapałka (Match Head), precyzyjna w rozmiarach 3,0x3,8mm</t>
  </si>
  <si>
    <t>Ostrza ELITE typu zapałka (Match Head)</t>
  </si>
  <si>
    <t>Ostrza ELITE typu zapałka (Match Head), diamentowe w rozmiarach:</t>
  </si>
  <si>
    <t>Wartość prawa opcji (30% zamówienia podstawowego)</t>
  </si>
  <si>
    <t>Całkowita wartość (wartość zamówienie podstawowe plus wartość prawa opcji)</t>
  </si>
  <si>
    <t>Część nr  26 Wiertła do wiertarki neurochirurgicznej Midas REX</t>
  </si>
  <si>
    <t xml:space="preserve">Ilość </t>
  </si>
  <si>
    <t>Cena jedn. netto [zł]</t>
  </si>
  <si>
    <t>Cena jedn. brutto [zł]</t>
  </si>
  <si>
    <t>kod katalogowy</t>
  </si>
  <si>
    <t>wymagana ilość próbek (w szukach)</t>
  </si>
  <si>
    <t>Wiertła do wiertarki Midas REX, przeznaczone do cięcia metalu, o wymiarach:</t>
  </si>
  <si>
    <t>1,6x6,4</t>
  </si>
  <si>
    <t>3,0x18,3</t>
  </si>
  <si>
    <t>25,4x0,8</t>
  </si>
  <si>
    <t>Wiertła do wiertarki szybkoobrotowej Midas REX firmy Medtronic, stalowe różyczki, o wymiarach: średnica głowy od 1,0mm do 7,5mm w skokach co 0,5/1,0mm, długość części roboczej: 7cm, 9cm, 10cm, 12cm, 14cm, 15cm, 26cm.</t>
  </si>
  <si>
    <t>Wiertła do wiertarki szybkoobrotowej Midas REX firmy Medtronic, diamentowe różyczki, o średnicy wiertła od 0,5mm do 9,0mm w skokach co 0,5/1,0mm, długość części roboczej: 7cm, 9cm, 10cm, 12cm, 14cm, 15cm, 21cm, 26cm.</t>
  </si>
  <si>
    <t>19x72-76mm</t>
  </si>
  <si>
    <t>Część nr 19 Opatrunki, rękawy</t>
  </si>
  <si>
    <t>Część nr 22 Przewód do cystoskopu, dren do ssaków</t>
  </si>
  <si>
    <t>Część nr 23 Osłony na tarczycę i lampę</t>
  </si>
  <si>
    <t>Wosk kostny jałowy do tamowania krwawienia, składający się:
białego wosku pszczelego i wazeliny
lub
wosku pszczelego i palmitynianu izopropylowego</t>
  </si>
  <si>
    <t>500g</t>
  </si>
  <si>
    <t>Część nr 13 Filtr do respiratora Servo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</si>
</sst>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;[Red]0.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  <numFmt numFmtId="172" formatCode="0.0000"/>
    <numFmt numFmtId="173" formatCode="0.0"/>
    <numFmt numFmtId="174" formatCode="#,##0.0"/>
    <numFmt numFmtId="175" formatCode="0.000"/>
    <numFmt numFmtId="176" formatCode="#,##0.000"/>
    <numFmt numFmtId="177" formatCode="#,##0.0000"/>
    <numFmt numFmtId="178" formatCode="0.0000000"/>
    <numFmt numFmtId="179" formatCode="0.000000"/>
    <numFmt numFmtId="180" formatCode="0.00000"/>
  </numFmts>
  <fonts count="7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name val="Arial"/>
      <family val="2"/>
    </font>
    <font>
      <sz val="10"/>
      <name val="Calibri"/>
      <family val="2"/>
    </font>
    <font>
      <u val="single"/>
      <sz val="10"/>
      <name val="Arial"/>
      <family val="2"/>
    </font>
    <font>
      <sz val="10"/>
      <name val="RotisSansSerif"/>
      <family val="2"/>
    </font>
    <font>
      <sz val="11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 CE"/>
      <family val="0"/>
    </font>
    <font>
      <b/>
      <sz val="10"/>
      <color indexed="8"/>
      <name val="Arial"/>
      <family val="2"/>
    </font>
    <font>
      <sz val="10"/>
      <name val="Arila"/>
      <family val="0"/>
    </font>
    <font>
      <b/>
      <sz val="10"/>
      <name val="Arila"/>
      <family val="0"/>
    </font>
    <font>
      <sz val="10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0"/>
      <color indexed="10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la"/>
      <family val="0"/>
    </font>
    <font>
      <sz val="9"/>
      <name val="Calibri"/>
      <family val="2"/>
    </font>
    <font>
      <b/>
      <sz val="14"/>
      <name val="Calibri"/>
      <family val="2"/>
    </font>
    <font>
      <b/>
      <sz val="11"/>
      <color indexed="8"/>
      <name val="Aril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FF0000"/>
      <name val="Arial CE"/>
      <family val="0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sz val="10"/>
      <color theme="1"/>
      <name val="Arila"/>
      <family val="0"/>
    </font>
    <font>
      <b/>
      <sz val="11"/>
      <color theme="1"/>
      <name val="Arila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>
        <color indexed="63"/>
      </right>
      <top style="thin"/>
      <bottom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>
      <alignment/>
      <protection/>
    </xf>
    <xf numFmtId="0" fontId="1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8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62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561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7" fillId="0" borderId="0" xfId="0" applyFont="1" applyAlignment="1">
      <alignment/>
    </xf>
    <xf numFmtId="4" fontId="8" fillId="0" borderId="0" xfId="0" applyNumberFormat="1" applyFont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4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Fill="1" applyAlignment="1">
      <alignment/>
    </xf>
    <xf numFmtId="2" fontId="4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right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4" fillId="32" borderId="10" xfId="0" applyFont="1" applyFill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0" fontId="4" fillId="32" borderId="12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4" fillId="32" borderId="10" xfId="57" applyFont="1" applyFill="1" applyBorder="1" applyAlignment="1">
      <alignment horizontal="left" vertical="top" wrapText="1"/>
      <protection/>
    </xf>
    <xf numFmtId="0" fontId="4" fillId="0" borderId="10" xfId="0" applyFont="1" applyFill="1" applyBorder="1" applyAlignment="1">
      <alignment horizontal="left" vertical="top" wrapText="1"/>
    </xf>
    <xf numFmtId="0" fontId="4" fillId="32" borderId="10" xfId="0" applyNumberFormat="1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3" fillId="34" borderId="10" xfId="44" applyFont="1" applyFill="1" applyBorder="1" applyAlignment="1">
      <alignment horizontal="center" vertical="center" wrapText="1"/>
      <protection/>
    </xf>
    <xf numFmtId="0" fontId="13" fillId="0" borderId="10" xfId="44" applyFont="1" applyBorder="1" applyAlignment="1">
      <alignment horizontal="center" vertical="center" wrapText="1"/>
      <protection/>
    </xf>
    <xf numFmtId="0" fontId="13" fillId="0" borderId="17" xfId="44" applyFont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9" fillId="0" borderId="12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" fontId="0" fillId="0" borderId="0" xfId="0" applyNumberFormat="1" applyBorder="1" applyAlignment="1">
      <alignment/>
    </xf>
    <xf numFmtId="0" fontId="13" fillId="0" borderId="0" xfId="44" applyFont="1" applyFill="1" applyBorder="1" applyAlignment="1">
      <alignment horizontal="center" vertical="center" wrapText="1"/>
      <protection/>
    </xf>
    <xf numFmtId="0" fontId="13" fillId="34" borderId="0" xfId="44" applyFont="1" applyFill="1" applyBorder="1" applyAlignment="1">
      <alignment vertical="center" wrapText="1"/>
      <protection/>
    </xf>
    <xf numFmtId="0" fontId="4" fillId="0" borderId="10" xfId="44" applyFont="1" applyFill="1" applyBorder="1" applyAlignment="1">
      <alignment horizontal="center" vertical="center" wrapText="1"/>
      <protection/>
    </xf>
    <xf numFmtId="0" fontId="13" fillId="0" borderId="0" xfId="44" applyFont="1" applyBorder="1" applyAlignment="1">
      <alignment horizontal="center" vertical="center" wrapText="1"/>
      <protection/>
    </xf>
    <xf numFmtId="0" fontId="9" fillId="34" borderId="18" xfId="44" applyFont="1" applyFill="1" applyBorder="1" applyAlignment="1">
      <alignment horizontal="center" vertical="center" wrapText="1"/>
      <protection/>
    </xf>
    <xf numFmtId="0" fontId="9" fillId="0" borderId="18" xfId="44" applyFont="1" applyFill="1" applyBorder="1" applyAlignment="1">
      <alignment horizontal="center" vertical="center" wrapText="1"/>
      <protection/>
    </xf>
    <xf numFmtId="0" fontId="9" fillId="34" borderId="10" xfId="44" applyFont="1" applyFill="1" applyBorder="1" applyAlignment="1">
      <alignment horizontal="center" vertical="center" wrapText="1"/>
      <protection/>
    </xf>
    <xf numFmtId="0" fontId="9" fillId="0" borderId="10" xfId="44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33" borderId="12" xfId="0" applyFont="1" applyFill="1" applyBorder="1" applyAlignment="1">
      <alignment horizontal="center" vertical="center" wrapText="1"/>
    </xf>
    <xf numFmtId="2" fontId="9" fillId="33" borderId="12" xfId="0" applyNumberFormat="1" applyFont="1" applyFill="1" applyBorder="1" applyAlignment="1">
      <alignment horizontal="center" vertical="center" wrapText="1"/>
    </xf>
    <xf numFmtId="4" fontId="4" fillId="0" borderId="11" xfId="44" applyNumberFormat="1" applyFont="1" applyFill="1" applyBorder="1" applyAlignment="1">
      <alignment vertical="center" wrapText="1"/>
      <protection/>
    </xf>
    <xf numFmtId="4" fontId="4" fillId="0" borderId="19" xfId="44" applyNumberFormat="1" applyFont="1" applyBorder="1" applyAlignment="1">
      <alignment horizontal="right" vertical="center"/>
      <protection/>
    </xf>
    <xf numFmtId="4" fontId="4" fillId="0" borderId="10" xfId="44" applyNumberFormat="1" applyFont="1" applyFill="1" applyBorder="1" applyAlignment="1">
      <alignment vertical="center" wrapText="1"/>
      <protection/>
    </xf>
    <xf numFmtId="0" fontId="11" fillId="0" borderId="18" xfId="44" applyFont="1" applyBorder="1" applyAlignment="1">
      <alignment horizontal="left" vertical="center" wrapText="1"/>
      <protection/>
    </xf>
    <xf numFmtId="0" fontId="11" fillId="0" borderId="20" xfId="44" applyFont="1" applyBorder="1" applyAlignment="1">
      <alignment horizontal="center" vertical="center"/>
      <protection/>
    </xf>
    <xf numFmtId="0" fontId="11" fillId="0" borderId="21" xfId="44" applyFont="1" applyBorder="1" applyAlignment="1">
      <alignment horizontal="center" vertical="center"/>
      <protection/>
    </xf>
    <xf numFmtId="0" fontId="11" fillId="0" borderId="10" xfId="44" applyFont="1" applyBorder="1" applyAlignment="1">
      <alignment horizontal="center" vertical="center"/>
      <protection/>
    </xf>
    <xf numFmtId="0" fontId="11" fillId="0" borderId="10" xfId="44" applyFont="1" applyBorder="1" applyAlignment="1">
      <alignment vertical="center" wrapText="1"/>
      <protection/>
    </xf>
    <xf numFmtId="172" fontId="11" fillId="0" borderId="0" xfId="44" applyNumberFormat="1" applyFont="1" applyFill="1" applyBorder="1" applyAlignment="1">
      <alignment vertical="center" wrapText="1"/>
      <protection/>
    </xf>
    <xf numFmtId="0" fontId="11" fillId="0" borderId="0" xfId="44" applyFont="1" applyBorder="1" applyAlignment="1">
      <alignment vertical="center" wrapText="1"/>
      <protection/>
    </xf>
    <xf numFmtId="0" fontId="11" fillId="34" borderId="0" xfId="44" applyFont="1" applyFill="1" applyBorder="1" applyAlignment="1">
      <alignment vertical="center" wrapText="1"/>
      <protection/>
    </xf>
    <xf numFmtId="0" fontId="11" fillId="34" borderId="0" xfId="44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vertical="center" wrapText="1"/>
    </xf>
    <xf numFmtId="0" fontId="4" fillId="34" borderId="20" xfId="44" applyNumberFormat="1" applyFont="1" applyFill="1" applyBorder="1" applyAlignment="1">
      <alignment horizontal="center" vertical="center" wrapText="1"/>
      <protection/>
    </xf>
    <xf numFmtId="4" fontId="4" fillId="0" borderId="20" xfId="44" applyNumberFormat="1" applyFont="1" applyBorder="1" applyAlignment="1">
      <alignment horizontal="center" vertical="center"/>
      <protection/>
    </xf>
    <xf numFmtId="9" fontId="4" fillId="0" borderId="20" xfId="44" applyNumberFormat="1" applyFont="1" applyFill="1" applyBorder="1" applyAlignment="1">
      <alignment horizontal="center" vertical="center" wrapText="1"/>
      <protection/>
    </xf>
    <xf numFmtId="4" fontId="4" fillId="0" borderId="20" xfId="44" applyNumberFormat="1" applyFont="1" applyFill="1" applyBorder="1" applyAlignment="1">
      <alignment horizontal="center" vertical="center"/>
      <protection/>
    </xf>
    <xf numFmtId="4" fontId="4" fillId="0" borderId="20" xfId="44" applyNumberFormat="1" applyFont="1" applyBorder="1" applyAlignment="1">
      <alignment horizontal="right" vertical="center"/>
      <protection/>
    </xf>
    <xf numFmtId="4" fontId="4" fillId="0" borderId="21" xfId="44" applyNumberFormat="1" applyFont="1" applyBorder="1" applyAlignment="1">
      <alignment horizontal="center" vertical="center"/>
      <protection/>
    </xf>
    <xf numFmtId="4" fontId="4" fillId="0" borderId="22" xfId="44" applyNumberFormat="1" applyFont="1" applyBorder="1" applyAlignment="1">
      <alignment horizontal="center" vertical="center"/>
      <protection/>
    </xf>
    <xf numFmtId="4" fontId="4" fillId="0" borderId="10" xfId="44" applyNumberFormat="1" applyFont="1" applyBorder="1" applyAlignment="1">
      <alignment horizontal="center" vertical="center"/>
      <protection/>
    </xf>
    <xf numFmtId="9" fontId="4" fillId="0" borderId="21" xfId="44" applyNumberFormat="1" applyFont="1" applyFill="1" applyBorder="1" applyAlignment="1">
      <alignment horizontal="center" vertical="center" wrapText="1"/>
      <protection/>
    </xf>
    <xf numFmtId="4" fontId="4" fillId="0" borderId="21" xfId="44" applyNumberFormat="1" applyFont="1" applyFill="1" applyBorder="1" applyAlignment="1">
      <alignment horizontal="center" vertical="center"/>
      <protection/>
    </xf>
    <xf numFmtId="4" fontId="4" fillId="0" borderId="10" xfId="44" applyNumberFormat="1" applyFont="1" applyFill="1" applyBorder="1" applyAlignment="1">
      <alignment horizontal="center" vertical="center" wrapText="1"/>
      <protection/>
    </xf>
    <xf numFmtId="0" fontId="4" fillId="32" borderId="10" xfId="0" applyNumberFormat="1" applyFont="1" applyFill="1" applyBorder="1" applyAlignment="1" applyProtection="1">
      <alignment horizontal="center" vertical="center" wrapText="1"/>
      <protection/>
    </xf>
    <xf numFmtId="9" fontId="4" fillId="0" borderId="10" xfId="44" applyNumberFormat="1" applyFont="1" applyFill="1" applyBorder="1" applyAlignment="1">
      <alignment horizontal="center" vertical="center" wrapText="1"/>
      <protection/>
    </xf>
    <xf numFmtId="0" fontId="4" fillId="0" borderId="16" xfId="44" applyFont="1" applyFill="1" applyBorder="1" applyAlignment="1">
      <alignment horizontal="center" vertical="center" wrapText="1"/>
      <protection/>
    </xf>
    <xf numFmtId="4" fontId="4" fillId="0" borderId="16" xfId="44" applyNumberFormat="1" applyFont="1" applyFill="1" applyBorder="1" applyAlignment="1">
      <alignment horizontal="center" vertical="center" wrapText="1"/>
      <protection/>
    </xf>
    <xf numFmtId="9" fontId="4" fillId="0" borderId="16" xfId="44" applyNumberFormat="1" applyFont="1" applyFill="1" applyBorder="1" applyAlignment="1">
      <alignment horizontal="center" vertical="center" wrapText="1"/>
      <protection/>
    </xf>
    <xf numFmtId="0" fontId="4" fillId="0" borderId="16" xfId="0" applyFont="1" applyBorder="1" applyAlignment="1">
      <alignment horizontal="center" vertical="center"/>
    </xf>
    <xf numFmtId="4" fontId="4" fillId="0" borderId="23" xfId="44" applyNumberFormat="1" applyFont="1" applyFill="1" applyBorder="1" applyAlignment="1">
      <alignment horizontal="center" vertical="center" wrapText="1"/>
      <protection/>
    </xf>
    <xf numFmtId="4" fontId="4" fillId="0" borderId="13" xfId="44" applyNumberFormat="1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68" fillId="32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2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24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0" fontId="13" fillId="0" borderId="24" xfId="44" applyFont="1" applyFill="1" applyBorder="1" applyAlignment="1">
      <alignment horizontal="center" vertical="center" wrapText="1"/>
      <protection/>
    </xf>
    <xf numFmtId="0" fontId="4" fillId="0" borderId="20" xfId="44" applyNumberFormat="1" applyFont="1" applyBorder="1" applyAlignment="1">
      <alignment horizontal="center" vertical="center"/>
      <protection/>
    </xf>
    <xf numFmtId="0" fontId="68" fillId="32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2" fontId="5" fillId="0" borderId="1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2" fontId="14" fillId="0" borderId="10" xfId="0" applyNumberFormat="1" applyFont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left" vertical="center" wrapText="1"/>
    </xf>
    <xf numFmtId="0" fontId="9" fillId="0" borderId="20" xfId="44" applyNumberFormat="1" applyFont="1" applyFill="1" applyBorder="1" applyAlignment="1">
      <alignment horizontal="left" vertical="center" wrapText="1"/>
      <protection/>
    </xf>
    <xf numFmtId="0" fontId="9" fillId="34" borderId="20" xfId="44" applyFont="1" applyFill="1" applyBorder="1" applyAlignment="1">
      <alignment horizontal="left" vertical="center" wrapText="1"/>
      <protection/>
    </xf>
    <xf numFmtId="0" fontId="6" fillId="34" borderId="20" xfId="44" applyFont="1" applyFill="1" applyBorder="1" applyAlignment="1">
      <alignment horizontal="left" vertical="center" wrapText="1"/>
      <protection/>
    </xf>
    <xf numFmtId="0" fontId="17" fillId="34" borderId="20" xfId="44" applyNumberFormat="1" applyFont="1" applyFill="1" applyBorder="1" applyAlignment="1" applyProtection="1">
      <alignment horizontal="left" vertical="center" wrapText="1"/>
      <protection/>
    </xf>
    <xf numFmtId="0" fontId="9" fillId="34" borderId="21" xfId="44" applyFont="1" applyFill="1" applyBorder="1" applyAlignment="1">
      <alignment vertical="center" wrapText="1"/>
      <protection/>
    </xf>
    <xf numFmtId="0" fontId="17" fillId="0" borderId="25" xfId="0" applyFont="1" applyBorder="1" applyAlignment="1">
      <alignment vertical="top" wrapText="1"/>
    </xf>
    <xf numFmtId="0" fontId="4" fillId="32" borderId="10" xfId="0" applyNumberFormat="1" applyFont="1" applyFill="1" applyBorder="1" applyAlignment="1" applyProtection="1">
      <alignment horizontal="left" vertical="top" wrapText="1"/>
      <protection/>
    </xf>
    <xf numFmtId="0" fontId="4" fillId="32" borderId="16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0" fontId="9" fillId="0" borderId="0" xfId="44" applyFont="1" applyFill="1" applyBorder="1" applyAlignment="1">
      <alignment horizontal="center" vertical="center" wrapText="1"/>
      <protection/>
    </xf>
    <xf numFmtId="0" fontId="18" fillId="0" borderId="0" xfId="44" applyFont="1" applyFill="1" applyBorder="1" applyAlignment="1">
      <alignment horizontal="center" vertical="center" wrapText="1"/>
      <protection/>
    </xf>
    <xf numFmtId="2" fontId="0" fillId="0" borderId="0" xfId="0" applyNumberFormat="1" applyFill="1" applyBorder="1" applyAlignment="1">
      <alignment/>
    </xf>
    <xf numFmtId="0" fontId="0" fillId="33" borderId="0" xfId="0" applyFill="1" applyAlignment="1">
      <alignment/>
    </xf>
    <xf numFmtId="0" fontId="13" fillId="33" borderId="13" xfId="44" applyFont="1" applyFill="1" applyBorder="1" applyAlignment="1">
      <alignment horizontal="center" vertical="center" wrapText="1"/>
      <protection/>
    </xf>
    <xf numFmtId="0" fontId="15" fillId="33" borderId="10" xfId="44" applyFont="1" applyFill="1" applyBorder="1">
      <alignment/>
      <protection/>
    </xf>
    <xf numFmtId="0" fontId="68" fillId="32" borderId="10" xfId="0" applyFont="1" applyFill="1" applyBorder="1" applyAlignment="1">
      <alignment horizontal="justify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69" fillId="0" borderId="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70" fillId="33" borderId="0" xfId="0" applyFont="1" applyFill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32" borderId="16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2" fontId="4" fillId="0" borderId="0" xfId="0" applyNumberFormat="1" applyFont="1" applyBorder="1" applyAlignment="1">
      <alignment horizontal="center" vertical="center" wrapText="1"/>
    </xf>
    <xf numFmtId="4" fontId="4" fillId="0" borderId="0" xfId="44" applyNumberFormat="1" applyFont="1" applyBorder="1" applyAlignment="1">
      <alignment horizontal="center" vertical="center"/>
      <protection/>
    </xf>
    <xf numFmtId="4" fontId="0" fillId="0" borderId="0" xfId="0" applyNumberFormat="1" applyBorder="1" applyAlignment="1">
      <alignment horizontal="center" vertical="center"/>
    </xf>
    <xf numFmtId="4" fontId="4" fillId="33" borderId="10" xfId="44" applyNumberFormat="1" applyFont="1" applyFill="1" applyBorder="1" applyAlignment="1">
      <alignment horizontal="center" vertical="center" wrapText="1"/>
      <protection/>
    </xf>
    <xf numFmtId="4" fontId="4" fillId="33" borderId="16" xfId="44" applyNumberFormat="1" applyFont="1" applyFill="1" applyBorder="1" applyAlignment="1">
      <alignment horizontal="center" vertical="center" wrapText="1"/>
      <protection/>
    </xf>
    <xf numFmtId="4" fontId="4" fillId="0" borderId="0" xfId="44" applyNumberFormat="1" applyFont="1" applyBorder="1" applyAlignment="1">
      <alignment horizontal="center" vertical="center" wrapText="1"/>
      <protection/>
    </xf>
    <xf numFmtId="4" fontId="0" fillId="0" borderId="0" xfId="0" applyNumberFormat="1" applyFill="1" applyBorder="1" applyAlignment="1">
      <alignment horizontal="center" vertical="center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3" fontId="9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177" fontId="0" fillId="0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21" fillId="0" borderId="0" xfId="0" applyFont="1" applyAlignment="1">
      <alignment/>
    </xf>
    <xf numFmtId="0" fontId="0" fillId="33" borderId="0" xfId="0" applyFont="1" applyFill="1" applyAlignment="1">
      <alignment/>
    </xf>
    <xf numFmtId="3" fontId="9" fillId="0" borderId="20" xfId="44" applyNumberFormat="1" applyFont="1" applyFill="1" applyBorder="1" applyAlignment="1">
      <alignment horizontal="center" vertical="center"/>
      <protection/>
    </xf>
    <xf numFmtId="3" fontId="9" fillId="33" borderId="20" xfId="44" applyNumberFormat="1" applyFont="1" applyFill="1" applyBorder="1" applyAlignment="1">
      <alignment horizontal="center" vertical="center"/>
      <protection/>
    </xf>
    <xf numFmtId="3" fontId="9" fillId="0" borderId="21" xfId="44" applyNumberFormat="1" applyFont="1" applyFill="1" applyBorder="1" applyAlignment="1">
      <alignment horizontal="center" vertical="center"/>
      <protection/>
    </xf>
    <xf numFmtId="0" fontId="9" fillId="33" borderId="10" xfId="44" applyFont="1" applyFill="1" applyBorder="1" applyAlignment="1">
      <alignment horizontal="center" vertical="center" wrapText="1"/>
      <protection/>
    </xf>
    <xf numFmtId="0" fontId="9" fillId="33" borderId="16" xfId="44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2" fontId="9" fillId="0" borderId="12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0" fontId="68" fillId="0" borderId="0" xfId="0" applyFont="1" applyAlignment="1">
      <alignment/>
    </xf>
    <xf numFmtId="0" fontId="7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4" fillId="0" borderId="10" xfId="0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 vertical="center"/>
    </xf>
    <xf numFmtId="9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/>
    </xf>
    <xf numFmtId="2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74" fillId="0" borderId="10" xfId="0" applyFont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75" fillId="0" borderId="10" xfId="0" applyFont="1" applyBorder="1" applyAlignment="1">
      <alignment/>
    </xf>
    <xf numFmtId="0" fontId="73" fillId="0" borderId="10" xfId="0" applyFont="1" applyBorder="1" applyAlignment="1">
      <alignment horizontal="center" vertical="center"/>
    </xf>
    <xf numFmtId="0" fontId="9" fillId="34" borderId="28" xfId="44" applyFont="1" applyFill="1" applyBorder="1" applyAlignment="1">
      <alignment horizontal="center" vertical="center" wrapText="1"/>
      <protection/>
    </xf>
    <xf numFmtId="2" fontId="9" fillId="33" borderId="11" xfId="0" applyNumberFormat="1" applyFont="1" applyFill="1" applyBorder="1" applyAlignment="1">
      <alignment horizontal="center" vertical="center" wrapText="1"/>
    </xf>
    <xf numFmtId="0" fontId="9" fillId="0" borderId="29" xfId="44" applyFont="1" applyFill="1" applyBorder="1" applyAlignment="1">
      <alignment horizontal="center" vertical="center" wrapText="1"/>
      <protection/>
    </xf>
    <xf numFmtId="0" fontId="68" fillId="0" borderId="10" xfId="0" applyFont="1" applyBorder="1" applyAlignment="1">
      <alignment horizontal="center" vertical="center"/>
    </xf>
    <xf numFmtId="0" fontId="68" fillId="34" borderId="25" xfId="44" applyFont="1" applyFill="1" applyBorder="1" applyAlignment="1">
      <alignment vertical="top" wrapText="1"/>
      <protection/>
    </xf>
    <xf numFmtId="0" fontId="4" fillId="34" borderId="21" xfId="44" applyFont="1" applyFill="1" applyBorder="1" applyAlignment="1">
      <alignment horizontal="center" vertical="center" wrapText="1"/>
      <protection/>
    </xf>
    <xf numFmtId="3" fontId="9" fillId="0" borderId="10" xfId="44" applyNumberFormat="1" applyFont="1" applyFill="1" applyBorder="1" applyAlignment="1">
      <alignment horizontal="center" vertical="center" wrapText="1"/>
      <protection/>
    </xf>
    <xf numFmtId="0" fontId="4" fillId="0" borderId="25" xfId="44" applyFont="1" applyFill="1" applyBorder="1" applyAlignment="1">
      <alignment horizontal="center" vertical="center" wrapText="1"/>
      <protection/>
    </xf>
    <xf numFmtId="0" fontId="4" fillId="0" borderId="21" xfId="44" applyNumberFormat="1" applyFont="1" applyFill="1" applyBorder="1" applyAlignment="1">
      <alignment horizontal="center" vertical="center" wrapText="1"/>
      <protection/>
    </xf>
    <xf numFmtId="4" fontId="4" fillId="0" borderId="21" xfId="44" applyNumberFormat="1" applyFont="1" applyFill="1" applyBorder="1" applyAlignment="1">
      <alignment horizontal="center" vertical="center" wrapText="1"/>
      <protection/>
    </xf>
    <xf numFmtId="0" fontId="4" fillId="0" borderId="21" xfId="44" applyFont="1" applyFill="1" applyBorder="1" applyAlignment="1">
      <alignment horizontal="center" vertical="center" wrapText="1"/>
      <protection/>
    </xf>
    <xf numFmtId="0" fontId="4" fillId="0" borderId="22" xfId="44" applyFont="1" applyFill="1" applyBorder="1" applyAlignment="1">
      <alignment horizontal="center" vertical="center" wrapText="1"/>
      <protection/>
    </xf>
    <xf numFmtId="0" fontId="68" fillId="34" borderId="25" xfId="44" applyFont="1" applyFill="1" applyBorder="1" applyAlignment="1">
      <alignment horizontal="left" vertical="top" wrapText="1"/>
      <protection/>
    </xf>
    <xf numFmtId="0" fontId="68" fillId="0" borderId="10" xfId="0" applyFont="1" applyBorder="1" applyAlignment="1">
      <alignment/>
    </xf>
    <xf numFmtId="0" fontId="68" fillId="0" borderId="0" xfId="0" applyFont="1" applyBorder="1" applyAlignment="1">
      <alignment vertical="center" wrapText="1"/>
    </xf>
    <xf numFmtId="0" fontId="4" fillId="0" borderId="0" xfId="44" applyFont="1" applyFill="1" applyBorder="1" applyAlignment="1">
      <alignment horizontal="center" vertical="center" wrapText="1"/>
      <protection/>
    </xf>
    <xf numFmtId="0" fontId="4" fillId="0" borderId="0" xfId="44" applyFont="1" applyFill="1" applyBorder="1" applyAlignment="1">
      <alignment vertical="center" wrapText="1"/>
      <protection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4" fillId="0" borderId="10" xfId="60" applyNumberFormat="1" applyFont="1" applyFill="1" applyBorder="1" applyAlignment="1">
      <alignment horizontal="center" vertical="center"/>
    </xf>
    <xf numFmtId="2" fontId="68" fillId="32" borderId="10" xfId="0" applyNumberFormat="1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 vertical="center" wrapText="1"/>
    </xf>
    <xf numFmtId="2" fontId="16" fillId="32" borderId="10" xfId="0" applyNumberFormat="1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vertical="center"/>
    </xf>
    <xf numFmtId="0" fontId="68" fillId="0" borderId="0" xfId="0" applyFont="1" applyAlignment="1">
      <alignment horizontal="center" vertical="center"/>
    </xf>
    <xf numFmtId="4" fontId="68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9" fillId="0" borderId="10" xfId="0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0" fontId="20" fillId="0" borderId="0" xfId="0" applyFont="1" applyAlignment="1">
      <alignment/>
    </xf>
    <xf numFmtId="0" fontId="6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73" fillId="0" borderId="10" xfId="0" applyFont="1" applyBorder="1" applyAlignment="1">
      <alignment wrapText="1"/>
    </xf>
    <xf numFmtId="0" fontId="68" fillId="0" borderId="10" xfId="0" applyFont="1" applyBorder="1" applyAlignment="1">
      <alignment wrapText="1"/>
    </xf>
    <xf numFmtId="0" fontId="68" fillId="0" borderId="10" xfId="0" applyFont="1" applyBorder="1" applyAlignment="1">
      <alignment horizontal="center"/>
    </xf>
    <xf numFmtId="2" fontId="68" fillId="0" borderId="10" xfId="0" applyNumberFormat="1" applyFont="1" applyBorder="1" applyAlignment="1">
      <alignment horizontal="right"/>
    </xf>
    <xf numFmtId="0" fontId="68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vertical="center"/>
    </xf>
    <xf numFmtId="0" fontId="68" fillId="0" borderId="10" xfId="0" applyNumberFormat="1" applyFont="1" applyBorder="1" applyAlignment="1">
      <alignment horizontal="center" vertical="center"/>
    </xf>
    <xf numFmtId="4" fontId="68" fillId="0" borderId="10" xfId="0" applyNumberFormat="1" applyFont="1" applyBorder="1" applyAlignment="1">
      <alignment horizontal="right" vertical="center"/>
    </xf>
    <xf numFmtId="0" fontId="68" fillId="33" borderId="10" xfId="0" applyFont="1" applyFill="1" applyBorder="1" applyAlignment="1">
      <alignment wrapText="1"/>
    </xf>
    <xf numFmtId="4" fontId="68" fillId="0" borderId="10" xfId="0" applyNumberFormat="1" applyFont="1" applyBorder="1" applyAlignment="1">
      <alignment vertical="center"/>
    </xf>
    <xf numFmtId="2" fontId="68" fillId="0" borderId="10" xfId="0" applyNumberFormat="1" applyFont="1" applyBorder="1" applyAlignment="1">
      <alignment vertical="center"/>
    </xf>
    <xf numFmtId="4" fontId="68" fillId="0" borderId="10" xfId="0" applyNumberFormat="1" applyFont="1" applyBorder="1" applyAlignment="1">
      <alignment/>
    </xf>
    <xf numFmtId="0" fontId="68" fillId="0" borderId="0" xfId="0" applyFont="1" applyBorder="1" applyAlignment="1">
      <alignment/>
    </xf>
    <xf numFmtId="0" fontId="68" fillId="0" borderId="0" xfId="0" applyFont="1" applyBorder="1" applyAlignment="1">
      <alignment/>
    </xf>
    <xf numFmtId="49" fontId="5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68" fillId="0" borderId="10" xfId="0" applyFont="1" applyBorder="1" applyAlignment="1">
      <alignment vertical="top" wrapText="1"/>
    </xf>
    <xf numFmtId="2" fontId="68" fillId="0" borderId="10" xfId="0" applyNumberFormat="1" applyFont="1" applyBorder="1" applyAlignment="1">
      <alignment horizontal="center" vertical="center"/>
    </xf>
    <xf numFmtId="0" fontId="72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73" fillId="0" borderId="10" xfId="0" applyFont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vertical="center" wrapText="1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30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4" fontId="23" fillId="0" borderId="10" xfId="0" applyNumberFormat="1" applyFont="1" applyBorder="1" applyAlignment="1">
      <alignment vertical="center" wrapText="1"/>
    </xf>
    <xf numFmtId="0" fontId="5" fillId="0" borderId="0" xfId="0" applyFont="1" applyFill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/>
    </xf>
    <xf numFmtId="0" fontId="73" fillId="0" borderId="10" xfId="0" applyFont="1" applyBorder="1" applyAlignment="1">
      <alignment horizontal="center"/>
    </xf>
    <xf numFmtId="3" fontId="9" fillId="32" borderId="16" xfId="0" applyNumberFormat="1" applyFont="1" applyFill="1" applyBorder="1" applyAlignment="1">
      <alignment horizontal="center" vertical="center" wrapText="1"/>
    </xf>
    <xf numFmtId="0" fontId="72" fillId="0" borderId="0" xfId="0" applyFont="1" applyAlignment="1">
      <alignment horizontal="center"/>
    </xf>
    <xf numFmtId="4" fontId="76" fillId="0" borderId="10" xfId="0" applyNumberFormat="1" applyFont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0" fontId="0" fillId="0" borderId="24" xfId="0" applyFont="1" applyBorder="1" applyAlignment="1">
      <alignment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0" fontId="19" fillId="33" borderId="13" xfId="0" applyFont="1" applyFill="1" applyBorder="1" applyAlignment="1">
      <alignment horizontal="left" vertical="center"/>
    </xf>
    <xf numFmtId="0" fontId="19" fillId="33" borderId="14" xfId="0" applyFont="1" applyFill="1" applyBorder="1" applyAlignment="1">
      <alignment horizontal="left" vertical="center"/>
    </xf>
    <xf numFmtId="0" fontId="19" fillId="33" borderId="1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0" fillId="35" borderId="10" xfId="0" applyFont="1" applyFill="1" applyBorder="1" applyAlignment="1">
      <alignment horizontal="left"/>
    </xf>
    <xf numFmtId="0" fontId="68" fillId="32" borderId="16" xfId="0" applyFont="1" applyFill="1" applyBorder="1" applyAlignment="1">
      <alignment horizontal="left" vertical="center" wrapText="1"/>
    </xf>
    <xf numFmtId="0" fontId="68" fillId="32" borderId="27" xfId="0" applyFont="1" applyFill="1" applyBorder="1" applyAlignment="1">
      <alignment horizontal="left" vertical="center" wrapText="1"/>
    </xf>
    <xf numFmtId="0" fontId="68" fillId="32" borderId="12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9" fillId="33" borderId="13" xfId="0" applyFont="1" applyFill="1" applyBorder="1" applyAlignment="1">
      <alignment horizontal="left" vertical="center" wrapText="1"/>
    </xf>
    <xf numFmtId="0" fontId="19" fillId="33" borderId="14" xfId="0" applyFont="1" applyFill="1" applyBorder="1" applyAlignment="1">
      <alignment horizontal="left" vertical="center" wrapText="1"/>
    </xf>
    <xf numFmtId="0" fontId="68" fillId="0" borderId="16" xfId="0" applyFont="1" applyFill="1" applyBorder="1" applyAlignment="1">
      <alignment horizontal="left" vertical="center" wrapText="1"/>
    </xf>
    <xf numFmtId="0" fontId="68" fillId="0" borderId="27" xfId="0" applyFont="1" applyFill="1" applyBorder="1" applyAlignment="1">
      <alignment horizontal="left" vertical="center" wrapText="1"/>
    </xf>
    <xf numFmtId="0" fontId="68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9" fillId="0" borderId="31" xfId="0" applyFont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/>
    </xf>
    <xf numFmtId="0" fontId="19" fillId="33" borderId="10" xfId="0" applyFont="1" applyFill="1" applyBorder="1" applyAlignment="1">
      <alignment horizontal="left" vertical="center" wrapText="1"/>
    </xf>
    <xf numFmtId="4" fontId="4" fillId="0" borderId="13" xfId="0" applyNumberFormat="1" applyFont="1" applyBorder="1" applyAlignment="1">
      <alignment horizontal="left" vertical="center"/>
    </xf>
    <xf numFmtId="4" fontId="4" fillId="0" borderId="14" xfId="0" applyNumberFormat="1" applyFont="1" applyBorder="1" applyAlignment="1">
      <alignment horizontal="left" vertical="center"/>
    </xf>
    <xf numFmtId="4" fontId="4" fillId="0" borderId="11" xfId="0" applyNumberFormat="1" applyFont="1" applyBorder="1" applyAlignment="1">
      <alignment horizontal="left" vertical="center"/>
    </xf>
    <xf numFmtId="0" fontId="9" fillId="0" borderId="23" xfId="0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right" vertical="center"/>
    </xf>
    <xf numFmtId="4" fontId="4" fillId="0" borderId="23" xfId="0" applyNumberFormat="1" applyFont="1" applyBorder="1" applyAlignment="1">
      <alignment horizontal="left" vertical="center"/>
    </xf>
    <xf numFmtId="4" fontId="4" fillId="0" borderId="15" xfId="0" applyNumberFormat="1" applyFont="1" applyBorder="1" applyAlignment="1">
      <alignment horizontal="left" vertical="center"/>
    </xf>
    <xf numFmtId="4" fontId="4" fillId="0" borderId="31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9" fillId="34" borderId="11" xfId="44" applyFont="1" applyFill="1" applyBorder="1" applyAlignment="1">
      <alignment horizontal="right" vertical="center" wrapText="1"/>
      <protection/>
    </xf>
    <xf numFmtId="0" fontId="9" fillId="34" borderId="10" xfId="44" applyFont="1" applyFill="1" applyBorder="1" applyAlignment="1">
      <alignment horizontal="right" vertical="center" wrapText="1"/>
      <protection/>
    </xf>
    <xf numFmtId="0" fontId="19" fillId="33" borderId="13" xfId="44" applyFont="1" applyFill="1" applyBorder="1" applyAlignment="1">
      <alignment horizontal="left" vertical="center" wrapText="1"/>
      <protection/>
    </xf>
    <xf numFmtId="0" fontId="19" fillId="33" borderId="14" xfId="44" applyFont="1" applyFill="1" applyBorder="1" applyAlignment="1">
      <alignment horizontal="left" vertical="center" wrapText="1"/>
      <protection/>
    </xf>
    <xf numFmtId="0" fontId="19" fillId="33" borderId="11" xfId="44" applyFont="1" applyFill="1" applyBorder="1" applyAlignment="1">
      <alignment horizontal="left" vertical="center" wrapText="1"/>
      <protection/>
    </xf>
    <xf numFmtId="0" fontId="4" fillId="0" borderId="0" xfId="0" applyFont="1" applyBorder="1" applyAlignment="1">
      <alignment horizontal="center" vertical="center" wrapText="1"/>
    </xf>
    <xf numFmtId="172" fontId="13" fillId="0" borderId="0" xfId="44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13" fillId="0" borderId="0" xfId="44" applyFont="1" applyFill="1" applyBorder="1" applyAlignment="1">
      <alignment horizontal="center" vertical="center" wrapText="1"/>
      <protection/>
    </xf>
    <xf numFmtId="0" fontId="9" fillId="36" borderId="14" xfId="44" applyFont="1" applyFill="1" applyBorder="1" applyAlignment="1">
      <alignment horizontal="left" vertical="center" wrapText="1"/>
      <protection/>
    </xf>
    <xf numFmtId="0" fontId="9" fillId="36" borderId="11" xfId="44" applyFont="1" applyFill="1" applyBorder="1" applyAlignment="1">
      <alignment horizontal="left" vertical="center" wrapText="1"/>
      <protection/>
    </xf>
    <xf numFmtId="0" fontId="9" fillId="34" borderId="13" xfId="44" applyFont="1" applyFill="1" applyBorder="1" applyAlignment="1">
      <alignment horizontal="right" vertical="center" wrapText="1"/>
      <protection/>
    </xf>
    <xf numFmtId="0" fontId="9" fillId="34" borderId="14" xfId="44" applyFont="1" applyFill="1" applyBorder="1" applyAlignment="1">
      <alignment horizontal="right" vertical="center" wrapText="1"/>
      <protection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68" fillId="0" borderId="13" xfId="0" applyFont="1" applyBorder="1" applyAlignment="1">
      <alignment horizontal="left" vertical="center" wrapText="1"/>
    </xf>
    <xf numFmtId="0" fontId="68" fillId="0" borderId="11" xfId="0" applyFont="1" applyBorder="1" applyAlignment="1">
      <alignment horizontal="left" vertical="center" wrapText="1"/>
    </xf>
    <xf numFmtId="0" fontId="9" fillId="0" borderId="14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4" fontId="4" fillId="0" borderId="10" xfId="0" applyNumberFormat="1" applyFont="1" applyBorder="1" applyAlignment="1">
      <alignment horizontal="left" vertical="center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left" vertical="center"/>
    </xf>
    <xf numFmtId="0" fontId="49" fillId="33" borderId="14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4" fontId="48" fillId="0" borderId="10" xfId="0" applyNumberFormat="1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4" fontId="23" fillId="0" borderId="16" xfId="0" applyNumberFormat="1" applyFont="1" applyBorder="1" applyAlignment="1">
      <alignment horizontal="center" vertical="center"/>
    </xf>
    <xf numFmtId="4" fontId="23" fillId="0" borderId="12" xfId="0" applyNumberFormat="1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9" fontId="23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right" vertical="center" wrapText="1"/>
    </xf>
    <xf numFmtId="0" fontId="24" fillId="0" borderId="13" xfId="0" applyFont="1" applyBorder="1" applyAlignment="1">
      <alignment horizontal="righ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27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32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/>
    </xf>
    <xf numFmtId="9" fontId="23" fillId="0" borderId="16" xfId="0" applyNumberFormat="1" applyFont="1" applyBorder="1" applyAlignment="1">
      <alignment horizontal="center" vertical="center"/>
    </xf>
    <xf numFmtId="9" fontId="23" fillId="0" borderId="27" xfId="0" applyNumberFormat="1" applyFont="1" applyBorder="1" applyAlignment="1">
      <alignment horizontal="center" vertical="center"/>
    </xf>
    <xf numFmtId="9" fontId="23" fillId="0" borderId="12" xfId="0" applyNumberFormat="1" applyFont="1" applyBorder="1" applyAlignment="1">
      <alignment horizontal="center" vertical="center"/>
    </xf>
    <xf numFmtId="4" fontId="23" fillId="0" borderId="27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3" fillId="0" borderId="27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77" fillId="33" borderId="13" xfId="0" applyFont="1" applyFill="1" applyBorder="1" applyAlignment="1">
      <alignment horizontal="left"/>
    </xf>
    <xf numFmtId="0" fontId="77" fillId="33" borderId="14" xfId="0" applyFont="1" applyFill="1" applyBorder="1" applyAlignment="1">
      <alignment horizontal="left"/>
    </xf>
    <xf numFmtId="0" fontId="77" fillId="33" borderId="11" xfId="0" applyFont="1" applyFill="1" applyBorder="1" applyAlignment="1">
      <alignment horizontal="left"/>
    </xf>
    <xf numFmtId="0" fontId="19" fillId="0" borderId="10" xfId="0" applyFont="1" applyFill="1" applyBorder="1" applyAlignment="1">
      <alignment vertical="center"/>
    </xf>
    <xf numFmtId="0" fontId="68" fillId="0" borderId="14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68" fillId="33" borderId="27" xfId="0" applyFont="1" applyFill="1" applyBorder="1" applyAlignment="1">
      <alignment horizontal="center" vertical="center" wrapText="1"/>
    </xf>
    <xf numFmtId="0" fontId="68" fillId="33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right" vertical="center"/>
    </xf>
    <xf numFmtId="0" fontId="19" fillId="33" borderId="14" xfId="0" applyFont="1" applyFill="1" applyBorder="1" applyAlignment="1">
      <alignment horizontal="right" vertical="center"/>
    </xf>
    <xf numFmtId="0" fontId="19" fillId="33" borderId="11" xfId="0" applyFont="1" applyFill="1" applyBorder="1" applyAlignment="1">
      <alignment horizontal="right" vertical="center"/>
    </xf>
    <xf numFmtId="0" fontId="68" fillId="0" borderId="10" xfId="0" applyFont="1" applyBorder="1" applyAlignment="1">
      <alignment horizontal="left" vertical="center"/>
    </xf>
    <xf numFmtId="0" fontId="19" fillId="0" borderId="13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/>
    </xf>
    <xf numFmtId="2" fontId="4" fillId="0" borderId="16" xfId="0" applyNumberFormat="1" applyFont="1" applyFill="1" applyBorder="1" applyAlignment="1">
      <alignment horizontal="left" vertical="center" wrapText="1"/>
    </xf>
    <xf numFmtId="2" fontId="4" fillId="0" borderId="27" xfId="0" applyNumberFormat="1" applyFont="1" applyFill="1" applyBorder="1" applyAlignment="1">
      <alignment horizontal="left" vertical="center" wrapText="1"/>
    </xf>
    <xf numFmtId="2" fontId="4" fillId="0" borderId="12" xfId="0" applyNumberFormat="1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right" vertical="center"/>
    </xf>
    <xf numFmtId="0" fontId="9" fillId="33" borderId="14" xfId="0" applyFont="1" applyFill="1" applyBorder="1" applyAlignment="1">
      <alignment horizontal="right" vertical="center"/>
    </xf>
    <xf numFmtId="0" fontId="9" fillId="33" borderId="11" xfId="0" applyFont="1" applyFill="1" applyBorder="1" applyAlignment="1">
      <alignment horizontal="right" vertical="center"/>
    </xf>
    <xf numFmtId="0" fontId="19" fillId="0" borderId="10" xfId="44" applyFont="1" applyBorder="1" applyAlignment="1">
      <alignment horizontal="left" vertical="center"/>
      <protection/>
    </xf>
    <xf numFmtId="0" fontId="9" fillId="0" borderId="13" xfId="44" applyFont="1" applyFill="1" applyBorder="1" applyAlignment="1">
      <alignment horizontal="right" vertical="center" wrapText="1"/>
      <protection/>
    </xf>
    <xf numFmtId="0" fontId="9" fillId="0" borderId="14" xfId="44" applyFont="1" applyFill="1" applyBorder="1" applyAlignment="1">
      <alignment horizontal="right" vertical="center" wrapText="1"/>
      <protection/>
    </xf>
    <xf numFmtId="0" fontId="9" fillId="0" borderId="11" xfId="44" applyFont="1" applyFill="1" applyBorder="1" applyAlignment="1">
      <alignment horizontal="right" vertical="center" wrapText="1"/>
      <protection/>
    </xf>
    <xf numFmtId="0" fontId="68" fillId="0" borderId="0" xfId="0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2" fontId="68" fillId="0" borderId="10" xfId="0" applyNumberFormat="1" applyFont="1" applyFill="1" applyBorder="1" applyAlignment="1">
      <alignment vertical="center" wrapText="1"/>
    </xf>
    <xf numFmtId="0" fontId="72" fillId="0" borderId="10" xfId="0" applyFont="1" applyBorder="1" applyAlignment="1">
      <alignment horizontal="left"/>
    </xf>
    <xf numFmtId="0" fontId="9" fillId="0" borderId="13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68" fillId="0" borderId="16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/>
    </xf>
    <xf numFmtId="0" fontId="68" fillId="0" borderId="16" xfId="0" applyFont="1" applyBorder="1" applyAlignment="1">
      <alignment horizontal="center" vertical="center"/>
    </xf>
    <xf numFmtId="0" fontId="68" fillId="0" borderId="27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horizontal="right" vertical="center"/>
    </xf>
    <xf numFmtId="0" fontId="9" fillId="33" borderId="23" xfId="0" applyFont="1" applyFill="1" applyBorder="1" applyAlignment="1">
      <alignment horizontal="right" vertical="center"/>
    </xf>
    <xf numFmtId="0" fontId="9" fillId="33" borderId="15" xfId="0" applyFont="1" applyFill="1" applyBorder="1" applyAlignment="1">
      <alignment horizontal="right" vertical="center"/>
    </xf>
    <xf numFmtId="0" fontId="9" fillId="33" borderId="31" xfId="0" applyFont="1" applyFill="1" applyBorder="1" applyAlignment="1">
      <alignment horizontal="right" vertical="center"/>
    </xf>
    <xf numFmtId="0" fontId="68" fillId="0" borderId="12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right" vertical="center"/>
    </xf>
    <xf numFmtId="0" fontId="72" fillId="0" borderId="0" xfId="0" applyFont="1" applyAlignment="1">
      <alignment horizontal="center"/>
    </xf>
    <xf numFmtId="0" fontId="68" fillId="0" borderId="16" xfId="0" applyFont="1" applyBorder="1" applyAlignment="1">
      <alignment horizontal="left" vertical="center" wrapText="1"/>
    </xf>
    <xf numFmtId="0" fontId="68" fillId="0" borderId="27" xfId="0" applyFont="1" applyBorder="1" applyAlignment="1">
      <alignment horizontal="left" vertical="center" wrapText="1"/>
    </xf>
    <xf numFmtId="0" fontId="68" fillId="0" borderId="12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8" fillId="0" borderId="16" xfId="0" applyFont="1" applyFill="1" applyBorder="1" applyAlignment="1">
      <alignment horizontal="center" vertical="center" wrapText="1"/>
    </xf>
    <xf numFmtId="0" fontId="68" fillId="0" borderId="27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2 2 2" xfId="55"/>
    <cellStyle name="Normalny 2 3" xfId="56"/>
    <cellStyle name="Normalny 3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S28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4.25390625" style="0" customWidth="1"/>
    <col min="2" max="2" width="49.375" style="0" customWidth="1"/>
    <col min="3" max="3" width="19.375" style="0" customWidth="1"/>
    <col min="4" max="4" width="13.125" style="0" customWidth="1"/>
    <col min="5" max="5" width="13.625" style="0" customWidth="1"/>
    <col min="6" max="6" width="11.25390625" style="0" customWidth="1"/>
    <col min="7" max="7" width="5.125" style="0" customWidth="1"/>
    <col min="8" max="9" width="11.25390625" style="0" customWidth="1"/>
    <col min="10" max="10" width="11.875" style="0" customWidth="1"/>
    <col min="11" max="11" width="12.75390625" style="0" customWidth="1"/>
    <col min="12" max="12" width="10.75390625" style="0" customWidth="1"/>
    <col min="13" max="13" width="12.75390625" style="0" customWidth="1"/>
    <col min="14" max="14" width="11.875" style="0" customWidth="1"/>
    <col min="15" max="15" width="12.625" style="0" customWidth="1"/>
  </cols>
  <sheetData>
    <row r="1" spans="1:15" ht="15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3" t="s">
        <v>180</v>
      </c>
      <c r="O1" s="223"/>
    </row>
    <row r="2" spans="1:15" ht="15">
      <c r="A2" s="222"/>
      <c r="B2" s="222"/>
      <c r="C2" s="222"/>
      <c r="D2" s="223" t="s">
        <v>181</v>
      </c>
      <c r="E2" s="223"/>
      <c r="F2" s="223"/>
      <c r="G2" s="222"/>
      <c r="H2" s="222"/>
      <c r="I2" s="222"/>
      <c r="J2" s="222"/>
      <c r="K2" s="222"/>
      <c r="L2" s="222"/>
      <c r="M2" s="222"/>
      <c r="N2" s="222"/>
      <c r="O2" s="222"/>
    </row>
    <row r="3" spans="1:15" ht="15">
      <c r="A3" s="222"/>
      <c r="B3" s="222"/>
      <c r="C3" s="222"/>
      <c r="D3" s="223"/>
      <c r="E3" s="223"/>
      <c r="F3" s="223"/>
      <c r="G3" s="222"/>
      <c r="H3" s="222"/>
      <c r="I3" s="222"/>
      <c r="J3" s="222"/>
      <c r="K3" s="222"/>
      <c r="L3" s="222"/>
      <c r="M3" s="222"/>
      <c r="N3" s="222"/>
      <c r="O3" s="222"/>
    </row>
    <row r="4" spans="1:15" s="189" customFormat="1" ht="15">
      <c r="A4" s="371" t="s">
        <v>153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</row>
    <row r="5" spans="1:19" s="189" customFormat="1" ht="64.5" customHeight="1">
      <c r="A5" s="81" t="s">
        <v>121</v>
      </c>
      <c r="B5" s="81" t="s">
        <v>4</v>
      </c>
      <c r="C5" s="83" t="s">
        <v>9</v>
      </c>
      <c r="D5" s="81" t="s">
        <v>18</v>
      </c>
      <c r="E5" s="81" t="s">
        <v>40</v>
      </c>
      <c r="F5" s="82" t="s">
        <v>41</v>
      </c>
      <c r="G5" s="81" t="s">
        <v>19</v>
      </c>
      <c r="H5" s="81" t="s">
        <v>71</v>
      </c>
      <c r="I5" s="81" t="s">
        <v>3</v>
      </c>
      <c r="J5" s="83" t="s">
        <v>6</v>
      </c>
      <c r="K5" s="81" t="s">
        <v>5</v>
      </c>
      <c r="L5" s="81" t="s">
        <v>8</v>
      </c>
      <c r="M5" s="81" t="s">
        <v>39</v>
      </c>
      <c r="N5" s="81" t="s">
        <v>0</v>
      </c>
      <c r="O5" s="81" t="s">
        <v>1</v>
      </c>
      <c r="P5" s="156"/>
      <c r="Q5" s="156"/>
      <c r="R5" s="156"/>
      <c r="S5" s="214"/>
    </row>
    <row r="6" spans="1:19" s="189" customFormat="1" ht="19.5" customHeight="1">
      <c r="A6" s="11">
        <v>1</v>
      </c>
      <c r="B6" s="372" t="s">
        <v>68</v>
      </c>
      <c r="C6" s="1" t="s">
        <v>11</v>
      </c>
      <c r="D6" s="1" t="s">
        <v>14</v>
      </c>
      <c r="E6" s="210">
        <v>2100</v>
      </c>
      <c r="F6" s="12"/>
      <c r="G6" s="1"/>
      <c r="H6" s="12"/>
      <c r="I6" s="74"/>
      <c r="J6" s="74"/>
      <c r="K6" s="1"/>
      <c r="L6" s="1"/>
      <c r="M6" s="1"/>
      <c r="N6" s="1"/>
      <c r="O6" s="375" t="s">
        <v>176</v>
      </c>
      <c r="P6" s="236"/>
      <c r="Q6" s="237"/>
      <c r="R6" s="236"/>
      <c r="S6" s="214"/>
    </row>
    <row r="7" spans="1:19" s="189" customFormat="1" ht="19.5" customHeight="1">
      <c r="A7" s="11">
        <v>2</v>
      </c>
      <c r="B7" s="373"/>
      <c r="C7" s="1" t="s">
        <v>10</v>
      </c>
      <c r="D7" s="1" t="s">
        <v>14</v>
      </c>
      <c r="E7" s="210">
        <v>21500</v>
      </c>
      <c r="F7" s="12"/>
      <c r="G7" s="1"/>
      <c r="H7" s="12"/>
      <c r="I7" s="74"/>
      <c r="J7" s="74"/>
      <c r="K7" s="2"/>
      <c r="L7" s="2"/>
      <c r="M7" s="2"/>
      <c r="N7" s="2"/>
      <c r="O7" s="376"/>
      <c r="P7" s="236"/>
      <c r="Q7" s="237"/>
      <c r="R7" s="236"/>
      <c r="S7" s="214"/>
    </row>
    <row r="8" spans="1:19" s="189" customFormat="1" ht="19.5" customHeight="1">
      <c r="A8" s="11">
        <v>3</v>
      </c>
      <c r="B8" s="373"/>
      <c r="C8" s="1" t="s">
        <v>59</v>
      </c>
      <c r="D8" s="1" t="s">
        <v>14</v>
      </c>
      <c r="E8" s="210">
        <v>19600</v>
      </c>
      <c r="F8" s="12"/>
      <c r="G8" s="1"/>
      <c r="H8" s="12"/>
      <c r="I8" s="74"/>
      <c r="J8" s="74"/>
      <c r="K8" s="2"/>
      <c r="L8" s="2"/>
      <c r="M8" s="2"/>
      <c r="N8" s="2"/>
      <c r="O8" s="376"/>
      <c r="P8" s="236"/>
      <c r="Q8" s="237"/>
      <c r="R8" s="236"/>
      <c r="S8" s="214"/>
    </row>
    <row r="9" spans="1:19" s="189" customFormat="1" ht="19.5" customHeight="1">
      <c r="A9" s="11">
        <v>4</v>
      </c>
      <c r="B9" s="374"/>
      <c r="C9" s="1" t="s">
        <v>12</v>
      </c>
      <c r="D9" s="1" t="s">
        <v>14</v>
      </c>
      <c r="E9" s="235">
        <v>900</v>
      </c>
      <c r="F9" s="12"/>
      <c r="G9" s="1"/>
      <c r="H9" s="12"/>
      <c r="I9" s="74"/>
      <c r="J9" s="74"/>
      <c r="K9" s="2"/>
      <c r="L9" s="2"/>
      <c r="M9" s="2"/>
      <c r="N9" s="2"/>
      <c r="O9" s="376"/>
      <c r="P9" s="236"/>
      <c r="Q9" s="237"/>
      <c r="R9" s="236"/>
      <c r="S9" s="214"/>
    </row>
    <row r="10" spans="1:15" s="189" customFormat="1" ht="31.5" customHeight="1">
      <c r="A10" s="11"/>
      <c r="B10" s="378" t="s">
        <v>188</v>
      </c>
      <c r="C10" s="379"/>
      <c r="D10" s="379"/>
      <c r="E10" s="379"/>
      <c r="F10" s="379"/>
      <c r="G10" s="379"/>
      <c r="H10" s="380"/>
      <c r="I10" s="76">
        <f>SUM(I6:I9)</f>
        <v>0</v>
      </c>
      <c r="J10" s="76">
        <f>SUM(J6:J9)</f>
        <v>0</v>
      </c>
      <c r="K10" s="377" t="s">
        <v>47</v>
      </c>
      <c r="L10" s="377"/>
      <c r="M10" s="377"/>
      <c r="N10" s="377"/>
      <c r="O10" s="4"/>
    </row>
    <row r="11" spans="1:15" s="189" customFormat="1" ht="31.5" customHeight="1">
      <c r="A11" s="18"/>
      <c r="B11" s="46"/>
      <c r="C11" s="59"/>
      <c r="D11" s="25"/>
      <c r="E11" s="25"/>
      <c r="F11" s="14"/>
      <c r="G11" s="25"/>
      <c r="H11" s="14"/>
      <c r="I11" s="74">
        <f>I10*0.3</f>
        <v>0</v>
      </c>
      <c r="J11" s="74">
        <f>I11*1.08</f>
        <v>0</v>
      </c>
      <c r="K11" s="368" t="s">
        <v>189</v>
      </c>
      <c r="L11" s="369"/>
      <c r="M11" s="369"/>
      <c r="N11" s="370"/>
      <c r="O11" s="13"/>
    </row>
    <row r="12" spans="1:15" s="189" customFormat="1" ht="31.5" customHeight="1">
      <c r="A12" s="18"/>
      <c r="B12" s="37"/>
      <c r="C12" s="14"/>
      <c r="D12" s="38"/>
      <c r="E12" s="38"/>
      <c r="F12" s="14"/>
      <c r="G12" s="38"/>
      <c r="H12" s="14"/>
      <c r="I12" s="74">
        <f>I10+I11</f>
        <v>0</v>
      </c>
      <c r="J12" s="74">
        <f>SUM(J10:J11)</f>
        <v>0</v>
      </c>
      <c r="K12" s="368" t="s">
        <v>190</v>
      </c>
      <c r="L12" s="369"/>
      <c r="M12" s="369"/>
      <c r="N12" s="370"/>
      <c r="O12" s="13"/>
    </row>
    <row r="13" s="189" customFormat="1" ht="12.75"/>
    <row r="14" spans="9:10" s="189" customFormat="1" ht="12.75">
      <c r="I14" s="238"/>
      <c r="J14" s="238"/>
    </row>
    <row r="15" spans="9:10" ht="12.75">
      <c r="I15" s="92"/>
      <c r="J15" s="92"/>
    </row>
    <row r="16" spans="9:10" ht="12.75">
      <c r="I16" s="92"/>
      <c r="J16" s="92"/>
    </row>
    <row r="28" ht="12.75">
      <c r="F28" s="193"/>
    </row>
  </sheetData>
  <sheetProtection/>
  <mergeCells count="7">
    <mergeCell ref="K12:N12"/>
    <mergeCell ref="A4:O4"/>
    <mergeCell ref="B6:B9"/>
    <mergeCell ref="O6:O9"/>
    <mergeCell ref="K10:N10"/>
    <mergeCell ref="K11:N11"/>
    <mergeCell ref="B10:H10"/>
  </mergeCells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S16"/>
  <sheetViews>
    <sheetView zoomScalePageLayoutView="0" workbookViewId="0" topLeftCell="A1">
      <selection activeCell="A4" sqref="A4:O4"/>
    </sheetView>
  </sheetViews>
  <sheetFormatPr defaultColWidth="9.00390625" defaultRowHeight="12.75"/>
  <cols>
    <col min="1" max="1" width="4.25390625" style="61" customWidth="1"/>
    <col min="2" max="2" width="39.00390625" style="0" customWidth="1"/>
    <col min="3" max="3" width="11.625" style="0" customWidth="1"/>
    <col min="4" max="4" width="13.125" style="0" customWidth="1"/>
    <col min="5" max="5" width="15.125" style="0" customWidth="1"/>
    <col min="6" max="6" width="10.75390625" style="0" customWidth="1"/>
    <col min="7" max="7" width="5.875" style="0" customWidth="1"/>
    <col min="8" max="8" width="10.75390625" style="0" customWidth="1"/>
    <col min="9" max="9" width="11.875" style="0" customWidth="1"/>
    <col min="10" max="10" width="11.625" style="0" customWidth="1"/>
    <col min="11" max="11" width="12.00390625" style="0" customWidth="1"/>
    <col min="12" max="12" width="10.75390625" style="0" customWidth="1"/>
    <col min="13" max="13" width="12.75390625" style="0" customWidth="1"/>
    <col min="14" max="14" width="11.875" style="0" customWidth="1"/>
    <col min="15" max="15" width="12.00390625" style="0" customWidth="1"/>
  </cols>
  <sheetData>
    <row r="1" spans="1:15" ht="15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3" t="s">
        <v>180</v>
      </c>
      <c r="O1" s="223"/>
    </row>
    <row r="2" spans="1:15" ht="15">
      <c r="A2" s="222"/>
      <c r="B2" s="222"/>
      <c r="C2" s="222"/>
      <c r="D2" s="223" t="s">
        <v>181</v>
      </c>
      <c r="E2" s="223"/>
      <c r="F2" s="223"/>
      <c r="G2" s="222"/>
      <c r="H2" s="222"/>
      <c r="I2" s="222"/>
      <c r="J2" s="222"/>
      <c r="K2" s="222"/>
      <c r="L2" s="222"/>
      <c r="M2" s="222"/>
      <c r="N2" s="222"/>
      <c r="O2" s="222"/>
    </row>
    <row r="3" spans="1:15" ht="15">
      <c r="A3" s="222"/>
      <c r="B3" s="222"/>
      <c r="C3" s="222"/>
      <c r="D3" s="223"/>
      <c r="E3" s="223"/>
      <c r="F3" s="223"/>
      <c r="G3" s="222"/>
      <c r="H3" s="222"/>
      <c r="I3" s="222"/>
      <c r="J3" s="222"/>
      <c r="K3" s="222"/>
      <c r="L3" s="222"/>
      <c r="M3" s="222"/>
      <c r="N3" s="222"/>
      <c r="O3" s="222"/>
    </row>
    <row r="4" spans="1:15" ht="15">
      <c r="A4" s="381" t="s">
        <v>161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3"/>
    </row>
    <row r="5" spans="1:19" ht="63.75">
      <c r="A5" s="81" t="s">
        <v>7</v>
      </c>
      <c r="B5" s="81" t="s">
        <v>4</v>
      </c>
      <c r="C5" s="81" t="s">
        <v>9</v>
      </c>
      <c r="D5" s="81" t="s">
        <v>18</v>
      </c>
      <c r="E5" s="81" t="s">
        <v>40</v>
      </c>
      <c r="F5" s="82" t="s">
        <v>41</v>
      </c>
      <c r="G5" s="81" t="s">
        <v>19</v>
      </c>
      <c r="H5" s="81" t="s">
        <v>44</v>
      </c>
      <c r="I5" s="81" t="s">
        <v>3</v>
      </c>
      <c r="J5" s="83" t="s">
        <v>6</v>
      </c>
      <c r="K5" s="81" t="s">
        <v>5</v>
      </c>
      <c r="L5" s="81" t="s">
        <v>8</v>
      </c>
      <c r="M5" s="81" t="s">
        <v>39</v>
      </c>
      <c r="N5" s="81" t="s">
        <v>0</v>
      </c>
      <c r="O5" s="81" t="s">
        <v>1</v>
      </c>
      <c r="P5" s="159"/>
      <c r="Q5" s="156"/>
      <c r="R5" s="156"/>
      <c r="S5" s="156"/>
    </row>
    <row r="6" spans="1:19" ht="19.5" customHeight="1">
      <c r="A6" s="2">
        <v>1</v>
      </c>
      <c r="B6" s="425" t="s">
        <v>72</v>
      </c>
      <c r="C6" s="65">
        <v>10</v>
      </c>
      <c r="D6" s="39" t="s">
        <v>102</v>
      </c>
      <c r="E6" s="208">
        <v>40</v>
      </c>
      <c r="F6" s="12"/>
      <c r="G6" s="1"/>
      <c r="H6" s="12"/>
      <c r="I6" s="74"/>
      <c r="J6" s="74"/>
      <c r="K6" s="2"/>
      <c r="L6" s="2"/>
      <c r="M6" s="2"/>
      <c r="N6" s="2"/>
      <c r="O6" s="372" t="s">
        <v>179</v>
      </c>
      <c r="P6" s="88"/>
      <c r="Q6" s="215"/>
      <c r="R6" s="214"/>
      <c r="S6" s="214"/>
    </row>
    <row r="7" spans="1:19" ht="19.5" customHeight="1">
      <c r="A7" s="2">
        <v>2</v>
      </c>
      <c r="B7" s="425"/>
      <c r="C7" s="65">
        <v>11</v>
      </c>
      <c r="D7" s="39" t="s">
        <v>102</v>
      </c>
      <c r="E7" s="208">
        <v>66</v>
      </c>
      <c r="F7" s="12"/>
      <c r="G7" s="1"/>
      <c r="H7" s="12"/>
      <c r="I7" s="74"/>
      <c r="J7" s="74"/>
      <c r="K7" s="79"/>
      <c r="L7" s="80"/>
      <c r="M7" s="80"/>
      <c r="N7" s="3"/>
      <c r="O7" s="373"/>
      <c r="P7" s="88"/>
      <c r="Q7" s="215"/>
      <c r="R7" s="214"/>
      <c r="S7" s="214"/>
    </row>
    <row r="8" spans="1:19" ht="19.5" customHeight="1">
      <c r="A8" s="2">
        <v>3</v>
      </c>
      <c r="B8" s="425"/>
      <c r="C8" s="65">
        <v>15</v>
      </c>
      <c r="D8" s="39" t="s">
        <v>102</v>
      </c>
      <c r="E8" s="208">
        <v>180</v>
      </c>
      <c r="F8" s="12"/>
      <c r="G8" s="1"/>
      <c r="H8" s="12"/>
      <c r="I8" s="74"/>
      <c r="J8" s="74"/>
      <c r="K8" s="79"/>
      <c r="L8" s="80"/>
      <c r="M8" s="80"/>
      <c r="N8" s="3"/>
      <c r="O8" s="373"/>
      <c r="P8" s="88"/>
      <c r="Q8" s="215"/>
      <c r="R8" s="214"/>
      <c r="S8" s="214"/>
    </row>
    <row r="9" spans="1:19" ht="19.5" customHeight="1">
      <c r="A9" s="2">
        <v>4</v>
      </c>
      <c r="B9" s="425"/>
      <c r="C9" s="65">
        <v>22</v>
      </c>
      <c r="D9" s="39" t="s">
        <v>102</v>
      </c>
      <c r="E9" s="208">
        <v>152</v>
      </c>
      <c r="F9" s="12"/>
      <c r="G9" s="1"/>
      <c r="H9" s="12"/>
      <c r="I9" s="74"/>
      <c r="J9" s="74"/>
      <c r="K9" s="79"/>
      <c r="L9" s="80"/>
      <c r="M9" s="80"/>
      <c r="N9" s="3"/>
      <c r="O9" s="374"/>
      <c r="P9" s="88"/>
      <c r="Q9" s="215"/>
      <c r="R9" s="214"/>
      <c r="S9" s="214"/>
    </row>
    <row r="10" spans="1:15" ht="30.75" customHeight="1">
      <c r="A10" s="378" t="s">
        <v>188</v>
      </c>
      <c r="B10" s="379"/>
      <c r="C10" s="379"/>
      <c r="D10" s="379"/>
      <c r="E10" s="379"/>
      <c r="F10" s="379"/>
      <c r="G10" s="379"/>
      <c r="H10" s="379"/>
      <c r="I10" s="76">
        <f>SUM(I6:I9)</f>
        <v>0</v>
      </c>
      <c r="J10" s="76">
        <f>SUM(J6:J9)</f>
        <v>0</v>
      </c>
      <c r="K10" s="417" t="s">
        <v>47</v>
      </c>
      <c r="L10" s="418"/>
      <c r="M10" s="418"/>
      <c r="N10" s="419"/>
      <c r="O10" s="10"/>
    </row>
    <row r="11" spans="1:15" ht="30.75" customHeight="1">
      <c r="A11" s="62"/>
      <c r="B11" s="62"/>
      <c r="C11" s="62"/>
      <c r="D11" s="62"/>
      <c r="E11" s="62"/>
      <c r="F11" s="62"/>
      <c r="G11" s="62"/>
      <c r="H11" s="62"/>
      <c r="I11" s="75">
        <f>I10*0.3</f>
        <v>0</v>
      </c>
      <c r="J11" s="75">
        <f>J10*0.3</f>
        <v>0</v>
      </c>
      <c r="K11" s="368" t="s">
        <v>189</v>
      </c>
      <c r="L11" s="369"/>
      <c r="M11" s="369"/>
      <c r="N11" s="370"/>
      <c r="O11" s="62"/>
    </row>
    <row r="12" spans="1:15" ht="30.75" customHeight="1">
      <c r="A12" s="62"/>
      <c r="B12" s="62"/>
      <c r="C12" s="62"/>
      <c r="D12" s="62"/>
      <c r="E12" s="62"/>
      <c r="F12" s="62"/>
      <c r="G12" s="62"/>
      <c r="H12" s="62"/>
      <c r="I12" s="75">
        <f>I11+I10</f>
        <v>0</v>
      </c>
      <c r="J12" s="75">
        <f>J10+J11</f>
        <v>0</v>
      </c>
      <c r="K12" s="384" t="s">
        <v>190</v>
      </c>
      <c r="L12" s="384"/>
      <c r="M12" s="384"/>
      <c r="N12" s="384"/>
      <c r="O12" s="62"/>
    </row>
    <row r="14" spans="9:10" ht="12.75">
      <c r="I14" s="92"/>
      <c r="J14" s="92"/>
    </row>
    <row r="15" spans="9:10" ht="12.75">
      <c r="I15" s="92"/>
      <c r="J15" s="92"/>
    </row>
    <row r="16" spans="9:10" ht="12.75">
      <c r="I16" s="92"/>
      <c r="J16" s="92"/>
    </row>
  </sheetData>
  <sheetProtection/>
  <mergeCells count="7">
    <mergeCell ref="A4:O4"/>
    <mergeCell ref="A10:H10"/>
    <mergeCell ref="K10:N10"/>
    <mergeCell ref="K11:N11"/>
    <mergeCell ref="K12:N12"/>
    <mergeCell ref="B6:B9"/>
    <mergeCell ref="O6:O9"/>
  </mergeCells>
  <printOptions/>
  <pageMargins left="0.7" right="0.7" top="0.75" bottom="0.75" header="0.3" footer="0.3"/>
  <pageSetup fitToHeight="1" fitToWidth="1" horizontalDpi="600" verticalDpi="600" orientation="landscape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S18"/>
  <sheetViews>
    <sheetView zoomScalePageLayoutView="0" workbookViewId="0" topLeftCell="A1">
      <selection activeCell="B4" sqref="B4:N4"/>
    </sheetView>
  </sheetViews>
  <sheetFormatPr defaultColWidth="9.00390625" defaultRowHeight="12.75"/>
  <cols>
    <col min="1" max="1" width="4.625" style="0" customWidth="1"/>
    <col min="2" max="2" width="49.375" style="0" customWidth="1"/>
    <col min="3" max="3" width="8.375" style="110" customWidth="1"/>
    <col min="4" max="4" width="8.75390625" style="247" customWidth="1"/>
    <col min="5" max="5" width="11.625" style="0" customWidth="1"/>
    <col min="6" max="6" width="5.75390625" style="0" customWidth="1"/>
    <col min="7" max="8" width="11.375" style="0" customWidth="1"/>
    <col min="9" max="9" width="11.125" style="0" customWidth="1"/>
    <col min="10" max="10" width="10.75390625" style="0" customWidth="1"/>
    <col min="11" max="11" width="11.125" style="0" customWidth="1"/>
    <col min="12" max="12" width="11.625" style="0" customWidth="1"/>
    <col min="13" max="13" width="12.25390625" style="0" customWidth="1"/>
    <col min="14" max="14" width="13.125" style="0" customWidth="1"/>
    <col min="17" max="17" width="10.125" style="0" customWidth="1"/>
  </cols>
  <sheetData>
    <row r="1" spans="1:15" ht="15">
      <c r="A1" s="222"/>
      <c r="B1" s="222"/>
      <c r="C1" s="222"/>
      <c r="D1" s="223"/>
      <c r="E1" s="222"/>
      <c r="F1" s="222"/>
      <c r="G1" s="222"/>
      <c r="H1" s="222"/>
      <c r="I1" s="222"/>
      <c r="J1" s="222"/>
      <c r="K1" s="222"/>
      <c r="L1" s="222"/>
      <c r="M1" s="222"/>
      <c r="N1" s="223" t="s">
        <v>180</v>
      </c>
      <c r="O1" s="223"/>
    </row>
    <row r="2" spans="1:15" ht="15">
      <c r="A2" s="222"/>
      <c r="B2" s="222"/>
      <c r="C2" s="222"/>
      <c r="D2" s="223" t="s">
        <v>181</v>
      </c>
      <c r="E2" s="223"/>
      <c r="F2" s="223"/>
      <c r="G2" s="222"/>
      <c r="H2" s="222"/>
      <c r="I2" s="222"/>
      <c r="J2" s="222"/>
      <c r="K2" s="222"/>
      <c r="L2" s="222"/>
      <c r="M2" s="222"/>
      <c r="N2" s="222"/>
      <c r="O2" s="222"/>
    </row>
    <row r="3" spans="1:15" ht="15">
      <c r="A3" s="222"/>
      <c r="B3" s="222"/>
      <c r="C3" s="222"/>
      <c r="D3" s="223"/>
      <c r="E3" s="223"/>
      <c r="F3" s="223"/>
      <c r="G3" s="222"/>
      <c r="H3" s="222"/>
      <c r="I3" s="222"/>
      <c r="J3" s="222"/>
      <c r="K3" s="222"/>
      <c r="L3" s="222"/>
      <c r="M3" s="222"/>
      <c r="N3" s="222"/>
      <c r="O3" s="222"/>
    </row>
    <row r="4" spans="1:15" ht="15">
      <c r="A4" s="195"/>
      <c r="B4" s="428" t="s">
        <v>162</v>
      </c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30"/>
      <c r="O4" s="193"/>
    </row>
    <row r="5" spans="1:19" ht="51">
      <c r="A5" s="116"/>
      <c r="B5" s="105" t="s">
        <v>89</v>
      </c>
      <c r="C5" s="81" t="s">
        <v>18</v>
      </c>
      <c r="D5" s="81" t="s">
        <v>40</v>
      </c>
      <c r="E5" s="82" t="s">
        <v>41</v>
      </c>
      <c r="F5" s="106" t="s">
        <v>19</v>
      </c>
      <c r="G5" s="81" t="s">
        <v>44</v>
      </c>
      <c r="H5" s="106" t="s">
        <v>13</v>
      </c>
      <c r="I5" s="106" t="s">
        <v>96</v>
      </c>
      <c r="J5" s="106" t="s">
        <v>5</v>
      </c>
      <c r="K5" s="106" t="s">
        <v>8</v>
      </c>
      <c r="L5" s="106" t="s">
        <v>39</v>
      </c>
      <c r="M5" s="106" t="s">
        <v>0</v>
      </c>
      <c r="N5" s="81" t="s">
        <v>1</v>
      </c>
      <c r="P5" s="190"/>
      <c r="Q5" s="190"/>
      <c r="R5" s="190"/>
      <c r="S5" s="190"/>
    </row>
    <row r="6" spans="1:19" ht="117.75" customHeight="1">
      <c r="A6" s="117">
        <v>1</v>
      </c>
      <c r="B6" s="181" t="s">
        <v>114</v>
      </c>
      <c r="C6" s="126" t="s">
        <v>14</v>
      </c>
      <c r="D6" s="249">
        <v>26000</v>
      </c>
      <c r="E6" s="127"/>
      <c r="F6" s="128"/>
      <c r="G6" s="129"/>
      <c r="H6" s="130"/>
      <c r="I6" s="130"/>
      <c r="J6" s="127"/>
      <c r="K6" s="127"/>
      <c r="L6" s="127"/>
      <c r="M6" s="127"/>
      <c r="N6" s="164">
        <v>5</v>
      </c>
      <c r="P6" s="216"/>
      <c r="Q6" s="217"/>
      <c r="R6" s="217"/>
      <c r="S6" s="217"/>
    </row>
    <row r="7" spans="1:19" ht="117.75" customHeight="1">
      <c r="A7" s="117">
        <v>2</v>
      </c>
      <c r="B7" s="182" t="s">
        <v>115</v>
      </c>
      <c r="C7" s="126" t="s">
        <v>14</v>
      </c>
      <c r="D7" s="250">
        <v>2500</v>
      </c>
      <c r="E7" s="127"/>
      <c r="F7" s="128"/>
      <c r="G7" s="129"/>
      <c r="H7" s="130"/>
      <c r="I7" s="130"/>
      <c r="J7" s="127"/>
      <c r="K7" s="127"/>
      <c r="L7" s="127"/>
      <c r="M7" s="127"/>
      <c r="N7" s="164">
        <v>5</v>
      </c>
      <c r="P7" s="216"/>
      <c r="Q7" s="217"/>
      <c r="R7" s="217"/>
      <c r="S7" s="217"/>
    </row>
    <row r="8" spans="1:19" ht="117.75" customHeight="1">
      <c r="A8" s="117">
        <v>3</v>
      </c>
      <c r="B8" s="183" t="s">
        <v>116</v>
      </c>
      <c r="C8" s="126" t="s">
        <v>14</v>
      </c>
      <c r="D8" s="249">
        <v>10000</v>
      </c>
      <c r="E8" s="127"/>
      <c r="F8" s="128"/>
      <c r="G8" s="129"/>
      <c r="H8" s="130"/>
      <c r="I8" s="130"/>
      <c r="J8" s="127"/>
      <c r="K8" s="127"/>
      <c r="L8" s="127"/>
      <c r="M8" s="127"/>
      <c r="N8" s="164">
        <v>5</v>
      </c>
      <c r="P8" s="216"/>
      <c r="Q8" s="217"/>
      <c r="R8" s="217"/>
      <c r="S8" s="217"/>
    </row>
    <row r="9" spans="1:19" ht="117.75" customHeight="1">
      <c r="A9" s="117">
        <v>4</v>
      </c>
      <c r="B9" s="184" t="s">
        <v>117</v>
      </c>
      <c r="C9" s="126" t="s">
        <v>14</v>
      </c>
      <c r="D9" s="249">
        <v>10000</v>
      </c>
      <c r="E9" s="127"/>
      <c r="F9" s="128"/>
      <c r="G9" s="129"/>
      <c r="H9" s="130"/>
      <c r="I9" s="130"/>
      <c r="J9" s="127"/>
      <c r="K9" s="127"/>
      <c r="L9" s="127"/>
      <c r="M9" s="131"/>
      <c r="N9" s="164">
        <v>5</v>
      </c>
      <c r="P9" s="216"/>
      <c r="Q9" s="217"/>
      <c r="R9" s="217"/>
      <c r="S9" s="217"/>
    </row>
    <row r="10" spans="1:19" ht="140.25">
      <c r="A10" s="118">
        <v>5</v>
      </c>
      <c r="B10" s="185" t="s">
        <v>118</v>
      </c>
      <c r="C10" s="126" t="s">
        <v>14</v>
      </c>
      <c r="D10" s="251">
        <v>55000</v>
      </c>
      <c r="E10" s="131"/>
      <c r="F10" s="128"/>
      <c r="G10" s="129"/>
      <c r="H10" s="130"/>
      <c r="I10" s="130"/>
      <c r="J10" s="131"/>
      <c r="K10" s="131"/>
      <c r="L10" s="132"/>
      <c r="M10" s="133"/>
      <c r="N10" s="164">
        <v>5</v>
      </c>
      <c r="P10" s="216"/>
      <c r="Q10" s="217"/>
      <c r="R10" s="217"/>
      <c r="S10" s="217"/>
    </row>
    <row r="11" spans="1:19" ht="140.25">
      <c r="A11" s="119">
        <v>6</v>
      </c>
      <c r="B11" s="186" t="s">
        <v>119</v>
      </c>
      <c r="C11" s="126" t="s">
        <v>14</v>
      </c>
      <c r="D11" s="251">
        <v>1600</v>
      </c>
      <c r="E11" s="131"/>
      <c r="F11" s="134"/>
      <c r="G11" s="135"/>
      <c r="H11" s="130"/>
      <c r="I11" s="130"/>
      <c r="J11" s="131"/>
      <c r="K11" s="131"/>
      <c r="L11" s="132"/>
      <c r="M11" s="133"/>
      <c r="N11" s="164">
        <v>5</v>
      </c>
      <c r="P11" s="216"/>
      <c r="Q11" s="217"/>
      <c r="R11" s="217"/>
      <c r="S11" s="217"/>
    </row>
    <row r="12" spans="1:14" ht="32.25" customHeight="1">
      <c r="A12" s="120"/>
      <c r="B12" s="426" t="s">
        <v>188</v>
      </c>
      <c r="C12" s="426"/>
      <c r="D12" s="427"/>
      <c r="E12" s="427"/>
      <c r="F12" s="427"/>
      <c r="G12" s="427"/>
      <c r="H12" s="113">
        <f>SUM(H6:H11)</f>
        <v>0</v>
      </c>
      <c r="I12" s="114">
        <f>H12*1.08</f>
        <v>0</v>
      </c>
      <c r="J12" s="417" t="s">
        <v>47</v>
      </c>
      <c r="K12" s="418"/>
      <c r="L12" s="418"/>
      <c r="M12" s="419"/>
      <c r="N12" s="121"/>
    </row>
    <row r="13" spans="1:14" ht="32.25" customHeight="1">
      <c r="A13" s="122"/>
      <c r="B13" s="123"/>
      <c r="C13" s="124"/>
      <c r="D13" s="431"/>
      <c r="E13" s="431"/>
      <c r="F13" s="431"/>
      <c r="G13" s="431"/>
      <c r="H13" s="115">
        <f>H12*0.3</f>
        <v>0</v>
      </c>
      <c r="I13" s="114">
        <f>H13*1.08</f>
        <v>0</v>
      </c>
      <c r="J13" s="368" t="s">
        <v>189</v>
      </c>
      <c r="K13" s="369"/>
      <c r="L13" s="369"/>
      <c r="M13" s="370"/>
      <c r="N13" s="125"/>
    </row>
    <row r="14" spans="1:14" ht="32.25" customHeight="1">
      <c r="A14" s="122"/>
      <c r="B14" s="123"/>
      <c r="C14" s="124"/>
      <c r="D14" s="431"/>
      <c r="E14" s="431"/>
      <c r="F14" s="431"/>
      <c r="G14" s="431"/>
      <c r="H14" s="115">
        <f>SUM(H12:H13)</f>
        <v>0</v>
      </c>
      <c r="I14" s="114">
        <f>H14*1.08</f>
        <v>0</v>
      </c>
      <c r="J14" s="384" t="s">
        <v>190</v>
      </c>
      <c r="K14" s="384"/>
      <c r="L14" s="384"/>
      <c r="M14" s="384"/>
      <c r="N14" s="125"/>
    </row>
    <row r="16" spans="8:9" ht="12.75">
      <c r="H16" s="100"/>
      <c r="I16" s="100"/>
    </row>
    <row r="17" spans="8:9" ht="12.75">
      <c r="H17" s="100"/>
      <c r="I17" s="100"/>
    </row>
    <row r="18" spans="8:9" ht="12.75">
      <c r="H18" s="100"/>
      <c r="I18" s="100"/>
    </row>
  </sheetData>
  <sheetProtection/>
  <mergeCells count="7">
    <mergeCell ref="J12:M12"/>
    <mergeCell ref="J13:M13"/>
    <mergeCell ref="J14:M14"/>
    <mergeCell ref="B12:G12"/>
    <mergeCell ref="B4:N4"/>
    <mergeCell ref="D13:G13"/>
    <mergeCell ref="D14:G14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S21"/>
  <sheetViews>
    <sheetView zoomScalePageLayoutView="0" workbookViewId="0" topLeftCell="A1">
      <selection activeCell="B4" sqref="B4:N4"/>
    </sheetView>
  </sheetViews>
  <sheetFormatPr defaultColWidth="9.00390625" defaultRowHeight="12.75"/>
  <cols>
    <col min="1" max="1" width="4.625" style="0" customWidth="1"/>
    <col min="2" max="2" width="49.375" style="0" customWidth="1"/>
    <col min="3" max="3" width="10.375" style="0" customWidth="1"/>
    <col min="4" max="4" width="8.75390625" style="0" customWidth="1"/>
    <col min="5" max="5" width="11.625" style="0" customWidth="1"/>
    <col min="6" max="6" width="5.75390625" style="0" customWidth="1"/>
    <col min="7" max="8" width="11.375" style="0" customWidth="1"/>
    <col min="9" max="9" width="11.125" style="0" customWidth="1"/>
    <col min="10" max="10" width="11.25390625" style="0" customWidth="1"/>
    <col min="11" max="11" width="11.375" style="0" customWidth="1"/>
    <col min="12" max="12" width="11.75390625" style="0" customWidth="1"/>
    <col min="13" max="13" width="12.00390625" style="0" customWidth="1"/>
    <col min="14" max="14" width="12.25390625" style="0" customWidth="1"/>
  </cols>
  <sheetData>
    <row r="1" spans="1:15" ht="15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3" t="s">
        <v>180</v>
      </c>
      <c r="O1" s="223"/>
    </row>
    <row r="2" spans="1:15" ht="15">
      <c r="A2" s="222"/>
      <c r="B2" s="222"/>
      <c r="C2" s="222"/>
      <c r="D2" s="223" t="s">
        <v>181</v>
      </c>
      <c r="E2" s="223"/>
      <c r="F2" s="223"/>
      <c r="G2" s="222"/>
      <c r="H2" s="222"/>
      <c r="I2" s="222"/>
      <c r="J2" s="222"/>
      <c r="K2" s="222"/>
      <c r="L2" s="222"/>
      <c r="M2" s="222"/>
      <c r="N2" s="222"/>
      <c r="O2" s="222"/>
    </row>
    <row r="3" spans="1:15" ht="15">
      <c r="A3" s="222"/>
      <c r="B3" s="222"/>
      <c r="C3" s="222"/>
      <c r="D3" s="223"/>
      <c r="E3" s="223"/>
      <c r="F3" s="223"/>
      <c r="G3" s="222"/>
      <c r="H3" s="222"/>
      <c r="I3" s="222"/>
      <c r="J3" s="222"/>
      <c r="K3" s="222"/>
      <c r="L3" s="222"/>
      <c r="M3" s="222"/>
      <c r="N3" s="222"/>
      <c r="O3" s="222"/>
    </row>
    <row r="4" spans="1:15" ht="12.75">
      <c r="A4" s="194"/>
      <c r="B4" s="435" t="s">
        <v>163</v>
      </c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6"/>
      <c r="O4" s="193"/>
    </row>
    <row r="5" spans="1:19" ht="51">
      <c r="A5" s="94" t="s">
        <v>93</v>
      </c>
      <c r="B5" s="107" t="s">
        <v>92</v>
      </c>
      <c r="C5" s="81" t="s">
        <v>18</v>
      </c>
      <c r="D5" s="108" t="s">
        <v>22</v>
      </c>
      <c r="E5" s="82" t="s">
        <v>41</v>
      </c>
      <c r="F5" s="108" t="s">
        <v>19</v>
      </c>
      <c r="G5" s="98" t="s">
        <v>44</v>
      </c>
      <c r="H5" s="108" t="s">
        <v>90</v>
      </c>
      <c r="I5" s="108" t="s">
        <v>91</v>
      </c>
      <c r="J5" s="108" t="s">
        <v>5</v>
      </c>
      <c r="K5" s="108" t="s">
        <v>8</v>
      </c>
      <c r="L5" s="109" t="s">
        <v>39</v>
      </c>
      <c r="M5" s="98" t="s">
        <v>0</v>
      </c>
      <c r="N5" s="81" t="s">
        <v>1</v>
      </c>
      <c r="O5" s="163"/>
      <c r="P5" s="191"/>
      <c r="Q5" s="101"/>
      <c r="R5" s="101"/>
      <c r="S5" s="33"/>
    </row>
    <row r="6" spans="1:18" ht="128.25" customHeight="1">
      <c r="A6" s="95">
        <v>1</v>
      </c>
      <c r="B6" s="187" t="s">
        <v>120</v>
      </c>
      <c r="C6" s="137" t="s">
        <v>14</v>
      </c>
      <c r="D6" s="252">
        <v>6000</v>
      </c>
      <c r="E6" s="218"/>
      <c r="F6" s="138"/>
      <c r="G6" s="136"/>
      <c r="H6" s="136"/>
      <c r="I6" s="136"/>
      <c r="J6" s="103"/>
      <c r="K6" s="103"/>
      <c r="L6" s="39"/>
      <c r="M6" s="39"/>
      <c r="N6" s="103">
        <v>2</v>
      </c>
      <c r="O6" s="162"/>
      <c r="P6" s="220"/>
      <c r="Q6" s="221"/>
      <c r="R6" s="221"/>
    </row>
    <row r="7" spans="1:18" ht="94.5" customHeight="1">
      <c r="A7" s="96">
        <v>2</v>
      </c>
      <c r="B7" s="188" t="s">
        <v>174</v>
      </c>
      <c r="C7" s="137" t="s">
        <v>14</v>
      </c>
      <c r="D7" s="253">
        <v>200</v>
      </c>
      <c r="E7" s="219"/>
      <c r="F7" s="141"/>
      <c r="G7" s="140"/>
      <c r="H7" s="140"/>
      <c r="I7" s="140"/>
      <c r="J7" s="139"/>
      <c r="K7" s="139"/>
      <c r="L7" s="142"/>
      <c r="M7" s="142"/>
      <c r="N7" s="103">
        <v>2</v>
      </c>
      <c r="O7" s="162"/>
      <c r="P7" s="220"/>
      <c r="Q7" s="221"/>
      <c r="R7" s="221"/>
    </row>
    <row r="8" spans="1:14" ht="33.75" customHeight="1">
      <c r="A8" s="104"/>
      <c r="B8" s="437" t="s">
        <v>188</v>
      </c>
      <c r="C8" s="438"/>
      <c r="D8" s="438"/>
      <c r="E8" s="438"/>
      <c r="F8" s="438"/>
      <c r="G8" s="426"/>
      <c r="H8" s="115">
        <f>SUM(H6:H7)</f>
        <v>0</v>
      </c>
      <c r="I8" s="136">
        <f>H8*1.08</f>
        <v>0</v>
      </c>
      <c r="J8" s="417" t="s">
        <v>47</v>
      </c>
      <c r="K8" s="418"/>
      <c r="L8" s="418"/>
      <c r="M8" s="419"/>
      <c r="N8" s="32"/>
    </row>
    <row r="9" spans="1:14" ht="33.75" customHeight="1">
      <c r="A9" s="104"/>
      <c r="B9" s="102"/>
      <c r="C9" s="432"/>
      <c r="D9" s="433"/>
      <c r="E9" s="433"/>
      <c r="F9" s="433"/>
      <c r="G9" s="433"/>
      <c r="H9" s="115">
        <f>H8*0.3</f>
        <v>0</v>
      </c>
      <c r="I9" s="143">
        <f>H9*1.08</f>
        <v>0</v>
      </c>
      <c r="J9" s="368" t="s">
        <v>189</v>
      </c>
      <c r="K9" s="369"/>
      <c r="L9" s="369"/>
      <c r="M9" s="370"/>
      <c r="N9" s="32"/>
    </row>
    <row r="10" spans="1:14" ht="33.75" customHeight="1">
      <c r="A10" s="104"/>
      <c r="B10" s="102"/>
      <c r="C10" s="434"/>
      <c r="D10" s="433"/>
      <c r="E10" s="433"/>
      <c r="F10" s="433"/>
      <c r="G10" s="433"/>
      <c r="H10" s="115">
        <f>SUM(H8:H9)</f>
        <v>0</v>
      </c>
      <c r="I10" s="144">
        <f>SUM(I8:I9)</f>
        <v>0</v>
      </c>
      <c r="J10" s="384" t="s">
        <v>190</v>
      </c>
      <c r="K10" s="384"/>
      <c r="L10" s="384"/>
      <c r="M10" s="384"/>
      <c r="N10" s="32"/>
    </row>
    <row r="12" spans="8:9" ht="12.75">
      <c r="H12" s="100"/>
      <c r="I12" s="100"/>
    </row>
    <row r="13" spans="8:9" ht="12.75">
      <c r="H13" s="100"/>
      <c r="I13" s="100"/>
    </row>
    <row r="14" spans="8:9" ht="12.75">
      <c r="H14" s="100"/>
      <c r="I14" s="100"/>
    </row>
    <row r="21" ht="12.75">
      <c r="E21" s="193"/>
    </row>
  </sheetData>
  <sheetProtection/>
  <mergeCells count="7">
    <mergeCell ref="C9:G9"/>
    <mergeCell ref="C10:G10"/>
    <mergeCell ref="B4:N4"/>
    <mergeCell ref="J8:M8"/>
    <mergeCell ref="J9:M9"/>
    <mergeCell ref="J10:M10"/>
    <mergeCell ref="B8:G8"/>
  </mergeCells>
  <printOptions/>
  <pageMargins left="0.7" right="0.7" top="0.75" bottom="0.75" header="0.3" footer="0.3"/>
  <pageSetup fitToHeight="1" fitToWidth="1" horizontalDpi="600" verticalDpi="600" orientation="landscape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S10"/>
  <sheetViews>
    <sheetView zoomScalePageLayoutView="0" workbookViewId="0" topLeftCell="A1">
      <selection activeCell="A4" sqref="A4:O4"/>
    </sheetView>
  </sheetViews>
  <sheetFormatPr defaultColWidth="9.00390625" defaultRowHeight="12.75"/>
  <cols>
    <col min="2" max="2" width="30.875" style="0" customWidth="1"/>
    <col min="3" max="3" width="17.375" style="0" hidden="1" customWidth="1"/>
    <col min="4" max="4" width="11.375" style="0" customWidth="1"/>
    <col min="5" max="5" width="9.125" style="61" customWidth="1"/>
    <col min="6" max="6" width="9.00390625" style="61" customWidth="1"/>
    <col min="7" max="7" width="5.125" style="0" customWidth="1"/>
    <col min="8" max="8" width="11.25390625" style="0" customWidth="1"/>
    <col min="9" max="9" width="11.25390625" style="61" customWidth="1"/>
    <col min="10" max="10" width="11.875" style="61" customWidth="1"/>
    <col min="11" max="12" width="10.75390625" style="0" customWidth="1"/>
    <col min="13" max="13" width="12.625" style="0" customWidth="1"/>
    <col min="14" max="15" width="12.375" style="0" customWidth="1"/>
  </cols>
  <sheetData>
    <row r="1" spans="1:15" ht="15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3" t="s">
        <v>180</v>
      </c>
      <c r="O1" s="223"/>
    </row>
    <row r="2" spans="1:15" ht="15">
      <c r="A2" s="222"/>
      <c r="B2" s="222"/>
      <c r="C2" s="222"/>
      <c r="D2" s="223" t="s">
        <v>181</v>
      </c>
      <c r="E2" s="223"/>
      <c r="F2" s="223"/>
      <c r="G2" s="222"/>
      <c r="H2" s="222"/>
      <c r="I2" s="222"/>
      <c r="J2" s="222"/>
      <c r="K2" s="222"/>
      <c r="L2" s="222"/>
      <c r="M2" s="222"/>
      <c r="N2" s="222"/>
      <c r="O2" s="222"/>
    </row>
    <row r="3" spans="1:15" s="254" customFormat="1" ht="12.75">
      <c r="A3" s="261"/>
      <c r="B3" s="261"/>
      <c r="C3" s="261"/>
      <c r="D3" s="262"/>
      <c r="E3" s="262"/>
      <c r="F3" s="262"/>
      <c r="G3" s="261"/>
      <c r="H3" s="261"/>
      <c r="I3" s="261"/>
      <c r="J3" s="261"/>
      <c r="K3" s="261"/>
      <c r="L3" s="261"/>
      <c r="M3" s="261"/>
      <c r="N3" s="261"/>
      <c r="O3" s="261"/>
    </row>
    <row r="4" spans="1:15" s="254" customFormat="1" ht="15">
      <c r="A4" s="371" t="s">
        <v>164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</row>
    <row r="5" spans="1:19" s="254" customFormat="1" ht="38.25">
      <c r="A5" s="98" t="s">
        <v>7</v>
      </c>
      <c r="B5" s="439" t="s">
        <v>4</v>
      </c>
      <c r="C5" s="440"/>
      <c r="D5" s="98" t="s">
        <v>18</v>
      </c>
      <c r="E5" s="98" t="s">
        <v>40</v>
      </c>
      <c r="F5" s="255" t="s">
        <v>41</v>
      </c>
      <c r="G5" s="98" t="s">
        <v>19</v>
      </c>
      <c r="H5" s="98" t="s">
        <v>44</v>
      </c>
      <c r="I5" s="98" t="s">
        <v>3</v>
      </c>
      <c r="J5" s="256" t="s">
        <v>6</v>
      </c>
      <c r="K5" s="98" t="s">
        <v>5</v>
      </c>
      <c r="L5" s="98" t="s">
        <v>8</v>
      </c>
      <c r="M5" s="98" t="s">
        <v>39</v>
      </c>
      <c r="N5" s="98" t="s">
        <v>0</v>
      </c>
      <c r="O5" s="98" t="s">
        <v>1</v>
      </c>
      <c r="Q5" s="156"/>
      <c r="R5" s="156"/>
      <c r="S5" s="156"/>
    </row>
    <row r="6" spans="1:19" s="254" customFormat="1" ht="33.75" customHeight="1">
      <c r="A6" s="24">
        <v>1</v>
      </c>
      <c r="B6" s="441" t="s">
        <v>106</v>
      </c>
      <c r="C6" s="442"/>
      <c r="D6" s="1" t="s">
        <v>107</v>
      </c>
      <c r="E6" s="77">
        <v>900</v>
      </c>
      <c r="F6" s="12"/>
      <c r="G6" s="257"/>
      <c r="H6" s="12"/>
      <c r="I6" s="9"/>
      <c r="J6" s="9"/>
      <c r="K6" s="1"/>
      <c r="L6" s="1"/>
      <c r="M6" s="1"/>
      <c r="N6" s="1"/>
      <c r="O6" s="1">
        <v>2</v>
      </c>
      <c r="Q6" s="258"/>
      <c r="R6" s="258"/>
      <c r="S6" s="258"/>
    </row>
    <row r="7" spans="1:19" s="254" customFormat="1" ht="30.75" customHeight="1">
      <c r="A7" s="1"/>
      <c r="B7" s="378" t="s">
        <v>188</v>
      </c>
      <c r="C7" s="443"/>
      <c r="D7" s="443"/>
      <c r="E7" s="443"/>
      <c r="F7" s="443"/>
      <c r="G7" s="443"/>
      <c r="H7" s="444"/>
      <c r="I7" s="259">
        <f>I6</f>
        <v>0</v>
      </c>
      <c r="J7" s="259">
        <f>J6</f>
        <v>0</v>
      </c>
      <c r="K7" s="445" t="s">
        <v>47</v>
      </c>
      <c r="L7" s="445"/>
      <c r="M7" s="445"/>
      <c r="N7" s="445"/>
      <c r="O7" s="10"/>
      <c r="Q7" s="258"/>
      <c r="R7" s="258"/>
      <c r="S7" s="258"/>
    </row>
    <row r="8" spans="1:15" s="254" customFormat="1" ht="30.75" customHeight="1">
      <c r="A8" s="13"/>
      <c r="B8" s="4"/>
      <c r="C8" s="10"/>
      <c r="D8" s="10"/>
      <c r="E8" s="10"/>
      <c r="F8" s="17"/>
      <c r="G8" s="10"/>
      <c r="H8" s="10"/>
      <c r="I8" s="2">
        <f>I7*0.3</f>
        <v>0</v>
      </c>
      <c r="J8" s="9">
        <f>J7*0.3</f>
        <v>0</v>
      </c>
      <c r="K8" s="368" t="s">
        <v>189</v>
      </c>
      <c r="L8" s="369"/>
      <c r="M8" s="369"/>
      <c r="N8" s="370"/>
      <c r="O8" s="10"/>
    </row>
    <row r="9" spans="1:15" s="254" customFormat="1" ht="30.75" customHeight="1">
      <c r="A9" s="15"/>
      <c r="B9" s="4"/>
      <c r="C9" s="10"/>
      <c r="D9" s="10"/>
      <c r="E9" s="10"/>
      <c r="F9" s="17"/>
      <c r="G9" s="10"/>
      <c r="H9" s="10"/>
      <c r="I9" s="12">
        <f>I6*1.3</f>
        <v>0</v>
      </c>
      <c r="J9" s="9">
        <f>J6*1.3</f>
        <v>0</v>
      </c>
      <c r="K9" s="384" t="s">
        <v>190</v>
      </c>
      <c r="L9" s="384"/>
      <c r="M9" s="384"/>
      <c r="N9" s="384"/>
      <c r="O9" s="10"/>
    </row>
    <row r="10" spans="1:15" s="254" customFormat="1" ht="12.75">
      <c r="A10" s="15"/>
      <c r="B10" s="4"/>
      <c r="C10" s="10"/>
      <c r="D10" s="10"/>
      <c r="E10" s="10"/>
      <c r="F10" s="17"/>
      <c r="G10" s="10"/>
      <c r="H10" s="10"/>
      <c r="I10" s="14"/>
      <c r="J10" s="260"/>
      <c r="K10" s="25"/>
      <c r="L10" s="25"/>
      <c r="M10" s="25"/>
      <c r="N10" s="25"/>
      <c r="O10" s="10"/>
    </row>
  </sheetData>
  <sheetProtection/>
  <mergeCells count="7">
    <mergeCell ref="K9:N9"/>
    <mergeCell ref="A4:O4"/>
    <mergeCell ref="B5:C5"/>
    <mergeCell ref="B6:C6"/>
    <mergeCell ref="B7:H7"/>
    <mergeCell ref="K7:N7"/>
    <mergeCell ref="K8:N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N26"/>
  <sheetViews>
    <sheetView zoomScalePageLayoutView="0" workbookViewId="0" topLeftCell="A1">
      <selection activeCell="G27" sqref="G27"/>
    </sheetView>
  </sheetViews>
  <sheetFormatPr defaultColWidth="9.00390625" defaultRowHeight="12.75"/>
  <cols>
    <col min="2" max="2" width="63.125" style="0" customWidth="1"/>
    <col min="3" max="3" width="17.375" style="0" customWidth="1"/>
    <col min="4" max="4" width="16.625" style="0" customWidth="1"/>
    <col min="6" max="6" width="9.00390625" style="0" customWidth="1"/>
    <col min="7" max="7" width="5.125" style="0" customWidth="1"/>
    <col min="8" max="9" width="11.25390625" style="0" customWidth="1"/>
    <col min="10" max="10" width="11.875" style="0" customWidth="1"/>
    <col min="11" max="14" width="10.75390625" style="0" customWidth="1"/>
  </cols>
  <sheetData>
    <row r="1" spans="1:14" ht="27.75" customHeight="1">
      <c r="A1" s="449" t="s">
        <v>108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</row>
    <row r="2" spans="1:14" ht="51">
      <c r="A2" s="169" t="s">
        <v>7</v>
      </c>
      <c r="B2" s="169" t="s">
        <v>4</v>
      </c>
      <c r="C2" s="169" t="s">
        <v>9</v>
      </c>
      <c r="D2" s="169" t="s">
        <v>18</v>
      </c>
      <c r="E2" s="169" t="s">
        <v>40</v>
      </c>
      <c r="F2" s="176" t="s">
        <v>41</v>
      </c>
      <c r="G2" s="169" t="s">
        <v>19</v>
      </c>
      <c r="H2" s="169" t="s">
        <v>109</v>
      </c>
      <c r="I2" s="169" t="s">
        <v>3</v>
      </c>
      <c r="J2" s="174" t="s">
        <v>6</v>
      </c>
      <c r="K2" s="169" t="s">
        <v>5</v>
      </c>
      <c r="L2" s="169" t="s">
        <v>8</v>
      </c>
      <c r="M2" s="169" t="s">
        <v>39</v>
      </c>
      <c r="N2" s="169" t="s">
        <v>0</v>
      </c>
    </row>
    <row r="3" spans="1:14" ht="15" customHeight="1">
      <c r="A3" s="170">
        <v>1</v>
      </c>
      <c r="B3" s="451" t="s">
        <v>110</v>
      </c>
      <c r="C3" s="170">
        <v>3</v>
      </c>
      <c r="D3" s="170" t="s">
        <v>111</v>
      </c>
      <c r="E3" s="50">
        <v>100</v>
      </c>
      <c r="F3" s="178"/>
      <c r="G3" s="172">
        <v>8</v>
      </c>
      <c r="H3" s="171"/>
      <c r="I3" s="173"/>
      <c r="J3" s="173"/>
      <c r="K3" s="170"/>
      <c r="L3" s="170"/>
      <c r="M3" s="170"/>
      <c r="N3" s="170"/>
    </row>
    <row r="4" spans="1:14" ht="15" customHeight="1">
      <c r="A4" s="170">
        <v>2</v>
      </c>
      <c r="B4" s="451"/>
      <c r="C4" s="170">
        <v>2</v>
      </c>
      <c r="D4" s="170" t="s">
        <v>111</v>
      </c>
      <c r="E4" s="50">
        <v>40</v>
      </c>
      <c r="F4" s="178"/>
      <c r="G4" s="172">
        <v>8</v>
      </c>
      <c r="H4" s="171"/>
      <c r="I4" s="173"/>
      <c r="J4" s="173"/>
      <c r="K4" s="170"/>
      <c r="L4" s="170"/>
      <c r="M4" s="170"/>
      <c r="N4" s="170"/>
    </row>
    <row r="5" spans="1:14" ht="15" customHeight="1">
      <c r="A5" s="170">
        <v>3</v>
      </c>
      <c r="B5" s="451" t="s">
        <v>112</v>
      </c>
      <c r="C5" s="170">
        <v>3</v>
      </c>
      <c r="D5" s="170" t="s">
        <v>111</v>
      </c>
      <c r="E5" s="50">
        <v>100</v>
      </c>
      <c r="F5" s="178"/>
      <c r="G5" s="172">
        <v>8</v>
      </c>
      <c r="H5" s="171"/>
      <c r="I5" s="173"/>
      <c r="J5" s="173"/>
      <c r="K5" s="170"/>
      <c r="L5" s="170"/>
      <c r="M5" s="170"/>
      <c r="N5" s="170"/>
    </row>
    <row r="6" spans="1:14" ht="15" customHeight="1">
      <c r="A6" s="170">
        <v>4</v>
      </c>
      <c r="B6" s="451"/>
      <c r="C6" s="170">
        <v>2</v>
      </c>
      <c r="D6" s="170" t="s">
        <v>111</v>
      </c>
      <c r="E6" s="50">
        <v>40</v>
      </c>
      <c r="F6" s="178"/>
      <c r="G6" s="172">
        <v>8</v>
      </c>
      <c r="H6" s="171"/>
      <c r="I6" s="173"/>
      <c r="J6" s="173"/>
      <c r="K6" s="170"/>
      <c r="L6" s="170"/>
      <c r="M6" s="170"/>
      <c r="N6" s="170"/>
    </row>
    <row r="7" spans="1:14" ht="15" customHeight="1">
      <c r="A7" s="170">
        <v>5</v>
      </c>
      <c r="B7" s="177" t="s">
        <v>113</v>
      </c>
      <c r="C7" s="170">
        <v>1</v>
      </c>
      <c r="D7" s="170" t="s">
        <v>111</v>
      </c>
      <c r="E7" s="50">
        <v>20</v>
      </c>
      <c r="F7" s="178"/>
      <c r="G7" s="172">
        <v>8</v>
      </c>
      <c r="H7" s="171"/>
      <c r="I7" s="173"/>
      <c r="J7" s="173"/>
      <c r="K7" s="170"/>
      <c r="L7" s="170"/>
      <c r="M7" s="170"/>
      <c r="N7" s="170"/>
    </row>
    <row r="8" spans="1:14" ht="15" customHeight="1">
      <c r="A8" s="452" t="s">
        <v>2</v>
      </c>
      <c r="B8" s="453"/>
      <c r="C8" s="453"/>
      <c r="D8" s="453"/>
      <c r="E8" s="453"/>
      <c r="F8" s="453"/>
      <c r="G8" s="453"/>
      <c r="H8" s="454"/>
      <c r="I8" s="174"/>
      <c r="J8" s="174"/>
      <c r="K8" s="455" t="s">
        <v>47</v>
      </c>
      <c r="L8" s="455"/>
      <c r="M8" s="455"/>
      <c r="N8" s="455"/>
    </row>
    <row r="9" spans="1:14" ht="15" customHeight="1">
      <c r="A9" s="175"/>
      <c r="B9" s="166"/>
      <c r="C9" s="167"/>
      <c r="D9" s="167"/>
      <c r="E9" s="167"/>
      <c r="F9" s="168"/>
      <c r="G9" s="167"/>
      <c r="H9" s="167"/>
      <c r="I9" s="173"/>
      <c r="J9" s="173"/>
      <c r="K9" s="446" t="s">
        <v>70</v>
      </c>
      <c r="L9" s="447"/>
      <c r="M9" s="447"/>
      <c r="N9" s="448"/>
    </row>
    <row r="10" spans="1:14" ht="15" customHeight="1">
      <c r="A10" s="175"/>
      <c r="B10" s="166"/>
      <c r="C10" s="167"/>
      <c r="D10" s="167"/>
      <c r="E10" s="167"/>
      <c r="F10" s="168"/>
      <c r="G10" s="167"/>
      <c r="H10" s="167"/>
      <c r="I10" s="179"/>
      <c r="J10" s="173"/>
      <c r="K10" s="446" t="s">
        <v>69</v>
      </c>
      <c r="L10" s="447"/>
      <c r="M10" s="447"/>
      <c r="N10" s="448"/>
    </row>
    <row r="26" ht="12.75">
      <c r="C26" s="147"/>
    </row>
  </sheetData>
  <sheetProtection/>
  <mergeCells count="7">
    <mergeCell ref="K10:N10"/>
    <mergeCell ref="A1:N1"/>
    <mergeCell ref="B3:B4"/>
    <mergeCell ref="B5:B6"/>
    <mergeCell ref="A8:H8"/>
    <mergeCell ref="K8:N8"/>
    <mergeCell ref="K9:N9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Q13"/>
  <sheetViews>
    <sheetView zoomScalePageLayoutView="0" workbookViewId="0" topLeftCell="A1">
      <selection activeCell="A4" sqref="A4:N4"/>
    </sheetView>
  </sheetViews>
  <sheetFormatPr defaultColWidth="9.00390625" defaultRowHeight="12.75"/>
  <cols>
    <col min="1" max="1" width="4.25390625" style="0" customWidth="1"/>
    <col min="2" max="2" width="49.375" style="0" customWidth="1"/>
    <col min="3" max="3" width="13.625" style="0" customWidth="1"/>
    <col min="4" max="4" width="13.75390625" style="0" customWidth="1"/>
    <col min="5" max="5" width="11.125" style="0" customWidth="1"/>
    <col min="6" max="6" width="5.125" style="0" customWidth="1"/>
    <col min="7" max="8" width="11.25390625" style="0" customWidth="1"/>
    <col min="9" max="9" width="11.875" style="0" customWidth="1"/>
    <col min="10" max="10" width="13.375" style="0" customWidth="1"/>
    <col min="11" max="11" width="10.75390625" style="0" customWidth="1"/>
    <col min="12" max="12" width="12.625" style="0" customWidth="1"/>
    <col min="13" max="13" width="11.875" style="0" customWidth="1"/>
    <col min="14" max="14" width="12.375" style="0" customWidth="1"/>
  </cols>
  <sheetData>
    <row r="1" spans="1:15" ht="15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3" t="s">
        <v>180</v>
      </c>
      <c r="O1" s="223"/>
    </row>
    <row r="2" spans="1:15" ht="15">
      <c r="A2" s="222"/>
      <c r="B2" s="222"/>
      <c r="C2" s="222"/>
      <c r="D2" s="223" t="s">
        <v>181</v>
      </c>
      <c r="E2" s="223"/>
      <c r="F2" s="223"/>
      <c r="G2" s="222"/>
      <c r="H2" s="222"/>
      <c r="I2" s="222"/>
      <c r="J2" s="222"/>
      <c r="K2" s="222"/>
      <c r="L2" s="222"/>
      <c r="M2" s="222"/>
      <c r="N2" s="222"/>
      <c r="O2" s="222"/>
    </row>
    <row r="3" spans="1:15" ht="15">
      <c r="A3" s="222"/>
      <c r="B3" s="222"/>
      <c r="C3" s="222"/>
      <c r="D3" s="223"/>
      <c r="E3" s="223"/>
      <c r="F3" s="223"/>
      <c r="G3" s="222"/>
      <c r="H3" s="222"/>
      <c r="I3" s="222"/>
      <c r="J3" s="222"/>
      <c r="K3" s="222"/>
      <c r="L3" s="222"/>
      <c r="M3" s="222"/>
      <c r="N3" s="222"/>
      <c r="O3" s="222"/>
    </row>
    <row r="4" spans="1:15" ht="15">
      <c r="A4" s="381" t="s">
        <v>342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3"/>
      <c r="O4" s="193"/>
    </row>
    <row r="5" spans="1:17" ht="63.75">
      <c r="A5" s="81" t="s">
        <v>7</v>
      </c>
      <c r="B5" s="81" t="s">
        <v>4</v>
      </c>
      <c r="C5" s="81" t="s">
        <v>18</v>
      </c>
      <c r="D5" s="81" t="s">
        <v>40</v>
      </c>
      <c r="E5" s="82" t="s">
        <v>41</v>
      </c>
      <c r="F5" s="81" t="s">
        <v>19</v>
      </c>
      <c r="G5" s="81" t="s">
        <v>44</v>
      </c>
      <c r="H5" s="81" t="s">
        <v>3</v>
      </c>
      <c r="I5" s="83" t="s">
        <v>6</v>
      </c>
      <c r="J5" s="81" t="s">
        <v>5</v>
      </c>
      <c r="K5" s="81" t="s">
        <v>8</v>
      </c>
      <c r="L5" s="81" t="s">
        <v>39</v>
      </c>
      <c r="M5" s="81" t="s">
        <v>0</v>
      </c>
      <c r="N5" s="81" t="s">
        <v>1</v>
      </c>
      <c r="O5" s="159"/>
      <c r="P5" s="156"/>
      <c r="Q5" s="156"/>
    </row>
    <row r="6" spans="1:17" ht="76.5">
      <c r="A6" s="24">
        <v>1</v>
      </c>
      <c r="B6" s="180" t="s">
        <v>175</v>
      </c>
      <c r="C6" s="1" t="s">
        <v>107</v>
      </c>
      <c r="D6" s="78">
        <v>480</v>
      </c>
      <c r="E6" s="9"/>
      <c r="F6" s="8"/>
      <c r="G6" s="7"/>
      <c r="H6" s="74"/>
      <c r="I6" s="74"/>
      <c r="J6" s="2"/>
      <c r="K6" s="2"/>
      <c r="L6" s="2"/>
      <c r="M6" s="34"/>
      <c r="N6" s="2">
        <v>1</v>
      </c>
      <c r="O6" s="88"/>
      <c r="P6" s="88"/>
      <c r="Q6" s="88"/>
    </row>
    <row r="7" spans="1:14" s="110" customFormat="1" ht="30" customHeight="1">
      <c r="A7" s="378" t="s">
        <v>188</v>
      </c>
      <c r="B7" s="379"/>
      <c r="C7" s="379"/>
      <c r="D7" s="379"/>
      <c r="E7" s="379"/>
      <c r="F7" s="379"/>
      <c r="G7" s="380"/>
      <c r="H7" s="9">
        <f>SUM(H6:H6)</f>
        <v>0</v>
      </c>
      <c r="I7" s="9">
        <f>SUM(I6:I6)</f>
        <v>0</v>
      </c>
      <c r="J7" s="377" t="s">
        <v>47</v>
      </c>
      <c r="K7" s="377"/>
      <c r="L7" s="377"/>
      <c r="M7" s="377"/>
      <c r="N7" s="358"/>
    </row>
    <row r="8" spans="1:14" s="110" customFormat="1" ht="30" customHeight="1">
      <c r="A8" s="15"/>
      <c r="B8" s="10"/>
      <c r="C8" s="10"/>
      <c r="D8" s="10"/>
      <c r="E8" s="17"/>
      <c r="F8" s="10"/>
      <c r="G8" s="10"/>
      <c r="H8" s="9">
        <f>H7*0.3</f>
        <v>0</v>
      </c>
      <c r="I8" s="9">
        <f>H8*1.08</f>
        <v>0</v>
      </c>
      <c r="J8" s="384" t="s">
        <v>189</v>
      </c>
      <c r="K8" s="384"/>
      <c r="L8" s="384"/>
      <c r="M8" s="384"/>
      <c r="N8" s="10"/>
    </row>
    <row r="9" spans="1:14" s="110" customFormat="1" ht="30" customHeight="1">
      <c r="A9" s="13"/>
      <c r="B9" s="14"/>
      <c r="C9" s="38"/>
      <c r="D9" s="38"/>
      <c r="E9" s="14"/>
      <c r="F9" s="38"/>
      <c r="G9" s="14"/>
      <c r="H9" s="7">
        <f>H7+H8</f>
        <v>0</v>
      </c>
      <c r="I9" s="7">
        <f>SUM(I7:I8)</f>
        <v>0</v>
      </c>
      <c r="J9" s="384" t="s">
        <v>190</v>
      </c>
      <c r="K9" s="384"/>
      <c r="L9" s="384"/>
      <c r="M9" s="384"/>
      <c r="N9" s="18"/>
    </row>
    <row r="10" spans="1:14" ht="12.75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</row>
    <row r="11" spans="1:14" ht="12.75">
      <c r="A11" s="189"/>
      <c r="B11" s="189"/>
      <c r="C11" s="189"/>
      <c r="D11" s="189"/>
      <c r="E11" s="189"/>
      <c r="F11" s="189"/>
      <c r="G11" s="189"/>
      <c r="H11" s="238"/>
      <c r="I11" s="238"/>
      <c r="J11" s="189"/>
      <c r="K11" s="189"/>
      <c r="L11" s="189"/>
      <c r="M11" s="189"/>
      <c r="N11" s="189"/>
    </row>
    <row r="12" spans="8:9" ht="12.75">
      <c r="H12" s="92"/>
      <c r="I12" s="92"/>
    </row>
    <row r="13" spans="8:9" ht="12.75">
      <c r="H13" s="92"/>
      <c r="I13" s="92"/>
    </row>
  </sheetData>
  <sheetProtection/>
  <mergeCells count="5">
    <mergeCell ref="J9:M9"/>
    <mergeCell ref="A4:N4"/>
    <mergeCell ref="A7:G7"/>
    <mergeCell ref="J7:M7"/>
    <mergeCell ref="J8:M8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R30"/>
  <sheetViews>
    <sheetView zoomScalePageLayoutView="0" workbookViewId="0" topLeftCell="B16">
      <selection activeCell="N6" sqref="N6:N19"/>
    </sheetView>
  </sheetViews>
  <sheetFormatPr defaultColWidth="9.00390625" defaultRowHeight="12.75"/>
  <cols>
    <col min="1" max="1" width="0" style="0" hidden="1" customWidth="1"/>
    <col min="3" max="3" width="50.625" style="0" customWidth="1"/>
    <col min="5" max="5" width="11.375" style="247" customWidth="1"/>
    <col min="6" max="6" width="12.375" style="0" customWidth="1"/>
    <col min="8" max="8" width="13.125" style="0" customWidth="1"/>
    <col min="9" max="9" width="11.125" style="0" customWidth="1"/>
    <col min="10" max="10" width="12.375" style="0" customWidth="1"/>
    <col min="11" max="11" width="12.75390625" style="0" customWidth="1"/>
    <col min="12" max="12" width="35.25390625" style="0" customWidth="1"/>
    <col min="13" max="13" width="17.625" style="0" customWidth="1"/>
    <col min="14" max="14" width="13.875" style="0" customWidth="1"/>
    <col min="15" max="15" width="16.00390625" style="0" customWidth="1"/>
  </cols>
  <sheetData>
    <row r="1" spans="1:15" ht="15">
      <c r="A1" s="222"/>
      <c r="B1" s="222"/>
      <c r="C1" s="222"/>
      <c r="D1" s="222"/>
      <c r="E1" s="223"/>
      <c r="F1" s="222"/>
      <c r="G1" s="222"/>
      <c r="H1" s="222"/>
      <c r="I1" s="222"/>
      <c r="J1" s="222"/>
      <c r="K1" s="222"/>
      <c r="L1" s="222"/>
      <c r="M1" s="222"/>
      <c r="N1" s="223" t="s">
        <v>180</v>
      </c>
      <c r="O1" s="223"/>
    </row>
    <row r="2" spans="1:15" ht="15">
      <c r="A2" s="222"/>
      <c r="B2" s="222"/>
      <c r="C2" s="222"/>
      <c r="D2" s="223" t="s">
        <v>181</v>
      </c>
      <c r="E2" s="223"/>
      <c r="F2" s="223"/>
      <c r="G2" s="222"/>
      <c r="H2" s="222"/>
      <c r="I2" s="222"/>
      <c r="J2" s="222"/>
      <c r="K2" s="222"/>
      <c r="L2" s="222"/>
      <c r="M2" s="222"/>
      <c r="N2" s="222"/>
      <c r="O2" s="222"/>
    </row>
    <row r="3" spans="1:15" ht="15">
      <c r="A3" s="222"/>
      <c r="B3" s="222"/>
      <c r="C3" s="222"/>
      <c r="D3" s="223"/>
      <c r="E3" s="223"/>
      <c r="F3" s="223"/>
      <c r="G3" s="222"/>
      <c r="H3" s="222"/>
      <c r="I3" s="222"/>
      <c r="J3" s="222"/>
      <c r="K3" s="222"/>
      <c r="L3" s="222"/>
      <c r="M3" s="222"/>
      <c r="N3" s="222"/>
      <c r="O3" s="222"/>
    </row>
    <row r="4" spans="1:15" s="263" customFormat="1" ht="15">
      <c r="A4" s="489" t="s">
        <v>165</v>
      </c>
      <c r="B4" s="490"/>
      <c r="C4" s="490"/>
      <c r="D4" s="490"/>
      <c r="E4" s="490"/>
      <c r="F4" s="490"/>
      <c r="G4" s="490"/>
      <c r="H4" s="490"/>
      <c r="I4" s="490"/>
      <c r="J4" s="490"/>
      <c r="K4" s="490"/>
      <c r="L4" s="490"/>
      <c r="M4" s="490"/>
      <c r="N4" s="490"/>
      <c r="O4" s="491"/>
    </row>
    <row r="5" spans="1:15" s="263" customFormat="1" ht="38.25">
      <c r="A5" s="264" t="s">
        <v>122</v>
      </c>
      <c r="B5" s="265" t="s">
        <v>7</v>
      </c>
      <c r="C5" s="265" t="s">
        <v>123</v>
      </c>
      <c r="D5" s="265" t="s">
        <v>9</v>
      </c>
      <c r="E5" s="265" t="s">
        <v>124</v>
      </c>
      <c r="F5" s="265" t="s">
        <v>125</v>
      </c>
      <c r="G5" s="265" t="s">
        <v>126</v>
      </c>
      <c r="H5" s="265" t="s">
        <v>127</v>
      </c>
      <c r="I5" s="265" t="s">
        <v>128</v>
      </c>
      <c r="J5" s="265" t="s">
        <v>129</v>
      </c>
      <c r="K5" s="265" t="s">
        <v>5</v>
      </c>
      <c r="L5" s="265" t="s">
        <v>8</v>
      </c>
      <c r="M5" s="265" t="s">
        <v>25</v>
      </c>
      <c r="N5" s="350" t="s">
        <v>130</v>
      </c>
      <c r="O5" s="350" t="s">
        <v>1</v>
      </c>
    </row>
    <row r="6" spans="1:15" s="263" customFormat="1" ht="38.25" customHeight="1">
      <c r="A6" s="456"/>
      <c r="B6" s="473">
        <v>1</v>
      </c>
      <c r="C6" s="475" t="s">
        <v>191</v>
      </c>
      <c r="D6" s="264" t="s">
        <v>131</v>
      </c>
      <c r="E6" s="486">
        <v>1500</v>
      </c>
      <c r="F6" s="458"/>
      <c r="G6" s="478"/>
      <c r="H6" s="458"/>
      <c r="I6" s="458"/>
      <c r="J6" s="458"/>
      <c r="K6" s="456"/>
      <c r="L6" s="467"/>
      <c r="M6" s="467"/>
      <c r="N6" s="456"/>
      <c r="O6" s="467" t="s">
        <v>15</v>
      </c>
    </row>
    <row r="7" spans="1:15" s="263" customFormat="1" ht="38.25" customHeight="1">
      <c r="A7" s="466"/>
      <c r="B7" s="484"/>
      <c r="C7" s="485"/>
      <c r="D7" s="264" t="s">
        <v>132</v>
      </c>
      <c r="E7" s="487"/>
      <c r="F7" s="481"/>
      <c r="G7" s="479"/>
      <c r="H7" s="481"/>
      <c r="I7" s="481"/>
      <c r="J7" s="481"/>
      <c r="K7" s="466"/>
      <c r="L7" s="468"/>
      <c r="M7" s="468"/>
      <c r="N7" s="466"/>
      <c r="O7" s="468"/>
    </row>
    <row r="8" spans="1:15" s="263" customFormat="1" ht="38.25" customHeight="1">
      <c r="A8" s="466"/>
      <c r="B8" s="484"/>
      <c r="C8" s="485"/>
      <c r="D8" s="264" t="s">
        <v>133</v>
      </c>
      <c r="E8" s="487"/>
      <c r="F8" s="481"/>
      <c r="G8" s="479"/>
      <c r="H8" s="481"/>
      <c r="I8" s="481"/>
      <c r="J8" s="481"/>
      <c r="K8" s="466"/>
      <c r="L8" s="468"/>
      <c r="M8" s="468"/>
      <c r="N8" s="466"/>
      <c r="O8" s="468"/>
    </row>
    <row r="9" spans="1:15" s="263" customFormat="1" ht="38.25" customHeight="1">
      <c r="A9" s="457"/>
      <c r="B9" s="474"/>
      <c r="C9" s="476"/>
      <c r="D9" s="264" t="s">
        <v>134</v>
      </c>
      <c r="E9" s="488"/>
      <c r="F9" s="459"/>
      <c r="G9" s="480"/>
      <c r="H9" s="459"/>
      <c r="I9" s="459"/>
      <c r="J9" s="459"/>
      <c r="K9" s="457"/>
      <c r="L9" s="469"/>
      <c r="M9" s="469"/>
      <c r="N9" s="457"/>
      <c r="O9" s="469"/>
    </row>
    <row r="10" spans="1:15" s="263" customFormat="1" ht="63" customHeight="1">
      <c r="A10" s="456"/>
      <c r="B10" s="473">
        <v>2</v>
      </c>
      <c r="C10" s="475" t="s">
        <v>192</v>
      </c>
      <c r="D10" s="267" t="s">
        <v>131</v>
      </c>
      <c r="E10" s="486">
        <v>350</v>
      </c>
      <c r="F10" s="458"/>
      <c r="G10" s="478"/>
      <c r="H10" s="458"/>
      <c r="I10" s="458"/>
      <c r="J10" s="458"/>
      <c r="K10" s="456"/>
      <c r="L10" s="467"/>
      <c r="M10" s="467"/>
      <c r="N10" s="456"/>
      <c r="O10" s="456" t="s">
        <v>15</v>
      </c>
    </row>
    <row r="11" spans="1:15" s="263" customFormat="1" ht="63" customHeight="1">
      <c r="A11" s="466"/>
      <c r="B11" s="484"/>
      <c r="C11" s="485"/>
      <c r="D11" s="264" t="s">
        <v>132</v>
      </c>
      <c r="E11" s="487"/>
      <c r="F11" s="481"/>
      <c r="G11" s="479"/>
      <c r="H11" s="481"/>
      <c r="I11" s="481"/>
      <c r="J11" s="481"/>
      <c r="K11" s="466"/>
      <c r="L11" s="468"/>
      <c r="M11" s="468"/>
      <c r="N11" s="466"/>
      <c r="O11" s="466"/>
    </row>
    <row r="12" spans="1:15" s="263" customFormat="1" ht="63" customHeight="1">
      <c r="A12" s="466"/>
      <c r="B12" s="484"/>
      <c r="C12" s="485"/>
      <c r="D12" s="264" t="s">
        <v>133</v>
      </c>
      <c r="E12" s="487"/>
      <c r="F12" s="481"/>
      <c r="G12" s="479"/>
      <c r="H12" s="481"/>
      <c r="I12" s="481"/>
      <c r="J12" s="481"/>
      <c r="K12" s="466"/>
      <c r="L12" s="468"/>
      <c r="M12" s="468"/>
      <c r="N12" s="466"/>
      <c r="O12" s="466"/>
    </row>
    <row r="13" spans="1:15" s="263" customFormat="1" ht="63" customHeight="1">
      <c r="A13" s="457"/>
      <c r="B13" s="474"/>
      <c r="C13" s="476"/>
      <c r="D13" s="264" t="s">
        <v>134</v>
      </c>
      <c r="E13" s="488"/>
      <c r="F13" s="459"/>
      <c r="G13" s="480"/>
      <c r="H13" s="459"/>
      <c r="I13" s="459"/>
      <c r="J13" s="459"/>
      <c r="K13" s="457"/>
      <c r="L13" s="469"/>
      <c r="M13" s="469"/>
      <c r="N13" s="457"/>
      <c r="O13" s="457"/>
    </row>
    <row r="14" spans="1:15" s="263" customFormat="1" ht="51.75" customHeight="1">
      <c r="A14" s="456"/>
      <c r="B14" s="482">
        <v>3</v>
      </c>
      <c r="C14" s="465" t="s">
        <v>193</v>
      </c>
      <c r="D14" s="264" t="s">
        <v>132</v>
      </c>
      <c r="E14" s="477">
        <v>70</v>
      </c>
      <c r="F14" s="460"/>
      <c r="G14" s="462"/>
      <c r="H14" s="458"/>
      <c r="I14" s="460"/>
      <c r="J14" s="460"/>
      <c r="K14" s="461"/>
      <c r="L14" s="470"/>
      <c r="M14" s="483"/>
      <c r="N14" s="456"/>
      <c r="O14" s="456" t="s">
        <v>15</v>
      </c>
    </row>
    <row r="15" spans="1:15" s="263" customFormat="1" ht="51.75" customHeight="1">
      <c r="A15" s="457"/>
      <c r="B15" s="482"/>
      <c r="C15" s="465"/>
      <c r="D15" s="264" t="s">
        <v>133</v>
      </c>
      <c r="E15" s="477"/>
      <c r="F15" s="460"/>
      <c r="G15" s="462"/>
      <c r="H15" s="459"/>
      <c r="I15" s="460"/>
      <c r="J15" s="460"/>
      <c r="K15" s="461"/>
      <c r="L15" s="470"/>
      <c r="M15" s="470"/>
      <c r="N15" s="457"/>
      <c r="O15" s="457"/>
    </row>
    <row r="16" spans="1:15" s="263" customFormat="1" ht="36.75" customHeight="1">
      <c r="A16" s="471"/>
      <c r="B16" s="473">
        <v>4</v>
      </c>
      <c r="C16" s="475" t="s">
        <v>194</v>
      </c>
      <c r="D16" s="266" t="s">
        <v>132</v>
      </c>
      <c r="E16" s="477">
        <v>70</v>
      </c>
      <c r="F16" s="460"/>
      <c r="G16" s="462"/>
      <c r="H16" s="458"/>
      <c r="I16" s="460"/>
      <c r="J16" s="460"/>
      <c r="K16" s="461"/>
      <c r="L16" s="470"/>
      <c r="M16" s="470"/>
      <c r="N16" s="456"/>
      <c r="O16" s="456" t="s">
        <v>15</v>
      </c>
    </row>
    <row r="17" spans="1:15" s="263" customFormat="1" ht="36.75" customHeight="1">
      <c r="A17" s="472"/>
      <c r="B17" s="474"/>
      <c r="C17" s="476"/>
      <c r="D17" s="264" t="s">
        <v>134</v>
      </c>
      <c r="E17" s="477"/>
      <c r="F17" s="460"/>
      <c r="G17" s="462"/>
      <c r="H17" s="459"/>
      <c r="I17" s="460"/>
      <c r="J17" s="460"/>
      <c r="K17" s="461"/>
      <c r="L17" s="470"/>
      <c r="M17" s="470"/>
      <c r="N17" s="457"/>
      <c r="O17" s="457"/>
    </row>
    <row r="18" spans="1:15" s="263" customFormat="1" ht="38.25">
      <c r="A18" s="271"/>
      <c r="B18" s="271">
        <v>5</v>
      </c>
      <c r="C18" s="352" t="s">
        <v>135</v>
      </c>
      <c r="D18" s="264" t="s">
        <v>136</v>
      </c>
      <c r="E18" s="268">
        <v>10</v>
      </c>
      <c r="F18" s="269"/>
      <c r="G18" s="270"/>
      <c r="H18" s="269"/>
      <c r="I18" s="269"/>
      <c r="J18" s="269"/>
      <c r="K18" s="271"/>
      <c r="L18" s="264"/>
      <c r="M18" s="271"/>
      <c r="N18" s="271"/>
      <c r="O18" s="271" t="s">
        <v>15</v>
      </c>
    </row>
    <row r="19" spans="1:15" s="263" customFormat="1" ht="38.25">
      <c r="A19" s="271"/>
      <c r="B19" s="271">
        <v>6</v>
      </c>
      <c r="C19" s="352" t="s">
        <v>137</v>
      </c>
      <c r="D19" s="264" t="s">
        <v>138</v>
      </c>
      <c r="E19" s="268">
        <v>10</v>
      </c>
      <c r="F19" s="269"/>
      <c r="G19" s="270"/>
      <c r="H19" s="269"/>
      <c r="I19" s="269"/>
      <c r="J19" s="269"/>
      <c r="K19" s="271"/>
      <c r="L19" s="264"/>
      <c r="M19" s="271"/>
      <c r="N19" s="271"/>
      <c r="O19" s="271" t="s">
        <v>15</v>
      </c>
    </row>
    <row r="20" spans="1:18" s="355" customFormat="1" ht="29.25" customHeight="1">
      <c r="A20" s="351" t="s">
        <v>2</v>
      </c>
      <c r="B20" s="463" t="s">
        <v>188</v>
      </c>
      <c r="C20" s="463"/>
      <c r="D20" s="463"/>
      <c r="E20" s="463"/>
      <c r="F20" s="463"/>
      <c r="G20" s="463"/>
      <c r="H20" s="464"/>
      <c r="I20" s="365">
        <f>SUM(I6:I19)</f>
        <v>0</v>
      </c>
      <c r="J20" s="365">
        <f>SUM(J6:J19)</f>
        <v>0</v>
      </c>
      <c r="K20" s="465" t="s">
        <v>47</v>
      </c>
      <c r="L20" s="465"/>
      <c r="M20" s="353"/>
      <c r="N20" s="354"/>
      <c r="O20" s="354"/>
      <c r="P20" s="354"/>
      <c r="Q20" s="354"/>
      <c r="R20" s="354"/>
    </row>
    <row r="21" spans="1:18" s="355" customFormat="1" ht="29.25" customHeight="1">
      <c r="A21" s="356"/>
      <c r="B21" s="354"/>
      <c r="C21" s="354"/>
      <c r="D21" s="354"/>
      <c r="E21" s="354"/>
      <c r="F21" s="354"/>
      <c r="G21" s="354"/>
      <c r="H21" s="354"/>
      <c r="I21" s="357">
        <f>I20*0.3</f>
        <v>0</v>
      </c>
      <c r="J21" s="357">
        <f>J20*0.3</f>
        <v>0</v>
      </c>
      <c r="K21" s="465" t="s">
        <v>189</v>
      </c>
      <c r="L21" s="465"/>
      <c r="M21" s="354"/>
      <c r="N21" s="354"/>
      <c r="O21" s="354"/>
      <c r="P21" s="354"/>
      <c r="Q21" s="354"/>
      <c r="R21" s="354"/>
    </row>
    <row r="22" spans="1:18" s="355" customFormat="1" ht="29.25" customHeight="1">
      <c r="A22" s="356"/>
      <c r="B22" s="354"/>
      <c r="C22" s="354"/>
      <c r="D22" s="354"/>
      <c r="E22" s="354"/>
      <c r="F22" s="354"/>
      <c r="G22" s="354"/>
      <c r="H22" s="354"/>
      <c r="I22" s="357">
        <f>I20+I21</f>
        <v>0</v>
      </c>
      <c r="J22" s="357">
        <f>J20+J21</f>
        <v>0</v>
      </c>
      <c r="K22" s="465" t="s">
        <v>190</v>
      </c>
      <c r="L22" s="465"/>
      <c r="M22" s="354"/>
      <c r="N22" s="354"/>
      <c r="O22" s="354"/>
      <c r="P22" s="354"/>
      <c r="Q22" s="354"/>
      <c r="R22" s="354"/>
    </row>
    <row r="23" spans="5:13" s="263" customFormat="1" ht="12.75">
      <c r="E23" s="272"/>
      <c r="M23" s="274"/>
    </row>
    <row r="30" ht="12.75">
      <c r="E30" s="273"/>
    </row>
  </sheetData>
  <sheetProtection/>
  <mergeCells count="61">
    <mergeCell ref="A4:O4"/>
    <mergeCell ref="A6:A9"/>
    <mergeCell ref="B6:B9"/>
    <mergeCell ref="C6:C9"/>
    <mergeCell ref="E6:E9"/>
    <mergeCell ref="F6:F9"/>
    <mergeCell ref="G6:G9"/>
    <mergeCell ref="H6:H9"/>
    <mergeCell ref="I6:I9"/>
    <mergeCell ref="J6:J9"/>
    <mergeCell ref="O6:O9"/>
    <mergeCell ref="A10:A13"/>
    <mergeCell ref="B10:B13"/>
    <mergeCell ref="C10:C13"/>
    <mergeCell ref="E10:E13"/>
    <mergeCell ref="F10:F13"/>
    <mergeCell ref="I10:I13"/>
    <mergeCell ref="J10:J13"/>
    <mergeCell ref="K6:K9"/>
    <mergeCell ref="L6:L9"/>
    <mergeCell ref="A14:A15"/>
    <mergeCell ref="B14:B15"/>
    <mergeCell ref="C14:C15"/>
    <mergeCell ref="E14:E15"/>
    <mergeCell ref="F14:F15"/>
    <mergeCell ref="L14:L15"/>
    <mergeCell ref="M6:M9"/>
    <mergeCell ref="N6:N9"/>
    <mergeCell ref="G14:G15"/>
    <mergeCell ref="H14:H15"/>
    <mergeCell ref="G10:G13"/>
    <mergeCell ref="H10:H13"/>
    <mergeCell ref="J14:J15"/>
    <mergeCell ref="K14:K15"/>
    <mergeCell ref="I14:I15"/>
    <mergeCell ref="K10:K13"/>
    <mergeCell ref="O14:O15"/>
    <mergeCell ref="L10:L13"/>
    <mergeCell ref="L16:L17"/>
    <mergeCell ref="M16:M17"/>
    <mergeCell ref="A16:A17"/>
    <mergeCell ref="B16:B17"/>
    <mergeCell ref="C16:C17"/>
    <mergeCell ref="E16:E17"/>
    <mergeCell ref="F16:F17"/>
    <mergeCell ref="O10:O13"/>
    <mergeCell ref="B20:H20"/>
    <mergeCell ref="K20:L20"/>
    <mergeCell ref="K21:L21"/>
    <mergeCell ref="K22:L22"/>
    <mergeCell ref="N16:N17"/>
    <mergeCell ref="N10:N13"/>
    <mergeCell ref="M14:M15"/>
    <mergeCell ref="N14:N15"/>
    <mergeCell ref="M10:M13"/>
    <mergeCell ref="O16:O17"/>
    <mergeCell ref="H16:H17"/>
    <mergeCell ref="I16:I17"/>
    <mergeCell ref="J16:J17"/>
    <mergeCell ref="K16:K17"/>
    <mergeCell ref="G16:G1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O18"/>
  <sheetViews>
    <sheetView zoomScalePageLayoutView="0" workbookViewId="0" topLeftCell="A7">
      <selection activeCell="I17" sqref="I17"/>
    </sheetView>
  </sheetViews>
  <sheetFormatPr defaultColWidth="9.00390625" defaultRowHeight="12.75"/>
  <cols>
    <col min="1" max="1" width="7.75390625" style="0" customWidth="1"/>
    <col min="2" max="2" width="45.625" style="0" customWidth="1"/>
    <col min="8" max="8" width="15.00390625" style="0" customWidth="1"/>
    <col min="9" max="9" width="12.00390625" style="0" customWidth="1"/>
    <col min="10" max="10" width="11.375" style="0" customWidth="1"/>
    <col min="11" max="11" width="10.125" style="0" customWidth="1"/>
    <col min="12" max="12" width="14.125" style="0" customWidth="1"/>
    <col min="13" max="13" width="12.875" style="0" customWidth="1"/>
    <col min="14" max="14" width="12.75390625" style="0" customWidth="1"/>
  </cols>
  <sheetData>
    <row r="1" spans="1:15" ht="15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3" t="s">
        <v>180</v>
      </c>
      <c r="O1" s="223"/>
    </row>
    <row r="2" spans="1:15" ht="15">
      <c r="A2" s="222"/>
      <c r="B2" s="222"/>
      <c r="C2" s="222"/>
      <c r="D2" s="223" t="s">
        <v>181</v>
      </c>
      <c r="E2" s="223"/>
      <c r="F2" s="223"/>
      <c r="G2" s="222"/>
      <c r="H2" s="222"/>
      <c r="I2" s="222"/>
      <c r="J2" s="222"/>
      <c r="K2" s="222"/>
      <c r="L2" s="222"/>
      <c r="M2" s="222"/>
      <c r="N2" s="222"/>
      <c r="O2" s="222"/>
    </row>
    <row r="3" spans="1:15" ht="14.25">
      <c r="A3" s="261"/>
      <c r="B3" s="261"/>
      <c r="C3" s="261"/>
      <c r="D3" s="262"/>
      <c r="E3" s="262"/>
      <c r="F3" s="262"/>
      <c r="G3" s="261"/>
      <c r="H3" s="261"/>
      <c r="I3" s="261"/>
      <c r="J3" s="261"/>
      <c r="K3" s="261"/>
      <c r="L3" s="261"/>
      <c r="M3" s="261"/>
      <c r="N3" s="261"/>
      <c r="O3" s="222"/>
    </row>
    <row r="4" spans="1:14" ht="15">
      <c r="A4" s="492" t="s">
        <v>166</v>
      </c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</row>
    <row r="5" spans="1:14" ht="38.25">
      <c r="A5" s="82" t="s">
        <v>7</v>
      </c>
      <c r="B5" s="82" t="s">
        <v>4</v>
      </c>
      <c r="C5" s="82" t="s">
        <v>18</v>
      </c>
      <c r="D5" s="82" t="s">
        <v>40</v>
      </c>
      <c r="E5" s="82" t="s">
        <v>41</v>
      </c>
      <c r="F5" s="81" t="s">
        <v>19</v>
      </c>
      <c r="G5" s="81" t="s">
        <v>44</v>
      </c>
      <c r="H5" s="81" t="s">
        <v>3</v>
      </c>
      <c r="I5" s="83" t="s">
        <v>6</v>
      </c>
      <c r="J5" s="81" t="s">
        <v>5</v>
      </c>
      <c r="K5" s="81" t="s">
        <v>8</v>
      </c>
      <c r="L5" s="81" t="s">
        <v>39</v>
      </c>
      <c r="M5" s="81" t="s">
        <v>0</v>
      </c>
      <c r="N5" s="81" t="s">
        <v>1</v>
      </c>
    </row>
    <row r="6" spans="1:14" ht="70.5" customHeight="1">
      <c r="A6" s="39">
        <v>1</v>
      </c>
      <c r="B6" s="282" t="s">
        <v>139</v>
      </c>
      <c r="C6" s="39" t="s">
        <v>111</v>
      </c>
      <c r="D6" s="360">
        <v>2250</v>
      </c>
      <c r="E6" s="275"/>
      <c r="F6" s="276"/>
      <c r="G6" s="40"/>
      <c r="H6" s="40"/>
      <c r="I6" s="40"/>
      <c r="J6" s="277"/>
      <c r="K6" s="278"/>
      <c r="L6" s="279"/>
      <c r="M6" s="280"/>
      <c r="N6" s="39" t="s">
        <v>15</v>
      </c>
    </row>
    <row r="7" spans="1:14" ht="73.5" customHeight="1">
      <c r="A7" s="39">
        <v>2</v>
      </c>
      <c r="B7" s="282" t="s">
        <v>140</v>
      </c>
      <c r="C7" s="39" t="s">
        <v>111</v>
      </c>
      <c r="D7" s="360">
        <v>100</v>
      </c>
      <c r="E7" s="275"/>
      <c r="F7" s="276"/>
      <c r="G7" s="40"/>
      <c r="H7" s="40"/>
      <c r="I7" s="40"/>
      <c r="J7" s="277"/>
      <c r="K7" s="278"/>
      <c r="L7" s="279"/>
      <c r="M7" s="280"/>
      <c r="N7" s="39" t="s">
        <v>15</v>
      </c>
    </row>
    <row r="8" spans="1:14" ht="38.25">
      <c r="A8" s="39">
        <v>3</v>
      </c>
      <c r="B8" s="282" t="s">
        <v>141</v>
      </c>
      <c r="C8" s="39" t="s">
        <v>111</v>
      </c>
      <c r="D8" s="360">
        <v>8640</v>
      </c>
      <c r="E8" s="275"/>
      <c r="F8" s="276"/>
      <c r="G8" s="40"/>
      <c r="H8" s="40"/>
      <c r="I8" s="40"/>
      <c r="J8" s="277"/>
      <c r="K8" s="278"/>
      <c r="L8" s="279"/>
      <c r="M8" s="280"/>
      <c r="N8" s="39" t="s">
        <v>15</v>
      </c>
    </row>
    <row r="9" spans="1:14" ht="38.25">
      <c r="A9" s="39">
        <v>4</v>
      </c>
      <c r="B9" s="282" t="s">
        <v>142</v>
      </c>
      <c r="C9" s="39" t="s">
        <v>111</v>
      </c>
      <c r="D9" s="360">
        <v>70</v>
      </c>
      <c r="E9" s="275"/>
      <c r="F9" s="276"/>
      <c r="G9" s="40"/>
      <c r="H9" s="40"/>
      <c r="I9" s="40"/>
      <c r="J9" s="277"/>
      <c r="K9" s="278"/>
      <c r="L9" s="279"/>
      <c r="M9" s="280"/>
      <c r="N9" s="39" t="s">
        <v>15</v>
      </c>
    </row>
    <row r="10" spans="1:14" ht="25.5">
      <c r="A10" s="39">
        <v>5</v>
      </c>
      <c r="B10" s="282" t="s">
        <v>143</v>
      </c>
      <c r="C10" s="39" t="s">
        <v>111</v>
      </c>
      <c r="D10" s="360">
        <v>5</v>
      </c>
      <c r="E10" s="275"/>
      <c r="F10" s="276"/>
      <c r="G10" s="40"/>
      <c r="H10" s="40"/>
      <c r="I10" s="40"/>
      <c r="J10" s="277"/>
      <c r="K10" s="278"/>
      <c r="L10" s="279"/>
      <c r="M10" s="280"/>
      <c r="N10" s="39" t="s">
        <v>15</v>
      </c>
    </row>
    <row r="11" spans="1:14" ht="51">
      <c r="A11" s="39">
        <v>6</v>
      </c>
      <c r="B11" s="282" t="s">
        <v>144</v>
      </c>
      <c r="C11" s="39" t="s">
        <v>111</v>
      </c>
      <c r="D11" s="360">
        <v>5</v>
      </c>
      <c r="E11" s="275"/>
      <c r="F11" s="276"/>
      <c r="G11" s="40"/>
      <c r="H11" s="40"/>
      <c r="I11" s="40"/>
      <c r="J11" s="277"/>
      <c r="K11" s="278"/>
      <c r="L11" s="279"/>
      <c r="M11" s="280"/>
      <c r="N11" s="39" t="s">
        <v>15</v>
      </c>
    </row>
    <row r="12" spans="1:14" ht="25.5">
      <c r="A12" s="39">
        <v>7</v>
      </c>
      <c r="B12" s="282" t="s">
        <v>145</v>
      </c>
      <c r="C12" s="39" t="s">
        <v>111</v>
      </c>
      <c r="D12" s="360">
        <v>400</v>
      </c>
      <c r="E12" s="275"/>
      <c r="F12" s="276"/>
      <c r="G12" s="40"/>
      <c r="H12" s="40"/>
      <c r="I12" s="40"/>
      <c r="J12" s="277"/>
      <c r="K12" s="278"/>
      <c r="L12" s="279"/>
      <c r="M12" s="280"/>
      <c r="N12" s="39" t="s">
        <v>15</v>
      </c>
    </row>
    <row r="13" spans="1:14" ht="38.25">
      <c r="A13" s="39">
        <v>8</v>
      </c>
      <c r="B13" s="282" t="s">
        <v>146</v>
      </c>
      <c r="C13" s="39" t="s">
        <v>111</v>
      </c>
      <c r="D13" s="360">
        <v>10</v>
      </c>
      <c r="E13" s="275"/>
      <c r="F13" s="276"/>
      <c r="G13" s="40"/>
      <c r="H13" s="40"/>
      <c r="I13" s="40"/>
      <c r="J13" s="277"/>
      <c r="K13" s="278"/>
      <c r="L13" s="279"/>
      <c r="M13" s="280"/>
      <c r="N13" s="39" t="s">
        <v>15</v>
      </c>
    </row>
    <row r="14" spans="1:14" ht="63.75">
      <c r="A14" s="39">
        <v>9</v>
      </c>
      <c r="B14" s="282" t="s">
        <v>147</v>
      </c>
      <c r="C14" s="39" t="s">
        <v>111</v>
      </c>
      <c r="D14" s="360">
        <v>16</v>
      </c>
      <c r="E14" s="275"/>
      <c r="F14" s="276"/>
      <c r="G14" s="40"/>
      <c r="H14" s="40"/>
      <c r="I14" s="40"/>
      <c r="J14" s="277"/>
      <c r="K14" s="278"/>
      <c r="L14" s="279"/>
      <c r="M14" s="280"/>
      <c r="N14" s="39" t="s">
        <v>15</v>
      </c>
    </row>
    <row r="15" spans="1:14" ht="34.5" customHeight="1">
      <c r="A15" s="378" t="s">
        <v>188</v>
      </c>
      <c r="B15" s="379"/>
      <c r="C15" s="379"/>
      <c r="D15" s="379"/>
      <c r="E15" s="379"/>
      <c r="F15" s="379"/>
      <c r="G15" s="380"/>
      <c r="H15" s="76">
        <f>ROUND(SUM(H6:H14),2)</f>
        <v>0</v>
      </c>
      <c r="I15" s="76">
        <f>ROUND(H15*1.08,2)</f>
        <v>0</v>
      </c>
      <c r="J15" s="445" t="s">
        <v>47</v>
      </c>
      <c r="K15" s="445"/>
      <c r="L15" s="445"/>
      <c r="M15" s="445"/>
      <c r="N15" s="445"/>
    </row>
    <row r="16" spans="1:14" ht="34.5" customHeight="1">
      <c r="A16" s="254"/>
      <c r="B16" s="254"/>
      <c r="C16" s="254"/>
      <c r="D16" s="254"/>
      <c r="E16" s="62"/>
      <c r="F16" s="62"/>
      <c r="G16" s="62"/>
      <c r="H16" s="75">
        <f>ROUND(H15*0.3,2)</f>
        <v>0</v>
      </c>
      <c r="I16" s="75">
        <f>ROUND(H16*1.08,2)</f>
        <v>0</v>
      </c>
      <c r="J16" s="384" t="s">
        <v>189</v>
      </c>
      <c r="K16" s="384"/>
      <c r="L16" s="384"/>
      <c r="M16" s="384"/>
      <c r="N16" s="384"/>
    </row>
    <row r="17" spans="1:14" ht="34.5" customHeight="1">
      <c r="A17" s="254"/>
      <c r="B17" s="254"/>
      <c r="C17" s="254"/>
      <c r="D17" s="254"/>
      <c r="E17" s="254"/>
      <c r="F17" s="254"/>
      <c r="G17" s="254"/>
      <c r="H17" s="75">
        <f>ROUND(H15+H16,2)</f>
        <v>0</v>
      </c>
      <c r="I17" s="75">
        <f>ROUND(H17*1.08,2)</f>
        <v>0</v>
      </c>
      <c r="J17" s="384" t="s">
        <v>190</v>
      </c>
      <c r="K17" s="384"/>
      <c r="L17" s="384"/>
      <c r="M17" s="384"/>
      <c r="N17" s="384"/>
    </row>
    <row r="18" spans="1:14" ht="12.75">
      <c r="A18" s="254"/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</row>
  </sheetData>
  <sheetProtection/>
  <mergeCells count="5">
    <mergeCell ref="A15:G15"/>
    <mergeCell ref="J15:N15"/>
    <mergeCell ref="J16:N16"/>
    <mergeCell ref="J17:N17"/>
    <mergeCell ref="A4:N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4" sqref="A4:O4"/>
    </sheetView>
  </sheetViews>
  <sheetFormatPr defaultColWidth="9.00390625" defaultRowHeight="12.75"/>
  <cols>
    <col min="1" max="1" width="4.25390625" style="0" customWidth="1"/>
    <col min="2" max="2" width="49.375" style="0" customWidth="1"/>
    <col min="3" max="3" width="19.375" style="0" customWidth="1"/>
    <col min="4" max="4" width="12.375" style="0" customWidth="1"/>
    <col min="5" max="5" width="13.625" style="0" customWidth="1"/>
    <col min="6" max="6" width="11.00390625" style="0" customWidth="1"/>
    <col min="7" max="7" width="5.125" style="0" customWidth="1"/>
    <col min="8" max="9" width="11.25390625" style="0" customWidth="1"/>
    <col min="10" max="10" width="11.875" style="0" customWidth="1"/>
    <col min="11" max="11" width="12.00390625" style="0" customWidth="1"/>
    <col min="12" max="12" width="10.75390625" style="0" customWidth="1"/>
    <col min="13" max="13" width="12.75390625" style="0" customWidth="1"/>
    <col min="14" max="14" width="11.875" style="0" customWidth="1"/>
    <col min="15" max="15" width="13.625" style="0" customWidth="1"/>
  </cols>
  <sheetData>
    <row r="1" spans="1:15" ht="15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3" t="s">
        <v>180</v>
      </c>
      <c r="O1" s="223"/>
    </row>
    <row r="2" spans="1:15" ht="15">
      <c r="A2" s="222"/>
      <c r="B2" s="222"/>
      <c r="C2" s="222"/>
      <c r="D2" s="223" t="s">
        <v>181</v>
      </c>
      <c r="E2" s="223"/>
      <c r="F2" s="223"/>
      <c r="G2" s="222"/>
      <c r="H2" s="222"/>
      <c r="I2" s="222"/>
      <c r="J2" s="222"/>
      <c r="K2" s="222"/>
      <c r="L2" s="222"/>
      <c r="M2" s="222"/>
      <c r="N2" s="222"/>
      <c r="O2" s="222"/>
    </row>
    <row r="3" spans="1:15" ht="15">
      <c r="A3" s="222"/>
      <c r="B3" s="222"/>
      <c r="C3" s="222"/>
      <c r="D3" s="223"/>
      <c r="E3" s="223"/>
      <c r="F3" s="223"/>
      <c r="G3" s="222"/>
      <c r="H3" s="222"/>
      <c r="I3" s="222"/>
      <c r="J3" s="222"/>
      <c r="K3" s="222"/>
      <c r="L3" s="222"/>
      <c r="M3" s="222"/>
      <c r="N3" s="222"/>
      <c r="O3" s="222"/>
    </row>
    <row r="4" spans="1:15" ht="15">
      <c r="A4" s="371" t="s">
        <v>182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</row>
    <row r="5" spans="1:15" ht="63.75">
      <c r="A5" s="81" t="s">
        <v>7</v>
      </c>
      <c r="B5" s="81" t="s">
        <v>4</v>
      </c>
      <c r="C5" s="81" t="s">
        <v>9</v>
      </c>
      <c r="D5" s="81" t="s">
        <v>18</v>
      </c>
      <c r="E5" s="81" t="s">
        <v>40</v>
      </c>
      <c r="F5" s="82" t="s">
        <v>41</v>
      </c>
      <c r="G5" s="81" t="s">
        <v>19</v>
      </c>
      <c r="H5" s="81" t="s">
        <v>44</v>
      </c>
      <c r="I5" s="81" t="s">
        <v>3</v>
      </c>
      <c r="J5" s="83" t="s">
        <v>6</v>
      </c>
      <c r="K5" s="81" t="s">
        <v>5</v>
      </c>
      <c r="L5" s="81" t="s">
        <v>8</v>
      </c>
      <c r="M5" s="81" t="s">
        <v>39</v>
      </c>
      <c r="N5" s="81" t="s">
        <v>0</v>
      </c>
      <c r="O5" s="81" t="s">
        <v>1</v>
      </c>
    </row>
    <row r="6" spans="1:15" ht="25.5" customHeight="1">
      <c r="A6" s="224">
        <v>1</v>
      </c>
      <c r="B6" s="494" t="s">
        <v>183</v>
      </c>
      <c r="C6" s="202" t="s">
        <v>184</v>
      </c>
      <c r="D6" s="202" t="s">
        <v>14</v>
      </c>
      <c r="E6" s="225">
        <v>800</v>
      </c>
      <c r="F6" s="226"/>
      <c r="G6" s="202"/>
      <c r="H6" s="226"/>
      <c r="I6" s="227"/>
      <c r="J6" s="227"/>
      <c r="K6" s="228"/>
      <c r="L6" s="228"/>
      <c r="M6" s="228"/>
      <c r="N6" s="228"/>
      <c r="O6" s="495" t="s">
        <v>179</v>
      </c>
    </row>
    <row r="7" spans="1:15" ht="25.5" customHeight="1">
      <c r="A7" s="224">
        <v>2</v>
      </c>
      <c r="B7" s="494"/>
      <c r="C7" s="202" t="s">
        <v>185</v>
      </c>
      <c r="D7" s="202" t="s">
        <v>14</v>
      </c>
      <c r="E7" s="225">
        <v>1200</v>
      </c>
      <c r="F7" s="226"/>
      <c r="G7" s="202"/>
      <c r="H7" s="226"/>
      <c r="I7" s="227"/>
      <c r="J7" s="227"/>
      <c r="K7" s="228"/>
      <c r="L7" s="228"/>
      <c r="M7" s="228"/>
      <c r="N7" s="228"/>
      <c r="O7" s="496"/>
    </row>
    <row r="8" spans="1:15" ht="25.5" customHeight="1">
      <c r="A8" s="224">
        <v>3</v>
      </c>
      <c r="B8" s="494"/>
      <c r="C8" s="202" t="s">
        <v>10</v>
      </c>
      <c r="D8" s="202" t="s">
        <v>14</v>
      </c>
      <c r="E8" s="225">
        <v>2200</v>
      </c>
      <c r="F8" s="226"/>
      <c r="G8" s="202"/>
      <c r="H8" s="226"/>
      <c r="I8" s="227"/>
      <c r="J8" s="227"/>
      <c r="K8" s="228"/>
      <c r="L8" s="228"/>
      <c r="M8" s="228"/>
      <c r="N8" s="228"/>
      <c r="O8" s="496"/>
    </row>
    <row r="9" spans="1:15" ht="25.5" customHeight="1">
      <c r="A9" s="224">
        <v>4</v>
      </c>
      <c r="B9" s="494"/>
      <c r="C9" s="202" t="s">
        <v>186</v>
      </c>
      <c r="D9" s="202" t="s">
        <v>14</v>
      </c>
      <c r="E9" s="225">
        <v>2000</v>
      </c>
      <c r="F9" s="226"/>
      <c r="G9" s="202"/>
      <c r="H9" s="226"/>
      <c r="I9" s="227"/>
      <c r="J9" s="227"/>
      <c r="K9" s="228"/>
      <c r="L9" s="228"/>
      <c r="M9" s="228"/>
      <c r="N9" s="228"/>
      <c r="O9" s="496"/>
    </row>
    <row r="10" spans="1:15" ht="25.5" customHeight="1">
      <c r="A10" s="224">
        <v>5</v>
      </c>
      <c r="B10" s="494"/>
      <c r="C10" s="202" t="s">
        <v>187</v>
      </c>
      <c r="D10" s="202" t="s">
        <v>14</v>
      </c>
      <c r="E10" s="225">
        <v>6000</v>
      </c>
      <c r="F10" s="226"/>
      <c r="G10" s="202"/>
      <c r="H10" s="226"/>
      <c r="I10" s="227"/>
      <c r="J10" s="227"/>
      <c r="K10" s="228"/>
      <c r="L10" s="228"/>
      <c r="M10" s="228"/>
      <c r="N10" s="228"/>
      <c r="O10" s="496"/>
    </row>
    <row r="11" spans="1:15" ht="25.5" customHeight="1">
      <c r="A11" s="224">
        <v>6</v>
      </c>
      <c r="B11" s="494"/>
      <c r="C11" s="202" t="s">
        <v>12</v>
      </c>
      <c r="D11" s="202" t="s">
        <v>14</v>
      </c>
      <c r="E11" s="225">
        <v>5600</v>
      </c>
      <c r="F11" s="226"/>
      <c r="G11" s="202"/>
      <c r="H11" s="226"/>
      <c r="I11" s="227"/>
      <c r="J11" s="227"/>
      <c r="K11" s="228"/>
      <c r="L11" s="228"/>
      <c r="M11" s="228"/>
      <c r="N11" s="228"/>
      <c r="O11" s="497"/>
    </row>
    <row r="12" spans="1:15" ht="30" customHeight="1">
      <c r="A12" s="229"/>
      <c r="B12" s="498" t="s">
        <v>188</v>
      </c>
      <c r="C12" s="499"/>
      <c r="D12" s="499"/>
      <c r="E12" s="499"/>
      <c r="F12" s="499"/>
      <c r="G12" s="499"/>
      <c r="H12" s="500"/>
      <c r="I12" s="366">
        <f>ROUND(SUM(I6:I11),2)</f>
        <v>0</v>
      </c>
      <c r="J12" s="366">
        <f>ROUND(I12*1.08,2)</f>
        <v>0</v>
      </c>
      <c r="K12" s="501" t="s">
        <v>47</v>
      </c>
      <c r="L12" s="501"/>
      <c r="M12" s="501"/>
      <c r="N12" s="501"/>
      <c r="O12" s="230"/>
    </row>
    <row r="13" spans="1:15" ht="30" customHeight="1">
      <c r="A13" s="231"/>
      <c r="B13" s="232"/>
      <c r="C13" s="233"/>
      <c r="D13" s="233"/>
      <c r="E13" s="234"/>
      <c r="F13" s="233"/>
      <c r="G13" s="233"/>
      <c r="H13" s="233"/>
      <c r="I13" s="366">
        <f>ROUND(I12*0.3,2)</f>
        <v>0</v>
      </c>
      <c r="J13" s="366">
        <f>ROUND(I13*1.08,2)</f>
        <v>0</v>
      </c>
      <c r="K13" s="441" t="s">
        <v>189</v>
      </c>
      <c r="L13" s="493"/>
      <c r="M13" s="493"/>
      <c r="N13" s="442"/>
      <c r="O13" s="233"/>
    </row>
    <row r="14" spans="1:15" ht="30" customHeight="1">
      <c r="A14" s="231"/>
      <c r="B14" s="232"/>
      <c r="C14" s="233"/>
      <c r="D14" s="233"/>
      <c r="E14" s="233"/>
      <c r="F14" s="233"/>
      <c r="G14" s="233"/>
      <c r="H14" s="233"/>
      <c r="I14" s="366">
        <f>ROUND(SUM(I12:I13),2)</f>
        <v>0</v>
      </c>
      <c r="J14" s="366">
        <f>ROUND(I14*1.08,2)</f>
        <v>0</v>
      </c>
      <c r="K14" s="441" t="s">
        <v>190</v>
      </c>
      <c r="L14" s="493"/>
      <c r="M14" s="493"/>
      <c r="N14" s="442"/>
      <c r="O14" s="233"/>
    </row>
    <row r="15" ht="12.75">
      <c r="O15" s="88"/>
    </row>
    <row r="19" ht="12.75">
      <c r="J19" s="92"/>
    </row>
  </sheetData>
  <sheetProtection/>
  <mergeCells count="7">
    <mergeCell ref="K14:N14"/>
    <mergeCell ref="A4:O4"/>
    <mergeCell ref="B6:B11"/>
    <mergeCell ref="O6:O11"/>
    <mergeCell ref="B12:H12"/>
    <mergeCell ref="K12:N12"/>
    <mergeCell ref="K13:N1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A4" sqref="A4:O4"/>
    </sheetView>
  </sheetViews>
  <sheetFormatPr defaultColWidth="9.00390625" defaultRowHeight="12.75"/>
  <cols>
    <col min="1" max="1" width="4.25390625" style="0" customWidth="1"/>
    <col min="2" max="2" width="49.375" style="0" customWidth="1"/>
    <col min="3" max="3" width="19.375" style="0" customWidth="1"/>
    <col min="4" max="4" width="11.00390625" style="0" customWidth="1"/>
    <col min="5" max="5" width="14.00390625" style="0" customWidth="1"/>
    <col min="6" max="6" width="11.25390625" style="0" customWidth="1"/>
    <col min="7" max="7" width="5.125" style="0" customWidth="1"/>
    <col min="8" max="9" width="11.25390625" style="0" customWidth="1"/>
    <col min="10" max="10" width="11.875" style="0" customWidth="1"/>
    <col min="11" max="11" width="12.00390625" style="0" customWidth="1"/>
    <col min="12" max="12" width="10.75390625" style="0" customWidth="1"/>
    <col min="13" max="13" width="12.25390625" style="0" customWidth="1"/>
    <col min="14" max="14" width="12.00390625" style="0" customWidth="1"/>
    <col min="15" max="15" width="12.25390625" style="0" customWidth="1"/>
  </cols>
  <sheetData>
    <row r="1" spans="1:15" ht="15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3" t="s">
        <v>180</v>
      </c>
      <c r="O1" s="223"/>
    </row>
    <row r="2" spans="1:15" ht="15">
      <c r="A2" s="222"/>
      <c r="B2" s="222"/>
      <c r="C2" s="222"/>
      <c r="D2" s="223" t="s">
        <v>181</v>
      </c>
      <c r="E2" s="223"/>
      <c r="F2" s="223"/>
      <c r="G2" s="222"/>
      <c r="H2" s="222"/>
      <c r="I2" s="222"/>
      <c r="J2" s="222"/>
      <c r="K2" s="222"/>
      <c r="L2" s="222"/>
      <c r="M2" s="222"/>
      <c r="N2" s="222"/>
      <c r="O2" s="222"/>
    </row>
    <row r="3" spans="1:15" ht="15">
      <c r="A3" s="222"/>
      <c r="B3" s="222"/>
      <c r="C3" s="222"/>
      <c r="D3" s="223"/>
      <c r="E3" s="223"/>
      <c r="F3" s="223"/>
      <c r="G3" s="222"/>
      <c r="H3" s="222"/>
      <c r="I3" s="222"/>
      <c r="J3" s="222"/>
      <c r="K3" s="222"/>
      <c r="L3" s="222"/>
      <c r="M3" s="222"/>
      <c r="N3" s="222"/>
      <c r="O3" s="222"/>
    </row>
    <row r="4" spans="1:15" ht="15">
      <c r="A4" s="502" t="s">
        <v>195</v>
      </c>
      <c r="B4" s="503"/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4"/>
    </row>
    <row r="5" spans="1:15" ht="51">
      <c r="A5" s="81" t="s">
        <v>7</v>
      </c>
      <c r="B5" s="81" t="s">
        <v>4</v>
      </c>
      <c r="C5" s="81" t="s">
        <v>9</v>
      </c>
      <c r="D5" s="81" t="s">
        <v>18</v>
      </c>
      <c r="E5" s="81" t="s">
        <v>40</v>
      </c>
      <c r="F5" s="82" t="s">
        <v>41</v>
      </c>
      <c r="G5" s="81" t="s">
        <v>19</v>
      </c>
      <c r="H5" s="81" t="s">
        <v>44</v>
      </c>
      <c r="I5" s="81" t="s">
        <v>3</v>
      </c>
      <c r="J5" s="83" t="s">
        <v>6</v>
      </c>
      <c r="K5" s="81" t="s">
        <v>5</v>
      </c>
      <c r="L5" s="81" t="s">
        <v>8</v>
      </c>
      <c r="M5" s="81" t="s">
        <v>39</v>
      </c>
      <c r="N5" s="81" t="s">
        <v>0</v>
      </c>
      <c r="O5" s="81" t="s">
        <v>1</v>
      </c>
    </row>
    <row r="6" spans="1:15" ht="54.75" customHeight="1">
      <c r="A6" s="2">
        <v>1</v>
      </c>
      <c r="B6" s="283" t="s">
        <v>196</v>
      </c>
      <c r="C6" s="12" t="s">
        <v>197</v>
      </c>
      <c r="D6" s="8" t="s">
        <v>102</v>
      </c>
      <c r="E6" s="284">
        <v>60</v>
      </c>
      <c r="F6" s="12"/>
      <c r="G6" s="8"/>
      <c r="H6" s="12"/>
      <c r="I6" s="74"/>
      <c r="J6" s="74"/>
      <c r="K6" s="2"/>
      <c r="L6" s="2"/>
      <c r="M6" s="2"/>
      <c r="N6" s="2"/>
      <c r="O6" s="285">
        <v>2</v>
      </c>
    </row>
    <row r="7" spans="1:15" ht="46.5" customHeight="1">
      <c r="A7" s="2">
        <v>2</v>
      </c>
      <c r="B7" s="505" t="s">
        <v>198</v>
      </c>
      <c r="C7" s="12" t="s">
        <v>199</v>
      </c>
      <c r="D7" s="8" t="s">
        <v>102</v>
      </c>
      <c r="E7" s="284">
        <v>90</v>
      </c>
      <c r="F7" s="12"/>
      <c r="G7" s="8"/>
      <c r="H7" s="12"/>
      <c r="I7" s="74"/>
      <c r="J7" s="74"/>
      <c r="K7" s="2"/>
      <c r="L7" s="2"/>
      <c r="M7" s="2"/>
      <c r="N7" s="2"/>
      <c r="O7" s="508" t="s">
        <v>178</v>
      </c>
    </row>
    <row r="8" spans="1:15" ht="46.5" customHeight="1">
      <c r="A8" s="2">
        <v>3</v>
      </c>
      <c r="B8" s="506"/>
      <c r="C8" s="12" t="s">
        <v>200</v>
      </c>
      <c r="D8" s="8" t="s">
        <v>102</v>
      </c>
      <c r="E8" s="284">
        <v>100</v>
      </c>
      <c r="F8" s="12"/>
      <c r="G8" s="8"/>
      <c r="H8" s="12"/>
      <c r="I8" s="74"/>
      <c r="J8" s="74"/>
      <c r="K8" s="2"/>
      <c r="L8" s="2"/>
      <c r="M8" s="2"/>
      <c r="N8" s="2"/>
      <c r="O8" s="509"/>
    </row>
    <row r="9" spans="1:15" ht="46.5" customHeight="1">
      <c r="A9" s="2">
        <v>4</v>
      </c>
      <c r="B9" s="506"/>
      <c r="C9" s="12" t="s">
        <v>201</v>
      </c>
      <c r="D9" s="8" t="s">
        <v>102</v>
      </c>
      <c r="E9" s="284">
        <v>350</v>
      </c>
      <c r="F9" s="12"/>
      <c r="G9" s="8"/>
      <c r="H9" s="12"/>
      <c r="I9" s="74"/>
      <c r="J9" s="74"/>
      <c r="K9" s="2"/>
      <c r="L9" s="2"/>
      <c r="M9" s="2"/>
      <c r="N9" s="2"/>
      <c r="O9" s="509"/>
    </row>
    <row r="10" spans="1:15" ht="46.5" customHeight="1">
      <c r="A10" s="2">
        <v>5</v>
      </c>
      <c r="B10" s="506"/>
      <c r="C10" s="12" t="s">
        <v>202</v>
      </c>
      <c r="D10" s="8" t="s">
        <v>102</v>
      </c>
      <c r="E10" s="284">
        <v>350</v>
      </c>
      <c r="F10" s="12"/>
      <c r="G10" s="8"/>
      <c r="H10" s="12"/>
      <c r="I10" s="74"/>
      <c r="J10" s="74"/>
      <c r="K10" s="2"/>
      <c r="L10" s="2"/>
      <c r="M10" s="2"/>
      <c r="N10" s="2"/>
      <c r="O10" s="509"/>
    </row>
    <row r="11" spans="1:15" ht="46.5" customHeight="1">
      <c r="A11" s="2">
        <v>6</v>
      </c>
      <c r="B11" s="507"/>
      <c r="C11" s="12" t="s">
        <v>203</v>
      </c>
      <c r="D11" s="8" t="s">
        <v>102</v>
      </c>
      <c r="E11" s="284">
        <v>20</v>
      </c>
      <c r="F11" s="12"/>
      <c r="G11" s="8"/>
      <c r="H11" s="12"/>
      <c r="I11" s="74"/>
      <c r="J11" s="74"/>
      <c r="K11" s="2"/>
      <c r="L11" s="2"/>
      <c r="M11" s="2"/>
      <c r="N11" s="2"/>
      <c r="O11" s="510"/>
    </row>
    <row r="12" spans="1:15" ht="37.5" customHeight="1">
      <c r="A12" s="2">
        <v>7</v>
      </c>
      <c r="B12" s="283" t="s">
        <v>204</v>
      </c>
      <c r="C12" s="12" t="s">
        <v>205</v>
      </c>
      <c r="D12" s="8" t="s">
        <v>102</v>
      </c>
      <c r="E12" s="284">
        <v>100</v>
      </c>
      <c r="F12" s="12"/>
      <c r="G12" s="8"/>
      <c r="H12" s="12"/>
      <c r="I12" s="74"/>
      <c r="J12" s="74"/>
      <c r="K12" s="2"/>
      <c r="L12" s="2"/>
      <c r="M12" s="2"/>
      <c r="N12" s="2"/>
      <c r="O12" s="285">
        <v>2</v>
      </c>
    </row>
    <row r="13" spans="1:15" ht="30" customHeight="1">
      <c r="A13" s="286"/>
      <c r="B13" s="511" t="s">
        <v>188</v>
      </c>
      <c r="C13" s="512"/>
      <c r="D13" s="512"/>
      <c r="E13" s="512"/>
      <c r="F13" s="512"/>
      <c r="G13" s="512"/>
      <c r="H13" s="513"/>
      <c r="I13" s="74">
        <f>ROUND(SUM(I6:I12),2)</f>
        <v>0</v>
      </c>
      <c r="J13" s="74">
        <f>ROUND(I13*1.05,2)</f>
        <v>0</v>
      </c>
      <c r="K13" s="501" t="s">
        <v>47</v>
      </c>
      <c r="L13" s="501"/>
      <c r="M13" s="501"/>
      <c r="N13" s="501"/>
      <c r="O13" s="13"/>
    </row>
    <row r="14" spans="1:15" ht="30" customHeight="1">
      <c r="A14" s="13"/>
      <c r="B14" s="37"/>
      <c r="C14" s="14"/>
      <c r="D14" s="38"/>
      <c r="E14" s="38"/>
      <c r="F14" s="4"/>
      <c r="G14" s="38"/>
      <c r="H14" s="14"/>
      <c r="I14" s="74">
        <f>ROUND(I13*0.3,2)</f>
        <v>0</v>
      </c>
      <c r="J14" s="74">
        <f>ROUND(I14*1.05,2)</f>
        <v>0</v>
      </c>
      <c r="K14" s="441" t="s">
        <v>189</v>
      </c>
      <c r="L14" s="493"/>
      <c r="M14" s="493"/>
      <c r="N14" s="442"/>
      <c r="O14" s="13"/>
    </row>
    <row r="15" spans="1:15" ht="30" customHeight="1">
      <c r="A15" s="15"/>
      <c r="B15" s="4"/>
      <c r="C15" s="10"/>
      <c r="D15" s="10"/>
      <c r="E15" s="10"/>
      <c r="F15" s="17"/>
      <c r="G15" s="10"/>
      <c r="H15" s="10"/>
      <c r="I15" s="76">
        <f>ROUND(SUM(I13:I14),2)</f>
        <v>0</v>
      </c>
      <c r="J15" s="76">
        <f>ROUND(I15*1.05,2)</f>
        <v>0</v>
      </c>
      <c r="K15" s="441" t="s">
        <v>190</v>
      </c>
      <c r="L15" s="493"/>
      <c r="M15" s="493"/>
      <c r="N15" s="442"/>
      <c r="O15" s="10"/>
    </row>
  </sheetData>
  <sheetProtection/>
  <mergeCells count="7">
    <mergeCell ref="K15:N15"/>
    <mergeCell ref="A4:O4"/>
    <mergeCell ref="B7:B11"/>
    <mergeCell ref="O7:O11"/>
    <mergeCell ref="B13:H13"/>
    <mergeCell ref="K13:N13"/>
    <mergeCell ref="K14:N1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S16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4.25390625" style="0" customWidth="1"/>
    <col min="2" max="2" width="49.375" style="0" customWidth="1"/>
    <col min="3" max="3" width="15.75390625" style="0" customWidth="1"/>
    <col min="4" max="4" width="13.625" style="0" customWidth="1"/>
    <col min="5" max="5" width="13.75390625" style="0" customWidth="1"/>
    <col min="6" max="6" width="11.125" style="0" customWidth="1"/>
    <col min="7" max="7" width="5.125" style="0" customWidth="1"/>
    <col min="8" max="9" width="11.25390625" style="0" customWidth="1"/>
    <col min="10" max="10" width="11.875" style="0" customWidth="1"/>
    <col min="11" max="11" width="13.375" style="0" customWidth="1"/>
    <col min="12" max="12" width="10.75390625" style="0" customWidth="1"/>
    <col min="13" max="13" width="12.625" style="0" customWidth="1"/>
    <col min="14" max="14" width="11.875" style="0" customWidth="1"/>
    <col min="15" max="15" width="12.375" style="0" customWidth="1"/>
    <col min="18" max="18" width="12.75390625" style="0" customWidth="1"/>
    <col min="19" max="19" width="12.25390625" style="0" customWidth="1"/>
  </cols>
  <sheetData>
    <row r="1" spans="1:15" ht="15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3" t="s">
        <v>180</v>
      </c>
      <c r="O1" s="223"/>
    </row>
    <row r="2" spans="1:15" ht="15">
      <c r="A2" s="222"/>
      <c r="B2" s="222"/>
      <c r="C2" s="222"/>
      <c r="D2" s="223" t="s">
        <v>181</v>
      </c>
      <c r="E2" s="223"/>
      <c r="F2" s="223"/>
      <c r="G2" s="222"/>
      <c r="H2" s="222"/>
      <c r="I2" s="222"/>
      <c r="J2" s="222"/>
      <c r="K2" s="222"/>
      <c r="L2" s="222"/>
      <c r="M2" s="222"/>
      <c r="N2" s="222"/>
      <c r="O2" s="222"/>
    </row>
    <row r="3" spans="1:15" ht="15">
      <c r="A3" s="222"/>
      <c r="B3" s="222"/>
      <c r="C3" s="222"/>
      <c r="D3" s="223"/>
      <c r="E3" s="223"/>
      <c r="F3" s="223"/>
      <c r="G3" s="222"/>
      <c r="H3" s="222"/>
      <c r="I3" s="222"/>
      <c r="J3" s="222"/>
      <c r="K3" s="222"/>
      <c r="L3" s="222"/>
      <c r="M3" s="222"/>
      <c r="N3" s="222"/>
      <c r="O3" s="222"/>
    </row>
    <row r="4" spans="1:15" s="189" customFormat="1" ht="15">
      <c r="A4" s="381" t="s">
        <v>154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3"/>
    </row>
    <row r="5" spans="1:19" s="189" customFormat="1" ht="63.75">
      <c r="A5" s="81" t="s">
        <v>7</v>
      </c>
      <c r="B5" s="81" t="s">
        <v>4</v>
      </c>
      <c r="C5" s="81" t="s">
        <v>9</v>
      </c>
      <c r="D5" s="81" t="s">
        <v>18</v>
      </c>
      <c r="E5" s="81" t="s">
        <v>40</v>
      </c>
      <c r="F5" s="82" t="s">
        <v>41</v>
      </c>
      <c r="G5" s="81" t="s">
        <v>19</v>
      </c>
      <c r="H5" s="81" t="s">
        <v>44</v>
      </c>
      <c r="I5" s="81" t="s">
        <v>3</v>
      </c>
      <c r="J5" s="83" t="s">
        <v>6</v>
      </c>
      <c r="K5" s="81" t="s">
        <v>5</v>
      </c>
      <c r="L5" s="81" t="s">
        <v>8</v>
      </c>
      <c r="M5" s="81" t="s">
        <v>39</v>
      </c>
      <c r="N5" s="81" t="s">
        <v>0</v>
      </c>
      <c r="O5" s="81" t="s">
        <v>1</v>
      </c>
      <c r="P5" s="159"/>
      <c r="Q5" s="156"/>
      <c r="R5" s="156"/>
      <c r="S5" s="156"/>
    </row>
    <row r="6" spans="1:19" s="189" customFormat="1" ht="73.5" customHeight="1">
      <c r="A6" s="24">
        <v>1</v>
      </c>
      <c r="B6" s="73" t="s">
        <v>340</v>
      </c>
      <c r="C6" s="3" t="s">
        <v>20</v>
      </c>
      <c r="D6" s="1" t="s">
        <v>37</v>
      </c>
      <c r="E6" s="78">
        <v>800</v>
      </c>
      <c r="F6" s="9"/>
      <c r="G6" s="8"/>
      <c r="H6" s="7"/>
      <c r="I6" s="74"/>
      <c r="J6" s="74"/>
      <c r="K6" s="2"/>
      <c r="L6" s="2"/>
      <c r="M6" s="2"/>
      <c r="N6" s="34"/>
      <c r="O6" s="2">
        <v>2</v>
      </c>
      <c r="P6" s="213"/>
      <c r="Q6" s="213"/>
      <c r="R6" s="213"/>
      <c r="S6" s="214"/>
    </row>
    <row r="7" spans="1:19" s="189" customFormat="1" ht="25.5" customHeight="1">
      <c r="A7" s="372">
        <v>2</v>
      </c>
      <c r="B7" s="372" t="s">
        <v>167</v>
      </c>
      <c r="C7" s="3" t="s">
        <v>80</v>
      </c>
      <c r="D7" s="1" t="s">
        <v>82</v>
      </c>
      <c r="E7" s="78">
        <v>14</v>
      </c>
      <c r="F7" s="9"/>
      <c r="G7" s="8"/>
      <c r="H7" s="7"/>
      <c r="I7" s="74"/>
      <c r="J7" s="74"/>
      <c r="K7" s="2"/>
      <c r="L7" s="2"/>
      <c r="M7" s="2"/>
      <c r="N7" s="34"/>
      <c r="O7" s="2">
        <v>2</v>
      </c>
      <c r="P7" s="213"/>
      <c r="Q7" s="213"/>
      <c r="R7" s="213"/>
      <c r="S7" s="214"/>
    </row>
    <row r="8" spans="1:19" s="189" customFormat="1" ht="25.5" customHeight="1">
      <c r="A8" s="374"/>
      <c r="B8" s="374"/>
      <c r="C8" s="3" t="s">
        <v>81</v>
      </c>
      <c r="D8" s="1" t="s">
        <v>84</v>
      </c>
      <c r="E8" s="78">
        <v>74</v>
      </c>
      <c r="F8" s="9"/>
      <c r="G8" s="8"/>
      <c r="H8" s="7"/>
      <c r="I8" s="74"/>
      <c r="J8" s="74"/>
      <c r="K8" s="2"/>
      <c r="L8" s="2"/>
      <c r="M8" s="2"/>
      <c r="N8" s="34"/>
      <c r="O8" s="2">
        <v>2</v>
      </c>
      <c r="P8" s="213"/>
      <c r="Q8" s="213"/>
      <c r="R8" s="213"/>
      <c r="S8" s="214"/>
    </row>
    <row r="9" spans="1:18" s="189" customFormat="1" ht="51">
      <c r="A9" s="24">
        <v>3</v>
      </c>
      <c r="B9" s="24" t="s">
        <v>43</v>
      </c>
      <c r="C9" s="3" t="s">
        <v>42</v>
      </c>
      <c r="D9" s="1" t="s">
        <v>83</v>
      </c>
      <c r="E9" s="78">
        <v>3</v>
      </c>
      <c r="F9" s="9"/>
      <c r="G9" s="8"/>
      <c r="H9" s="7"/>
      <c r="I9" s="74"/>
      <c r="J9" s="74"/>
      <c r="K9" s="2"/>
      <c r="L9" s="2"/>
      <c r="M9" s="2"/>
      <c r="N9" s="34"/>
      <c r="O9" s="2">
        <v>2</v>
      </c>
      <c r="P9" s="213"/>
      <c r="Q9" s="213"/>
      <c r="R9" s="213"/>
    </row>
    <row r="10" spans="1:15" s="189" customFormat="1" ht="33.75" customHeight="1">
      <c r="A10" s="378" t="s">
        <v>188</v>
      </c>
      <c r="B10" s="379"/>
      <c r="C10" s="379"/>
      <c r="D10" s="379"/>
      <c r="E10" s="379"/>
      <c r="F10" s="379"/>
      <c r="G10" s="379"/>
      <c r="H10" s="380"/>
      <c r="I10" s="76">
        <f>SUM(I6:I9)</f>
        <v>0</v>
      </c>
      <c r="J10" s="76">
        <f>SUM(J6:J9)</f>
        <v>0</v>
      </c>
      <c r="K10" s="377" t="s">
        <v>47</v>
      </c>
      <c r="L10" s="377"/>
      <c r="M10" s="377"/>
      <c r="N10" s="377"/>
      <c r="O10" s="239"/>
    </row>
    <row r="11" spans="1:15" s="189" customFormat="1" ht="33.75" customHeight="1">
      <c r="A11" s="15"/>
      <c r="B11" s="10"/>
      <c r="C11" s="10"/>
      <c r="D11" s="10"/>
      <c r="E11" s="10"/>
      <c r="F11" s="17"/>
      <c r="G11" s="10"/>
      <c r="H11" s="10"/>
      <c r="I11" s="76">
        <f>I10*0.3</f>
        <v>0</v>
      </c>
      <c r="J11" s="76">
        <f>I11*1.08</f>
        <v>0</v>
      </c>
      <c r="K11" s="384" t="s">
        <v>189</v>
      </c>
      <c r="L11" s="384"/>
      <c r="M11" s="384"/>
      <c r="N11" s="384"/>
      <c r="O11" s="10"/>
    </row>
    <row r="12" spans="1:15" ht="33.75" customHeight="1">
      <c r="A12" s="13"/>
      <c r="B12" s="37"/>
      <c r="C12" s="14"/>
      <c r="D12" s="38"/>
      <c r="E12" s="38"/>
      <c r="F12" s="14"/>
      <c r="G12" s="38"/>
      <c r="H12" s="14"/>
      <c r="I12" s="74">
        <f>I10+I11</f>
        <v>0</v>
      </c>
      <c r="J12" s="74">
        <f>SUM(J10:J11)</f>
        <v>0</v>
      </c>
      <c r="K12" s="384" t="s">
        <v>190</v>
      </c>
      <c r="L12" s="384"/>
      <c r="M12" s="384"/>
      <c r="N12" s="384"/>
      <c r="O12" s="18"/>
    </row>
    <row r="14" spans="9:10" ht="12.75">
      <c r="I14" s="92"/>
      <c r="J14" s="92"/>
    </row>
    <row r="15" spans="9:10" ht="12.75">
      <c r="I15" s="92"/>
      <c r="J15" s="92"/>
    </row>
    <row r="16" spans="9:10" ht="12.75">
      <c r="I16" s="92"/>
      <c r="J16" s="92"/>
    </row>
  </sheetData>
  <sheetProtection/>
  <mergeCells count="7">
    <mergeCell ref="A4:O4"/>
    <mergeCell ref="A10:H10"/>
    <mergeCell ref="K10:N10"/>
    <mergeCell ref="K11:N11"/>
    <mergeCell ref="K12:N12"/>
    <mergeCell ref="B7:B8"/>
    <mergeCell ref="A7:A8"/>
  </mergeCell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A4" sqref="A4:N4"/>
    </sheetView>
  </sheetViews>
  <sheetFormatPr defaultColWidth="9.00390625" defaultRowHeight="12.75"/>
  <cols>
    <col min="1" max="1" width="4.125" style="0" customWidth="1"/>
    <col min="2" max="2" width="49.375" style="0" customWidth="1"/>
    <col min="3" max="3" width="6.25390625" style="0" customWidth="1"/>
    <col min="4" max="4" width="8.25390625" style="0" customWidth="1"/>
    <col min="5" max="5" width="11.625" style="0" customWidth="1"/>
    <col min="6" max="6" width="5.75390625" style="0" customWidth="1"/>
    <col min="7" max="8" width="11.375" style="0" customWidth="1"/>
    <col min="9" max="9" width="11.125" style="0" customWidth="1"/>
    <col min="10" max="10" width="10.75390625" style="0" customWidth="1"/>
    <col min="11" max="11" width="11.875" style="0" customWidth="1"/>
    <col min="12" max="12" width="11.625" style="0" customWidth="1"/>
    <col min="13" max="13" width="11.875" style="0" customWidth="1"/>
    <col min="14" max="14" width="12.00390625" style="0" customWidth="1"/>
    <col min="15" max="15" width="12.125" style="0" customWidth="1"/>
  </cols>
  <sheetData>
    <row r="1" spans="1:15" ht="15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3" t="s">
        <v>180</v>
      </c>
      <c r="O1" s="223"/>
    </row>
    <row r="2" spans="1:15" ht="15">
      <c r="A2" s="222"/>
      <c r="B2" s="222"/>
      <c r="C2" s="222"/>
      <c r="D2" s="223" t="s">
        <v>181</v>
      </c>
      <c r="E2" s="223"/>
      <c r="F2" s="223"/>
      <c r="G2" s="222"/>
      <c r="H2" s="222"/>
      <c r="I2" s="222"/>
      <c r="J2" s="222"/>
      <c r="K2" s="222"/>
      <c r="L2" s="222"/>
      <c r="M2" s="222"/>
      <c r="N2" s="222"/>
      <c r="O2" s="222"/>
    </row>
    <row r="3" spans="1:15" ht="15">
      <c r="A3" s="222"/>
      <c r="B3" s="222"/>
      <c r="C3" s="222"/>
      <c r="D3" s="223"/>
      <c r="E3" s="223"/>
      <c r="F3" s="223"/>
      <c r="G3" s="222"/>
      <c r="H3" s="222"/>
      <c r="I3" s="222"/>
      <c r="J3" s="222"/>
      <c r="K3" s="222"/>
      <c r="L3" s="222"/>
      <c r="M3" s="222"/>
      <c r="N3" s="222"/>
      <c r="O3" s="222"/>
    </row>
    <row r="4" spans="1:14" ht="15" customHeight="1">
      <c r="A4" s="514" t="s">
        <v>206</v>
      </c>
      <c r="B4" s="514"/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</row>
    <row r="5" spans="1:14" ht="63.75">
      <c r="A5" s="287" t="s">
        <v>7</v>
      </c>
      <c r="B5" s="288" t="s">
        <v>4</v>
      </c>
      <c r="C5" s="81" t="s">
        <v>18</v>
      </c>
      <c r="D5" s="108" t="s">
        <v>40</v>
      </c>
      <c r="E5" s="289" t="s">
        <v>41</v>
      </c>
      <c r="F5" s="106" t="s">
        <v>207</v>
      </c>
      <c r="G5" s="81" t="s">
        <v>44</v>
      </c>
      <c r="H5" s="106" t="s">
        <v>13</v>
      </c>
      <c r="I5" s="106" t="s">
        <v>96</v>
      </c>
      <c r="J5" s="106" t="s">
        <v>5</v>
      </c>
      <c r="K5" s="106" t="s">
        <v>8</v>
      </c>
      <c r="L5" s="106" t="s">
        <v>39</v>
      </c>
      <c r="M5" s="290" t="s">
        <v>0</v>
      </c>
      <c r="N5" s="81" t="s">
        <v>1</v>
      </c>
    </row>
    <row r="6" spans="1:14" ht="102">
      <c r="A6" s="291">
        <v>1</v>
      </c>
      <c r="B6" s="292" t="s">
        <v>208</v>
      </c>
      <c r="C6" s="293" t="s">
        <v>14</v>
      </c>
      <c r="D6" s="294">
        <v>31000</v>
      </c>
      <c r="E6" s="295"/>
      <c r="F6" s="296"/>
      <c r="G6" s="297"/>
      <c r="H6" s="297"/>
      <c r="I6" s="297"/>
      <c r="J6" s="298"/>
      <c r="K6" s="298"/>
      <c r="L6" s="298"/>
      <c r="M6" s="299"/>
      <c r="N6" s="103">
        <v>2</v>
      </c>
    </row>
    <row r="7" spans="1:14" ht="75.75" customHeight="1">
      <c r="A7" s="291">
        <v>2</v>
      </c>
      <c r="B7" s="300" t="s">
        <v>209</v>
      </c>
      <c r="C7" s="293" t="s">
        <v>14</v>
      </c>
      <c r="D7" s="294">
        <v>60000</v>
      </c>
      <c r="E7" s="295"/>
      <c r="F7" s="296"/>
      <c r="G7" s="297"/>
      <c r="H7" s="297"/>
      <c r="I7" s="297"/>
      <c r="J7" s="298"/>
      <c r="K7" s="298"/>
      <c r="L7" s="298"/>
      <c r="M7" s="299"/>
      <c r="N7" s="103">
        <v>2</v>
      </c>
    </row>
    <row r="8" spans="1:14" ht="82.5" customHeight="1">
      <c r="A8" s="291">
        <v>3</v>
      </c>
      <c r="B8" s="300" t="s">
        <v>210</v>
      </c>
      <c r="C8" s="293" t="s">
        <v>14</v>
      </c>
      <c r="D8" s="294">
        <v>750</v>
      </c>
      <c r="E8" s="295"/>
      <c r="F8" s="296"/>
      <c r="G8" s="297"/>
      <c r="H8" s="297"/>
      <c r="I8" s="297"/>
      <c r="J8" s="298"/>
      <c r="K8" s="298"/>
      <c r="L8" s="298"/>
      <c r="M8" s="299"/>
      <c r="N8" s="103">
        <v>2</v>
      </c>
    </row>
    <row r="9" spans="1:14" ht="30" customHeight="1">
      <c r="A9" s="301"/>
      <c r="B9" s="515" t="s">
        <v>211</v>
      </c>
      <c r="C9" s="516"/>
      <c r="D9" s="516"/>
      <c r="E9" s="516"/>
      <c r="F9" s="516"/>
      <c r="G9" s="517"/>
      <c r="H9" s="115">
        <f>ROUND(SUM(H6:H8),2)</f>
        <v>0</v>
      </c>
      <c r="I9" s="136">
        <f>ROUND(H9*1.08,2)</f>
        <v>0</v>
      </c>
      <c r="J9" s="501" t="s">
        <v>47</v>
      </c>
      <c r="K9" s="501"/>
      <c r="L9" s="501"/>
      <c r="M9" s="501"/>
      <c r="N9" s="302"/>
    </row>
    <row r="10" spans="1:14" ht="30" customHeight="1">
      <c r="A10" s="261"/>
      <c r="B10" s="303"/>
      <c r="C10" s="304"/>
      <c r="D10" s="518"/>
      <c r="E10" s="518"/>
      <c r="F10" s="518"/>
      <c r="G10" s="518"/>
      <c r="H10" s="115">
        <f>ROUND(H9*0.3,2)</f>
        <v>0</v>
      </c>
      <c r="I10" s="136">
        <f>ROUND(H10*1.08,2)</f>
        <v>0</v>
      </c>
      <c r="J10" s="441" t="s">
        <v>189</v>
      </c>
      <c r="K10" s="493"/>
      <c r="L10" s="493"/>
      <c r="M10" s="442"/>
      <c r="N10" s="302"/>
    </row>
    <row r="11" spans="1:14" ht="30" customHeight="1">
      <c r="A11" s="261"/>
      <c r="B11" s="304"/>
      <c r="C11" s="304"/>
      <c r="D11" s="518"/>
      <c r="E11" s="518"/>
      <c r="F11" s="518"/>
      <c r="G11" s="518"/>
      <c r="H11" s="115">
        <f>ROUND(SUM(H9:H10),2)</f>
        <v>0</v>
      </c>
      <c r="I11" s="136">
        <f>ROUND(H11*1.08,2)</f>
        <v>0</v>
      </c>
      <c r="J11" s="441" t="s">
        <v>190</v>
      </c>
      <c r="K11" s="493"/>
      <c r="L11" s="493"/>
      <c r="M11" s="442"/>
      <c r="N11" s="302"/>
    </row>
  </sheetData>
  <sheetProtection/>
  <mergeCells count="7">
    <mergeCell ref="A4:N4"/>
    <mergeCell ref="B9:G9"/>
    <mergeCell ref="J9:M9"/>
    <mergeCell ref="D10:G10"/>
    <mergeCell ref="J10:M10"/>
    <mergeCell ref="D11:G11"/>
    <mergeCell ref="J11:M11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V26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4.25390625" style="254" customWidth="1"/>
    <col min="2" max="2" width="49.375" style="254" customWidth="1"/>
    <col min="3" max="3" width="16.375" style="315" customWidth="1"/>
    <col min="4" max="4" width="11.75390625" style="315" customWidth="1"/>
    <col min="5" max="5" width="7.875" style="315" customWidth="1"/>
    <col min="6" max="6" width="9.125" style="315" customWidth="1"/>
    <col min="7" max="7" width="5.125" style="315" customWidth="1"/>
    <col min="8" max="8" width="9.625" style="315" customWidth="1"/>
    <col min="9" max="9" width="11.25390625" style="315" customWidth="1"/>
    <col min="10" max="10" width="11.875" style="315" customWidth="1"/>
    <col min="11" max="12" width="10.75390625" style="254" customWidth="1"/>
    <col min="13" max="13" width="14.125" style="254" customWidth="1"/>
    <col min="14" max="14" width="13.625" style="254" customWidth="1"/>
    <col min="15" max="15" width="13.25390625" style="254" customWidth="1"/>
    <col min="16" max="16384" width="9.125" style="254" customWidth="1"/>
  </cols>
  <sheetData>
    <row r="1" spans="1:15" ht="15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3" t="s">
        <v>180</v>
      </c>
      <c r="O1" s="223"/>
    </row>
    <row r="2" spans="1:15" ht="15">
      <c r="A2" s="222"/>
      <c r="B2" s="222"/>
      <c r="C2" s="222"/>
      <c r="D2" s="223" t="s">
        <v>181</v>
      </c>
      <c r="E2" s="222"/>
      <c r="F2" s="223"/>
      <c r="G2" s="222"/>
      <c r="H2" s="222"/>
      <c r="I2" s="222"/>
      <c r="J2" s="222"/>
      <c r="K2" s="222"/>
      <c r="L2" s="222"/>
      <c r="M2" s="222"/>
      <c r="N2" s="222"/>
      <c r="O2" s="222"/>
    </row>
    <row r="3" spans="1:15" ht="12.75">
      <c r="A3" s="261"/>
      <c r="B3" s="261"/>
      <c r="C3" s="261"/>
      <c r="D3" s="262"/>
      <c r="E3" s="261"/>
      <c r="F3" s="262"/>
      <c r="G3" s="261"/>
      <c r="H3" s="261"/>
      <c r="I3" s="261"/>
      <c r="J3" s="261"/>
      <c r="K3" s="261"/>
      <c r="L3" s="261"/>
      <c r="M3" s="261"/>
      <c r="N3" s="261"/>
      <c r="O3" s="261"/>
    </row>
    <row r="4" spans="1:256" ht="15">
      <c r="A4" s="316" t="s">
        <v>337</v>
      </c>
      <c r="B4" s="317"/>
      <c r="C4" s="318"/>
      <c r="D4" s="318"/>
      <c r="E4" s="319"/>
      <c r="F4" s="318"/>
      <c r="G4" s="318"/>
      <c r="H4" s="318"/>
      <c r="I4" s="318"/>
      <c r="J4" s="318"/>
      <c r="K4" s="318"/>
      <c r="L4" s="318"/>
      <c r="M4" s="318"/>
      <c r="N4" s="318"/>
      <c r="O4" s="320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E4" s="321"/>
      <c r="AF4" s="321"/>
      <c r="AG4" s="321"/>
      <c r="AH4" s="321"/>
      <c r="AI4" s="321"/>
      <c r="AJ4" s="321"/>
      <c r="AK4" s="321"/>
      <c r="AL4" s="321"/>
      <c r="AM4" s="321"/>
      <c r="AN4" s="321"/>
      <c r="AO4" s="321"/>
      <c r="AP4" s="321"/>
      <c r="AQ4" s="321"/>
      <c r="AR4" s="321"/>
      <c r="AS4" s="321"/>
      <c r="AT4" s="321"/>
      <c r="AU4" s="321"/>
      <c r="AV4" s="321"/>
      <c r="AW4" s="321"/>
      <c r="AX4" s="321"/>
      <c r="AY4" s="321"/>
      <c r="AZ4" s="321"/>
      <c r="BA4" s="321"/>
      <c r="BB4" s="321"/>
      <c r="BC4" s="321"/>
      <c r="BD4" s="321"/>
      <c r="BE4" s="321"/>
      <c r="BF4" s="321"/>
      <c r="BG4" s="321"/>
      <c r="BH4" s="321"/>
      <c r="BI4" s="321"/>
      <c r="BJ4" s="321"/>
      <c r="BK4" s="321"/>
      <c r="BL4" s="321"/>
      <c r="BM4" s="321"/>
      <c r="BN4" s="321"/>
      <c r="BO4" s="321"/>
      <c r="BP4" s="321"/>
      <c r="BQ4" s="321"/>
      <c r="BR4" s="321"/>
      <c r="BS4" s="321"/>
      <c r="BT4" s="321"/>
      <c r="BU4" s="321"/>
      <c r="BV4" s="321"/>
      <c r="BW4" s="321"/>
      <c r="BX4" s="321"/>
      <c r="BY4" s="321"/>
      <c r="BZ4" s="321"/>
      <c r="CA4" s="321"/>
      <c r="CB4" s="321"/>
      <c r="CC4" s="321"/>
      <c r="CD4" s="321"/>
      <c r="CE4" s="321"/>
      <c r="CF4" s="321"/>
      <c r="CG4" s="321"/>
      <c r="CH4" s="321"/>
      <c r="CI4" s="321"/>
      <c r="CJ4" s="321"/>
      <c r="CK4" s="321"/>
      <c r="CL4" s="321"/>
      <c r="CM4" s="321"/>
      <c r="CN4" s="321"/>
      <c r="CO4" s="321"/>
      <c r="CP4" s="321"/>
      <c r="CQ4" s="321"/>
      <c r="CR4" s="321"/>
      <c r="CS4" s="321"/>
      <c r="CT4" s="321"/>
      <c r="CU4" s="321"/>
      <c r="CV4" s="321"/>
      <c r="CW4" s="321"/>
      <c r="CX4" s="321"/>
      <c r="CY4" s="321"/>
      <c r="CZ4" s="321"/>
      <c r="DA4" s="321"/>
      <c r="DB4" s="321"/>
      <c r="DC4" s="321"/>
      <c r="DD4" s="321"/>
      <c r="DE4" s="321"/>
      <c r="DF4" s="321"/>
      <c r="DG4" s="321"/>
      <c r="DH4" s="321"/>
      <c r="DI4" s="321"/>
      <c r="DJ4" s="321"/>
      <c r="DK4" s="321"/>
      <c r="DL4" s="321"/>
      <c r="DM4" s="321"/>
      <c r="DN4" s="321"/>
      <c r="DO4" s="321"/>
      <c r="DP4" s="321"/>
      <c r="DQ4" s="321"/>
      <c r="DR4" s="321"/>
      <c r="DS4" s="321"/>
      <c r="DT4" s="321"/>
      <c r="DU4" s="321"/>
      <c r="DV4" s="321"/>
      <c r="DW4" s="321"/>
      <c r="DX4" s="321"/>
      <c r="DY4" s="321"/>
      <c r="DZ4" s="321"/>
      <c r="EA4" s="321"/>
      <c r="EB4" s="321"/>
      <c r="EC4" s="321"/>
      <c r="ED4" s="321"/>
      <c r="EE4" s="321"/>
      <c r="EF4" s="321"/>
      <c r="EG4" s="321"/>
      <c r="EH4" s="321"/>
      <c r="EI4" s="321"/>
      <c r="EJ4" s="321"/>
      <c r="EK4" s="321"/>
      <c r="EL4" s="321"/>
      <c r="EM4" s="321"/>
      <c r="EN4" s="321"/>
      <c r="EO4" s="321"/>
      <c r="EP4" s="321"/>
      <c r="EQ4" s="321"/>
      <c r="ER4" s="321"/>
      <c r="ES4" s="321"/>
      <c r="ET4" s="321"/>
      <c r="EU4" s="321"/>
      <c r="EV4" s="321"/>
      <c r="EW4" s="321"/>
      <c r="EX4" s="321"/>
      <c r="EY4" s="321"/>
      <c r="EZ4" s="321"/>
      <c r="FA4" s="321"/>
      <c r="FB4" s="321"/>
      <c r="FC4" s="321"/>
      <c r="FD4" s="321"/>
      <c r="FE4" s="321"/>
      <c r="FF4" s="321"/>
      <c r="FG4" s="321"/>
      <c r="FH4" s="321"/>
      <c r="FI4" s="321"/>
      <c r="FJ4" s="321"/>
      <c r="FK4" s="321"/>
      <c r="FL4" s="321"/>
      <c r="FM4" s="321"/>
      <c r="FN4" s="321"/>
      <c r="FO4" s="321"/>
      <c r="FP4" s="321"/>
      <c r="FQ4" s="321"/>
      <c r="FR4" s="321"/>
      <c r="FS4" s="321"/>
      <c r="FT4" s="321"/>
      <c r="FU4" s="321"/>
      <c r="FV4" s="321"/>
      <c r="FW4" s="321"/>
      <c r="FX4" s="321"/>
      <c r="FY4" s="321"/>
      <c r="FZ4" s="321"/>
      <c r="GA4" s="321"/>
      <c r="GB4" s="321"/>
      <c r="GC4" s="321"/>
      <c r="GD4" s="321"/>
      <c r="GE4" s="321"/>
      <c r="GF4" s="321"/>
      <c r="GG4" s="321"/>
      <c r="GH4" s="321"/>
      <c r="GI4" s="321"/>
      <c r="GJ4" s="321"/>
      <c r="GK4" s="321"/>
      <c r="GL4" s="321"/>
      <c r="GM4" s="321"/>
      <c r="GN4" s="321"/>
      <c r="GO4" s="321"/>
      <c r="GP4" s="321"/>
      <c r="GQ4" s="321"/>
      <c r="GR4" s="321"/>
      <c r="GS4" s="321"/>
      <c r="GT4" s="321"/>
      <c r="GU4" s="321"/>
      <c r="GV4" s="321"/>
      <c r="GW4" s="321"/>
      <c r="GX4" s="321"/>
      <c r="GY4" s="321"/>
      <c r="GZ4" s="321"/>
      <c r="HA4" s="321"/>
      <c r="HB4" s="321"/>
      <c r="HC4" s="321"/>
      <c r="HD4" s="321"/>
      <c r="HE4" s="321"/>
      <c r="HF4" s="321"/>
      <c r="HG4" s="321"/>
      <c r="HH4" s="321"/>
      <c r="HI4" s="321"/>
      <c r="HJ4" s="321"/>
      <c r="HK4" s="321"/>
      <c r="HL4" s="321"/>
      <c r="HM4" s="321"/>
      <c r="HN4" s="321"/>
      <c r="HO4" s="321"/>
      <c r="HP4" s="321"/>
      <c r="HQ4" s="321"/>
      <c r="HR4" s="321"/>
      <c r="HS4" s="321"/>
      <c r="HT4" s="321"/>
      <c r="HU4" s="321"/>
      <c r="HV4" s="321"/>
      <c r="HW4" s="321"/>
      <c r="HX4" s="321"/>
      <c r="HY4" s="321"/>
      <c r="HZ4" s="321"/>
      <c r="IA4" s="321"/>
      <c r="IB4" s="321"/>
      <c r="IC4" s="321"/>
      <c r="ID4" s="321"/>
      <c r="IE4" s="321"/>
      <c r="IF4" s="321"/>
      <c r="IG4" s="321"/>
      <c r="IH4" s="321"/>
      <c r="II4" s="321"/>
      <c r="IJ4" s="321"/>
      <c r="IK4" s="321"/>
      <c r="IL4" s="321"/>
      <c r="IM4" s="321"/>
      <c r="IN4" s="321"/>
      <c r="IO4" s="321"/>
      <c r="IP4" s="321"/>
      <c r="IQ4" s="321"/>
      <c r="IR4" s="321"/>
      <c r="IS4" s="321"/>
      <c r="IT4" s="321"/>
      <c r="IU4" s="321"/>
      <c r="IV4" s="321"/>
    </row>
    <row r="5" spans="1:15" ht="38.25">
      <c r="A5" s="305" t="s">
        <v>7</v>
      </c>
      <c r="B5" s="306" t="s">
        <v>4</v>
      </c>
      <c r="C5" s="82" t="s">
        <v>9</v>
      </c>
      <c r="D5" s="82" t="s">
        <v>18</v>
      </c>
      <c r="E5" s="82" t="s">
        <v>40</v>
      </c>
      <c r="F5" s="82" t="s">
        <v>41</v>
      </c>
      <c r="G5" s="81" t="s">
        <v>19</v>
      </c>
      <c r="H5" s="81" t="s">
        <v>44</v>
      </c>
      <c r="I5" s="81" t="s">
        <v>3</v>
      </c>
      <c r="J5" s="83" t="s">
        <v>6</v>
      </c>
      <c r="K5" s="81" t="s">
        <v>5</v>
      </c>
      <c r="L5" s="81" t="s">
        <v>8</v>
      </c>
      <c r="M5" s="81" t="s">
        <v>39</v>
      </c>
      <c r="N5" s="81" t="s">
        <v>0</v>
      </c>
      <c r="O5" s="81" t="s">
        <v>1</v>
      </c>
    </row>
    <row r="6" spans="1:15" ht="22.5" customHeight="1">
      <c r="A6" s="2">
        <v>1</v>
      </c>
      <c r="B6" s="519" t="s">
        <v>212</v>
      </c>
      <c r="C6" s="12" t="s">
        <v>213</v>
      </c>
      <c r="D6" s="8" t="s">
        <v>107</v>
      </c>
      <c r="E6" s="284">
        <v>10</v>
      </c>
      <c r="F6" s="12"/>
      <c r="G6" s="8"/>
      <c r="H6" s="7"/>
      <c r="I6" s="7"/>
      <c r="J6" s="7"/>
      <c r="K6" s="2"/>
      <c r="L6" s="2"/>
      <c r="M6" s="2"/>
      <c r="N6" s="2"/>
      <c r="O6" s="372" t="s">
        <v>176</v>
      </c>
    </row>
    <row r="7" spans="1:15" ht="22.5" customHeight="1">
      <c r="A7" s="2">
        <v>2</v>
      </c>
      <c r="B7" s="519"/>
      <c r="C7" s="12" t="s">
        <v>214</v>
      </c>
      <c r="D7" s="8" t="s">
        <v>107</v>
      </c>
      <c r="E7" s="284">
        <v>120</v>
      </c>
      <c r="F7" s="12"/>
      <c r="G7" s="8"/>
      <c r="H7" s="7"/>
      <c r="I7" s="7"/>
      <c r="J7" s="7"/>
      <c r="K7" s="2"/>
      <c r="L7" s="9"/>
      <c r="M7" s="9"/>
      <c r="N7" s="2"/>
      <c r="O7" s="373"/>
    </row>
    <row r="8" spans="1:15" ht="22.5" customHeight="1">
      <c r="A8" s="2">
        <v>3</v>
      </c>
      <c r="B8" s="519"/>
      <c r="C8" s="12" t="s">
        <v>215</v>
      </c>
      <c r="D8" s="8" t="s">
        <v>107</v>
      </c>
      <c r="E8" s="284">
        <v>10</v>
      </c>
      <c r="F8" s="12"/>
      <c r="G8" s="8"/>
      <c r="H8" s="7"/>
      <c r="I8" s="7"/>
      <c r="J8" s="7"/>
      <c r="K8" s="2"/>
      <c r="L8" s="2"/>
      <c r="M8" s="2"/>
      <c r="N8" s="2"/>
      <c r="O8" s="374"/>
    </row>
    <row r="9" spans="1:15" ht="22.5" customHeight="1">
      <c r="A9" s="2">
        <v>4</v>
      </c>
      <c r="B9" s="520" t="s">
        <v>216</v>
      </c>
      <c r="C9" s="12" t="s">
        <v>217</v>
      </c>
      <c r="D9" s="12" t="s">
        <v>14</v>
      </c>
      <c r="E9" s="210">
        <v>300</v>
      </c>
      <c r="F9" s="226"/>
      <c r="G9" s="307"/>
      <c r="H9" s="7"/>
      <c r="I9" s="7"/>
      <c r="J9" s="7"/>
      <c r="K9" s="7"/>
      <c r="L9" s="2"/>
      <c r="M9" s="2"/>
      <c r="N9" s="79"/>
      <c r="O9" s="372" t="s">
        <v>176</v>
      </c>
    </row>
    <row r="10" spans="1:15" ht="22.5" customHeight="1">
      <c r="A10" s="2">
        <v>5</v>
      </c>
      <c r="B10" s="520"/>
      <c r="C10" s="12" t="s">
        <v>218</v>
      </c>
      <c r="D10" s="12" t="s">
        <v>14</v>
      </c>
      <c r="E10" s="225">
        <v>4000</v>
      </c>
      <c r="F10" s="12"/>
      <c r="G10" s="307"/>
      <c r="H10" s="7"/>
      <c r="I10" s="7"/>
      <c r="J10" s="7"/>
      <c r="K10" s="2"/>
      <c r="L10" s="2"/>
      <c r="M10" s="2"/>
      <c r="N10" s="79"/>
      <c r="O10" s="373"/>
    </row>
    <row r="11" spans="1:15" ht="22.5" customHeight="1">
      <c r="A11" s="2">
        <v>6</v>
      </c>
      <c r="B11" s="520"/>
      <c r="C11" s="12" t="s">
        <v>219</v>
      </c>
      <c r="D11" s="12" t="s">
        <v>14</v>
      </c>
      <c r="E11" s="225">
        <v>1600</v>
      </c>
      <c r="F11" s="12"/>
      <c r="G11" s="307"/>
      <c r="H11" s="7"/>
      <c r="I11" s="7"/>
      <c r="J11" s="7"/>
      <c r="K11" s="2"/>
      <c r="L11" s="2"/>
      <c r="M11" s="2"/>
      <c r="N11" s="79"/>
      <c r="O11" s="374"/>
    </row>
    <row r="12" spans="1:15" ht="22.5" customHeight="1">
      <c r="A12" s="2">
        <v>7</v>
      </c>
      <c r="B12" s="521" t="s">
        <v>220</v>
      </c>
      <c r="C12" s="12" t="s">
        <v>221</v>
      </c>
      <c r="D12" s="1" t="s">
        <v>222</v>
      </c>
      <c r="E12" s="284">
        <v>12</v>
      </c>
      <c r="F12" s="12"/>
      <c r="G12" s="8"/>
      <c r="H12" s="7"/>
      <c r="I12" s="7"/>
      <c r="J12" s="7"/>
      <c r="K12" s="2"/>
      <c r="L12" s="2"/>
      <c r="M12" s="2"/>
      <c r="N12" s="2"/>
      <c r="O12" s="375" t="s">
        <v>223</v>
      </c>
    </row>
    <row r="13" spans="1:15" ht="22.5" customHeight="1">
      <c r="A13" s="2">
        <v>8</v>
      </c>
      <c r="B13" s="521"/>
      <c r="C13" s="12" t="s">
        <v>224</v>
      </c>
      <c r="D13" s="1" t="s">
        <v>222</v>
      </c>
      <c r="E13" s="284">
        <v>10</v>
      </c>
      <c r="F13" s="12"/>
      <c r="G13" s="8"/>
      <c r="H13" s="7"/>
      <c r="I13" s="7"/>
      <c r="J13" s="7"/>
      <c r="K13" s="2"/>
      <c r="L13" s="2"/>
      <c r="M13" s="2"/>
      <c r="N13" s="2"/>
      <c r="O13" s="375"/>
    </row>
    <row r="14" spans="1:15" ht="22.5" customHeight="1">
      <c r="A14" s="2">
        <v>9</v>
      </c>
      <c r="B14" s="521"/>
      <c r="C14" s="12" t="s">
        <v>225</v>
      </c>
      <c r="D14" s="1" t="s">
        <v>222</v>
      </c>
      <c r="E14" s="284">
        <v>4</v>
      </c>
      <c r="F14" s="12"/>
      <c r="G14" s="8"/>
      <c r="H14" s="7"/>
      <c r="I14" s="7"/>
      <c r="J14" s="7"/>
      <c r="K14" s="2"/>
      <c r="L14" s="2"/>
      <c r="M14" s="2"/>
      <c r="N14" s="2"/>
      <c r="O14" s="375"/>
    </row>
    <row r="15" spans="1:15" ht="22.5" customHeight="1">
      <c r="A15" s="2">
        <v>10</v>
      </c>
      <c r="B15" s="384" t="s">
        <v>226</v>
      </c>
      <c r="C15" s="1" t="s">
        <v>227</v>
      </c>
      <c r="D15" s="12" t="s">
        <v>14</v>
      </c>
      <c r="E15" s="225">
        <v>20</v>
      </c>
      <c r="F15" s="16"/>
      <c r="G15" s="307"/>
      <c r="H15" s="7"/>
      <c r="I15" s="7"/>
      <c r="J15" s="7"/>
      <c r="K15" s="2"/>
      <c r="L15" s="2"/>
      <c r="M15" s="2"/>
      <c r="N15" s="2"/>
      <c r="O15" s="373" t="s">
        <v>178</v>
      </c>
    </row>
    <row r="16" spans="1:15" ht="22.5" customHeight="1">
      <c r="A16" s="2">
        <v>11</v>
      </c>
      <c r="B16" s="384"/>
      <c r="C16" s="1" t="s">
        <v>228</v>
      </c>
      <c r="D16" s="12" t="s">
        <v>14</v>
      </c>
      <c r="E16" s="225">
        <v>200</v>
      </c>
      <c r="F16" s="16"/>
      <c r="G16" s="307"/>
      <c r="H16" s="7"/>
      <c r="I16" s="7"/>
      <c r="J16" s="7"/>
      <c r="K16" s="2"/>
      <c r="L16" s="2"/>
      <c r="M16" s="2"/>
      <c r="N16" s="2"/>
      <c r="O16" s="373"/>
    </row>
    <row r="17" spans="1:15" ht="22.5" customHeight="1">
      <c r="A17" s="2">
        <v>12</v>
      </c>
      <c r="B17" s="384"/>
      <c r="C17" s="1" t="s">
        <v>229</v>
      </c>
      <c r="D17" s="12" t="s">
        <v>14</v>
      </c>
      <c r="E17" s="225">
        <v>20</v>
      </c>
      <c r="F17" s="16"/>
      <c r="G17" s="307"/>
      <c r="H17" s="7"/>
      <c r="I17" s="7"/>
      <c r="J17" s="7"/>
      <c r="K17" s="2"/>
      <c r="L17" s="2"/>
      <c r="M17" s="2"/>
      <c r="N17" s="2"/>
      <c r="O17" s="373"/>
    </row>
    <row r="18" spans="1:15" ht="22.5" customHeight="1">
      <c r="A18" s="2">
        <v>13</v>
      </c>
      <c r="B18" s="384"/>
      <c r="C18" s="1" t="s">
        <v>230</v>
      </c>
      <c r="D18" s="12" t="s">
        <v>14</v>
      </c>
      <c r="E18" s="225">
        <v>10</v>
      </c>
      <c r="F18" s="16"/>
      <c r="G18" s="307"/>
      <c r="H18" s="7"/>
      <c r="I18" s="7"/>
      <c r="J18" s="7"/>
      <c r="K18" s="2"/>
      <c r="L18" s="2"/>
      <c r="M18" s="2"/>
      <c r="N18" s="2"/>
      <c r="O18" s="374"/>
    </row>
    <row r="19" spans="1:15" ht="38.25">
      <c r="A19" s="2">
        <v>14</v>
      </c>
      <c r="B19" s="281" t="s">
        <v>231</v>
      </c>
      <c r="C19" s="308" t="s">
        <v>232</v>
      </c>
      <c r="D19" s="12" t="s">
        <v>14</v>
      </c>
      <c r="E19" s="225">
        <v>5</v>
      </c>
      <c r="F19" s="226"/>
      <c r="G19" s="307"/>
      <c r="H19" s="7"/>
      <c r="I19" s="7"/>
      <c r="J19" s="7"/>
      <c r="K19" s="228"/>
      <c r="L19" s="228"/>
      <c r="M19" s="228"/>
      <c r="N19" s="228"/>
      <c r="O19" s="228" t="s">
        <v>15</v>
      </c>
    </row>
    <row r="20" spans="1:15" ht="57" customHeight="1">
      <c r="A20" s="2">
        <v>15</v>
      </c>
      <c r="B20" s="281" t="s">
        <v>233</v>
      </c>
      <c r="C20" s="309" t="s">
        <v>234</v>
      </c>
      <c r="D20" s="12" t="s">
        <v>235</v>
      </c>
      <c r="E20" s="225">
        <v>500</v>
      </c>
      <c r="F20" s="310"/>
      <c r="G20" s="307"/>
      <c r="H20" s="7"/>
      <c r="I20" s="7"/>
      <c r="J20" s="7"/>
      <c r="K20" s="311"/>
      <c r="L20" s="311"/>
      <c r="M20" s="311"/>
      <c r="N20" s="311"/>
      <c r="O20" s="311" t="s">
        <v>15</v>
      </c>
    </row>
    <row r="21" spans="1:15" ht="30" customHeight="1">
      <c r="A21" s="2">
        <v>16</v>
      </c>
      <c r="B21" s="281" t="s">
        <v>236</v>
      </c>
      <c r="C21" s="150" t="s">
        <v>341</v>
      </c>
      <c r="D21" s="12" t="s">
        <v>14</v>
      </c>
      <c r="E21" s="363">
        <v>100</v>
      </c>
      <c r="F21" s="152"/>
      <c r="G21" s="307"/>
      <c r="H21" s="7"/>
      <c r="I21" s="7"/>
      <c r="J21" s="7"/>
      <c r="K21" s="2"/>
      <c r="L21" s="2"/>
      <c r="M21" s="2"/>
      <c r="N21" s="2"/>
      <c r="O21" s="2"/>
    </row>
    <row r="22" spans="1:256" ht="26.25" customHeight="1">
      <c r="A22" s="378" t="s">
        <v>188</v>
      </c>
      <c r="B22" s="379"/>
      <c r="C22" s="379"/>
      <c r="D22" s="379"/>
      <c r="E22" s="379"/>
      <c r="F22" s="379"/>
      <c r="G22" s="379"/>
      <c r="H22" s="379"/>
      <c r="I22" s="9">
        <f>ROUND(SUM(I6:I21),2)</f>
        <v>0</v>
      </c>
      <c r="J22" s="7">
        <f>ROUND(I22*1.08,2)</f>
        <v>0</v>
      </c>
      <c r="K22" s="417" t="s">
        <v>47</v>
      </c>
      <c r="L22" s="418"/>
      <c r="M22" s="418"/>
      <c r="N22" s="419"/>
      <c r="O22" s="312"/>
      <c r="P22" s="313"/>
      <c r="Q22" s="313"/>
      <c r="R22" s="313"/>
      <c r="S22" s="313"/>
      <c r="T22" s="313"/>
      <c r="U22" s="313"/>
      <c r="V22" s="313"/>
      <c r="W22" s="313"/>
      <c r="X22" s="313"/>
      <c r="Y22" s="313"/>
      <c r="Z22" s="313"/>
      <c r="AA22" s="313"/>
      <c r="AB22" s="313"/>
      <c r="AC22" s="313"/>
      <c r="AD22" s="313"/>
      <c r="AE22" s="313"/>
      <c r="AF22" s="313"/>
      <c r="AG22" s="313"/>
      <c r="AH22" s="313"/>
      <c r="AI22" s="313"/>
      <c r="AJ22" s="313"/>
      <c r="AK22" s="313"/>
      <c r="AL22" s="313"/>
      <c r="AM22" s="313"/>
      <c r="AN22" s="313"/>
      <c r="AO22" s="313"/>
      <c r="AP22" s="313"/>
      <c r="AQ22" s="313"/>
      <c r="AR22" s="313"/>
      <c r="AS22" s="313"/>
      <c r="AT22" s="313"/>
      <c r="AU22" s="313"/>
      <c r="AV22" s="313"/>
      <c r="AW22" s="313"/>
      <c r="AX22" s="313"/>
      <c r="AY22" s="313"/>
      <c r="AZ22" s="313"/>
      <c r="BA22" s="313"/>
      <c r="BB22" s="313"/>
      <c r="BC22" s="313"/>
      <c r="BD22" s="313"/>
      <c r="BE22" s="313"/>
      <c r="BF22" s="313"/>
      <c r="BG22" s="313"/>
      <c r="BH22" s="313"/>
      <c r="BI22" s="313"/>
      <c r="BJ22" s="313"/>
      <c r="BK22" s="313"/>
      <c r="BL22" s="313"/>
      <c r="BM22" s="313"/>
      <c r="BN22" s="313"/>
      <c r="BO22" s="313"/>
      <c r="BP22" s="313"/>
      <c r="BQ22" s="313"/>
      <c r="BR22" s="313"/>
      <c r="BS22" s="313"/>
      <c r="BT22" s="313"/>
      <c r="BU22" s="313"/>
      <c r="BV22" s="313"/>
      <c r="BW22" s="313"/>
      <c r="BX22" s="313"/>
      <c r="BY22" s="313"/>
      <c r="BZ22" s="313"/>
      <c r="CA22" s="313"/>
      <c r="CB22" s="313"/>
      <c r="CC22" s="313"/>
      <c r="CD22" s="313"/>
      <c r="CE22" s="313"/>
      <c r="CF22" s="313"/>
      <c r="CG22" s="313"/>
      <c r="CH22" s="313"/>
      <c r="CI22" s="313"/>
      <c r="CJ22" s="313"/>
      <c r="CK22" s="313"/>
      <c r="CL22" s="313"/>
      <c r="CM22" s="313"/>
      <c r="CN22" s="313"/>
      <c r="CO22" s="313"/>
      <c r="CP22" s="313"/>
      <c r="CQ22" s="313"/>
      <c r="CR22" s="313"/>
      <c r="CS22" s="313"/>
      <c r="CT22" s="313"/>
      <c r="CU22" s="313"/>
      <c r="CV22" s="313"/>
      <c r="CW22" s="313"/>
      <c r="CX22" s="313"/>
      <c r="CY22" s="313"/>
      <c r="CZ22" s="313"/>
      <c r="DA22" s="313"/>
      <c r="DB22" s="313"/>
      <c r="DC22" s="313"/>
      <c r="DD22" s="313"/>
      <c r="DE22" s="313"/>
      <c r="DF22" s="313"/>
      <c r="DG22" s="313"/>
      <c r="DH22" s="313"/>
      <c r="DI22" s="313"/>
      <c r="DJ22" s="313"/>
      <c r="DK22" s="313"/>
      <c r="DL22" s="313"/>
      <c r="DM22" s="313"/>
      <c r="DN22" s="313"/>
      <c r="DO22" s="313"/>
      <c r="DP22" s="313"/>
      <c r="DQ22" s="313"/>
      <c r="DR22" s="313"/>
      <c r="DS22" s="313"/>
      <c r="DT22" s="313"/>
      <c r="DU22" s="313"/>
      <c r="DV22" s="313"/>
      <c r="DW22" s="313"/>
      <c r="DX22" s="313"/>
      <c r="DY22" s="313"/>
      <c r="DZ22" s="313"/>
      <c r="EA22" s="313"/>
      <c r="EB22" s="313"/>
      <c r="EC22" s="313"/>
      <c r="ED22" s="313"/>
      <c r="EE22" s="313"/>
      <c r="EF22" s="313"/>
      <c r="EG22" s="313"/>
      <c r="EH22" s="313"/>
      <c r="EI22" s="313"/>
      <c r="EJ22" s="313"/>
      <c r="EK22" s="313"/>
      <c r="EL22" s="313"/>
      <c r="EM22" s="313"/>
      <c r="EN22" s="313"/>
      <c r="EO22" s="313"/>
      <c r="EP22" s="313"/>
      <c r="EQ22" s="313"/>
      <c r="ER22" s="313"/>
      <c r="ES22" s="313"/>
      <c r="ET22" s="313"/>
      <c r="EU22" s="313"/>
      <c r="EV22" s="313"/>
      <c r="EW22" s="313"/>
      <c r="EX22" s="313"/>
      <c r="EY22" s="313"/>
      <c r="EZ22" s="313"/>
      <c r="FA22" s="313"/>
      <c r="FB22" s="313"/>
      <c r="FC22" s="313"/>
      <c r="FD22" s="313"/>
      <c r="FE22" s="313"/>
      <c r="FF22" s="313"/>
      <c r="FG22" s="313"/>
      <c r="FH22" s="313"/>
      <c r="FI22" s="313"/>
      <c r="FJ22" s="313"/>
      <c r="FK22" s="313"/>
      <c r="FL22" s="313"/>
      <c r="FM22" s="313"/>
      <c r="FN22" s="313"/>
      <c r="FO22" s="313"/>
      <c r="FP22" s="313"/>
      <c r="FQ22" s="313"/>
      <c r="FR22" s="313"/>
      <c r="FS22" s="313"/>
      <c r="FT22" s="313"/>
      <c r="FU22" s="313"/>
      <c r="FV22" s="313"/>
      <c r="FW22" s="313"/>
      <c r="FX22" s="313"/>
      <c r="FY22" s="313"/>
      <c r="FZ22" s="313"/>
      <c r="GA22" s="313"/>
      <c r="GB22" s="313"/>
      <c r="GC22" s="313"/>
      <c r="GD22" s="313"/>
      <c r="GE22" s="313"/>
      <c r="GF22" s="313"/>
      <c r="GG22" s="313"/>
      <c r="GH22" s="313"/>
      <c r="GI22" s="313"/>
      <c r="GJ22" s="313"/>
      <c r="GK22" s="313"/>
      <c r="GL22" s="313"/>
      <c r="GM22" s="313"/>
      <c r="GN22" s="313"/>
      <c r="GO22" s="313"/>
      <c r="GP22" s="313"/>
      <c r="GQ22" s="313"/>
      <c r="GR22" s="313"/>
      <c r="GS22" s="313"/>
      <c r="GT22" s="313"/>
      <c r="GU22" s="313"/>
      <c r="GV22" s="313"/>
      <c r="GW22" s="313"/>
      <c r="GX22" s="313"/>
      <c r="GY22" s="313"/>
      <c r="GZ22" s="313"/>
      <c r="HA22" s="313"/>
      <c r="HB22" s="313"/>
      <c r="HC22" s="313"/>
      <c r="HD22" s="313"/>
      <c r="HE22" s="313"/>
      <c r="HF22" s="313"/>
      <c r="HG22" s="313"/>
      <c r="HH22" s="313"/>
      <c r="HI22" s="313"/>
      <c r="HJ22" s="313"/>
      <c r="HK22" s="313"/>
      <c r="HL22" s="313"/>
      <c r="HM22" s="313"/>
      <c r="HN22" s="313"/>
      <c r="HO22" s="313"/>
      <c r="HP22" s="313"/>
      <c r="HQ22" s="313"/>
      <c r="HR22" s="313"/>
      <c r="HS22" s="313"/>
      <c r="HT22" s="313"/>
      <c r="HU22" s="313"/>
      <c r="HV22" s="313"/>
      <c r="HW22" s="313"/>
      <c r="HX22" s="313"/>
      <c r="HY22" s="313"/>
      <c r="HZ22" s="313"/>
      <c r="IA22" s="313"/>
      <c r="IB22" s="313"/>
      <c r="IC22" s="313"/>
      <c r="ID22" s="313"/>
      <c r="IE22" s="313"/>
      <c r="IF22" s="313"/>
      <c r="IG22" s="313"/>
      <c r="IH22" s="313"/>
      <c r="II22" s="313"/>
      <c r="IJ22" s="313"/>
      <c r="IK22" s="313"/>
      <c r="IL22" s="313"/>
      <c r="IM22" s="313"/>
      <c r="IN22" s="313"/>
      <c r="IO22" s="313"/>
      <c r="IP22" s="313"/>
      <c r="IQ22" s="313"/>
      <c r="IR22" s="313"/>
      <c r="IS22" s="313"/>
      <c r="IT22" s="313"/>
      <c r="IU22" s="313"/>
      <c r="IV22" s="313"/>
    </row>
    <row r="23" spans="1:256" ht="26.25" customHeight="1">
      <c r="A23" s="313"/>
      <c r="B23" s="313"/>
      <c r="C23" s="313"/>
      <c r="D23" s="313"/>
      <c r="E23" s="313"/>
      <c r="F23" s="313"/>
      <c r="G23" s="313"/>
      <c r="H23" s="313"/>
      <c r="I23" s="9">
        <f>ROUND(I22*0.3,2)</f>
        <v>0</v>
      </c>
      <c r="J23" s="7">
        <f>ROUND(I23*1.08,2)</f>
        <v>0</v>
      </c>
      <c r="K23" s="441" t="s">
        <v>189</v>
      </c>
      <c r="L23" s="493"/>
      <c r="M23" s="493"/>
      <c r="N23" s="442"/>
      <c r="O23" s="46"/>
      <c r="P23" s="313"/>
      <c r="Q23" s="313"/>
      <c r="R23" s="313"/>
      <c r="S23" s="313"/>
      <c r="T23" s="313"/>
      <c r="U23" s="313"/>
      <c r="V23" s="313"/>
      <c r="W23" s="313"/>
      <c r="X23" s="313"/>
      <c r="Y23" s="313"/>
      <c r="Z23" s="313"/>
      <c r="AA23" s="313"/>
      <c r="AB23" s="313"/>
      <c r="AC23" s="313"/>
      <c r="AD23" s="313"/>
      <c r="AE23" s="313"/>
      <c r="AF23" s="313"/>
      <c r="AG23" s="313"/>
      <c r="AH23" s="313"/>
      <c r="AI23" s="313"/>
      <c r="AJ23" s="313"/>
      <c r="AK23" s="313"/>
      <c r="AL23" s="313"/>
      <c r="AM23" s="313"/>
      <c r="AN23" s="313"/>
      <c r="AO23" s="313"/>
      <c r="AP23" s="313"/>
      <c r="AQ23" s="313"/>
      <c r="AR23" s="313"/>
      <c r="AS23" s="313"/>
      <c r="AT23" s="313"/>
      <c r="AU23" s="313"/>
      <c r="AV23" s="313"/>
      <c r="AW23" s="313"/>
      <c r="AX23" s="313"/>
      <c r="AY23" s="313"/>
      <c r="AZ23" s="313"/>
      <c r="BA23" s="313"/>
      <c r="BB23" s="313"/>
      <c r="BC23" s="313"/>
      <c r="BD23" s="313"/>
      <c r="BE23" s="313"/>
      <c r="BF23" s="313"/>
      <c r="BG23" s="313"/>
      <c r="BH23" s="313"/>
      <c r="BI23" s="313"/>
      <c r="BJ23" s="313"/>
      <c r="BK23" s="313"/>
      <c r="BL23" s="313"/>
      <c r="BM23" s="313"/>
      <c r="BN23" s="313"/>
      <c r="BO23" s="313"/>
      <c r="BP23" s="313"/>
      <c r="BQ23" s="313"/>
      <c r="BR23" s="313"/>
      <c r="BS23" s="313"/>
      <c r="BT23" s="313"/>
      <c r="BU23" s="313"/>
      <c r="BV23" s="313"/>
      <c r="BW23" s="313"/>
      <c r="BX23" s="313"/>
      <c r="BY23" s="313"/>
      <c r="BZ23" s="313"/>
      <c r="CA23" s="313"/>
      <c r="CB23" s="313"/>
      <c r="CC23" s="313"/>
      <c r="CD23" s="313"/>
      <c r="CE23" s="313"/>
      <c r="CF23" s="313"/>
      <c r="CG23" s="313"/>
      <c r="CH23" s="313"/>
      <c r="CI23" s="313"/>
      <c r="CJ23" s="313"/>
      <c r="CK23" s="313"/>
      <c r="CL23" s="313"/>
      <c r="CM23" s="313"/>
      <c r="CN23" s="313"/>
      <c r="CO23" s="313"/>
      <c r="CP23" s="313"/>
      <c r="CQ23" s="313"/>
      <c r="CR23" s="313"/>
      <c r="CS23" s="313"/>
      <c r="CT23" s="313"/>
      <c r="CU23" s="313"/>
      <c r="CV23" s="313"/>
      <c r="CW23" s="313"/>
      <c r="CX23" s="313"/>
      <c r="CY23" s="313"/>
      <c r="CZ23" s="313"/>
      <c r="DA23" s="313"/>
      <c r="DB23" s="313"/>
      <c r="DC23" s="313"/>
      <c r="DD23" s="313"/>
      <c r="DE23" s="313"/>
      <c r="DF23" s="313"/>
      <c r="DG23" s="313"/>
      <c r="DH23" s="313"/>
      <c r="DI23" s="313"/>
      <c r="DJ23" s="313"/>
      <c r="DK23" s="313"/>
      <c r="DL23" s="313"/>
      <c r="DM23" s="313"/>
      <c r="DN23" s="313"/>
      <c r="DO23" s="313"/>
      <c r="DP23" s="313"/>
      <c r="DQ23" s="313"/>
      <c r="DR23" s="313"/>
      <c r="DS23" s="313"/>
      <c r="DT23" s="313"/>
      <c r="DU23" s="313"/>
      <c r="DV23" s="313"/>
      <c r="DW23" s="313"/>
      <c r="DX23" s="313"/>
      <c r="DY23" s="313"/>
      <c r="DZ23" s="313"/>
      <c r="EA23" s="313"/>
      <c r="EB23" s="313"/>
      <c r="EC23" s="313"/>
      <c r="ED23" s="313"/>
      <c r="EE23" s="313"/>
      <c r="EF23" s="313"/>
      <c r="EG23" s="313"/>
      <c r="EH23" s="313"/>
      <c r="EI23" s="313"/>
      <c r="EJ23" s="313"/>
      <c r="EK23" s="313"/>
      <c r="EL23" s="313"/>
      <c r="EM23" s="313"/>
      <c r="EN23" s="313"/>
      <c r="EO23" s="313"/>
      <c r="EP23" s="313"/>
      <c r="EQ23" s="313"/>
      <c r="ER23" s="313"/>
      <c r="ES23" s="313"/>
      <c r="ET23" s="313"/>
      <c r="EU23" s="313"/>
      <c r="EV23" s="313"/>
      <c r="EW23" s="313"/>
      <c r="EX23" s="313"/>
      <c r="EY23" s="313"/>
      <c r="EZ23" s="313"/>
      <c r="FA23" s="313"/>
      <c r="FB23" s="313"/>
      <c r="FC23" s="313"/>
      <c r="FD23" s="313"/>
      <c r="FE23" s="313"/>
      <c r="FF23" s="313"/>
      <c r="FG23" s="313"/>
      <c r="FH23" s="313"/>
      <c r="FI23" s="313"/>
      <c r="FJ23" s="313"/>
      <c r="FK23" s="313"/>
      <c r="FL23" s="313"/>
      <c r="FM23" s="313"/>
      <c r="FN23" s="313"/>
      <c r="FO23" s="313"/>
      <c r="FP23" s="313"/>
      <c r="FQ23" s="313"/>
      <c r="FR23" s="313"/>
      <c r="FS23" s="313"/>
      <c r="FT23" s="313"/>
      <c r="FU23" s="313"/>
      <c r="FV23" s="313"/>
      <c r="FW23" s="313"/>
      <c r="FX23" s="313"/>
      <c r="FY23" s="313"/>
      <c r="FZ23" s="313"/>
      <c r="GA23" s="313"/>
      <c r="GB23" s="313"/>
      <c r="GC23" s="313"/>
      <c r="GD23" s="313"/>
      <c r="GE23" s="313"/>
      <c r="GF23" s="313"/>
      <c r="GG23" s="313"/>
      <c r="GH23" s="313"/>
      <c r="GI23" s="313"/>
      <c r="GJ23" s="313"/>
      <c r="GK23" s="313"/>
      <c r="GL23" s="313"/>
      <c r="GM23" s="313"/>
      <c r="GN23" s="313"/>
      <c r="GO23" s="313"/>
      <c r="GP23" s="313"/>
      <c r="GQ23" s="313"/>
      <c r="GR23" s="313"/>
      <c r="GS23" s="313"/>
      <c r="GT23" s="313"/>
      <c r="GU23" s="313"/>
      <c r="GV23" s="313"/>
      <c r="GW23" s="313"/>
      <c r="GX23" s="313"/>
      <c r="GY23" s="313"/>
      <c r="GZ23" s="313"/>
      <c r="HA23" s="313"/>
      <c r="HB23" s="313"/>
      <c r="HC23" s="313"/>
      <c r="HD23" s="313"/>
      <c r="HE23" s="313"/>
      <c r="HF23" s="313"/>
      <c r="HG23" s="313"/>
      <c r="HH23" s="313"/>
      <c r="HI23" s="313"/>
      <c r="HJ23" s="313"/>
      <c r="HK23" s="313"/>
      <c r="HL23" s="313"/>
      <c r="HM23" s="313"/>
      <c r="HN23" s="313"/>
      <c r="HO23" s="313"/>
      <c r="HP23" s="313"/>
      <c r="HQ23" s="313"/>
      <c r="HR23" s="313"/>
      <c r="HS23" s="313"/>
      <c r="HT23" s="313"/>
      <c r="HU23" s="313"/>
      <c r="HV23" s="313"/>
      <c r="HW23" s="313"/>
      <c r="HX23" s="313"/>
      <c r="HY23" s="313"/>
      <c r="HZ23" s="313"/>
      <c r="IA23" s="313"/>
      <c r="IB23" s="313"/>
      <c r="IC23" s="313"/>
      <c r="ID23" s="313"/>
      <c r="IE23" s="313"/>
      <c r="IF23" s="313"/>
      <c r="IG23" s="313"/>
      <c r="IH23" s="313"/>
      <c r="II23" s="313"/>
      <c r="IJ23" s="313"/>
      <c r="IK23" s="313"/>
      <c r="IL23" s="313"/>
      <c r="IM23" s="313"/>
      <c r="IN23" s="313"/>
      <c r="IO23" s="313"/>
      <c r="IP23" s="313"/>
      <c r="IQ23" s="313"/>
      <c r="IR23" s="313"/>
      <c r="IS23" s="313"/>
      <c r="IT23" s="313"/>
      <c r="IU23" s="313"/>
      <c r="IV23" s="313"/>
    </row>
    <row r="24" spans="1:256" ht="26.25" customHeight="1">
      <c r="A24" s="313"/>
      <c r="B24" s="313"/>
      <c r="C24" s="313"/>
      <c r="D24" s="313"/>
      <c r="E24" s="313"/>
      <c r="F24" s="313"/>
      <c r="G24" s="313"/>
      <c r="H24" s="313"/>
      <c r="I24" s="314">
        <f>ROUND(I22+I23,2)</f>
        <v>0</v>
      </c>
      <c r="J24" s="7">
        <f>ROUND(I24*1.08,2)</f>
        <v>0</v>
      </c>
      <c r="K24" s="368" t="s">
        <v>148</v>
      </c>
      <c r="L24" s="369"/>
      <c r="M24" s="369"/>
      <c r="N24" s="370"/>
      <c r="O24" s="46"/>
      <c r="P24" s="313"/>
      <c r="Q24" s="313"/>
      <c r="R24" s="313"/>
      <c r="S24" s="313"/>
      <c r="T24" s="313"/>
      <c r="U24" s="313"/>
      <c r="V24" s="313"/>
      <c r="W24" s="313"/>
      <c r="X24" s="313"/>
      <c r="Y24" s="313"/>
      <c r="Z24" s="313"/>
      <c r="AA24" s="313"/>
      <c r="AB24" s="313"/>
      <c r="AC24" s="313"/>
      <c r="AD24" s="313"/>
      <c r="AE24" s="313"/>
      <c r="AF24" s="313"/>
      <c r="AG24" s="313"/>
      <c r="AH24" s="313"/>
      <c r="AI24" s="313"/>
      <c r="AJ24" s="313"/>
      <c r="AK24" s="313"/>
      <c r="AL24" s="313"/>
      <c r="AM24" s="313"/>
      <c r="AN24" s="313"/>
      <c r="AO24" s="313"/>
      <c r="AP24" s="313"/>
      <c r="AQ24" s="313"/>
      <c r="AR24" s="313"/>
      <c r="AS24" s="313"/>
      <c r="AT24" s="313"/>
      <c r="AU24" s="313"/>
      <c r="AV24" s="313"/>
      <c r="AW24" s="313"/>
      <c r="AX24" s="313"/>
      <c r="AY24" s="313"/>
      <c r="AZ24" s="313"/>
      <c r="BA24" s="313"/>
      <c r="BB24" s="313"/>
      <c r="BC24" s="313"/>
      <c r="BD24" s="313"/>
      <c r="BE24" s="313"/>
      <c r="BF24" s="313"/>
      <c r="BG24" s="313"/>
      <c r="BH24" s="313"/>
      <c r="BI24" s="313"/>
      <c r="BJ24" s="313"/>
      <c r="BK24" s="313"/>
      <c r="BL24" s="313"/>
      <c r="BM24" s="313"/>
      <c r="BN24" s="313"/>
      <c r="BO24" s="313"/>
      <c r="BP24" s="313"/>
      <c r="BQ24" s="313"/>
      <c r="BR24" s="313"/>
      <c r="BS24" s="313"/>
      <c r="BT24" s="313"/>
      <c r="BU24" s="313"/>
      <c r="BV24" s="313"/>
      <c r="BW24" s="313"/>
      <c r="BX24" s="313"/>
      <c r="BY24" s="313"/>
      <c r="BZ24" s="313"/>
      <c r="CA24" s="313"/>
      <c r="CB24" s="313"/>
      <c r="CC24" s="313"/>
      <c r="CD24" s="313"/>
      <c r="CE24" s="313"/>
      <c r="CF24" s="313"/>
      <c r="CG24" s="313"/>
      <c r="CH24" s="313"/>
      <c r="CI24" s="313"/>
      <c r="CJ24" s="313"/>
      <c r="CK24" s="313"/>
      <c r="CL24" s="313"/>
      <c r="CM24" s="313"/>
      <c r="CN24" s="313"/>
      <c r="CO24" s="313"/>
      <c r="CP24" s="313"/>
      <c r="CQ24" s="313"/>
      <c r="CR24" s="313"/>
      <c r="CS24" s="313"/>
      <c r="CT24" s="313"/>
      <c r="CU24" s="313"/>
      <c r="CV24" s="313"/>
      <c r="CW24" s="313"/>
      <c r="CX24" s="313"/>
      <c r="CY24" s="313"/>
      <c r="CZ24" s="313"/>
      <c r="DA24" s="313"/>
      <c r="DB24" s="313"/>
      <c r="DC24" s="313"/>
      <c r="DD24" s="313"/>
      <c r="DE24" s="313"/>
      <c r="DF24" s="313"/>
      <c r="DG24" s="313"/>
      <c r="DH24" s="313"/>
      <c r="DI24" s="313"/>
      <c r="DJ24" s="313"/>
      <c r="DK24" s="313"/>
      <c r="DL24" s="313"/>
      <c r="DM24" s="313"/>
      <c r="DN24" s="313"/>
      <c r="DO24" s="313"/>
      <c r="DP24" s="313"/>
      <c r="DQ24" s="313"/>
      <c r="DR24" s="313"/>
      <c r="DS24" s="313"/>
      <c r="DT24" s="313"/>
      <c r="DU24" s="313"/>
      <c r="DV24" s="313"/>
      <c r="DW24" s="313"/>
      <c r="DX24" s="313"/>
      <c r="DY24" s="313"/>
      <c r="DZ24" s="313"/>
      <c r="EA24" s="313"/>
      <c r="EB24" s="313"/>
      <c r="EC24" s="313"/>
      <c r="ED24" s="313"/>
      <c r="EE24" s="313"/>
      <c r="EF24" s="313"/>
      <c r="EG24" s="313"/>
      <c r="EH24" s="313"/>
      <c r="EI24" s="313"/>
      <c r="EJ24" s="313"/>
      <c r="EK24" s="313"/>
      <c r="EL24" s="313"/>
      <c r="EM24" s="313"/>
      <c r="EN24" s="313"/>
      <c r="EO24" s="313"/>
      <c r="EP24" s="313"/>
      <c r="EQ24" s="313"/>
      <c r="ER24" s="313"/>
      <c r="ES24" s="313"/>
      <c r="ET24" s="313"/>
      <c r="EU24" s="313"/>
      <c r="EV24" s="313"/>
      <c r="EW24" s="313"/>
      <c r="EX24" s="313"/>
      <c r="EY24" s="313"/>
      <c r="EZ24" s="313"/>
      <c r="FA24" s="313"/>
      <c r="FB24" s="313"/>
      <c r="FC24" s="313"/>
      <c r="FD24" s="313"/>
      <c r="FE24" s="313"/>
      <c r="FF24" s="313"/>
      <c r="FG24" s="313"/>
      <c r="FH24" s="313"/>
      <c r="FI24" s="313"/>
      <c r="FJ24" s="313"/>
      <c r="FK24" s="313"/>
      <c r="FL24" s="313"/>
      <c r="FM24" s="313"/>
      <c r="FN24" s="313"/>
      <c r="FO24" s="313"/>
      <c r="FP24" s="313"/>
      <c r="FQ24" s="313"/>
      <c r="FR24" s="313"/>
      <c r="FS24" s="313"/>
      <c r="FT24" s="313"/>
      <c r="FU24" s="313"/>
      <c r="FV24" s="313"/>
      <c r="FW24" s="313"/>
      <c r="FX24" s="313"/>
      <c r="FY24" s="313"/>
      <c r="FZ24" s="313"/>
      <c r="GA24" s="313"/>
      <c r="GB24" s="313"/>
      <c r="GC24" s="313"/>
      <c r="GD24" s="313"/>
      <c r="GE24" s="313"/>
      <c r="GF24" s="313"/>
      <c r="GG24" s="313"/>
      <c r="GH24" s="313"/>
      <c r="GI24" s="313"/>
      <c r="GJ24" s="313"/>
      <c r="GK24" s="313"/>
      <c r="GL24" s="313"/>
      <c r="GM24" s="313"/>
      <c r="GN24" s="313"/>
      <c r="GO24" s="313"/>
      <c r="GP24" s="313"/>
      <c r="GQ24" s="313"/>
      <c r="GR24" s="313"/>
      <c r="GS24" s="313"/>
      <c r="GT24" s="313"/>
      <c r="GU24" s="313"/>
      <c r="GV24" s="313"/>
      <c r="GW24" s="313"/>
      <c r="GX24" s="313"/>
      <c r="GY24" s="313"/>
      <c r="GZ24" s="313"/>
      <c r="HA24" s="313"/>
      <c r="HB24" s="313"/>
      <c r="HC24" s="313"/>
      <c r="HD24" s="313"/>
      <c r="HE24" s="313"/>
      <c r="HF24" s="313"/>
      <c r="HG24" s="313"/>
      <c r="HH24" s="313"/>
      <c r="HI24" s="313"/>
      <c r="HJ24" s="313"/>
      <c r="HK24" s="313"/>
      <c r="HL24" s="313"/>
      <c r="HM24" s="313"/>
      <c r="HN24" s="313"/>
      <c r="HO24" s="313"/>
      <c r="HP24" s="313"/>
      <c r="HQ24" s="313"/>
      <c r="HR24" s="313"/>
      <c r="HS24" s="313"/>
      <c r="HT24" s="313"/>
      <c r="HU24" s="313"/>
      <c r="HV24" s="313"/>
      <c r="HW24" s="313"/>
      <c r="HX24" s="313"/>
      <c r="HY24" s="313"/>
      <c r="HZ24" s="313"/>
      <c r="IA24" s="313"/>
      <c r="IB24" s="313"/>
      <c r="IC24" s="313"/>
      <c r="ID24" s="313"/>
      <c r="IE24" s="313"/>
      <c r="IF24" s="313"/>
      <c r="IG24" s="313"/>
      <c r="IH24" s="313"/>
      <c r="II24" s="313"/>
      <c r="IJ24" s="313"/>
      <c r="IK24" s="313"/>
      <c r="IL24" s="313"/>
      <c r="IM24" s="313"/>
      <c r="IN24" s="313"/>
      <c r="IO24" s="313"/>
      <c r="IP24" s="313"/>
      <c r="IQ24" s="313"/>
      <c r="IR24" s="313"/>
      <c r="IS24" s="313"/>
      <c r="IT24" s="313"/>
      <c r="IU24" s="313"/>
      <c r="IV24" s="313"/>
    </row>
    <row r="26" spans="2:15" ht="12.75">
      <c r="B26" s="377" t="s">
        <v>237</v>
      </c>
      <c r="C26" s="377"/>
      <c r="D26" s="377"/>
      <c r="E26" s="377"/>
      <c r="F26" s="377"/>
      <c r="G26" s="377"/>
      <c r="H26" s="377"/>
      <c r="I26" s="377"/>
      <c r="J26" s="377"/>
      <c r="K26" s="377"/>
      <c r="L26" s="377"/>
      <c r="M26" s="377"/>
      <c r="N26" s="377"/>
      <c r="O26" s="377"/>
    </row>
  </sheetData>
  <sheetProtection/>
  <mergeCells count="13">
    <mergeCell ref="B26:O26"/>
    <mergeCell ref="B15:B18"/>
    <mergeCell ref="O15:O18"/>
    <mergeCell ref="A22:H22"/>
    <mergeCell ref="K22:N22"/>
    <mergeCell ref="K23:N23"/>
    <mergeCell ref="K24:N24"/>
    <mergeCell ref="B6:B8"/>
    <mergeCell ref="O6:O8"/>
    <mergeCell ref="B9:B11"/>
    <mergeCell ref="O9:O11"/>
    <mergeCell ref="B12:B14"/>
    <mergeCell ref="O12:O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A4" sqref="A4:N4"/>
    </sheetView>
  </sheetViews>
  <sheetFormatPr defaultColWidth="9.00390625" defaultRowHeight="12.75"/>
  <cols>
    <col min="1" max="1" width="6.00390625" style="254" customWidth="1"/>
    <col min="2" max="2" width="49.375" style="254" customWidth="1"/>
    <col min="3" max="3" width="9.125" style="254" customWidth="1"/>
    <col min="4" max="4" width="11.75390625" style="254" customWidth="1"/>
    <col min="5" max="5" width="13.00390625" style="254" customWidth="1"/>
    <col min="6" max="6" width="6.25390625" style="254" customWidth="1"/>
    <col min="7" max="7" width="11.00390625" style="254" customWidth="1"/>
    <col min="8" max="8" width="10.25390625" style="254" customWidth="1"/>
    <col min="9" max="9" width="11.625" style="254" customWidth="1"/>
    <col min="10" max="10" width="12.25390625" style="254" customWidth="1"/>
    <col min="11" max="11" width="11.875" style="254" customWidth="1"/>
    <col min="12" max="12" width="12.625" style="254" customWidth="1"/>
    <col min="13" max="13" width="13.625" style="254" customWidth="1"/>
    <col min="14" max="14" width="12.875" style="254" customWidth="1"/>
    <col min="15" max="15" width="11.125" style="254" customWidth="1"/>
    <col min="16" max="16384" width="9.125" style="254" customWidth="1"/>
  </cols>
  <sheetData>
    <row r="1" spans="1:15" ht="15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3" t="s">
        <v>180</v>
      </c>
      <c r="O1" s="223"/>
    </row>
    <row r="2" spans="1:15" ht="15">
      <c r="A2" s="222"/>
      <c r="B2" s="222"/>
      <c r="C2" s="222"/>
      <c r="D2" s="223" t="s">
        <v>181</v>
      </c>
      <c r="E2" s="223"/>
      <c r="F2" s="223"/>
      <c r="G2" s="222"/>
      <c r="H2" s="222"/>
      <c r="I2" s="222"/>
      <c r="J2" s="222"/>
      <c r="K2" s="222"/>
      <c r="L2" s="222"/>
      <c r="M2" s="222"/>
      <c r="N2" s="222"/>
      <c r="O2" s="222"/>
    </row>
    <row r="3" spans="1:15" ht="15">
      <c r="A3" s="222"/>
      <c r="B3" s="222"/>
      <c r="C3" s="222"/>
      <c r="D3" s="223"/>
      <c r="E3" s="223"/>
      <c r="F3" s="223"/>
      <c r="G3" s="222"/>
      <c r="H3" s="222"/>
      <c r="I3" s="222"/>
      <c r="J3" s="222"/>
      <c r="K3" s="222"/>
      <c r="L3" s="222"/>
      <c r="M3" s="222"/>
      <c r="N3" s="222"/>
      <c r="O3" s="222"/>
    </row>
    <row r="4" spans="1:14" ht="15">
      <c r="A4" s="522" t="s">
        <v>238</v>
      </c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2"/>
    </row>
    <row r="5" spans="1:14" ht="47.25" customHeight="1">
      <c r="A5" s="323" t="s">
        <v>239</v>
      </c>
      <c r="B5" s="323" t="s">
        <v>4</v>
      </c>
      <c r="C5" s="109" t="s">
        <v>18</v>
      </c>
      <c r="D5" s="109" t="s">
        <v>40</v>
      </c>
      <c r="E5" s="82" t="s">
        <v>41</v>
      </c>
      <c r="F5" s="109" t="s">
        <v>240</v>
      </c>
      <c r="G5" s="81" t="s">
        <v>44</v>
      </c>
      <c r="H5" s="109" t="s">
        <v>13</v>
      </c>
      <c r="I5" s="109" t="s">
        <v>6</v>
      </c>
      <c r="J5" s="109" t="s">
        <v>5</v>
      </c>
      <c r="K5" s="109" t="s">
        <v>8</v>
      </c>
      <c r="L5" s="109" t="s">
        <v>39</v>
      </c>
      <c r="M5" s="109" t="s">
        <v>0</v>
      </c>
      <c r="N5" s="77" t="s">
        <v>1</v>
      </c>
    </row>
    <row r="6" spans="1:14" ht="38.25">
      <c r="A6" s="39">
        <v>1</v>
      </c>
      <c r="B6" s="322" t="s">
        <v>241</v>
      </c>
      <c r="C6" s="39" t="s">
        <v>14</v>
      </c>
      <c r="D6" s="287">
        <v>1500</v>
      </c>
      <c r="E6" s="40"/>
      <c r="F6" s="39"/>
      <c r="G6" s="39"/>
      <c r="H6" s="40"/>
      <c r="I6" s="40"/>
      <c r="J6" s="41"/>
      <c r="K6" s="41"/>
      <c r="L6" s="41"/>
      <c r="M6" s="41"/>
      <c r="N6" s="324" t="s">
        <v>15</v>
      </c>
    </row>
    <row r="7" spans="1:14" ht="38.25">
      <c r="A7" s="39">
        <v>2</v>
      </c>
      <c r="B7" s="322" t="s">
        <v>242</v>
      </c>
      <c r="C7" s="39" t="s">
        <v>14</v>
      </c>
      <c r="D7" s="287">
        <v>1500</v>
      </c>
      <c r="E7" s="40"/>
      <c r="F7" s="39"/>
      <c r="G7" s="39"/>
      <c r="H7" s="40"/>
      <c r="I7" s="40"/>
      <c r="J7" s="41"/>
      <c r="K7" s="41"/>
      <c r="L7" s="41"/>
      <c r="M7" s="41"/>
      <c r="N7" s="324" t="s">
        <v>15</v>
      </c>
    </row>
    <row r="8" spans="1:14" ht="51">
      <c r="A8" s="39">
        <v>3</v>
      </c>
      <c r="B8" s="322" t="s">
        <v>243</v>
      </c>
      <c r="C8" s="39" t="s">
        <v>14</v>
      </c>
      <c r="D8" s="287">
        <v>240</v>
      </c>
      <c r="E8" s="40"/>
      <c r="F8" s="39"/>
      <c r="G8" s="39"/>
      <c r="H8" s="40"/>
      <c r="I8" s="40"/>
      <c r="J8" s="67"/>
      <c r="K8" s="67"/>
      <c r="L8" s="67"/>
      <c r="M8" s="67"/>
      <c r="N8" s="324" t="s">
        <v>15</v>
      </c>
    </row>
    <row r="9" spans="1:13" ht="30" customHeight="1">
      <c r="A9" s="41"/>
      <c r="B9" s="523" t="s">
        <v>211</v>
      </c>
      <c r="C9" s="524"/>
      <c r="D9" s="524"/>
      <c r="E9" s="524"/>
      <c r="F9" s="524"/>
      <c r="G9" s="525"/>
      <c r="H9" s="40">
        <f>ROUND(SUM(H6:H8),2)</f>
        <v>0</v>
      </c>
      <c r="I9" s="40">
        <f>ROUND(H9*1.08,2)</f>
        <v>0</v>
      </c>
      <c r="J9" s="501" t="s">
        <v>47</v>
      </c>
      <c r="K9" s="501"/>
      <c r="L9" s="501"/>
      <c r="M9" s="501"/>
    </row>
    <row r="10" spans="8:13" ht="30" customHeight="1">
      <c r="H10" s="40">
        <f>ROUND(H9*0.3,2)</f>
        <v>0</v>
      </c>
      <c r="I10" s="40">
        <f>ROUND(H10*1.08,2)</f>
        <v>0</v>
      </c>
      <c r="J10" s="441" t="s">
        <v>189</v>
      </c>
      <c r="K10" s="493"/>
      <c r="L10" s="493"/>
      <c r="M10" s="442"/>
    </row>
    <row r="11" spans="8:13" ht="30" customHeight="1">
      <c r="H11" s="40">
        <f>ROUND(SUM(H9:H10),2)</f>
        <v>0</v>
      </c>
      <c r="I11" s="40">
        <f>ROUND(H11*1.08,2)</f>
        <v>0</v>
      </c>
      <c r="J11" s="441" t="s">
        <v>190</v>
      </c>
      <c r="K11" s="493"/>
      <c r="L11" s="493"/>
      <c r="M11" s="442"/>
    </row>
  </sheetData>
  <sheetProtection/>
  <mergeCells count="5">
    <mergeCell ref="A4:N4"/>
    <mergeCell ref="B9:G9"/>
    <mergeCell ref="J9:M9"/>
    <mergeCell ref="J10:M10"/>
    <mergeCell ref="J11:M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34">
      <selection activeCell="A4" sqref="A4:N4"/>
    </sheetView>
  </sheetViews>
  <sheetFormatPr defaultColWidth="9.00390625" defaultRowHeight="12.75"/>
  <cols>
    <col min="1" max="1" width="5.875" style="222" customWidth="1"/>
    <col min="2" max="2" width="49.375" style="222" customWidth="1"/>
    <col min="3" max="3" width="8.875" style="222" customWidth="1"/>
    <col min="4" max="5" width="9.125" style="222" customWidth="1"/>
    <col min="6" max="6" width="6.00390625" style="222" customWidth="1"/>
    <col min="7" max="7" width="9.75390625" style="222" bestFit="1" customWidth="1"/>
    <col min="8" max="9" width="9.125" style="222" customWidth="1"/>
    <col min="10" max="10" width="10.375" style="222" customWidth="1"/>
    <col min="11" max="11" width="11.125" style="222" customWidth="1"/>
    <col min="12" max="12" width="12.625" style="222" customWidth="1"/>
    <col min="13" max="13" width="14.25390625" style="222" customWidth="1"/>
    <col min="14" max="14" width="13.125" style="222" customWidth="1"/>
    <col min="15" max="16384" width="9.125" style="222" customWidth="1"/>
  </cols>
  <sheetData>
    <row r="1" spans="14:15" ht="15">
      <c r="N1" s="223" t="s">
        <v>180</v>
      </c>
      <c r="O1" s="223"/>
    </row>
    <row r="2" spans="4:6" ht="15">
      <c r="D2" s="223" t="s">
        <v>181</v>
      </c>
      <c r="E2" s="223"/>
      <c r="F2" s="223"/>
    </row>
    <row r="3" spans="4:6" ht="15">
      <c r="D3" s="223"/>
      <c r="E3" s="223"/>
      <c r="F3" s="223"/>
    </row>
    <row r="4" spans="1:14" ht="17.25" customHeight="1">
      <c r="A4" s="371" t="s">
        <v>244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</row>
    <row r="5" spans="1:14" ht="66" customHeight="1">
      <c r="A5" s="81" t="s">
        <v>7</v>
      </c>
      <c r="B5" s="81" t="s">
        <v>4</v>
      </c>
      <c r="C5" s="81" t="s">
        <v>18</v>
      </c>
      <c r="D5" s="81" t="s">
        <v>40</v>
      </c>
      <c r="E5" s="82" t="s">
        <v>41</v>
      </c>
      <c r="F5" s="81" t="s">
        <v>19</v>
      </c>
      <c r="G5" s="81" t="s">
        <v>44</v>
      </c>
      <c r="H5" s="81" t="s">
        <v>3</v>
      </c>
      <c r="I5" s="83" t="s">
        <v>6</v>
      </c>
      <c r="J5" s="81" t="s">
        <v>5</v>
      </c>
      <c r="K5" s="81" t="s">
        <v>8</v>
      </c>
      <c r="L5" s="81" t="s">
        <v>39</v>
      </c>
      <c r="M5" s="81" t="s">
        <v>0</v>
      </c>
      <c r="N5" s="81" t="s">
        <v>1</v>
      </c>
    </row>
    <row r="6" spans="1:14" ht="38.25">
      <c r="A6" s="526">
        <v>1</v>
      </c>
      <c r="B6" s="325" t="s">
        <v>245</v>
      </c>
      <c r="C6" s="529"/>
      <c r="D6" s="529"/>
      <c r="E6" s="529"/>
      <c r="F6" s="529"/>
      <c r="G6" s="529"/>
      <c r="H6" s="529"/>
      <c r="I6" s="529"/>
      <c r="J6" s="529"/>
      <c r="K6" s="529"/>
      <c r="L6" s="529"/>
      <c r="M6" s="529"/>
      <c r="N6" s="529"/>
    </row>
    <row r="7" spans="1:14" ht="14.25">
      <c r="A7" s="527"/>
      <c r="B7" s="326" t="s">
        <v>246</v>
      </c>
      <c r="C7" s="327" t="s">
        <v>14</v>
      </c>
      <c r="D7" s="362">
        <v>1</v>
      </c>
      <c r="E7" s="328"/>
      <c r="F7" s="327"/>
      <c r="G7" s="328"/>
      <c r="H7" s="328"/>
      <c r="I7" s="328"/>
      <c r="J7" s="327"/>
      <c r="K7" s="327"/>
      <c r="L7" s="327"/>
      <c r="M7" s="327"/>
      <c r="N7" s="327"/>
    </row>
    <row r="8" spans="1:14" ht="14.25">
      <c r="A8" s="527"/>
      <c r="B8" s="326" t="s">
        <v>247</v>
      </c>
      <c r="C8" s="291" t="s">
        <v>14</v>
      </c>
      <c r="D8" s="347">
        <v>1</v>
      </c>
      <c r="E8" s="328"/>
      <c r="F8" s="327"/>
      <c r="G8" s="328"/>
      <c r="H8" s="328"/>
      <c r="I8" s="328"/>
      <c r="J8" s="330"/>
      <c r="K8" s="330"/>
      <c r="L8" s="330"/>
      <c r="M8" s="301"/>
      <c r="N8" s="291" t="s">
        <v>15</v>
      </c>
    </row>
    <row r="9" spans="1:14" ht="14.25">
      <c r="A9" s="527"/>
      <c r="B9" s="326" t="s">
        <v>248</v>
      </c>
      <c r="C9" s="291" t="s">
        <v>14</v>
      </c>
      <c r="D9" s="347">
        <v>1</v>
      </c>
      <c r="E9" s="328"/>
      <c r="F9" s="331"/>
      <c r="G9" s="328"/>
      <c r="H9" s="328"/>
      <c r="I9" s="328"/>
      <c r="J9" s="330"/>
      <c r="K9" s="330"/>
      <c r="L9" s="330"/>
      <c r="M9" s="301"/>
      <c r="N9" s="291" t="s">
        <v>15</v>
      </c>
    </row>
    <row r="10" spans="1:14" ht="14.25">
      <c r="A10" s="527"/>
      <c r="B10" s="326" t="s">
        <v>249</v>
      </c>
      <c r="C10" s="291" t="s">
        <v>14</v>
      </c>
      <c r="D10" s="347">
        <v>1</v>
      </c>
      <c r="E10" s="328"/>
      <c r="F10" s="331"/>
      <c r="G10" s="328"/>
      <c r="H10" s="328"/>
      <c r="I10" s="328"/>
      <c r="J10" s="330"/>
      <c r="K10" s="330"/>
      <c r="L10" s="330"/>
      <c r="M10" s="301"/>
      <c r="N10" s="291" t="s">
        <v>15</v>
      </c>
    </row>
    <row r="11" spans="1:14" ht="14.25">
      <c r="A11" s="527"/>
      <c r="B11" s="326" t="s">
        <v>250</v>
      </c>
      <c r="C11" s="291" t="s">
        <v>14</v>
      </c>
      <c r="D11" s="347">
        <v>1</v>
      </c>
      <c r="E11" s="328"/>
      <c r="F11" s="331"/>
      <c r="G11" s="328"/>
      <c r="H11" s="328"/>
      <c r="I11" s="328"/>
      <c r="J11" s="330"/>
      <c r="K11" s="330"/>
      <c r="L11" s="330"/>
      <c r="M11" s="301"/>
      <c r="N11" s="291" t="s">
        <v>15</v>
      </c>
    </row>
    <row r="12" spans="1:14" ht="14.25">
      <c r="A12" s="527"/>
      <c r="B12" s="326" t="s">
        <v>251</v>
      </c>
      <c r="C12" s="291" t="s">
        <v>14</v>
      </c>
      <c r="D12" s="347">
        <v>1</v>
      </c>
      <c r="E12" s="328"/>
      <c r="F12" s="331"/>
      <c r="G12" s="328"/>
      <c r="H12" s="328"/>
      <c r="I12" s="328"/>
      <c r="J12" s="330"/>
      <c r="K12" s="330"/>
      <c r="L12" s="330"/>
      <c r="M12" s="301"/>
      <c r="N12" s="291" t="s">
        <v>15</v>
      </c>
    </row>
    <row r="13" spans="1:14" ht="14.25">
      <c r="A13" s="527"/>
      <c r="B13" s="326" t="s">
        <v>252</v>
      </c>
      <c r="C13" s="291" t="s">
        <v>14</v>
      </c>
      <c r="D13" s="347">
        <v>1</v>
      </c>
      <c r="E13" s="328"/>
      <c r="F13" s="331"/>
      <c r="G13" s="328"/>
      <c r="H13" s="328"/>
      <c r="I13" s="328"/>
      <c r="J13" s="330"/>
      <c r="K13" s="330"/>
      <c r="L13" s="330"/>
      <c r="M13" s="301"/>
      <c r="N13" s="291" t="s">
        <v>15</v>
      </c>
    </row>
    <row r="14" spans="1:14" ht="14.25">
      <c r="A14" s="527"/>
      <c r="B14" s="326" t="s">
        <v>253</v>
      </c>
      <c r="C14" s="291" t="s">
        <v>14</v>
      </c>
      <c r="D14" s="347">
        <v>1</v>
      </c>
      <c r="E14" s="328"/>
      <c r="F14" s="331"/>
      <c r="G14" s="328"/>
      <c r="H14" s="328"/>
      <c r="I14" s="328"/>
      <c r="J14" s="330"/>
      <c r="K14" s="330"/>
      <c r="L14" s="330"/>
      <c r="M14" s="301"/>
      <c r="N14" s="291" t="s">
        <v>15</v>
      </c>
    </row>
    <row r="15" spans="1:14" ht="14.25">
      <c r="A15" s="527"/>
      <c r="B15" s="326" t="s">
        <v>254</v>
      </c>
      <c r="C15" s="291" t="s">
        <v>14</v>
      </c>
      <c r="D15" s="347">
        <v>1</v>
      </c>
      <c r="E15" s="328"/>
      <c r="F15" s="331"/>
      <c r="G15" s="328"/>
      <c r="H15" s="328"/>
      <c r="I15" s="328"/>
      <c r="J15" s="330"/>
      <c r="K15" s="330"/>
      <c r="L15" s="330"/>
      <c r="M15" s="301"/>
      <c r="N15" s="291" t="s">
        <v>15</v>
      </c>
    </row>
    <row r="16" spans="1:14" ht="14.25">
      <c r="A16" s="527"/>
      <c r="B16" s="326" t="s">
        <v>255</v>
      </c>
      <c r="C16" s="291" t="s">
        <v>14</v>
      </c>
      <c r="D16" s="347">
        <v>1</v>
      </c>
      <c r="E16" s="328"/>
      <c r="F16" s="331"/>
      <c r="G16" s="328"/>
      <c r="H16" s="328"/>
      <c r="I16" s="328"/>
      <c r="J16" s="330"/>
      <c r="K16" s="330"/>
      <c r="L16" s="330"/>
      <c r="M16" s="301"/>
      <c r="N16" s="291" t="s">
        <v>15</v>
      </c>
    </row>
    <row r="17" spans="1:14" ht="14.25">
      <c r="A17" s="527"/>
      <c r="B17" s="326" t="s">
        <v>256</v>
      </c>
      <c r="C17" s="291" t="s">
        <v>14</v>
      </c>
      <c r="D17" s="347">
        <v>1</v>
      </c>
      <c r="E17" s="328"/>
      <c r="F17" s="331"/>
      <c r="G17" s="328"/>
      <c r="H17" s="328"/>
      <c r="I17" s="328"/>
      <c r="J17" s="330"/>
      <c r="K17" s="330"/>
      <c r="L17" s="330"/>
      <c r="M17" s="301"/>
      <c r="N17" s="291" t="s">
        <v>15</v>
      </c>
    </row>
    <row r="18" spans="1:14" ht="14.25">
      <c r="A18" s="528"/>
      <c r="B18" s="326" t="s">
        <v>257</v>
      </c>
      <c r="C18" s="291" t="s">
        <v>14</v>
      </c>
      <c r="D18" s="347">
        <v>1</v>
      </c>
      <c r="E18" s="332"/>
      <c r="F18" s="331"/>
      <c r="G18" s="328"/>
      <c r="H18" s="328"/>
      <c r="I18" s="328"/>
      <c r="J18" s="330"/>
      <c r="K18" s="330"/>
      <c r="L18" s="330"/>
      <c r="M18" s="301"/>
      <c r="N18" s="291" t="s">
        <v>15</v>
      </c>
    </row>
    <row r="19" spans="1:14" ht="38.25">
      <c r="A19" s="530">
        <v>2</v>
      </c>
      <c r="B19" s="325" t="s">
        <v>258</v>
      </c>
      <c r="C19" s="533"/>
      <c r="D19" s="534"/>
      <c r="E19" s="534"/>
      <c r="F19" s="534"/>
      <c r="G19" s="534"/>
      <c r="H19" s="534"/>
      <c r="I19" s="534"/>
      <c r="J19" s="534"/>
      <c r="K19" s="534"/>
      <c r="L19" s="534"/>
      <c r="M19" s="534"/>
      <c r="N19" s="535"/>
    </row>
    <row r="20" spans="1:14" ht="14.25">
      <c r="A20" s="531"/>
      <c r="B20" s="333" t="s">
        <v>259</v>
      </c>
      <c r="C20" s="291" t="s">
        <v>14</v>
      </c>
      <c r="D20" s="347">
        <v>1</v>
      </c>
      <c r="E20" s="334"/>
      <c r="F20" s="331"/>
      <c r="G20" s="335"/>
      <c r="H20" s="334"/>
      <c r="I20" s="334"/>
      <c r="J20" s="330"/>
      <c r="K20" s="330"/>
      <c r="L20" s="330"/>
      <c r="M20" s="301"/>
      <c r="N20" s="291" t="s">
        <v>15</v>
      </c>
    </row>
    <row r="21" spans="1:14" ht="14.25">
      <c r="A21" s="531"/>
      <c r="B21" s="333" t="s">
        <v>260</v>
      </c>
      <c r="C21" s="291" t="s">
        <v>14</v>
      </c>
      <c r="D21" s="347">
        <v>1</v>
      </c>
      <c r="E21" s="334"/>
      <c r="F21" s="331"/>
      <c r="G21" s="335"/>
      <c r="H21" s="334"/>
      <c r="I21" s="334"/>
      <c r="J21" s="330"/>
      <c r="K21" s="330"/>
      <c r="L21" s="330"/>
      <c r="M21" s="301"/>
      <c r="N21" s="291" t="s">
        <v>15</v>
      </c>
    </row>
    <row r="22" spans="1:14" ht="14.25">
      <c r="A22" s="531"/>
      <c r="B22" s="333" t="s">
        <v>261</v>
      </c>
      <c r="C22" s="291" t="s">
        <v>14</v>
      </c>
      <c r="D22" s="347">
        <v>1</v>
      </c>
      <c r="E22" s="334"/>
      <c r="F22" s="331"/>
      <c r="G22" s="335"/>
      <c r="H22" s="334"/>
      <c r="I22" s="334"/>
      <c r="J22" s="330"/>
      <c r="K22" s="330"/>
      <c r="L22" s="330"/>
      <c r="M22" s="301"/>
      <c r="N22" s="291" t="s">
        <v>15</v>
      </c>
    </row>
    <row r="23" spans="1:14" ht="14.25">
      <c r="A23" s="531"/>
      <c r="B23" s="333" t="s">
        <v>262</v>
      </c>
      <c r="C23" s="291" t="s">
        <v>14</v>
      </c>
      <c r="D23" s="347">
        <v>1</v>
      </c>
      <c r="E23" s="334"/>
      <c r="F23" s="331"/>
      <c r="G23" s="335"/>
      <c r="H23" s="334"/>
      <c r="I23" s="334"/>
      <c r="J23" s="330"/>
      <c r="K23" s="330"/>
      <c r="L23" s="330"/>
      <c r="M23" s="301"/>
      <c r="N23" s="291" t="s">
        <v>15</v>
      </c>
    </row>
    <row r="24" spans="1:14" ht="14.25">
      <c r="A24" s="531"/>
      <c r="B24" s="333" t="s">
        <v>263</v>
      </c>
      <c r="C24" s="291" t="s">
        <v>14</v>
      </c>
      <c r="D24" s="347">
        <v>1</v>
      </c>
      <c r="E24" s="334"/>
      <c r="F24" s="331"/>
      <c r="G24" s="335"/>
      <c r="H24" s="334"/>
      <c r="I24" s="334"/>
      <c r="J24" s="330"/>
      <c r="K24" s="330"/>
      <c r="L24" s="330"/>
      <c r="M24" s="301"/>
      <c r="N24" s="291" t="s">
        <v>15</v>
      </c>
    </row>
    <row r="25" spans="1:14" ht="14.25">
      <c r="A25" s="531"/>
      <c r="B25" s="333" t="s">
        <v>264</v>
      </c>
      <c r="C25" s="291" t="s">
        <v>14</v>
      </c>
      <c r="D25" s="347">
        <v>1</v>
      </c>
      <c r="E25" s="334"/>
      <c r="F25" s="331"/>
      <c r="G25" s="335"/>
      <c r="H25" s="334"/>
      <c r="I25" s="334"/>
      <c r="J25" s="330"/>
      <c r="K25" s="330"/>
      <c r="L25" s="330"/>
      <c r="M25" s="301"/>
      <c r="N25" s="291" t="s">
        <v>15</v>
      </c>
    </row>
    <row r="26" spans="1:14" ht="14.25">
      <c r="A26" s="532"/>
      <c r="B26" s="333" t="s">
        <v>265</v>
      </c>
      <c r="C26" s="291" t="s">
        <v>14</v>
      </c>
      <c r="D26" s="347">
        <v>1</v>
      </c>
      <c r="E26" s="334"/>
      <c r="F26" s="331"/>
      <c r="G26" s="335"/>
      <c r="H26" s="334"/>
      <c r="I26" s="334"/>
      <c r="J26" s="330"/>
      <c r="K26" s="330"/>
      <c r="L26" s="330"/>
      <c r="M26" s="301"/>
      <c r="N26" s="291" t="s">
        <v>15</v>
      </c>
    </row>
    <row r="27" spans="1:14" ht="38.25">
      <c r="A27" s="536">
        <v>3</v>
      </c>
      <c r="B27" s="325" t="s">
        <v>266</v>
      </c>
      <c r="C27" s="529"/>
      <c r="D27" s="529"/>
      <c r="E27" s="529"/>
      <c r="F27" s="529"/>
      <c r="G27" s="529"/>
      <c r="H27" s="529"/>
      <c r="I27" s="529"/>
      <c r="J27" s="529"/>
      <c r="K27" s="529"/>
      <c r="L27" s="529"/>
      <c r="M27" s="529"/>
      <c r="N27" s="529"/>
    </row>
    <row r="28" spans="1:14" ht="14.25">
      <c r="A28" s="536"/>
      <c r="B28" s="326" t="s">
        <v>267</v>
      </c>
      <c r="C28" s="291" t="s">
        <v>14</v>
      </c>
      <c r="D28" s="347">
        <v>80</v>
      </c>
      <c r="E28" s="334"/>
      <c r="F28" s="331"/>
      <c r="G28" s="335"/>
      <c r="H28" s="334"/>
      <c r="I28" s="334"/>
      <c r="J28" s="330"/>
      <c r="K28" s="330"/>
      <c r="L28" s="330"/>
      <c r="M28" s="301"/>
      <c r="N28" s="291" t="s">
        <v>15</v>
      </c>
    </row>
    <row r="29" spans="1:14" ht="14.25">
      <c r="A29" s="536"/>
      <c r="B29" s="326" t="s">
        <v>268</v>
      </c>
      <c r="C29" s="291" t="s">
        <v>14</v>
      </c>
      <c r="D29" s="347">
        <v>1</v>
      </c>
      <c r="E29" s="334"/>
      <c r="F29" s="331"/>
      <c r="G29" s="335"/>
      <c r="H29" s="334"/>
      <c r="I29" s="334"/>
      <c r="J29" s="330"/>
      <c r="K29" s="330"/>
      <c r="L29" s="330"/>
      <c r="M29" s="301"/>
      <c r="N29" s="291" t="s">
        <v>15</v>
      </c>
    </row>
    <row r="30" spans="1:14" ht="14.25">
      <c r="A30" s="536"/>
      <c r="B30" s="326" t="s">
        <v>269</v>
      </c>
      <c r="C30" s="291" t="s">
        <v>14</v>
      </c>
      <c r="D30" s="347">
        <v>1</v>
      </c>
      <c r="E30" s="334"/>
      <c r="F30" s="331"/>
      <c r="G30" s="335"/>
      <c r="H30" s="334"/>
      <c r="I30" s="334"/>
      <c r="J30" s="330"/>
      <c r="K30" s="330"/>
      <c r="L30" s="330"/>
      <c r="M30" s="301"/>
      <c r="N30" s="291" t="s">
        <v>15</v>
      </c>
    </row>
    <row r="31" spans="1:14" ht="14.25">
      <c r="A31" s="536"/>
      <c r="B31" s="326" t="s">
        <v>270</v>
      </c>
      <c r="C31" s="291" t="s">
        <v>14</v>
      </c>
      <c r="D31" s="347">
        <v>150</v>
      </c>
      <c r="E31" s="334"/>
      <c r="F31" s="331"/>
      <c r="G31" s="335"/>
      <c r="H31" s="334"/>
      <c r="I31" s="334"/>
      <c r="J31" s="330"/>
      <c r="K31" s="330"/>
      <c r="L31" s="330"/>
      <c r="M31" s="301"/>
      <c r="N31" s="291" t="s">
        <v>15</v>
      </c>
    </row>
    <row r="32" spans="1:14" ht="14.25">
      <c r="A32" s="536"/>
      <c r="B32" s="326" t="s">
        <v>271</v>
      </c>
      <c r="C32" s="291" t="s">
        <v>14</v>
      </c>
      <c r="D32" s="347">
        <v>1</v>
      </c>
      <c r="E32" s="334"/>
      <c r="F32" s="331"/>
      <c r="G32" s="335"/>
      <c r="H32" s="334"/>
      <c r="I32" s="334"/>
      <c r="J32" s="330"/>
      <c r="K32" s="330"/>
      <c r="L32" s="330"/>
      <c r="M32" s="301"/>
      <c r="N32" s="291" t="s">
        <v>15</v>
      </c>
    </row>
    <row r="33" spans="1:14" ht="14.25">
      <c r="A33" s="536"/>
      <c r="B33" s="326" t="s">
        <v>272</v>
      </c>
      <c r="C33" s="291" t="s">
        <v>14</v>
      </c>
      <c r="D33" s="347">
        <v>1</v>
      </c>
      <c r="E33" s="334"/>
      <c r="F33" s="331"/>
      <c r="G33" s="335"/>
      <c r="H33" s="334"/>
      <c r="I33" s="334"/>
      <c r="J33" s="330"/>
      <c r="K33" s="330"/>
      <c r="L33" s="330"/>
      <c r="M33" s="301"/>
      <c r="N33" s="291" t="s">
        <v>15</v>
      </c>
    </row>
    <row r="34" spans="1:14" ht="14.25">
      <c r="A34" s="536"/>
      <c r="B34" s="326" t="s">
        <v>273</v>
      </c>
      <c r="C34" s="291" t="s">
        <v>14</v>
      </c>
      <c r="D34" s="347">
        <v>1</v>
      </c>
      <c r="E34" s="334"/>
      <c r="F34" s="331"/>
      <c r="G34" s="335"/>
      <c r="H34" s="334"/>
      <c r="I34" s="334"/>
      <c r="J34" s="330"/>
      <c r="K34" s="330"/>
      <c r="L34" s="330"/>
      <c r="M34" s="301"/>
      <c r="N34" s="291" t="s">
        <v>15</v>
      </c>
    </row>
    <row r="35" spans="1:14" ht="14.25">
      <c r="A35" s="536"/>
      <c r="B35" s="326" t="s">
        <v>274</v>
      </c>
      <c r="C35" s="291" t="s">
        <v>14</v>
      </c>
      <c r="D35" s="347">
        <v>1</v>
      </c>
      <c r="E35" s="334"/>
      <c r="F35" s="331"/>
      <c r="G35" s="335"/>
      <c r="H35" s="334"/>
      <c r="I35" s="334"/>
      <c r="J35" s="330"/>
      <c r="K35" s="330"/>
      <c r="L35" s="330"/>
      <c r="M35" s="301"/>
      <c r="N35" s="291" t="s">
        <v>15</v>
      </c>
    </row>
    <row r="36" spans="1:14" ht="14.25">
      <c r="A36" s="536"/>
      <c r="B36" s="326" t="s">
        <v>275</v>
      </c>
      <c r="C36" s="291" t="s">
        <v>14</v>
      </c>
      <c r="D36" s="347">
        <v>250</v>
      </c>
      <c r="E36" s="334"/>
      <c r="F36" s="331"/>
      <c r="G36" s="335"/>
      <c r="H36" s="334"/>
      <c r="I36" s="334"/>
      <c r="J36" s="330"/>
      <c r="K36" s="330"/>
      <c r="L36" s="330"/>
      <c r="M36" s="301"/>
      <c r="N36" s="291" t="s">
        <v>15</v>
      </c>
    </row>
    <row r="37" spans="1:14" ht="14.25">
      <c r="A37" s="536"/>
      <c r="B37" s="326" t="s">
        <v>276</v>
      </c>
      <c r="C37" s="291" t="s">
        <v>14</v>
      </c>
      <c r="D37" s="347">
        <v>1</v>
      </c>
      <c r="E37" s="334"/>
      <c r="F37" s="331"/>
      <c r="G37" s="335"/>
      <c r="H37" s="334"/>
      <c r="I37" s="334"/>
      <c r="J37" s="330"/>
      <c r="K37" s="330"/>
      <c r="L37" s="330"/>
      <c r="M37" s="301"/>
      <c r="N37" s="291" t="s">
        <v>15</v>
      </c>
    </row>
    <row r="38" spans="1:14" ht="14.25">
      <c r="A38" s="536"/>
      <c r="B38" s="326" t="s">
        <v>277</v>
      </c>
      <c r="C38" s="291" t="s">
        <v>14</v>
      </c>
      <c r="D38" s="347">
        <v>1</v>
      </c>
      <c r="E38" s="334"/>
      <c r="F38" s="331"/>
      <c r="G38" s="335"/>
      <c r="H38" s="334"/>
      <c r="I38" s="334"/>
      <c r="J38" s="330"/>
      <c r="K38" s="330"/>
      <c r="L38" s="330"/>
      <c r="M38" s="301"/>
      <c r="N38" s="291" t="s">
        <v>15</v>
      </c>
    </row>
    <row r="39" spans="1:14" ht="14.25">
      <c r="A39" s="536"/>
      <c r="B39" s="326" t="s">
        <v>278</v>
      </c>
      <c r="C39" s="291" t="s">
        <v>14</v>
      </c>
      <c r="D39" s="347">
        <v>1</v>
      </c>
      <c r="E39" s="334"/>
      <c r="F39" s="331"/>
      <c r="G39" s="335"/>
      <c r="H39" s="334"/>
      <c r="I39" s="334"/>
      <c r="J39" s="330"/>
      <c r="K39" s="330"/>
      <c r="L39" s="330"/>
      <c r="M39" s="301"/>
      <c r="N39" s="291" t="s">
        <v>15</v>
      </c>
    </row>
    <row r="40" spans="1:14" ht="14.25">
      <c r="A40" s="536"/>
      <c r="B40" s="326" t="s">
        <v>271</v>
      </c>
      <c r="C40" s="291" t="s">
        <v>14</v>
      </c>
      <c r="D40" s="347">
        <v>1</v>
      </c>
      <c r="E40" s="334"/>
      <c r="F40" s="331"/>
      <c r="G40" s="335"/>
      <c r="H40" s="334"/>
      <c r="I40" s="334"/>
      <c r="J40" s="330"/>
      <c r="K40" s="330"/>
      <c r="L40" s="330"/>
      <c r="M40" s="301"/>
      <c r="N40" s="291" t="s">
        <v>15</v>
      </c>
    </row>
    <row r="41" spans="1:14" ht="14.25">
      <c r="A41" s="536"/>
      <c r="B41" s="326" t="s">
        <v>279</v>
      </c>
      <c r="C41" s="291" t="s">
        <v>14</v>
      </c>
      <c r="D41" s="347">
        <v>1</v>
      </c>
      <c r="E41" s="334"/>
      <c r="F41" s="331"/>
      <c r="G41" s="335"/>
      <c r="H41" s="334"/>
      <c r="I41" s="334"/>
      <c r="J41" s="330"/>
      <c r="K41" s="330"/>
      <c r="L41" s="330"/>
      <c r="M41" s="301"/>
      <c r="N41" s="291" t="s">
        <v>15</v>
      </c>
    </row>
    <row r="42" spans="1:14" ht="14.25">
      <c r="A42" s="536"/>
      <c r="B42" s="326" t="s">
        <v>280</v>
      </c>
      <c r="C42" s="291" t="s">
        <v>14</v>
      </c>
      <c r="D42" s="347">
        <v>1</v>
      </c>
      <c r="E42" s="334"/>
      <c r="F42" s="331"/>
      <c r="G42" s="335"/>
      <c r="H42" s="334"/>
      <c r="I42" s="334"/>
      <c r="J42" s="330"/>
      <c r="K42" s="330"/>
      <c r="L42" s="330"/>
      <c r="M42" s="301"/>
      <c r="N42" s="291" t="s">
        <v>15</v>
      </c>
    </row>
    <row r="43" spans="1:14" ht="14.25">
      <c r="A43" s="536"/>
      <c r="B43" s="326" t="s">
        <v>281</v>
      </c>
      <c r="C43" s="291" t="s">
        <v>14</v>
      </c>
      <c r="D43" s="347">
        <v>1</v>
      </c>
      <c r="E43" s="334"/>
      <c r="F43" s="331"/>
      <c r="G43" s="335"/>
      <c r="H43" s="334"/>
      <c r="I43" s="334"/>
      <c r="J43" s="330"/>
      <c r="K43" s="330"/>
      <c r="L43" s="330"/>
      <c r="M43" s="301"/>
      <c r="N43" s="291" t="s">
        <v>15</v>
      </c>
    </row>
    <row r="44" spans="1:14" ht="14.25">
      <c r="A44" s="536"/>
      <c r="B44" s="326" t="s">
        <v>282</v>
      </c>
      <c r="C44" s="291" t="s">
        <v>14</v>
      </c>
      <c r="D44" s="347">
        <v>26</v>
      </c>
      <c r="E44" s="334"/>
      <c r="F44" s="331"/>
      <c r="G44" s="335"/>
      <c r="H44" s="334"/>
      <c r="I44" s="334"/>
      <c r="J44" s="330"/>
      <c r="K44" s="330"/>
      <c r="L44" s="330"/>
      <c r="M44" s="301"/>
      <c r="N44" s="291" t="s">
        <v>15</v>
      </c>
    </row>
    <row r="45" spans="1:14" ht="14.25">
      <c r="A45" s="536"/>
      <c r="B45" s="326" t="s">
        <v>278</v>
      </c>
      <c r="C45" s="291" t="s">
        <v>14</v>
      </c>
      <c r="D45" s="347">
        <v>1</v>
      </c>
      <c r="E45" s="334"/>
      <c r="F45" s="331"/>
      <c r="G45" s="335"/>
      <c r="H45" s="334"/>
      <c r="I45" s="334"/>
      <c r="J45" s="330"/>
      <c r="K45" s="330"/>
      <c r="L45" s="330"/>
      <c r="M45" s="301"/>
      <c r="N45" s="291" t="s">
        <v>15</v>
      </c>
    </row>
    <row r="46" spans="1:14" ht="14.25">
      <c r="A46" s="536"/>
      <c r="B46" s="326" t="s">
        <v>259</v>
      </c>
      <c r="C46" s="291" t="s">
        <v>14</v>
      </c>
      <c r="D46" s="347">
        <v>1</v>
      </c>
      <c r="E46" s="334"/>
      <c r="F46" s="331"/>
      <c r="G46" s="335"/>
      <c r="H46" s="334"/>
      <c r="I46" s="334"/>
      <c r="J46" s="330"/>
      <c r="K46" s="330"/>
      <c r="L46" s="330"/>
      <c r="M46" s="301"/>
      <c r="N46" s="291" t="s">
        <v>15</v>
      </c>
    </row>
    <row r="47" spans="1:14" ht="14.25">
      <c r="A47" s="536"/>
      <c r="B47" s="326" t="s">
        <v>271</v>
      </c>
      <c r="C47" s="291" t="s">
        <v>14</v>
      </c>
      <c r="D47" s="347">
        <v>1</v>
      </c>
      <c r="E47" s="334"/>
      <c r="F47" s="331"/>
      <c r="G47" s="335"/>
      <c r="H47" s="334"/>
      <c r="I47" s="334"/>
      <c r="J47" s="330"/>
      <c r="K47" s="330"/>
      <c r="L47" s="330"/>
      <c r="M47" s="301"/>
      <c r="N47" s="291" t="s">
        <v>15</v>
      </c>
    </row>
    <row r="48" spans="1:14" ht="14.25">
      <c r="A48" s="536"/>
      <c r="B48" s="326" t="s">
        <v>283</v>
      </c>
      <c r="C48" s="291" t="s">
        <v>14</v>
      </c>
      <c r="D48" s="347">
        <v>1</v>
      </c>
      <c r="E48" s="334"/>
      <c r="F48" s="331"/>
      <c r="G48" s="335"/>
      <c r="H48" s="334"/>
      <c r="I48" s="334"/>
      <c r="J48" s="330"/>
      <c r="K48" s="330"/>
      <c r="L48" s="330"/>
      <c r="M48" s="301"/>
      <c r="N48" s="291" t="s">
        <v>15</v>
      </c>
    </row>
    <row r="49" spans="1:14" ht="14.25">
      <c r="A49" s="536"/>
      <c r="B49" s="326" t="s">
        <v>284</v>
      </c>
      <c r="C49" s="291" t="s">
        <v>14</v>
      </c>
      <c r="D49" s="347">
        <v>1</v>
      </c>
      <c r="E49" s="334"/>
      <c r="F49" s="331"/>
      <c r="G49" s="335"/>
      <c r="H49" s="334"/>
      <c r="I49" s="334"/>
      <c r="J49" s="330"/>
      <c r="K49" s="330"/>
      <c r="L49" s="330"/>
      <c r="M49" s="301"/>
      <c r="N49" s="291" t="s">
        <v>15</v>
      </c>
    </row>
    <row r="50" spans="1:14" ht="14.25">
      <c r="A50" s="536"/>
      <c r="B50" s="326" t="s">
        <v>281</v>
      </c>
      <c r="C50" s="291" t="s">
        <v>14</v>
      </c>
      <c r="D50" s="347">
        <v>1</v>
      </c>
      <c r="E50" s="334"/>
      <c r="F50" s="331"/>
      <c r="G50" s="335"/>
      <c r="H50" s="334"/>
      <c r="I50" s="334"/>
      <c r="J50" s="330"/>
      <c r="K50" s="330"/>
      <c r="L50" s="330"/>
      <c r="M50" s="301"/>
      <c r="N50" s="291" t="s">
        <v>15</v>
      </c>
    </row>
    <row r="51" spans="1:14" ht="14.25">
      <c r="A51" s="536"/>
      <c r="B51" s="326" t="s">
        <v>285</v>
      </c>
      <c r="C51" s="291" t="s">
        <v>14</v>
      </c>
      <c r="D51" s="347">
        <v>1</v>
      </c>
      <c r="E51" s="334"/>
      <c r="F51" s="331"/>
      <c r="G51" s="335"/>
      <c r="H51" s="334"/>
      <c r="I51" s="334"/>
      <c r="J51" s="330"/>
      <c r="K51" s="330"/>
      <c r="L51" s="330"/>
      <c r="M51" s="301"/>
      <c r="N51" s="291" t="s">
        <v>15</v>
      </c>
    </row>
    <row r="52" spans="1:14" ht="14.25">
      <c r="A52" s="536"/>
      <c r="B52" s="326" t="s">
        <v>286</v>
      </c>
      <c r="C52" s="291" t="s">
        <v>14</v>
      </c>
      <c r="D52" s="347">
        <v>1</v>
      </c>
      <c r="E52" s="334"/>
      <c r="F52" s="331"/>
      <c r="G52" s="335"/>
      <c r="H52" s="334"/>
      <c r="I52" s="334"/>
      <c r="J52" s="330"/>
      <c r="K52" s="330"/>
      <c r="L52" s="330"/>
      <c r="M52" s="301"/>
      <c r="N52" s="291" t="s">
        <v>15</v>
      </c>
    </row>
    <row r="53" spans="1:14" ht="38.25">
      <c r="A53" s="536">
        <v>4</v>
      </c>
      <c r="B53" s="325" t="s">
        <v>287</v>
      </c>
      <c r="C53" s="529"/>
      <c r="D53" s="529"/>
      <c r="E53" s="529"/>
      <c r="F53" s="529"/>
      <c r="G53" s="529"/>
      <c r="H53" s="529"/>
      <c r="I53" s="529"/>
      <c r="J53" s="529"/>
      <c r="K53" s="529"/>
      <c r="L53" s="529"/>
      <c r="M53" s="529"/>
      <c r="N53" s="529"/>
    </row>
    <row r="54" spans="1:14" ht="14.25">
      <c r="A54" s="536"/>
      <c r="B54" s="326" t="s">
        <v>288</v>
      </c>
      <c r="C54" s="291" t="s">
        <v>14</v>
      </c>
      <c r="D54" s="347">
        <v>1</v>
      </c>
      <c r="E54" s="334"/>
      <c r="F54" s="331"/>
      <c r="G54" s="335"/>
      <c r="H54" s="334"/>
      <c r="I54" s="334"/>
      <c r="J54" s="330"/>
      <c r="K54" s="330"/>
      <c r="L54" s="330"/>
      <c r="M54" s="301"/>
      <c r="N54" s="291" t="s">
        <v>15</v>
      </c>
    </row>
    <row r="55" spans="1:14" ht="14.25">
      <c r="A55" s="536"/>
      <c r="B55" s="326" t="s">
        <v>289</v>
      </c>
      <c r="C55" s="291" t="s">
        <v>14</v>
      </c>
      <c r="D55" s="347">
        <v>1</v>
      </c>
      <c r="E55" s="334"/>
      <c r="F55" s="331"/>
      <c r="G55" s="335"/>
      <c r="H55" s="334"/>
      <c r="I55" s="334"/>
      <c r="J55" s="330"/>
      <c r="K55" s="330"/>
      <c r="L55" s="330"/>
      <c r="M55" s="301"/>
      <c r="N55" s="291" t="s">
        <v>15</v>
      </c>
    </row>
    <row r="56" spans="1:14" ht="14.25">
      <c r="A56" s="536"/>
      <c r="B56" s="326" t="s">
        <v>290</v>
      </c>
      <c r="C56" s="291" t="s">
        <v>14</v>
      </c>
      <c r="D56" s="347">
        <v>1</v>
      </c>
      <c r="E56" s="334"/>
      <c r="F56" s="331"/>
      <c r="G56" s="335"/>
      <c r="H56" s="334"/>
      <c r="I56" s="334"/>
      <c r="J56" s="330"/>
      <c r="K56" s="330"/>
      <c r="L56" s="330"/>
      <c r="M56" s="301"/>
      <c r="N56" s="291" t="s">
        <v>15</v>
      </c>
    </row>
    <row r="57" spans="1:14" ht="14.25">
      <c r="A57" s="536"/>
      <c r="B57" s="326" t="s">
        <v>291</v>
      </c>
      <c r="C57" s="291" t="s">
        <v>14</v>
      </c>
      <c r="D57" s="347">
        <v>1</v>
      </c>
      <c r="E57" s="334"/>
      <c r="F57" s="331"/>
      <c r="G57" s="335"/>
      <c r="H57" s="334"/>
      <c r="I57" s="334"/>
      <c r="J57" s="330"/>
      <c r="K57" s="330"/>
      <c r="L57" s="330"/>
      <c r="M57" s="301"/>
      <c r="N57" s="291" t="s">
        <v>15</v>
      </c>
    </row>
    <row r="58" spans="1:14" ht="14.25">
      <c r="A58" s="536"/>
      <c r="B58" s="326" t="s">
        <v>292</v>
      </c>
      <c r="C58" s="291" t="s">
        <v>14</v>
      </c>
      <c r="D58" s="347">
        <v>1</v>
      </c>
      <c r="E58" s="334"/>
      <c r="F58" s="331"/>
      <c r="G58" s="335"/>
      <c r="H58" s="334"/>
      <c r="I58" s="334"/>
      <c r="J58" s="330"/>
      <c r="K58" s="330"/>
      <c r="L58" s="330"/>
      <c r="M58" s="301"/>
      <c r="N58" s="291" t="s">
        <v>15</v>
      </c>
    </row>
    <row r="59" spans="1:14" ht="14.25">
      <c r="A59" s="536"/>
      <c r="B59" s="326" t="s">
        <v>293</v>
      </c>
      <c r="C59" s="291" t="s">
        <v>14</v>
      </c>
      <c r="D59" s="347">
        <v>1</v>
      </c>
      <c r="E59" s="334"/>
      <c r="F59" s="331"/>
      <c r="G59" s="335"/>
      <c r="H59" s="334"/>
      <c r="I59" s="334"/>
      <c r="J59" s="330"/>
      <c r="K59" s="330"/>
      <c r="L59" s="330"/>
      <c r="M59" s="301"/>
      <c r="N59" s="291" t="s">
        <v>15</v>
      </c>
    </row>
    <row r="60" spans="1:14" ht="30" customHeight="1">
      <c r="A60" s="301"/>
      <c r="B60" s="537" t="s">
        <v>211</v>
      </c>
      <c r="C60" s="537"/>
      <c r="D60" s="537"/>
      <c r="E60" s="537"/>
      <c r="F60" s="537"/>
      <c r="G60" s="537"/>
      <c r="H60" s="336">
        <f>ROUND(SUM(H7:H18,H20:H26,H28:H52,H54:H59),2)</f>
        <v>0</v>
      </c>
      <c r="I60" s="336">
        <f>ROUND(H60*1.08,2)</f>
        <v>0</v>
      </c>
      <c r="J60" s="501" t="s">
        <v>47</v>
      </c>
      <c r="K60" s="501"/>
      <c r="L60" s="501"/>
      <c r="M60" s="501"/>
      <c r="N60" s="337"/>
    </row>
    <row r="61" spans="1:14" ht="30" customHeight="1">
      <c r="A61" s="337"/>
      <c r="B61" s="338"/>
      <c r="C61" s="338"/>
      <c r="D61" s="338"/>
      <c r="E61" s="338"/>
      <c r="F61" s="337"/>
      <c r="G61" s="337"/>
      <c r="H61" s="336">
        <f>ROUND(H60*0.3,2)</f>
        <v>0</v>
      </c>
      <c r="I61" s="336">
        <f>ROUND(H61*1.08,2)</f>
        <v>0</v>
      </c>
      <c r="J61" s="441" t="s">
        <v>189</v>
      </c>
      <c r="K61" s="493"/>
      <c r="L61" s="493"/>
      <c r="M61" s="442"/>
      <c r="N61" s="337"/>
    </row>
    <row r="62" spans="1:14" ht="30" customHeight="1">
      <c r="A62" s="337"/>
      <c r="B62" s="338"/>
      <c r="C62" s="338"/>
      <c r="D62" s="338"/>
      <c r="E62" s="338"/>
      <c r="F62" s="337"/>
      <c r="G62" s="337"/>
      <c r="H62" s="336">
        <f>ROUND(SUM(H60:H61),2)</f>
        <v>0</v>
      </c>
      <c r="I62" s="336">
        <f>ROUND(H62*1.08,2)</f>
        <v>0</v>
      </c>
      <c r="J62" s="441" t="s">
        <v>190</v>
      </c>
      <c r="K62" s="493"/>
      <c r="L62" s="493"/>
      <c r="M62" s="442"/>
      <c r="N62" s="337"/>
    </row>
  </sheetData>
  <sheetProtection/>
  <mergeCells count="13">
    <mergeCell ref="A53:A59"/>
    <mergeCell ref="C53:N53"/>
    <mergeCell ref="B60:G60"/>
    <mergeCell ref="J60:M60"/>
    <mergeCell ref="J61:M61"/>
    <mergeCell ref="J62:M62"/>
    <mergeCell ref="A4:N4"/>
    <mergeCell ref="A6:A18"/>
    <mergeCell ref="C6:N6"/>
    <mergeCell ref="A19:A26"/>
    <mergeCell ref="C19:N19"/>
    <mergeCell ref="A27:A52"/>
    <mergeCell ref="C27:N27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selection activeCell="A4" sqref="A4:O4"/>
    </sheetView>
  </sheetViews>
  <sheetFormatPr defaultColWidth="9.00390625" defaultRowHeight="12.75"/>
  <cols>
    <col min="2" max="2" width="49.375" style="0" customWidth="1"/>
    <col min="3" max="3" width="8.75390625" style="0" customWidth="1"/>
    <col min="4" max="4" width="11.25390625" style="0" customWidth="1"/>
    <col min="5" max="5" width="11.125" style="0" customWidth="1"/>
    <col min="6" max="6" width="11.00390625" style="0" customWidth="1"/>
    <col min="7" max="7" width="5.125" style="0" customWidth="1"/>
    <col min="8" max="8" width="10.75390625" style="0" customWidth="1"/>
    <col min="9" max="9" width="11.875" style="0" customWidth="1"/>
    <col min="10" max="10" width="11.625" style="0" customWidth="1"/>
    <col min="11" max="12" width="10.75390625" style="0" customWidth="1"/>
    <col min="13" max="13" width="12.125" style="0" customWidth="1"/>
    <col min="14" max="14" width="12.375" style="0" customWidth="1"/>
    <col min="15" max="15" width="12.00390625" style="0" customWidth="1"/>
  </cols>
  <sheetData>
    <row r="1" spans="1:15" ht="15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3" t="s">
        <v>180</v>
      </c>
      <c r="O1" s="223"/>
    </row>
    <row r="2" spans="1:15" ht="15">
      <c r="A2" s="222"/>
      <c r="B2" s="222"/>
      <c r="C2" s="222"/>
      <c r="D2" s="223" t="s">
        <v>181</v>
      </c>
      <c r="E2" s="223"/>
      <c r="F2" s="223"/>
      <c r="G2" s="222"/>
      <c r="H2" s="222"/>
      <c r="I2" s="222"/>
      <c r="J2" s="222"/>
      <c r="K2" s="222"/>
      <c r="L2" s="222"/>
      <c r="M2" s="222"/>
      <c r="N2" s="222"/>
      <c r="O2" s="222"/>
    </row>
    <row r="3" spans="1:15" ht="15">
      <c r="A3" s="222"/>
      <c r="B3" s="222"/>
      <c r="C3" s="222"/>
      <c r="D3" s="223"/>
      <c r="E3" s="223"/>
      <c r="F3" s="223"/>
      <c r="G3" s="222"/>
      <c r="H3" s="222"/>
      <c r="I3" s="222"/>
      <c r="J3" s="222"/>
      <c r="K3" s="222"/>
      <c r="L3" s="222"/>
      <c r="M3" s="222"/>
      <c r="N3" s="222"/>
      <c r="O3" s="222"/>
    </row>
    <row r="4" spans="1:15" ht="15">
      <c r="A4" s="502" t="s">
        <v>338</v>
      </c>
      <c r="B4" s="503"/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4"/>
    </row>
    <row r="5" spans="1:15" ht="51">
      <c r="A5" s="77" t="s">
        <v>7</v>
      </c>
      <c r="B5" s="77" t="s">
        <v>4</v>
      </c>
      <c r="C5" s="77" t="s">
        <v>9</v>
      </c>
      <c r="D5" s="77" t="s">
        <v>18</v>
      </c>
      <c r="E5" s="77" t="s">
        <v>40</v>
      </c>
      <c r="F5" s="148" t="s">
        <v>41</v>
      </c>
      <c r="G5" s="77" t="s">
        <v>19</v>
      </c>
      <c r="H5" s="77" t="s">
        <v>44</v>
      </c>
      <c r="I5" s="77" t="s">
        <v>3</v>
      </c>
      <c r="J5" s="149" t="s">
        <v>6</v>
      </c>
      <c r="K5" s="77" t="s">
        <v>5</v>
      </c>
      <c r="L5" s="77" t="s">
        <v>8</v>
      </c>
      <c r="M5" s="77" t="s">
        <v>39</v>
      </c>
      <c r="N5" s="77" t="s">
        <v>0</v>
      </c>
      <c r="O5" s="77" t="s">
        <v>1</v>
      </c>
    </row>
    <row r="6" spans="1:15" ht="130.5" customHeight="1">
      <c r="A6" s="2">
        <v>1</v>
      </c>
      <c r="B6" s="68" t="s">
        <v>294</v>
      </c>
      <c r="C6" s="339" t="s">
        <v>295</v>
      </c>
      <c r="D6" s="150" t="s">
        <v>14</v>
      </c>
      <c r="E6" s="212">
        <v>800</v>
      </c>
      <c r="F6" s="152"/>
      <c r="G6" s="150"/>
      <c r="H6" s="152"/>
      <c r="I6" s="153"/>
      <c r="J6" s="153"/>
      <c r="K6" s="151"/>
      <c r="L6" s="151"/>
      <c r="M6" s="151"/>
      <c r="N6" s="151"/>
      <c r="O6" s="150">
        <v>2</v>
      </c>
    </row>
    <row r="7" spans="1:15" ht="96.75" customHeight="1">
      <c r="A7" s="2">
        <v>2</v>
      </c>
      <c r="B7" s="155" t="s">
        <v>296</v>
      </c>
      <c r="C7" s="1" t="s">
        <v>297</v>
      </c>
      <c r="D7" s="1" t="s">
        <v>14</v>
      </c>
      <c r="E7" s="210">
        <v>300</v>
      </c>
      <c r="F7" s="12"/>
      <c r="G7" s="1"/>
      <c r="H7" s="12"/>
      <c r="I7" s="153"/>
      <c r="J7" s="153"/>
      <c r="K7" s="2"/>
      <c r="L7" s="2"/>
      <c r="M7" s="2"/>
      <c r="N7" s="2"/>
      <c r="O7" s="1">
        <v>2</v>
      </c>
    </row>
    <row r="8" spans="1:15" ht="30" customHeight="1">
      <c r="A8" s="286"/>
      <c r="B8" s="538" t="s">
        <v>188</v>
      </c>
      <c r="C8" s="539"/>
      <c r="D8" s="539"/>
      <c r="E8" s="539"/>
      <c r="F8" s="539"/>
      <c r="G8" s="539"/>
      <c r="H8" s="540"/>
      <c r="I8" s="76">
        <f>ROUND(SUM(I6:I7),2)</f>
        <v>0</v>
      </c>
      <c r="J8" s="76">
        <f>ROUND(I8*1.08,2)</f>
        <v>0</v>
      </c>
      <c r="K8" s="541" t="s">
        <v>47</v>
      </c>
      <c r="L8" s="541"/>
      <c r="M8" s="541"/>
      <c r="N8" s="541"/>
      <c r="O8" s="10"/>
    </row>
    <row r="9" spans="1:15" ht="33.75" customHeight="1">
      <c r="A9" s="62"/>
      <c r="B9" s="62"/>
      <c r="C9" s="62"/>
      <c r="D9" s="62"/>
      <c r="E9" s="62"/>
      <c r="F9" s="62"/>
      <c r="G9" s="62"/>
      <c r="H9" s="62"/>
      <c r="I9" s="75">
        <f>ROUND(I8*0.3,2)</f>
        <v>0</v>
      </c>
      <c r="J9" s="75">
        <f>ROUND(I9*1.08,2)</f>
        <v>0</v>
      </c>
      <c r="K9" s="441" t="s">
        <v>189</v>
      </c>
      <c r="L9" s="493"/>
      <c r="M9" s="493"/>
      <c r="N9" s="442"/>
      <c r="O9" s="62"/>
    </row>
    <row r="10" spans="1:15" ht="32.25" customHeight="1">
      <c r="A10" s="62"/>
      <c r="B10" s="62"/>
      <c r="C10" s="62"/>
      <c r="D10" s="62"/>
      <c r="E10" s="62"/>
      <c r="F10" s="62"/>
      <c r="G10" s="62"/>
      <c r="H10" s="62"/>
      <c r="I10" s="75">
        <f>ROUND(SUM(I8:I9),2)</f>
        <v>0</v>
      </c>
      <c r="J10" s="75">
        <f>ROUND(I10*1.08,2)</f>
        <v>0</v>
      </c>
      <c r="K10" s="441" t="s">
        <v>190</v>
      </c>
      <c r="L10" s="493"/>
      <c r="M10" s="493"/>
      <c r="N10" s="442"/>
      <c r="O10" s="62"/>
    </row>
  </sheetData>
  <sheetProtection/>
  <mergeCells count="5">
    <mergeCell ref="A4:O4"/>
    <mergeCell ref="B8:H8"/>
    <mergeCell ref="K8:N8"/>
    <mergeCell ref="K9:N9"/>
    <mergeCell ref="K10:N10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N8" sqref="N8"/>
    </sheetView>
  </sheetViews>
  <sheetFormatPr defaultColWidth="9.00390625" defaultRowHeight="12.75"/>
  <cols>
    <col min="1" max="1" width="9.125" style="254" customWidth="1"/>
    <col min="2" max="2" width="49.375" style="254" customWidth="1"/>
    <col min="3" max="3" width="11.25390625" style="254" customWidth="1"/>
    <col min="4" max="4" width="11.125" style="254" customWidth="1"/>
    <col min="5" max="5" width="11.00390625" style="254" customWidth="1"/>
    <col min="6" max="6" width="7.75390625" style="254" customWidth="1"/>
    <col min="7" max="7" width="10.75390625" style="254" customWidth="1"/>
    <col min="8" max="8" width="11.875" style="254" customWidth="1"/>
    <col min="9" max="9" width="11.625" style="254" customWidth="1"/>
    <col min="10" max="11" width="10.75390625" style="254" customWidth="1"/>
    <col min="12" max="12" width="12.125" style="254" customWidth="1"/>
    <col min="13" max="13" width="12.375" style="254" customWidth="1"/>
    <col min="14" max="14" width="12.00390625" style="254" customWidth="1"/>
    <col min="15" max="16384" width="9.125" style="254" customWidth="1"/>
  </cols>
  <sheetData>
    <row r="1" spans="1:14" ht="15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3" t="s">
        <v>180</v>
      </c>
      <c r="N1" s="223"/>
    </row>
    <row r="2" spans="1:14" ht="15">
      <c r="A2" s="222"/>
      <c r="B2" s="222"/>
      <c r="C2" s="223" t="s">
        <v>181</v>
      </c>
      <c r="D2" s="223"/>
      <c r="E2" s="223"/>
      <c r="F2" s="222"/>
      <c r="G2" s="222"/>
      <c r="H2" s="222"/>
      <c r="I2" s="222"/>
      <c r="J2" s="222"/>
      <c r="K2" s="222"/>
      <c r="L2" s="222"/>
      <c r="M2" s="222"/>
      <c r="N2" s="222"/>
    </row>
    <row r="3" spans="1:14" ht="15">
      <c r="A3" s="222"/>
      <c r="B3" s="222"/>
      <c r="C3" s="223"/>
      <c r="D3" s="223"/>
      <c r="E3" s="223"/>
      <c r="F3" s="222"/>
      <c r="G3" s="222"/>
      <c r="H3" s="222"/>
      <c r="I3" s="222"/>
      <c r="J3" s="222"/>
      <c r="K3" s="222"/>
      <c r="L3" s="222"/>
      <c r="M3" s="222"/>
      <c r="N3" s="222"/>
    </row>
    <row r="4" spans="1:14" ht="15">
      <c r="A4" s="502" t="s">
        <v>339</v>
      </c>
      <c r="B4" s="503"/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4"/>
    </row>
    <row r="5" spans="1:14" ht="51">
      <c r="A5" s="77" t="s">
        <v>7</v>
      </c>
      <c r="B5" s="77" t="s">
        <v>4</v>
      </c>
      <c r="C5" s="77" t="s">
        <v>18</v>
      </c>
      <c r="D5" s="77" t="s">
        <v>40</v>
      </c>
      <c r="E5" s="148" t="s">
        <v>41</v>
      </c>
      <c r="F5" s="77" t="s">
        <v>19</v>
      </c>
      <c r="G5" s="77" t="s">
        <v>44</v>
      </c>
      <c r="H5" s="77" t="s">
        <v>3</v>
      </c>
      <c r="I5" s="149" t="s">
        <v>6</v>
      </c>
      <c r="J5" s="77" t="s">
        <v>5</v>
      </c>
      <c r="K5" s="77" t="s">
        <v>8</v>
      </c>
      <c r="L5" s="77" t="s">
        <v>39</v>
      </c>
      <c r="M5" s="77" t="s">
        <v>0</v>
      </c>
      <c r="N5" s="77" t="s">
        <v>1</v>
      </c>
    </row>
    <row r="6" spans="1:14" ht="89.25">
      <c r="A6" s="2">
        <v>1</v>
      </c>
      <c r="B6" s="340" t="s">
        <v>298</v>
      </c>
      <c r="C6" s="1" t="s">
        <v>14</v>
      </c>
      <c r="D6" s="210">
        <v>3000</v>
      </c>
      <c r="E6" s="12"/>
      <c r="F6" s="1"/>
      <c r="G6" s="12"/>
      <c r="H6" s="74"/>
      <c r="I6" s="74"/>
      <c r="J6" s="2"/>
      <c r="K6" s="2"/>
      <c r="L6" s="2"/>
      <c r="M6" s="2"/>
      <c r="N6" s="1">
        <v>2</v>
      </c>
    </row>
    <row r="7" spans="1:14" ht="76.5">
      <c r="A7" s="2">
        <v>2</v>
      </c>
      <c r="B7" s="341" t="s">
        <v>299</v>
      </c>
      <c r="C7" s="1" t="s">
        <v>14</v>
      </c>
      <c r="D7" s="210">
        <v>250</v>
      </c>
      <c r="E7" s="12"/>
      <c r="F7" s="1"/>
      <c r="G7" s="12"/>
      <c r="H7" s="74"/>
      <c r="I7" s="74"/>
      <c r="J7" s="2"/>
      <c r="K7" s="2"/>
      <c r="L7" s="2"/>
      <c r="M7" s="2"/>
      <c r="N7" s="1">
        <v>2</v>
      </c>
    </row>
    <row r="8" spans="1:14" ht="30" customHeight="1">
      <c r="A8" s="301"/>
      <c r="B8" s="511" t="s">
        <v>188</v>
      </c>
      <c r="C8" s="539"/>
      <c r="D8" s="539"/>
      <c r="E8" s="539"/>
      <c r="F8" s="539"/>
      <c r="G8" s="540"/>
      <c r="H8" s="154">
        <f>ROUND(SUM(H6:H7),2)</f>
        <v>0</v>
      </c>
      <c r="I8" s="154">
        <f>SUM(I6:I7)</f>
        <v>0</v>
      </c>
      <c r="J8" s="541" t="s">
        <v>47</v>
      </c>
      <c r="K8" s="541"/>
      <c r="L8" s="541"/>
      <c r="M8" s="541"/>
      <c r="N8" s="10"/>
    </row>
    <row r="9" spans="1:14" ht="30" customHeight="1">
      <c r="A9" s="62"/>
      <c r="B9" s="62"/>
      <c r="C9" s="62"/>
      <c r="D9" s="62"/>
      <c r="E9" s="62"/>
      <c r="F9" s="62"/>
      <c r="G9" s="62"/>
      <c r="H9" s="75">
        <f>ROUND(H8*0.3,2)</f>
        <v>0</v>
      </c>
      <c r="I9" s="75">
        <f>ROUND(I8*0.3,2)</f>
        <v>0</v>
      </c>
      <c r="J9" s="441" t="s">
        <v>189</v>
      </c>
      <c r="K9" s="493"/>
      <c r="L9" s="493"/>
      <c r="M9" s="442"/>
      <c r="N9" s="62"/>
    </row>
    <row r="10" spans="1:14" ht="30" customHeight="1">
      <c r="A10" s="62"/>
      <c r="B10" s="62"/>
      <c r="C10" s="62"/>
      <c r="D10" s="62"/>
      <c r="E10" s="62"/>
      <c r="F10" s="62"/>
      <c r="G10" s="62"/>
      <c r="H10" s="75">
        <f>ROUND(SUM(H8:H9),2)</f>
        <v>0</v>
      </c>
      <c r="I10" s="75">
        <f>SUM(I8:I9)</f>
        <v>0</v>
      </c>
      <c r="J10" s="441" t="s">
        <v>190</v>
      </c>
      <c r="K10" s="493"/>
      <c r="L10" s="493"/>
      <c r="M10" s="442"/>
      <c r="N10" s="62"/>
    </row>
  </sheetData>
  <sheetProtection/>
  <mergeCells count="5">
    <mergeCell ref="A4:N4"/>
    <mergeCell ref="B8:G8"/>
    <mergeCell ref="J8:M8"/>
    <mergeCell ref="J9:M9"/>
    <mergeCell ref="J10:M10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9.125" style="254" customWidth="1"/>
    <col min="2" max="2" width="49.375" style="254" customWidth="1"/>
    <col min="3" max="3" width="11.25390625" style="254" customWidth="1"/>
    <col min="4" max="4" width="11.125" style="254" customWidth="1"/>
    <col min="5" max="5" width="11.00390625" style="254" customWidth="1"/>
    <col min="6" max="6" width="5.125" style="254" customWidth="1"/>
    <col min="7" max="7" width="10.75390625" style="254" customWidth="1"/>
    <col min="8" max="8" width="11.875" style="254" customWidth="1"/>
    <col min="9" max="9" width="11.625" style="254" customWidth="1"/>
    <col min="10" max="11" width="10.75390625" style="254" customWidth="1"/>
    <col min="12" max="12" width="12.125" style="254" customWidth="1"/>
    <col min="13" max="13" width="12.375" style="254" customWidth="1"/>
    <col min="14" max="14" width="12.00390625" style="254" customWidth="1"/>
    <col min="15" max="16384" width="9.125" style="254" customWidth="1"/>
  </cols>
  <sheetData>
    <row r="1" spans="1:14" ht="15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3" t="s">
        <v>180</v>
      </c>
      <c r="N1" s="223"/>
    </row>
    <row r="2" spans="1:14" ht="15">
      <c r="A2" s="222"/>
      <c r="B2" s="222"/>
      <c r="C2" s="223" t="s">
        <v>181</v>
      </c>
      <c r="D2" s="223"/>
      <c r="E2" s="223"/>
      <c r="F2" s="222"/>
      <c r="G2" s="222"/>
      <c r="H2" s="222"/>
      <c r="I2" s="222"/>
      <c r="J2" s="222"/>
      <c r="K2" s="222"/>
      <c r="L2" s="222"/>
      <c r="M2" s="222"/>
      <c r="N2" s="222"/>
    </row>
    <row r="3" spans="1:14" ht="15">
      <c r="A3" s="222"/>
      <c r="B3" s="222"/>
      <c r="C3" s="223"/>
      <c r="D3" s="223"/>
      <c r="E3" s="223"/>
      <c r="F3" s="222"/>
      <c r="G3" s="222"/>
      <c r="H3" s="222"/>
      <c r="I3" s="222"/>
      <c r="J3" s="222"/>
      <c r="K3" s="222"/>
      <c r="L3" s="222"/>
      <c r="M3" s="222"/>
      <c r="N3" s="222"/>
    </row>
    <row r="4" spans="1:14" ht="15">
      <c r="A4" s="502" t="s">
        <v>300</v>
      </c>
      <c r="B4" s="503"/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4"/>
    </row>
    <row r="5" spans="1:14" ht="51">
      <c r="A5" s="77" t="s">
        <v>7</v>
      </c>
      <c r="B5" s="77" t="s">
        <v>4</v>
      </c>
      <c r="C5" s="77" t="s">
        <v>18</v>
      </c>
      <c r="D5" s="77" t="s">
        <v>40</v>
      </c>
      <c r="E5" s="148" t="s">
        <v>41</v>
      </c>
      <c r="F5" s="77" t="s">
        <v>19</v>
      </c>
      <c r="G5" s="77" t="s">
        <v>44</v>
      </c>
      <c r="H5" s="77" t="s">
        <v>3</v>
      </c>
      <c r="I5" s="149" t="s">
        <v>6</v>
      </c>
      <c r="J5" s="77" t="s">
        <v>5</v>
      </c>
      <c r="K5" s="77" t="s">
        <v>8</v>
      </c>
      <c r="L5" s="77" t="s">
        <v>39</v>
      </c>
      <c r="M5" s="77" t="s">
        <v>0</v>
      </c>
      <c r="N5" s="77" t="s">
        <v>1</v>
      </c>
    </row>
    <row r="6" spans="1:14" ht="45.75" customHeight="1">
      <c r="A6" s="2">
        <v>1</v>
      </c>
      <c r="B6" s="68" t="s">
        <v>301</v>
      </c>
      <c r="C6" s="1" t="s">
        <v>14</v>
      </c>
      <c r="D6" s="210">
        <v>1000</v>
      </c>
      <c r="E6" s="12"/>
      <c r="F6" s="1"/>
      <c r="G6" s="12"/>
      <c r="H6" s="74"/>
      <c r="I6" s="74"/>
      <c r="J6" s="2"/>
      <c r="K6" s="2"/>
      <c r="L6" s="2"/>
      <c r="M6" s="2"/>
      <c r="N6" s="1" t="s">
        <v>15</v>
      </c>
    </row>
    <row r="7" spans="1:14" ht="30" customHeight="1">
      <c r="A7" s="301"/>
      <c r="B7" s="511" t="s">
        <v>188</v>
      </c>
      <c r="C7" s="512"/>
      <c r="D7" s="512"/>
      <c r="E7" s="512"/>
      <c r="F7" s="512"/>
      <c r="G7" s="513"/>
      <c r="H7" s="76">
        <f>SUM(H6)</f>
        <v>0</v>
      </c>
      <c r="I7" s="76">
        <f>ROUND(H7*1.08,2)</f>
        <v>0</v>
      </c>
      <c r="J7" s="501" t="s">
        <v>47</v>
      </c>
      <c r="K7" s="501"/>
      <c r="L7" s="501"/>
      <c r="M7" s="501"/>
      <c r="N7" s="10"/>
    </row>
    <row r="8" spans="1:14" ht="33.75" customHeight="1">
      <c r="A8" s="62"/>
      <c r="B8" s="62"/>
      <c r="C8" s="62"/>
      <c r="D8" s="62"/>
      <c r="E8" s="62"/>
      <c r="F8" s="62"/>
      <c r="G8" s="62"/>
      <c r="H8" s="75">
        <f>ROUND(H7*0.3,2)</f>
        <v>0</v>
      </c>
      <c r="I8" s="75">
        <f>ROUND(H8*1.08,2)</f>
        <v>0</v>
      </c>
      <c r="J8" s="441" t="s">
        <v>189</v>
      </c>
      <c r="K8" s="493"/>
      <c r="L8" s="493"/>
      <c r="M8" s="442"/>
      <c r="N8" s="62"/>
    </row>
    <row r="9" spans="1:14" ht="32.25" customHeight="1">
      <c r="A9" s="62"/>
      <c r="B9" s="62"/>
      <c r="C9" s="62"/>
      <c r="D9" s="62"/>
      <c r="E9" s="62"/>
      <c r="F9" s="62"/>
      <c r="G9" s="62"/>
      <c r="H9" s="75">
        <f>SUM(H7:H8)</f>
        <v>0</v>
      </c>
      <c r="I9" s="75">
        <f>ROUND(H9*1.08,2)</f>
        <v>0</v>
      </c>
      <c r="J9" s="441" t="s">
        <v>190</v>
      </c>
      <c r="K9" s="493"/>
      <c r="L9" s="493"/>
      <c r="M9" s="442"/>
      <c r="N9" s="62"/>
    </row>
  </sheetData>
  <sheetProtection/>
  <mergeCells count="5">
    <mergeCell ref="A4:N4"/>
    <mergeCell ref="B7:G7"/>
    <mergeCell ref="J7:M7"/>
    <mergeCell ref="J8:M8"/>
    <mergeCell ref="J9:M9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A4" sqref="A4:O4"/>
    </sheetView>
  </sheetViews>
  <sheetFormatPr defaultColWidth="9.00390625" defaultRowHeight="12.75"/>
  <cols>
    <col min="1" max="1" width="9.125" style="254" customWidth="1"/>
    <col min="2" max="2" width="49.375" style="254" customWidth="1"/>
    <col min="3" max="3" width="13.375" style="254" customWidth="1"/>
    <col min="4" max="4" width="9.125" style="254" customWidth="1"/>
    <col min="5" max="5" width="9.00390625" style="254" customWidth="1"/>
    <col min="6" max="6" width="12.625" style="254" customWidth="1"/>
    <col min="7" max="7" width="11.25390625" style="254" customWidth="1"/>
    <col min="8" max="8" width="12.875" style="254" customWidth="1"/>
    <col min="9" max="9" width="11.875" style="254" customWidth="1"/>
    <col min="10" max="12" width="10.75390625" style="254" customWidth="1"/>
    <col min="13" max="13" width="13.625" style="254" customWidth="1"/>
    <col min="14" max="14" width="15.625" style="254" customWidth="1"/>
    <col min="15" max="15" width="16.75390625" style="254" customWidth="1"/>
    <col min="16" max="16" width="12.75390625" style="254" bestFit="1" customWidth="1"/>
    <col min="17" max="16384" width="9.125" style="254" customWidth="1"/>
  </cols>
  <sheetData>
    <row r="1" ht="15">
      <c r="N1" s="223" t="s">
        <v>180</v>
      </c>
    </row>
    <row r="2" spans="5:11" ht="15">
      <c r="E2" s="544" t="s">
        <v>302</v>
      </c>
      <c r="F2" s="544"/>
      <c r="G2" s="544"/>
      <c r="H2" s="544"/>
      <c r="I2" s="544"/>
      <c r="J2" s="544"/>
      <c r="K2" s="544"/>
    </row>
    <row r="3" spans="5:11" ht="15">
      <c r="E3" s="364"/>
      <c r="F3" s="364"/>
      <c r="G3" s="364"/>
      <c r="H3" s="364"/>
      <c r="I3" s="364"/>
      <c r="J3" s="364"/>
      <c r="K3" s="364"/>
    </row>
    <row r="4" spans="1:15" ht="15">
      <c r="A4" s="502" t="s">
        <v>303</v>
      </c>
      <c r="B4" s="503"/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4"/>
    </row>
    <row r="5" spans="1:15" ht="38.25">
      <c r="A5" s="82" t="s">
        <v>7</v>
      </c>
      <c r="B5" s="82" t="s">
        <v>4</v>
      </c>
      <c r="C5" s="82" t="s">
        <v>9</v>
      </c>
      <c r="D5" s="82" t="s">
        <v>18</v>
      </c>
      <c r="E5" s="82" t="s">
        <v>40</v>
      </c>
      <c r="F5" s="82" t="s">
        <v>41</v>
      </c>
      <c r="G5" s="81" t="s">
        <v>19</v>
      </c>
      <c r="H5" s="81" t="s">
        <v>44</v>
      </c>
      <c r="I5" s="81" t="s">
        <v>3</v>
      </c>
      <c r="J5" s="83" t="s">
        <v>6</v>
      </c>
      <c r="K5" s="81" t="s">
        <v>5</v>
      </c>
      <c r="L5" s="81" t="s">
        <v>8</v>
      </c>
      <c r="M5" s="81" t="s">
        <v>39</v>
      </c>
      <c r="N5" s="81" t="s">
        <v>0</v>
      </c>
      <c r="O5" s="81" t="s">
        <v>1</v>
      </c>
    </row>
    <row r="6" spans="1:15" s="261" customFormat="1" ht="32.25" customHeight="1">
      <c r="A6" s="291">
        <v>1</v>
      </c>
      <c r="B6" s="342" t="s">
        <v>304</v>
      </c>
      <c r="C6" s="291" t="s">
        <v>15</v>
      </c>
      <c r="D6" s="291" t="s">
        <v>14</v>
      </c>
      <c r="E6" s="287">
        <v>1</v>
      </c>
      <c r="F6" s="343"/>
      <c r="G6" s="331"/>
      <c r="H6" s="343"/>
      <c r="I6" s="343"/>
      <c r="J6" s="343"/>
      <c r="K6" s="314"/>
      <c r="L6" s="314"/>
      <c r="M6" s="314"/>
      <c r="N6" s="301"/>
      <c r="O6" s="291" t="s">
        <v>15</v>
      </c>
    </row>
    <row r="7" spans="1:15" s="261" customFormat="1" ht="32.25" customHeight="1">
      <c r="A7" s="291">
        <v>2</v>
      </c>
      <c r="B7" s="342" t="s">
        <v>305</v>
      </c>
      <c r="C7" s="291" t="s">
        <v>15</v>
      </c>
      <c r="D7" s="291" t="s">
        <v>14</v>
      </c>
      <c r="E7" s="361">
        <v>200</v>
      </c>
      <c r="F7" s="343"/>
      <c r="G7" s="331"/>
      <c r="H7" s="343"/>
      <c r="I7" s="343"/>
      <c r="J7" s="343"/>
      <c r="K7" s="314"/>
      <c r="L7" s="314"/>
      <c r="M7" s="314"/>
      <c r="N7" s="301"/>
      <c r="O7" s="291" t="s">
        <v>15</v>
      </c>
    </row>
    <row r="8" spans="1:15" s="261" customFormat="1" ht="32.25" customHeight="1">
      <c r="A8" s="291">
        <v>3</v>
      </c>
      <c r="B8" s="342" t="s">
        <v>306</v>
      </c>
      <c r="C8" s="291" t="s">
        <v>15</v>
      </c>
      <c r="D8" s="291" t="s">
        <v>14</v>
      </c>
      <c r="E8" s="287">
        <v>1</v>
      </c>
      <c r="F8" s="343"/>
      <c r="G8" s="331"/>
      <c r="H8" s="343"/>
      <c r="I8" s="343"/>
      <c r="J8" s="343"/>
      <c r="K8" s="314"/>
      <c r="L8" s="314"/>
      <c r="M8" s="314"/>
      <c r="N8" s="301"/>
      <c r="O8" s="291" t="s">
        <v>15</v>
      </c>
    </row>
    <row r="9" spans="1:15" s="261" customFormat="1" ht="32.25" customHeight="1">
      <c r="A9" s="291">
        <v>4</v>
      </c>
      <c r="B9" s="342" t="s">
        <v>307</v>
      </c>
      <c r="C9" s="291" t="s">
        <v>15</v>
      </c>
      <c r="D9" s="291" t="s">
        <v>14</v>
      </c>
      <c r="E9" s="287">
        <v>1</v>
      </c>
      <c r="F9" s="343"/>
      <c r="G9" s="331"/>
      <c r="H9" s="343"/>
      <c r="I9" s="343"/>
      <c r="J9" s="343"/>
      <c r="K9" s="314"/>
      <c r="L9" s="314"/>
      <c r="M9" s="314"/>
      <c r="N9" s="301"/>
      <c r="O9" s="291" t="s">
        <v>15</v>
      </c>
    </row>
    <row r="10" spans="1:15" s="261" customFormat="1" ht="32.25" customHeight="1">
      <c r="A10" s="291">
        <v>5</v>
      </c>
      <c r="B10" s="342" t="s">
        <v>308</v>
      </c>
      <c r="C10" s="291" t="s">
        <v>15</v>
      </c>
      <c r="D10" s="291" t="s">
        <v>14</v>
      </c>
      <c r="E10" s="287">
        <v>1</v>
      </c>
      <c r="F10" s="343"/>
      <c r="G10" s="331"/>
      <c r="H10" s="343"/>
      <c r="I10" s="343"/>
      <c r="J10" s="343"/>
      <c r="K10" s="314"/>
      <c r="L10" s="314"/>
      <c r="M10" s="314"/>
      <c r="N10" s="301"/>
      <c r="O10" s="291" t="s">
        <v>15</v>
      </c>
    </row>
    <row r="11" spans="1:15" s="261" customFormat="1" ht="32.25" customHeight="1">
      <c r="A11" s="291">
        <v>6</v>
      </c>
      <c r="B11" s="342" t="s">
        <v>309</v>
      </c>
      <c r="C11" s="291" t="s">
        <v>15</v>
      </c>
      <c r="D11" s="291" t="s">
        <v>14</v>
      </c>
      <c r="E11" s="361">
        <v>200</v>
      </c>
      <c r="F11" s="343"/>
      <c r="G11" s="331"/>
      <c r="H11" s="343"/>
      <c r="I11" s="343"/>
      <c r="J11" s="343"/>
      <c r="K11" s="314"/>
      <c r="L11" s="314"/>
      <c r="M11" s="314"/>
      <c r="N11" s="301"/>
      <c r="O11" s="291" t="s">
        <v>15</v>
      </c>
    </row>
    <row r="12" spans="1:15" s="261" customFormat="1" ht="32.25" customHeight="1">
      <c r="A12" s="291">
        <v>7</v>
      </c>
      <c r="B12" s="342" t="s">
        <v>310</v>
      </c>
      <c r="C12" s="291" t="s">
        <v>15</v>
      </c>
      <c r="D12" s="291" t="s">
        <v>14</v>
      </c>
      <c r="E12" s="287">
        <v>1</v>
      </c>
      <c r="F12" s="343"/>
      <c r="G12" s="331"/>
      <c r="H12" s="343"/>
      <c r="I12" s="343"/>
      <c r="J12" s="343"/>
      <c r="K12" s="314"/>
      <c r="L12" s="314"/>
      <c r="M12" s="314"/>
      <c r="N12" s="301"/>
      <c r="O12" s="291" t="s">
        <v>15</v>
      </c>
    </row>
    <row r="13" spans="1:15" s="261" customFormat="1" ht="32.25" customHeight="1">
      <c r="A13" s="291">
        <v>8</v>
      </c>
      <c r="B13" s="342" t="s">
        <v>311</v>
      </c>
      <c r="C13" s="291" t="s">
        <v>15</v>
      </c>
      <c r="D13" s="291" t="s">
        <v>14</v>
      </c>
      <c r="E13" s="287">
        <v>1</v>
      </c>
      <c r="F13" s="343"/>
      <c r="G13" s="331"/>
      <c r="H13" s="343"/>
      <c r="I13" s="343"/>
      <c r="J13" s="343"/>
      <c r="K13" s="314"/>
      <c r="L13" s="314"/>
      <c r="M13" s="314"/>
      <c r="N13" s="301"/>
      <c r="O13" s="291" t="s">
        <v>15</v>
      </c>
    </row>
    <row r="14" spans="1:15" s="261" customFormat="1" ht="32.25" customHeight="1">
      <c r="A14" s="530">
        <v>9</v>
      </c>
      <c r="B14" s="545" t="s">
        <v>312</v>
      </c>
      <c r="C14" s="329" t="s">
        <v>313</v>
      </c>
      <c r="D14" s="291" t="s">
        <v>14</v>
      </c>
      <c r="E14" s="347">
        <v>1</v>
      </c>
      <c r="F14" s="343"/>
      <c r="G14" s="331"/>
      <c r="H14" s="343"/>
      <c r="I14" s="343"/>
      <c r="J14" s="343"/>
      <c r="K14" s="314"/>
      <c r="L14" s="314"/>
      <c r="M14" s="314"/>
      <c r="N14" s="301"/>
      <c r="O14" s="291" t="s">
        <v>15</v>
      </c>
    </row>
    <row r="15" spans="1:15" s="261" customFormat="1" ht="32.25" customHeight="1">
      <c r="A15" s="531"/>
      <c r="B15" s="546"/>
      <c r="C15" s="329" t="s">
        <v>314</v>
      </c>
      <c r="D15" s="291" t="s">
        <v>14</v>
      </c>
      <c r="E15" s="347">
        <v>1</v>
      </c>
      <c r="F15" s="343"/>
      <c r="G15" s="331"/>
      <c r="H15" s="343"/>
      <c r="I15" s="343"/>
      <c r="J15" s="343"/>
      <c r="K15" s="314"/>
      <c r="L15" s="314"/>
      <c r="M15" s="314"/>
      <c r="N15" s="301"/>
      <c r="O15" s="291" t="s">
        <v>15</v>
      </c>
    </row>
    <row r="16" spans="1:15" s="261" customFormat="1" ht="32.25" customHeight="1">
      <c r="A16" s="531"/>
      <c r="B16" s="546"/>
      <c r="C16" s="329" t="s">
        <v>315</v>
      </c>
      <c r="D16" s="291" t="s">
        <v>14</v>
      </c>
      <c r="E16" s="347">
        <v>1</v>
      </c>
      <c r="F16" s="343"/>
      <c r="G16" s="331"/>
      <c r="H16" s="343"/>
      <c r="I16" s="343"/>
      <c r="J16" s="343"/>
      <c r="K16" s="314"/>
      <c r="L16" s="314"/>
      <c r="M16" s="314"/>
      <c r="N16" s="301"/>
      <c r="O16" s="291" t="s">
        <v>15</v>
      </c>
    </row>
    <row r="17" spans="1:15" s="261" customFormat="1" ht="32.25" customHeight="1">
      <c r="A17" s="531"/>
      <c r="B17" s="546"/>
      <c r="C17" s="329" t="s">
        <v>316</v>
      </c>
      <c r="D17" s="291" t="s">
        <v>14</v>
      </c>
      <c r="E17" s="347">
        <v>1</v>
      </c>
      <c r="F17" s="343"/>
      <c r="G17" s="331"/>
      <c r="H17" s="343"/>
      <c r="I17" s="343"/>
      <c r="J17" s="343"/>
      <c r="K17" s="314"/>
      <c r="L17" s="314"/>
      <c r="M17" s="314"/>
      <c r="N17" s="301"/>
      <c r="O17" s="291" t="s">
        <v>15</v>
      </c>
    </row>
    <row r="18" spans="1:15" s="261" customFormat="1" ht="32.25" customHeight="1">
      <c r="A18" s="532"/>
      <c r="B18" s="547"/>
      <c r="C18" s="329" t="s">
        <v>317</v>
      </c>
      <c r="D18" s="291" t="s">
        <v>14</v>
      </c>
      <c r="E18" s="347">
        <v>1</v>
      </c>
      <c r="F18" s="343"/>
      <c r="G18" s="331"/>
      <c r="H18" s="343"/>
      <c r="I18" s="343"/>
      <c r="J18" s="343"/>
      <c r="K18" s="314"/>
      <c r="L18" s="314"/>
      <c r="M18" s="314"/>
      <c r="N18" s="301"/>
      <c r="O18" s="291" t="s">
        <v>15</v>
      </c>
    </row>
    <row r="19" spans="1:15" s="261" customFormat="1" ht="32.25" customHeight="1">
      <c r="A19" s="536">
        <v>10</v>
      </c>
      <c r="B19" s="545" t="s">
        <v>318</v>
      </c>
      <c r="C19" s="329" t="s">
        <v>316</v>
      </c>
      <c r="D19" s="291" t="s">
        <v>14</v>
      </c>
      <c r="E19" s="287">
        <v>1</v>
      </c>
      <c r="F19" s="343"/>
      <c r="G19" s="331"/>
      <c r="H19" s="343"/>
      <c r="I19" s="343"/>
      <c r="J19" s="343"/>
      <c r="K19" s="314"/>
      <c r="L19" s="314"/>
      <c r="M19" s="314"/>
      <c r="N19" s="301"/>
      <c r="O19" s="291" t="s">
        <v>15</v>
      </c>
    </row>
    <row r="20" spans="1:15" s="261" customFormat="1" ht="32.25" customHeight="1">
      <c r="A20" s="536"/>
      <c r="B20" s="547"/>
      <c r="C20" s="329" t="s">
        <v>317</v>
      </c>
      <c r="D20" s="291" t="s">
        <v>14</v>
      </c>
      <c r="E20" s="287">
        <v>1</v>
      </c>
      <c r="F20" s="343"/>
      <c r="G20" s="331"/>
      <c r="H20" s="343"/>
      <c r="I20" s="343"/>
      <c r="J20" s="343"/>
      <c r="K20" s="314"/>
      <c r="L20" s="314"/>
      <c r="M20" s="314"/>
      <c r="N20" s="301"/>
      <c r="O20" s="291" t="s">
        <v>15</v>
      </c>
    </row>
    <row r="21" spans="1:15" s="261" customFormat="1" ht="32.25" customHeight="1">
      <c r="A21" s="291">
        <v>11</v>
      </c>
      <c r="B21" s="342" t="s">
        <v>319</v>
      </c>
      <c r="C21" s="291" t="s">
        <v>15</v>
      </c>
      <c r="D21" s="291" t="s">
        <v>14</v>
      </c>
      <c r="E21" s="287">
        <v>1</v>
      </c>
      <c r="F21" s="343"/>
      <c r="G21" s="331"/>
      <c r="H21" s="343"/>
      <c r="I21" s="343"/>
      <c r="J21" s="343"/>
      <c r="K21" s="314"/>
      <c r="L21" s="314"/>
      <c r="M21" s="314"/>
      <c r="N21" s="301"/>
      <c r="O21" s="291" t="s">
        <v>15</v>
      </c>
    </row>
    <row r="22" spans="1:15" s="261" customFormat="1" ht="32.25" customHeight="1">
      <c r="A22" s="291">
        <v>12</v>
      </c>
      <c r="B22" s="342" t="s">
        <v>320</v>
      </c>
      <c r="C22" s="291" t="s">
        <v>15</v>
      </c>
      <c r="D22" s="291" t="s">
        <v>14</v>
      </c>
      <c r="E22" s="287">
        <v>1</v>
      </c>
      <c r="F22" s="343"/>
      <c r="G22" s="331"/>
      <c r="H22" s="343"/>
      <c r="I22" s="343"/>
      <c r="J22" s="343"/>
      <c r="K22" s="314"/>
      <c r="L22" s="314"/>
      <c r="M22" s="314"/>
      <c r="N22" s="301"/>
      <c r="O22" s="291" t="s">
        <v>15</v>
      </c>
    </row>
    <row r="23" spans="1:15" s="261" customFormat="1" ht="32.25" customHeight="1">
      <c r="A23" s="536">
        <v>13</v>
      </c>
      <c r="B23" s="542" t="s">
        <v>321</v>
      </c>
      <c r="C23" s="329" t="s">
        <v>314</v>
      </c>
      <c r="D23" s="291" t="s">
        <v>14</v>
      </c>
      <c r="E23" s="287">
        <v>1</v>
      </c>
      <c r="F23" s="343"/>
      <c r="G23" s="331"/>
      <c r="H23" s="343"/>
      <c r="I23" s="343"/>
      <c r="J23" s="343"/>
      <c r="K23" s="314"/>
      <c r="L23" s="314"/>
      <c r="M23" s="314"/>
      <c r="N23" s="301"/>
      <c r="O23" s="291" t="s">
        <v>15</v>
      </c>
    </row>
    <row r="24" spans="1:15" s="261" customFormat="1" ht="32.25" customHeight="1">
      <c r="A24" s="536"/>
      <c r="B24" s="542"/>
      <c r="C24" s="329" t="s">
        <v>316</v>
      </c>
      <c r="D24" s="291" t="s">
        <v>14</v>
      </c>
      <c r="E24" s="287">
        <v>1</v>
      </c>
      <c r="F24" s="343"/>
      <c r="G24" s="331"/>
      <c r="H24" s="343"/>
      <c r="I24" s="343"/>
      <c r="J24" s="343"/>
      <c r="K24" s="314"/>
      <c r="L24" s="314"/>
      <c r="M24" s="314"/>
      <c r="N24" s="301"/>
      <c r="O24" s="291" t="s">
        <v>15</v>
      </c>
    </row>
    <row r="25" spans="1:15" s="261" customFormat="1" ht="32.25" customHeight="1">
      <c r="A25" s="536"/>
      <c r="B25" s="542"/>
      <c r="C25" s="329" t="s">
        <v>317</v>
      </c>
      <c r="D25" s="291" t="s">
        <v>14</v>
      </c>
      <c r="E25" s="287">
        <v>1</v>
      </c>
      <c r="F25" s="343"/>
      <c r="G25" s="331"/>
      <c r="H25" s="343"/>
      <c r="I25" s="343"/>
      <c r="J25" s="343"/>
      <c r="K25" s="314"/>
      <c r="L25" s="314"/>
      <c r="M25" s="314"/>
      <c r="N25" s="301"/>
      <c r="O25" s="291" t="s">
        <v>15</v>
      </c>
    </row>
    <row r="26" spans="1:15" s="261" customFormat="1" ht="30" customHeight="1">
      <c r="A26" s="543" t="s">
        <v>2</v>
      </c>
      <c r="B26" s="543"/>
      <c r="C26" s="543"/>
      <c r="D26" s="543"/>
      <c r="E26" s="543"/>
      <c r="F26" s="543"/>
      <c r="G26" s="543"/>
      <c r="H26" s="543"/>
      <c r="I26" s="76">
        <f>ROUND(SUM(I6:I25),2)</f>
        <v>0</v>
      </c>
      <c r="J26" s="76">
        <f>ROUND(I26*1.08,2)</f>
        <v>0</v>
      </c>
      <c r="K26" s="445" t="s">
        <v>47</v>
      </c>
      <c r="L26" s="445"/>
      <c r="M26" s="445"/>
      <c r="N26" s="445"/>
      <c r="O26" s="445"/>
    </row>
    <row r="27" spans="6:15" s="261" customFormat="1" ht="30" customHeight="1">
      <c r="F27" s="62"/>
      <c r="G27" s="62"/>
      <c r="H27" s="62"/>
      <c r="I27" s="75">
        <f>ROUND(I26*0.3,2)</f>
        <v>0</v>
      </c>
      <c r="J27" s="75">
        <f>ROUND(I27*1.08,2)</f>
        <v>0</v>
      </c>
      <c r="K27" s="384" t="s">
        <v>322</v>
      </c>
      <c r="L27" s="384"/>
      <c r="M27" s="384"/>
      <c r="N27" s="384"/>
      <c r="O27" s="384"/>
    </row>
    <row r="28" spans="9:15" s="261" customFormat="1" ht="30" customHeight="1">
      <c r="I28" s="75">
        <f>ROUND(I26+I27,2)</f>
        <v>0</v>
      </c>
      <c r="J28" s="75">
        <f>ROUND(I28*1.08,2)</f>
        <v>0</v>
      </c>
      <c r="K28" s="384" t="s">
        <v>323</v>
      </c>
      <c r="L28" s="384"/>
      <c r="M28" s="384"/>
      <c r="N28" s="384"/>
      <c r="O28" s="384"/>
    </row>
    <row r="29" ht="30" customHeight="1"/>
    <row r="30" ht="15">
      <c r="B30" s="344"/>
    </row>
  </sheetData>
  <sheetProtection/>
  <mergeCells count="12">
    <mergeCell ref="A23:A25"/>
    <mergeCell ref="A4:O4"/>
    <mergeCell ref="B23:B25"/>
    <mergeCell ref="A26:H26"/>
    <mergeCell ref="K26:O26"/>
    <mergeCell ref="K27:O27"/>
    <mergeCell ref="K28:O28"/>
    <mergeCell ref="E2:K2"/>
    <mergeCell ref="A14:A18"/>
    <mergeCell ref="B14:B18"/>
    <mergeCell ref="A19:A20"/>
    <mergeCell ref="B19:B20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A4" sqref="A4:N4"/>
    </sheetView>
  </sheetViews>
  <sheetFormatPr defaultColWidth="9.00390625" defaultRowHeight="12.75"/>
  <cols>
    <col min="1" max="1" width="8.75390625" style="254" customWidth="1"/>
    <col min="2" max="2" width="49.375" style="254" customWidth="1"/>
    <col min="3" max="3" width="11.25390625" style="254" customWidth="1"/>
    <col min="4" max="4" width="9.125" style="254" customWidth="1"/>
    <col min="5" max="5" width="12.375" style="254" customWidth="1"/>
    <col min="6" max="6" width="9.125" style="254" customWidth="1"/>
    <col min="7" max="7" width="10.625" style="254" customWidth="1"/>
    <col min="8" max="9" width="9.125" style="254" customWidth="1"/>
    <col min="10" max="11" width="10.75390625" style="254" customWidth="1"/>
    <col min="12" max="12" width="12.75390625" style="254" customWidth="1"/>
    <col min="13" max="14" width="12.625" style="254" customWidth="1"/>
    <col min="15" max="16384" width="9.125" style="254" customWidth="1"/>
  </cols>
  <sheetData>
    <row r="1" ht="15">
      <c r="O1" s="223" t="s">
        <v>180</v>
      </c>
    </row>
    <row r="2" spans="6:12" ht="15">
      <c r="F2" s="544" t="s">
        <v>302</v>
      </c>
      <c r="G2" s="544"/>
      <c r="H2" s="544"/>
      <c r="I2" s="544"/>
      <c r="J2" s="544"/>
      <c r="K2" s="544"/>
      <c r="L2" s="544"/>
    </row>
    <row r="4" spans="1:14" ht="21.75" customHeight="1">
      <c r="A4" s="522" t="s">
        <v>324</v>
      </c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2"/>
    </row>
    <row r="5" spans="1:14" ht="38.25">
      <c r="A5" s="347" t="s">
        <v>7</v>
      </c>
      <c r="B5" s="347" t="s">
        <v>4</v>
      </c>
      <c r="C5" s="347" t="s">
        <v>18</v>
      </c>
      <c r="D5" s="347" t="s">
        <v>325</v>
      </c>
      <c r="E5" s="347" t="s">
        <v>326</v>
      </c>
      <c r="F5" s="347" t="s">
        <v>126</v>
      </c>
      <c r="G5" s="347" t="s">
        <v>327</v>
      </c>
      <c r="H5" s="347" t="s">
        <v>3</v>
      </c>
      <c r="I5" s="347" t="s">
        <v>6</v>
      </c>
      <c r="J5" s="347" t="s">
        <v>5</v>
      </c>
      <c r="K5" s="347" t="s">
        <v>8</v>
      </c>
      <c r="L5" s="347" t="s">
        <v>328</v>
      </c>
      <c r="M5" s="348" t="s">
        <v>0</v>
      </c>
      <c r="N5" s="348" t="s">
        <v>329</v>
      </c>
    </row>
    <row r="6" spans="1:14" ht="36.75" customHeight="1">
      <c r="A6" s="551">
        <v>1</v>
      </c>
      <c r="B6" s="349" t="s">
        <v>330</v>
      </c>
      <c r="C6" s="552" t="s">
        <v>14</v>
      </c>
      <c r="D6" s="555">
        <v>50</v>
      </c>
      <c r="E6" s="556"/>
      <c r="F6" s="557"/>
      <c r="G6" s="556"/>
      <c r="H6" s="556"/>
      <c r="I6" s="556"/>
      <c r="J6" s="551"/>
      <c r="K6" s="551"/>
      <c r="L6" s="551"/>
      <c r="M6" s="558"/>
      <c r="N6" s="548" t="s">
        <v>15</v>
      </c>
    </row>
    <row r="7" spans="1:14" ht="18" customHeight="1">
      <c r="A7" s="551"/>
      <c r="B7" s="41" t="s">
        <v>331</v>
      </c>
      <c r="C7" s="553"/>
      <c r="D7" s="555"/>
      <c r="E7" s="556"/>
      <c r="F7" s="557"/>
      <c r="G7" s="556"/>
      <c r="H7" s="556"/>
      <c r="I7" s="556"/>
      <c r="J7" s="551"/>
      <c r="K7" s="551"/>
      <c r="L7" s="551"/>
      <c r="M7" s="559"/>
      <c r="N7" s="549"/>
    </row>
    <row r="8" spans="1:14" ht="18" customHeight="1">
      <c r="A8" s="551"/>
      <c r="B8" s="41" t="s">
        <v>332</v>
      </c>
      <c r="C8" s="553"/>
      <c r="D8" s="555"/>
      <c r="E8" s="556"/>
      <c r="F8" s="557"/>
      <c r="G8" s="556"/>
      <c r="H8" s="556"/>
      <c r="I8" s="556"/>
      <c r="J8" s="551"/>
      <c r="K8" s="551"/>
      <c r="L8" s="551"/>
      <c r="M8" s="559"/>
      <c r="N8" s="549"/>
    </row>
    <row r="9" spans="1:14" ht="18" customHeight="1">
      <c r="A9" s="551"/>
      <c r="B9" s="345" t="s">
        <v>333</v>
      </c>
      <c r="C9" s="554"/>
      <c r="D9" s="555"/>
      <c r="E9" s="556"/>
      <c r="F9" s="557"/>
      <c r="G9" s="556"/>
      <c r="H9" s="556"/>
      <c r="I9" s="556"/>
      <c r="J9" s="551"/>
      <c r="K9" s="551"/>
      <c r="L9" s="551"/>
      <c r="M9" s="560"/>
      <c r="N9" s="550"/>
    </row>
    <row r="10" spans="1:14" ht="90.75" customHeight="1">
      <c r="A10" s="39">
        <v>2</v>
      </c>
      <c r="B10" s="349" t="s">
        <v>334</v>
      </c>
      <c r="C10" s="197" t="s">
        <v>14</v>
      </c>
      <c r="D10" s="323">
        <v>50</v>
      </c>
      <c r="E10" s="40"/>
      <c r="F10" s="276"/>
      <c r="G10" s="40"/>
      <c r="H10" s="40"/>
      <c r="I10" s="40"/>
      <c r="J10" s="39"/>
      <c r="K10" s="39"/>
      <c r="L10" s="39"/>
      <c r="M10" s="41"/>
      <c r="N10" s="39" t="s">
        <v>15</v>
      </c>
    </row>
    <row r="11" spans="1:14" ht="90.75" customHeight="1">
      <c r="A11" s="39">
        <v>3</v>
      </c>
      <c r="B11" s="349" t="s">
        <v>335</v>
      </c>
      <c r="C11" s="197" t="s">
        <v>14</v>
      </c>
      <c r="D11" s="323">
        <v>60</v>
      </c>
      <c r="E11" s="40"/>
      <c r="F11" s="276"/>
      <c r="G11" s="40"/>
      <c r="H11" s="40"/>
      <c r="I11" s="40"/>
      <c r="J11" s="39"/>
      <c r="K11" s="39"/>
      <c r="L11" s="39"/>
      <c r="M11" s="41"/>
      <c r="N11" s="39" t="s">
        <v>15</v>
      </c>
    </row>
    <row r="12" spans="1:13" ht="30" customHeight="1">
      <c r="A12" s="537" t="s">
        <v>188</v>
      </c>
      <c r="B12" s="537"/>
      <c r="C12" s="537"/>
      <c r="D12" s="537"/>
      <c r="E12" s="537"/>
      <c r="F12" s="537"/>
      <c r="G12" s="537"/>
      <c r="H12" s="278">
        <f>ROUND(SUM(H6:H11),2)</f>
        <v>0</v>
      </c>
      <c r="I12" s="278">
        <f>ROUND(H12*1.08,2)</f>
        <v>0</v>
      </c>
      <c r="J12" s="501" t="s">
        <v>47</v>
      </c>
      <c r="K12" s="501"/>
      <c r="L12" s="501"/>
      <c r="M12" s="501"/>
    </row>
    <row r="13" spans="1:13" ht="30" customHeight="1">
      <c r="A13" s="346"/>
      <c r="B13" s="346"/>
      <c r="C13" s="346"/>
      <c r="D13" s="346"/>
      <c r="E13" s="346"/>
      <c r="F13" s="346"/>
      <c r="G13" s="346"/>
      <c r="H13" s="278">
        <f>ROUND(H12*0.3,2)</f>
        <v>0</v>
      </c>
      <c r="I13" s="278">
        <f>ROUND(H13*1.08,2)</f>
        <v>0</v>
      </c>
      <c r="J13" s="441" t="s">
        <v>189</v>
      </c>
      <c r="K13" s="493"/>
      <c r="L13" s="493"/>
      <c r="M13" s="442"/>
    </row>
    <row r="14" spans="1:13" ht="30" customHeight="1">
      <c r="A14" s="346"/>
      <c r="B14" s="346"/>
      <c r="C14" s="346"/>
      <c r="D14" s="346"/>
      <c r="E14" s="346"/>
      <c r="F14" s="346"/>
      <c r="G14" s="346"/>
      <c r="H14" s="278">
        <f>ROUND(SUM(H12:H13),2)</f>
        <v>0</v>
      </c>
      <c r="I14" s="278">
        <f>ROUND(H14*1.08,2)</f>
        <v>0</v>
      </c>
      <c r="J14" s="542" t="s">
        <v>190</v>
      </c>
      <c r="K14" s="542"/>
      <c r="L14" s="542"/>
      <c r="M14" s="542"/>
    </row>
  </sheetData>
  <sheetProtection/>
  <mergeCells count="19">
    <mergeCell ref="G6:G9"/>
    <mergeCell ref="H6:H9"/>
    <mergeCell ref="I6:I9"/>
    <mergeCell ref="J13:M13"/>
    <mergeCell ref="J14:M14"/>
    <mergeCell ref="J6:J9"/>
    <mergeCell ref="K6:K9"/>
    <mergeCell ref="L6:L9"/>
    <mergeCell ref="M6:M9"/>
    <mergeCell ref="N6:N9"/>
    <mergeCell ref="A12:G12"/>
    <mergeCell ref="J12:M12"/>
    <mergeCell ref="F2:L2"/>
    <mergeCell ref="A4:N4"/>
    <mergeCell ref="A6:A9"/>
    <mergeCell ref="C6:C9"/>
    <mergeCell ref="D6:D9"/>
    <mergeCell ref="E6:E9"/>
    <mergeCell ref="F6:F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3"/>
  <sheetViews>
    <sheetView zoomScaleSheetLayoutView="80" zoomScalePageLayoutView="60" workbookViewId="0" topLeftCell="A1">
      <selection activeCell="B32" sqref="B32:B52"/>
    </sheetView>
  </sheetViews>
  <sheetFormatPr defaultColWidth="9.00390625" defaultRowHeight="12.75"/>
  <cols>
    <col min="1" max="1" width="6.375" style="0" customWidth="1"/>
    <col min="2" max="2" width="33.375" style="0" customWidth="1"/>
    <col min="3" max="3" width="14.875" style="0" customWidth="1"/>
    <col min="5" max="5" width="11.00390625" style="0" customWidth="1"/>
    <col min="6" max="6" width="4.375" style="0" customWidth="1"/>
    <col min="7" max="8" width="10.75390625" style="0" customWidth="1"/>
    <col min="9" max="9" width="10.625" style="0" customWidth="1"/>
    <col min="10" max="10" width="12.25390625" style="0" customWidth="1"/>
    <col min="11" max="11" width="11.375" style="0" customWidth="1"/>
    <col min="12" max="12" width="10.375" style="0" customWidth="1"/>
    <col min="13" max="13" width="16.00390625" style="0" customWidth="1"/>
  </cols>
  <sheetData>
    <row r="2" spans="1:13" ht="18">
      <c r="A2" s="393" t="s">
        <v>45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</row>
    <row r="3" spans="1:13" ht="63.75">
      <c r="A3" s="50" t="s">
        <v>7</v>
      </c>
      <c r="B3" s="50" t="s">
        <v>21</v>
      </c>
      <c r="C3" s="50" t="s">
        <v>48</v>
      </c>
      <c r="D3" s="21" t="s">
        <v>22</v>
      </c>
      <c r="E3" s="21" t="s">
        <v>23</v>
      </c>
      <c r="F3" s="21" t="s">
        <v>19</v>
      </c>
      <c r="G3" s="21" t="s">
        <v>24</v>
      </c>
      <c r="H3" s="21" t="s">
        <v>13</v>
      </c>
      <c r="I3" s="21" t="s">
        <v>6</v>
      </c>
      <c r="J3" s="21" t="s">
        <v>25</v>
      </c>
      <c r="K3" s="21" t="s">
        <v>8</v>
      </c>
      <c r="L3" s="51" t="s">
        <v>0</v>
      </c>
      <c r="M3" s="51" t="s">
        <v>1</v>
      </c>
    </row>
    <row r="4" spans="1:13" ht="75" customHeight="1">
      <c r="A4" s="50">
        <v>1</v>
      </c>
      <c r="B4" s="21" t="s">
        <v>54</v>
      </c>
      <c r="C4" s="21" t="s">
        <v>49</v>
      </c>
      <c r="D4" s="52"/>
      <c r="E4" s="54"/>
      <c r="F4" s="55">
        <v>8</v>
      </c>
      <c r="G4" s="57">
        <f>E4*1.08</f>
        <v>0</v>
      </c>
      <c r="H4" s="53">
        <f>E4*D4</f>
        <v>0</v>
      </c>
      <c r="I4" s="53"/>
      <c r="J4" s="55"/>
      <c r="K4" s="55"/>
      <c r="L4" s="35"/>
      <c r="M4" s="50" t="s">
        <v>15</v>
      </c>
    </row>
    <row r="5" spans="1:13" ht="61.5" customHeight="1">
      <c r="A5" s="50">
        <v>2</v>
      </c>
      <c r="B5" s="21" t="s">
        <v>55</v>
      </c>
      <c r="C5" s="21" t="s">
        <v>50</v>
      </c>
      <c r="D5" s="52"/>
      <c r="E5" s="54"/>
      <c r="F5" s="55">
        <v>8</v>
      </c>
      <c r="G5" s="57">
        <f>E5*1.08</f>
        <v>0</v>
      </c>
      <c r="H5" s="53">
        <f>E5*D5</f>
        <v>0</v>
      </c>
      <c r="I5" s="53"/>
      <c r="J5" s="55"/>
      <c r="K5" s="55"/>
      <c r="L5" s="35"/>
      <c r="M5" s="50" t="s">
        <v>15</v>
      </c>
    </row>
    <row r="6" spans="1:13" ht="68.25" customHeight="1">
      <c r="A6" s="50">
        <v>3</v>
      </c>
      <c r="B6" s="21" t="s">
        <v>56</v>
      </c>
      <c r="C6" s="21" t="s">
        <v>51</v>
      </c>
      <c r="D6" s="52"/>
      <c r="E6" s="54"/>
      <c r="F6" s="55">
        <v>8</v>
      </c>
      <c r="G6" s="57">
        <f>E6*1.08</f>
        <v>0</v>
      </c>
      <c r="H6" s="53">
        <f>E6*D6</f>
        <v>0</v>
      </c>
      <c r="I6" s="53"/>
      <c r="J6" s="55"/>
      <c r="K6" s="55"/>
      <c r="L6" s="35"/>
      <c r="M6" s="50" t="s">
        <v>15</v>
      </c>
    </row>
    <row r="7" spans="1:13" ht="34.5" customHeight="1">
      <c r="A7" s="50">
        <v>4</v>
      </c>
      <c r="B7" s="56" t="s">
        <v>57</v>
      </c>
      <c r="C7" s="56" t="s">
        <v>52</v>
      </c>
      <c r="D7" s="52"/>
      <c r="E7" s="54"/>
      <c r="F7" s="55">
        <v>8</v>
      </c>
      <c r="G7" s="57">
        <f>E7*1.08</f>
        <v>0</v>
      </c>
      <c r="H7" s="53">
        <f>E7*D7</f>
        <v>0</v>
      </c>
      <c r="I7" s="53"/>
      <c r="J7" s="55"/>
      <c r="K7" s="55"/>
      <c r="L7" s="35"/>
      <c r="M7" s="50" t="s">
        <v>15</v>
      </c>
    </row>
    <row r="8" spans="1:13" ht="84" customHeight="1">
      <c r="A8" s="50">
        <v>5</v>
      </c>
      <c r="B8" s="56" t="s">
        <v>58</v>
      </c>
      <c r="C8" s="56" t="s">
        <v>53</v>
      </c>
      <c r="D8" s="52"/>
      <c r="E8" s="54"/>
      <c r="F8" s="55">
        <v>8</v>
      </c>
      <c r="G8" s="57">
        <f>E8*1.08</f>
        <v>0</v>
      </c>
      <c r="H8" s="53">
        <f>E8*D8</f>
        <v>0</v>
      </c>
      <c r="I8" s="53"/>
      <c r="J8" s="55"/>
      <c r="K8" s="55"/>
      <c r="L8" s="35"/>
      <c r="M8" s="50"/>
    </row>
    <row r="9" spans="1:11" ht="12.75">
      <c r="A9" s="390" t="s">
        <v>2</v>
      </c>
      <c r="B9" s="391"/>
      <c r="C9" s="391"/>
      <c r="D9" s="391"/>
      <c r="E9" s="391"/>
      <c r="F9" s="391"/>
      <c r="G9" s="392"/>
      <c r="H9" s="58">
        <f>SUM(H4:H8)</f>
        <v>0</v>
      </c>
      <c r="I9" s="58"/>
      <c r="J9" s="388"/>
      <c r="K9" s="389"/>
    </row>
    <row r="10" spans="1:13" ht="21" customHeight="1">
      <c r="A10" s="47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9"/>
    </row>
    <row r="11" spans="1:13" ht="78" customHeight="1">
      <c r="A11" s="385" t="s">
        <v>38</v>
      </c>
      <c r="B11" s="386"/>
      <c r="C11" s="386"/>
      <c r="D11" s="386"/>
      <c r="E11" s="386"/>
      <c r="F11" s="386"/>
      <c r="G11" s="386"/>
      <c r="H11" s="386"/>
      <c r="I11" s="386"/>
      <c r="J11" s="386"/>
      <c r="K11" s="386"/>
      <c r="L11" s="386"/>
      <c r="M11" s="387"/>
    </row>
    <row r="12" spans="1:11" ht="12.75">
      <c r="A12" s="33"/>
      <c r="B12" s="32"/>
      <c r="C12" s="32"/>
      <c r="D12" s="32"/>
      <c r="E12" s="32"/>
      <c r="F12" s="32"/>
      <c r="G12" s="32"/>
      <c r="H12" s="32"/>
      <c r="I12" s="32"/>
      <c r="J12" s="32"/>
      <c r="K12" s="32"/>
    </row>
    <row r="13" spans="1:11" ht="45.75" customHeight="1">
      <c r="A13" s="33"/>
      <c r="B13" s="32"/>
      <c r="C13" s="32"/>
      <c r="D13" s="32"/>
      <c r="E13" s="32"/>
      <c r="F13" s="32"/>
      <c r="G13" s="32"/>
      <c r="H13" s="32"/>
      <c r="I13" s="32"/>
      <c r="J13" s="32"/>
      <c r="K13" s="32"/>
    </row>
  </sheetData>
  <sheetProtection/>
  <mergeCells count="4">
    <mergeCell ref="A11:M11"/>
    <mergeCell ref="J9:K9"/>
    <mergeCell ref="A9:G9"/>
    <mergeCell ref="A2:M2"/>
  </mergeCells>
  <printOptions horizontalCentered="1"/>
  <pageMargins left="0.7086614173228347" right="0.7086614173228347" top="0.7480314960629921" bottom="0.7480314960629921" header="0.31496062992125984" footer="0.31496062992125984"/>
  <pageSetup firstPageNumber="39" useFirstPageNumber="1" fitToHeight="0" fitToWidth="1" horizontalDpi="600" verticalDpi="600" orientation="landscape" paperSize="9" scale="91" r:id="rId1"/>
  <headerFooter alignWithMargins="0">
    <oddFooter>&amp;C&amp;P z 51[Strony]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V38"/>
  <sheetViews>
    <sheetView zoomScalePageLayoutView="0" workbookViewId="0" topLeftCell="A25">
      <selection activeCell="A36" sqref="A36:IV36"/>
    </sheetView>
  </sheetViews>
  <sheetFormatPr defaultColWidth="9.00390625" defaultRowHeight="12.75"/>
  <cols>
    <col min="1" max="1" width="4.375" style="0" customWidth="1"/>
    <col min="2" max="2" width="47.125" style="0" customWidth="1"/>
    <col min="3" max="3" width="10.75390625" style="0" customWidth="1"/>
    <col min="4" max="4" width="16.625" style="0" customWidth="1"/>
    <col min="5" max="5" width="14.375" style="247" customWidth="1"/>
    <col min="6" max="6" width="11.75390625" style="0" customWidth="1"/>
    <col min="7" max="7" width="5.125" style="0" customWidth="1"/>
    <col min="8" max="8" width="11.375" style="110" customWidth="1"/>
    <col min="9" max="10" width="10.75390625" style="0" customWidth="1"/>
    <col min="11" max="11" width="12.00390625" style="0" customWidth="1"/>
    <col min="12" max="12" width="10.75390625" style="0" customWidth="1"/>
    <col min="13" max="13" width="12.25390625" style="0" customWidth="1"/>
    <col min="14" max="14" width="12.625" style="0" customWidth="1"/>
    <col min="15" max="15" width="12.125" style="0" customWidth="1"/>
    <col min="18" max="20" width="9.125" style="87" customWidth="1"/>
    <col min="21" max="21" width="9.625" style="0" bestFit="1" customWidth="1"/>
  </cols>
  <sheetData>
    <row r="1" spans="1:20" ht="15">
      <c r="A1" s="222"/>
      <c r="B1" s="222"/>
      <c r="C1" s="222"/>
      <c r="D1" s="222"/>
      <c r="E1" s="223"/>
      <c r="F1" s="222"/>
      <c r="G1" s="222"/>
      <c r="H1" s="222"/>
      <c r="I1" s="222"/>
      <c r="J1" s="222"/>
      <c r="K1" s="222"/>
      <c r="L1" s="222"/>
      <c r="M1" s="222"/>
      <c r="N1" s="223" t="s">
        <v>180</v>
      </c>
      <c r="O1" s="223"/>
      <c r="R1"/>
      <c r="S1"/>
      <c r="T1"/>
    </row>
    <row r="2" spans="1:20" ht="15">
      <c r="A2" s="222"/>
      <c r="B2" s="222"/>
      <c r="C2" s="222"/>
      <c r="D2" s="223" t="s">
        <v>181</v>
      </c>
      <c r="E2" s="223"/>
      <c r="F2" s="223"/>
      <c r="G2" s="222"/>
      <c r="H2" s="222"/>
      <c r="I2" s="222"/>
      <c r="J2" s="222"/>
      <c r="K2" s="222"/>
      <c r="L2" s="222"/>
      <c r="M2" s="222"/>
      <c r="N2" s="222"/>
      <c r="O2" s="222"/>
      <c r="R2"/>
      <c r="S2"/>
      <c r="T2"/>
    </row>
    <row r="3" spans="1:20" ht="15">
      <c r="A3" s="222"/>
      <c r="B3" s="222"/>
      <c r="C3" s="222"/>
      <c r="D3" s="223"/>
      <c r="E3" s="223"/>
      <c r="F3" s="223"/>
      <c r="G3" s="222"/>
      <c r="H3" s="222"/>
      <c r="I3" s="222"/>
      <c r="J3" s="222"/>
      <c r="K3" s="222"/>
      <c r="L3" s="222"/>
      <c r="M3" s="222"/>
      <c r="N3" s="222"/>
      <c r="O3" s="222"/>
      <c r="R3"/>
      <c r="S3"/>
      <c r="T3"/>
    </row>
    <row r="4" spans="1:22" s="189" customFormat="1" ht="15.75" customHeight="1">
      <c r="A4" s="400" t="s">
        <v>155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367"/>
      <c r="Q4" s="240"/>
      <c r="R4" s="241"/>
      <c r="S4" s="241"/>
      <c r="T4" s="241"/>
      <c r="U4" s="240"/>
      <c r="V4" s="240"/>
    </row>
    <row r="5" spans="1:22" s="189" customFormat="1" ht="38.25">
      <c r="A5" s="81" t="s">
        <v>7</v>
      </c>
      <c r="B5" s="81" t="s">
        <v>4</v>
      </c>
      <c r="C5" s="81" t="s">
        <v>9</v>
      </c>
      <c r="D5" s="81" t="s">
        <v>18</v>
      </c>
      <c r="E5" s="81" t="s">
        <v>40</v>
      </c>
      <c r="F5" s="82" t="s">
        <v>41</v>
      </c>
      <c r="G5" s="81" t="s">
        <v>19</v>
      </c>
      <c r="H5" s="81" t="s">
        <v>71</v>
      </c>
      <c r="I5" s="81" t="s">
        <v>3</v>
      </c>
      <c r="J5" s="83" t="s">
        <v>6</v>
      </c>
      <c r="K5" s="81" t="s">
        <v>5</v>
      </c>
      <c r="L5" s="81" t="s">
        <v>8</v>
      </c>
      <c r="M5" s="81" t="s">
        <v>39</v>
      </c>
      <c r="N5" s="81" t="s">
        <v>0</v>
      </c>
      <c r="O5" s="198" t="s">
        <v>1</v>
      </c>
      <c r="P5" s="156"/>
      <c r="Q5" s="156"/>
      <c r="R5" s="160"/>
      <c r="S5" s="160"/>
      <c r="T5" s="160"/>
      <c r="U5" s="240"/>
      <c r="V5" s="240"/>
    </row>
    <row r="6" spans="1:22" s="189" customFormat="1" ht="27" customHeight="1">
      <c r="A6" s="1">
        <v>1</v>
      </c>
      <c r="B6" s="372" t="s">
        <v>75</v>
      </c>
      <c r="C6" s="1" t="s">
        <v>33</v>
      </c>
      <c r="D6" s="39" t="s">
        <v>14</v>
      </c>
      <c r="E6" s="78">
        <v>74000</v>
      </c>
      <c r="F6" s="40"/>
      <c r="G6" s="19"/>
      <c r="H6" s="40"/>
      <c r="I6" s="74"/>
      <c r="J6" s="75"/>
      <c r="K6" s="41"/>
      <c r="L6" s="41"/>
      <c r="M6" s="41"/>
      <c r="N6" s="41"/>
      <c r="O6" s="375" t="s">
        <v>177</v>
      </c>
      <c r="P6" s="214"/>
      <c r="Q6" s="199"/>
      <c r="R6" s="242"/>
      <c r="S6" s="237"/>
      <c r="T6" s="237"/>
      <c r="U6" s="243"/>
      <c r="V6" s="240"/>
    </row>
    <row r="7" spans="1:22" s="189" customFormat="1" ht="26.25" customHeight="1">
      <c r="A7" s="1">
        <v>2</v>
      </c>
      <c r="B7" s="373"/>
      <c r="C7" s="1" t="s">
        <v>32</v>
      </c>
      <c r="D7" s="39" t="s">
        <v>14</v>
      </c>
      <c r="E7" s="78">
        <v>92000</v>
      </c>
      <c r="F7" s="40"/>
      <c r="G7" s="19"/>
      <c r="H7" s="40"/>
      <c r="I7" s="74"/>
      <c r="J7" s="75"/>
      <c r="K7" s="41"/>
      <c r="L7" s="41"/>
      <c r="M7" s="41"/>
      <c r="N7" s="41"/>
      <c r="O7" s="375"/>
      <c r="P7" s="214"/>
      <c r="Q7" s="199"/>
      <c r="R7" s="242"/>
      <c r="S7" s="237"/>
      <c r="T7" s="237"/>
      <c r="U7" s="243"/>
      <c r="V7" s="240"/>
    </row>
    <row r="8" spans="1:22" s="189" customFormat="1" ht="27.75" customHeight="1">
      <c r="A8" s="1">
        <v>3</v>
      </c>
      <c r="B8" s="373"/>
      <c r="C8" s="1" t="s">
        <v>31</v>
      </c>
      <c r="D8" s="39" t="s">
        <v>14</v>
      </c>
      <c r="E8" s="78">
        <v>66000</v>
      </c>
      <c r="F8" s="40"/>
      <c r="G8" s="19"/>
      <c r="H8" s="40"/>
      <c r="I8" s="74"/>
      <c r="J8" s="75"/>
      <c r="K8" s="41"/>
      <c r="L8" s="41"/>
      <c r="M8" s="41"/>
      <c r="N8" s="41"/>
      <c r="O8" s="375"/>
      <c r="P8" s="214"/>
      <c r="Q8" s="199"/>
      <c r="R8" s="242"/>
      <c r="S8" s="237"/>
      <c r="T8" s="237"/>
      <c r="U8" s="243"/>
      <c r="V8" s="240"/>
    </row>
    <row r="9" spans="1:22" s="189" customFormat="1" ht="29.25" customHeight="1">
      <c r="A9" s="1">
        <v>4</v>
      </c>
      <c r="B9" s="374"/>
      <c r="C9" s="1" t="s">
        <v>30</v>
      </c>
      <c r="D9" s="39" t="s">
        <v>14</v>
      </c>
      <c r="E9" s="78">
        <v>96000</v>
      </c>
      <c r="F9" s="40"/>
      <c r="G9" s="19"/>
      <c r="H9" s="40"/>
      <c r="I9" s="74"/>
      <c r="J9" s="75"/>
      <c r="K9" s="41"/>
      <c r="L9" s="41"/>
      <c r="M9" s="41"/>
      <c r="N9" s="41"/>
      <c r="O9" s="375"/>
      <c r="P9" s="214"/>
      <c r="Q9" s="199"/>
      <c r="R9" s="242"/>
      <c r="S9" s="237"/>
      <c r="T9" s="237"/>
      <c r="U9" s="243"/>
      <c r="V9" s="240"/>
    </row>
    <row r="10" spans="1:22" s="189" customFormat="1" ht="44.25" customHeight="1">
      <c r="A10" s="1">
        <v>5</v>
      </c>
      <c r="B10" s="394" t="s">
        <v>169</v>
      </c>
      <c r="C10" s="1" t="s">
        <v>34</v>
      </c>
      <c r="D10" s="39" t="s">
        <v>14</v>
      </c>
      <c r="E10" s="78">
        <v>1300</v>
      </c>
      <c r="F10" s="40"/>
      <c r="G10" s="19"/>
      <c r="H10" s="40"/>
      <c r="I10" s="74"/>
      <c r="J10" s="75"/>
      <c r="K10" s="1"/>
      <c r="L10" s="1"/>
      <c r="M10" s="1"/>
      <c r="N10" s="34"/>
      <c r="O10" s="2">
        <v>3</v>
      </c>
      <c r="P10" s="214"/>
      <c r="Q10" s="199"/>
      <c r="R10" s="242"/>
      <c r="S10" s="237"/>
      <c r="T10" s="237"/>
      <c r="U10" s="243"/>
      <c r="V10" s="240"/>
    </row>
    <row r="11" spans="1:22" s="189" customFormat="1" ht="44.25" customHeight="1">
      <c r="A11" s="1">
        <v>6</v>
      </c>
      <c r="B11" s="395"/>
      <c r="C11" s="1" t="s">
        <v>87</v>
      </c>
      <c r="D11" s="39" t="s">
        <v>14</v>
      </c>
      <c r="E11" s="78">
        <v>9000</v>
      </c>
      <c r="F11" s="40"/>
      <c r="G11" s="19"/>
      <c r="H11" s="40"/>
      <c r="I11" s="74"/>
      <c r="J11" s="75"/>
      <c r="K11" s="1"/>
      <c r="L11" s="1"/>
      <c r="M11" s="1"/>
      <c r="N11" s="34"/>
      <c r="O11" s="2">
        <v>3</v>
      </c>
      <c r="P11" s="214"/>
      <c r="Q11" s="199"/>
      <c r="R11" s="242"/>
      <c r="S11" s="237"/>
      <c r="T11" s="237"/>
      <c r="U11" s="243"/>
      <c r="V11" s="240"/>
    </row>
    <row r="12" spans="1:22" s="189" customFormat="1" ht="44.25" customHeight="1">
      <c r="A12" s="1">
        <v>7</v>
      </c>
      <c r="B12" s="395"/>
      <c r="C12" s="1" t="s">
        <v>86</v>
      </c>
      <c r="D12" s="39" t="s">
        <v>14</v>
      </c>
      <c r="E12" s="78">
        <v>1200</v>
      </c>
      <c r="F12" s="40"/>
      <c r="G12" s="19"/>
      <c r="H12" s="40"/>
      <c r="I12" s="74"/>
      <c r="J12" s="75"/>
      <c r="K12" s="1"/>
      <c r="L12" s="1"/>
      <c r="M12" s="1"/>
      <c r="N12" s="34"/>
      <c r="O12" s="2">
        <v>3</v>
      </c>
      <c r="P12" s="214"/>
      <c r="Q12" s="199"/>
      <c r="R12" s="242"/>
      <c r="S12" s="237"/>
      <c r="T12" s="237"/>
      <c r="U12" s="243"/>
      <c r="V12" s="240"/>
    </row>
    <row r="13" spans="1:22" s="189" customFormat="1" ht="44.25" customHeight="1">
      <c r="A13" s="1">
        <v>8</v>
      </c>
      <c r="B13" s="395"/>
      <c r="C13" s="1" t="s">
        <v>150</v>
      </c>
      <c r="D13" s="39" t="s">
        <v>14</v>
      </c>
      <c r="E13" s="78">
        <v>1000</v>
      </c>
      <c r="F13" s="40"/>
      <c r="G13" s="19"/>
      <c r="H13" s="40"/>
      <c r="I13" s="74"/>
      <c r="J13" s="75"/>
      <c r="K13" s="1"/>
      <c r="L13" s="1"/>
      <c r="M13" s="1"/>
      <c r="N13" s="34"/>
      <c r="O13" s="2">
        <v>3</v>
      </c>
      <c r="P13" s="214"/>
      <c r="Q13" s="199"/>
      <c r="R13" s="242"/>
      <c r="S13" s="237"/>
      <c r="T13" s="237"/>
      <c r="U13" s="243"/>
      <c r="V13" s="240"/>
    </row>
    <row r="14" spans="1:22" s="189" customFormat="1" ht="44.25" customHeight="1">
      <c r="A14" s="1">
        <v>9</v>
      </c>
      <c r="B14" s="395"/>
      <c r="C14" s="1" t="s">
        <v>149</v>
      </c>
      <c r="D14" s="39" t="s">
        <v>14</v>
      </c>
      <c r="E14" s="78">
        <v>10000</v>
      </c>
      <c r="F14" s="40"/>
      <c r="G14" s="19"/>
      <c r="H14" s="40"/>
      <c r="I14" s="74"/>
      <c r="J14" s="75"/>
      <c r="K14" s="1"/>
      <c r="L14" s="1"/>
      <c r="M14" s="1"/>
      <c r="N14" s="34"/>
      <c r="O14" s="2">
        <v>3</v>
      </c>
      <c r="P14" s="214"/>
      <c r="Q14" s="199"/>
      <c r="R14" s="242"/>
      <c r="S14" s="237"/>
      <c r="T14" s="237"/>
      <c r="U14" s="243"/>
      <c r="V14" s="240"/>
    </row>
    <row r="15" spans="1:22" s="189" customFormat="1" ht="44.25" customHeight="1">
      <c r="A15" s="1">
        <v>10</v>
      </c>
      <c r="B15" s="395"/>
      <c r="C15" s="1" t="s">
        <v>35</v>
      </c>
      <c r="D15" s="39" t="s">
        <v>14</v>
      </c>
      <c r="E15" s="78">
        <v>5000</v>
      </c>
      <c r="F15" s="40"/>
      <c r="G15" s="19"/>
      <c r="H15" s="40"/>
      <c r="I15" s="74"/>
      <c r="J15" s="75"/>
      <c r="K15" s="1"/>
      <c r="L15" s="1"/>
      <c r="M15" s="1"/>
      <c r="N15" s="34"/>
      <c r="O15" s="2">
        <v>3</v>
      </c>
      <c r="P15" s="214"/>
      <c r="Q15" s="199"/>
      <c r="R15" s="242"/>
      <c r="S15" s="237"/>
      <c r="T15" s="237"/>
      <c r="U15" s="243"/>
      <c r="V15" s="240"/>
    </row>
    <row r="16" spans="1:22" s="189" customFormat="1" ht="44.25" customHeight="1">
      <c r="A16" s="1">
        <v>11</v>
      </c>
      <c r="B16" s="396"/>
      <c r="C16" s="1" t="s">
        <v>36</v>
      </c>
      <c r="D16" s="39" t="s">
        <v>14</v>
      </c>
      <c r="E16" s="78">
        <v>460</v>
      </c>
      <c r="F16" s="40"/>
      <c r="G16" s="19"/>
      <c r="H16" s="40"/>
      <c r="I16" s="74"/>
      <c r="J16" s="75"/>
      <c r="K16" s="1"/>
      <c r="L16" s="1"/>
      <c r="M16" s="1"/>
      <c r="N16" s="34"/>
      <c r="O16" s="2">
        <v>3</v>
      </c>
      <c r="P16" s="214"/>
      <c r="Q16" s="199"/>
      <c r="R16" s="242"/>
      <c r="S16" s="237"/>
      <c r="T16" s="237"/>
      <c r="U16" s="243"/>
      <c r="V16" s="240"/>
    </row>
    <row r="17" spans="1:22" s="189" customFormat="1" ht="44.25" customHeight="1">
      <c r="A17" s="1">
        <v>12</v>
      </c>
      <c r="B17" s="402" t="s">
        <v>170</v>
      </c>
      <c r="C17" s="1" t="s">
        <v>34</v>
      </c>
      <c r="D17" s="39" t="s">
        <v>14</v>
      </c>
      <c r="E17" s="78">
        <v>250</v>
      </c>
      <c r="F17" s="16"/>
      <c r="G17" s="19"/>
      <c r="H17" s="40"/>
      <c r="I17" s="74"/>
      <c r="J17" s="75"/>
      <c r="K17" s="40"/>
      <c r="L17" s="41"/>
      <c r="M17" s="41"/>
      <c r="N17" s="41"/>
      <c r="O17" s="2">
        <v>3</v>
      </c>
      <c r="P17" s="214"/>
      <c r="Q17" s="200"/>
      <c r="R17" s="242"/>
      <c r="S17" s="237"/>
      <c r="T17" s="237"/>
      <c r="U17" s="243"/>
      <c r="V17" s="240"/>
    </row>
    <row r="18" spans="1:22" s="189" customFormat="1" ht="44.25" customHeight="1">
      <c r="A18" s="1">
        <v>13</v>
      </c>
      <c r="B18" s="403"/>
      <c r="C18" s="1" t="s">
        <v>87</v>
      </c>
      <c r="D18" s="39" t="s">
        <v>14</v>
      </c>
      <c r="E18" s="78">
        <v>1000</v>
      </c>
      <c r="F18" s="16"/>
      <c r="G18" s="19"/>
      <c r="H18" s="40"/>
      <c r="I18" s="74"/>
      <c r="J18" s="75"/>
      <c r="K18" s="40"/>
      <c r="L18" s="41"/>
      <c r="M18" s="41"/>
      <c r="N18" s="41"/>
      <c r="O18" s="2">
        <v>3</v>
      </c>
      <c r="P18" s="214"/>
      <c r="Q18" s="200"/>
      <c r="R18" s="242"/>
      <c r="S18" s="237"/>
      <c r="T18" s="237"/>
      <c r="U18" s="243"/>
      <c r="V18" s="240"/>
    </row>
    <row r="19" spans="1:22" s="189" customFormat="1" ht="44.25" customHeight="1">
      <c r="A19" s="1">
        <v>14</v>
      </c>
      <c r="B19" s="403"/>
      <c r="C19" s="1" t="s">
        <v>86</v>
      </c>
      <c r="D19" s="39" t="s">
        <v>14</v>
      </c>
      <c r="E19" s="78">
        <v>300</v>
      </c>
      <c r="F19" s="16"/>
      <c r="G19" s="19"/>
      <c r="H19" s="40"/>
      <c r="I19" s="74"/>
      <c r="J19" s="75"/>
      <c r="K19" s="40"/>
      <c r="L19" s="41"/>
      <c r="M19" s="41"/>
      <c r="N19" s="41"/>
      <c r="O19" s="2">
        <v>3</v>
      </c>
      <c r="P19" s="214"/>
      <c r="Q19" s="200"/>
      <c r="R19" s="242"/>
      <c r="S19" s="237"/>
      <c r="T19" s="237"/>
      <c r="U19" s="243"/>
      <c r="V19" s="240"/>
    </row>
    <row r="20" spans="1:22" s="189" customFormat="1" ht="44.25" customHeight="1">
      <c r="A20" s="1">
        <v>15</v>
      </c>
      <c r="B20" s="403"/>
      <c r="C20" s="1" t="s">
        <v>150</v>
      </c>
      <c r="D20" s="39" t="s">
        <v>14</v>
      </c>
      <c r="E20" s="78">
        <v>100</v>
      </c>
      <c r="F20" s="16"/>
      <c r="G20" s="19"/>
      <c r="H20" s="40"/>
      <c r="I20" s="74"/>
      <c r="J20" s="75"/>
      <c r="K20" s="40"/>
      <c r="L20" s="41"/>
      <c r="M20" s="41"/>
      <c r="N20" s="41"/>
      <c r="O20" s="2">
        <v>3</v>
      </c>
      <c r="P20" s="214"/>
      <c r="Q20" s="200"/>
      <c r="R20" s="242"/>
      <c r="S20" s="237"/>
      <c r="T20" s="237"/>
      <c r="U20" s="243"/>
      <c r="V20" s="240"/>
    </row>
    <row r="21" spans="1:22" s="189" customFormat="1" ht="44.25" customHeight="1">
      <c r="A21" s="1">
        <v>16</v>
      </c>
      <c r="B21" s="403"/>
      <c r="C21" s="1" t="s">
        <v>149</v>
      </c>
      <c r="D21" s="39" t="s">
        <v>14</v>
      </c>
      <c r="E21" s="78">
        <v>4000</v>
      </c>
      <c r="F21" s="16"/>
      <c r="G21" s="19"/>
      <c r="H21" s="40"/>
      <c r="I21" s="74"/>
      <c r="J21" s="75"/>
      <c r="K21" s="40"/>
      <c r="L21" s="41"/>
      <c r="M21" s="41"/>
      <c r="N21" s="41"/>
      <c r="O21" s="2">
        <v>3</v>
      </c>
      <c r="P21" s="214"/>
      <c r="Q21" s="200"/>
      <c r="R21" s="242"/>
      <c r="S21" s="237"/>
      <c r="T21" s="237"/>
      <c r="U21" s="243"/>
      <c r="V21" s="240"/>
    </row>
    <row r="22" spans="1:22" s="189" customFormat="1" ht="44.25" customHeight="1">
      <c r="A22" s="1">
        <v>17</v>
      </c>
      <c r="B22" s="403"/>
      <c r="C22" s="1" t="s">
        <v>35</v>
      </c>
      <c r="D22" s="39" t="s">
        <v>14</v>
      </c>
      <c r="E22" s="78">
        <v>1200</v>
      </c>
      <c r="F22" s="16"/>
      <c r="G22" s="19"/>
      <c r="H22" s="40"/>
      <c r="I22" s="74"/>
      <c r="J22" s="75"/>
      <c r="K22" s="40"/>
      <c r="L22" s="41"/>
      <c r="M22" s="41"/>
      <c r="N22" s="41"/>
      <c r="O22" s="2">
        <v>3</v>
      </c>
      <c r="P22" s="214"/>
      <c r="Q22" s="200"/>
      <c r="R22" s="242"/>
      <c r="S22" s="237"/>
      <c r="T22" s="237"/>
      <c r="U22" s="243"/>
      <c r="V22" s="240"/>
    </row>
    <row r="23" spans="1:22" s="189" customFormat="1" ht="44.25" customHeight="1">
      <c r="A23" s="1">
        <v>18</v>
      </c>
      <c r="B23" s="404"/>
      <c r="C23" s="1" t="s">
        <v>36</v>
      </c>
      <c r="D23" s="39" t="s">
        <v>14</v>
      </c>
      <c r="E23" s="78">
        <v>50</v>
      </c>
      <c r="F23" s="16"/>
      <c r="G23" s="19"/>
      <c r="H23" s="40"/>
      <c r="I23" s="74"/>
      <c r="J23" s="75"/>
      <c r="K23" s="40"/>
      <c r="L23" s="41"/>
      <c r="M23" s="41"/>
      <c r="N23" s="41"/>
      <c r="O23" s="2">
        <v>3</v>
      </c>
      <c r="P23" s="214"/>
      <c r="Q23" s="200"/>
      <c r="R23" s="242"/>
      <c r="S23" s="237"/>
      <c r="T23" s="237"/>
      <c r="U23" s="243"/>
      <c r="V23" s="240"/>
    </row>
    <row r="24" spans="1:22" s="189" customFormat="1" ht="39.75" customHeight="1">
      <c r="A24" s="1">
        <v>19</v>
      </c>
      <c r="B24" s="397" t="s">
        <v>168</v>
      </c>
      <c r="C24" s="1" t="s">
        <v>34</v>
      </c>
      <c r="D24" s="39" t="s">
        <v>14</v>
      </c>
      <c r="E24" s="78">
        <v>50</v>
      </c>
      <c r="F24" s="16"/>
      <c r="G24" s="19"/>
      <c r="H24" s="40"/>
      <c r="I24" s="74"/>
      <c r="J24" s="75"/>
      <c r="K24" s="40"/>
      <c r="L24" s="41"/>
      <c r="M24" s="41"/>
      <c r="N24" s="41"/>
      <c r="O24" s="2">
        <v>3</v>
      </c>
      <c r="P24" s="214"/>
      <c r="Q24" s="201"/>
      <c r="R24" s="242"/>
      <c r="S24" s="237"/>
      <c r="T24" s="237"/>
      <c r="U24" s="243"/>
      <c r="V24" s="240"/>
    </row>
    <row r="25" spans="1:22" s="189" customFormat="1" ht="39.75" customHeight="1">
      <c r="A25" s="1">
        <v>20</v>
      </c>
      <c r="B25" s="398"/>
      <c r="C25" s="1" t="s">
        <v>87</v>
      </c>
      <c r="D25" s="39" t="s">
        <v>14</v>
      </c>
      <c r="E25" s="78">
        <v>250</v>
      </c>
      <c r="F25" s="16"/>
      <c r="G25" s="19"/>
      <c r="H25" s="40"/>
      <c r="I25" s="74"/>
      <c r="J25" s="75"/>
      <c r="K25" s="40"/>
      <c r="L25" s="41"/>
      <c r="M25" s="41"/>
      <c r="N25" s="41"/>
      <c r="O25" s="2">
        <v>3</v>
      </c>
      <c r="P25" s="240"/>
      <c r="Q25" s="240"/>
      <c r="R25" s="241"/>
      <c r="S25" s="241"/>
      <c r="T25" s="241"/>
      <c r="U25" s="240"/>
      <c r="V25" s="240"/>
    </row>
    <row r="26" spans="1:22" s="189" customFormat="1" ht="39.75" customHeight="1">
      <c r="A26" s="1">
        <v>21</v>
      </c>
      <c r="B26" s="398"/>
      <c r="C26" s="1" t="s">
        <v>86</v>
      </c>
      <c r="D26" s="39" t="s">
        <v>14</v>
      </c>
      <c r="E26" s="78">
        <v>100</v>
      </c>
      <c r="F26" s="16"/>
      <c r="G26" s="19"/>
      <c r="H26" s="40"/>
      <c r="I26" s="74"/>
      <c r="J26" s="75"/>
      <c r="K26" s="40"/>
      <c r="L26" s="41"/>
      <c r="M26" s="41"/>
      <c r="N26" s="41"/>
      <c r="O26" s="2">
        <v>3</v>
      </c>
      <c r="P26" s="240"/>
      <c r="Q26" s="240"/>
      <c r="R26" s="241"/>
      <c r="S26" s="241"/>
      <c r="T26" s="241"/>
      <c r="U26" s="240"/>
      <c r="V26" s="240"/>
    </row>
    <row r="27" spans="1:22" s="189" customFormat="1" ht="39.75" customHeight="1">
      <c r="A27" s="1">
        <v>22</v>
      </c>
      <c r="B27" s="398"/>
      <c r="C27" s="1" t="s">
        <v>150</v>
      </c>
      <c r="D27" s="39" t="s">
        <v>14</v>
      </c>
      <c r="E27" s="78">
        <v>50</v>
      </c>
      <c r="F27" s="16"/>
      <c r="G27" s="19"/>
      <c r="H27" s="40"/>
      <c r="I27" s="74"/>
      <c r="J27" s="75"/>
      <c r="K27" s="40"/>
      <c r="L27" s="41"/>
      <c r="M27" s="41"/>
      <c r="N27" s="41"/>
      <c r="O27" s="2">
        <v>3</v>
      </c>
      <c r="P27" s="240"/>
      <c r="Q27" s="240"/>
      <c r="R27" s="241"/>
      <c r="S27" s="241"/>
      <c r="T27" s="241"/>
      <c r="U27" s="240"/>
      <c r="V27" s="240"/>
    </row>
    <row r="28" spans="1:20" s="189" customFormat="1" ht="39.75" customHeight="1">
      <c r="A28" s="1">
        <v>23</v>
      </c>
      <c r="B28" s="398"/>
      <c r="C28" s="1" t="s">
        <v>149</v>
      </c>
      <c r="D28" s="39" t="s">
        <v>14</v>
      </c>
      <c r="E28" s="78">
        <v>1000</v>
      </c>
      <c r="F28" s="16"/>
      <c r="G28" s="19"/>
      <c r="H28" s="40"/>
      <c r="I28" s="74"/>
      <c r="J28" s="75"/>
      <c r="K28" s="40"/>
      <c r="L28" s="41"/>
      <c r="M28" s="41"/>
      <c r="N28" s="41"/>
      <c r="O28" s="2">
        <v>3</v>
      </c>
      <c r="R28" s="244"/>
      <c r="S28" s="244"/>
      <c r="T28" s="244"/>
    </row>
    <row r="29" spans="1:20" s="189" customFormat="1" ht="39.75" customHeight="1">
      <c r="A29" s="1">
        <v>24</v>
      </c>
      <c r="B29" s="398"/>
      <c r="C29" s="1" t="s">
        <v>35</v>
      </c>
      <c r="D29" s="39" t="s">
        <v>14</v>
      </c>
      <c r="E29" s="78">
        <v>300</v>
      </c>
      <c r="F29" s="16"/>
      <c r="G29" s="19"/>
      <c r="H29" s="40"/>
      <c r="I29" s="74"/>
      <c r="J29" s="75"/>
      <c r="K29" s="40"/>
      <c r="L29" s="41"/>
      <c r="M29" s="41"/>
      <c r="N29" s="41"/>
      <c r="O29" s="2">
        <v>3</v>
      </c>
      <c r="R29" s="244"/>
      <c r="S29" s="244"/>
      <c r="T29" s="244"/>
    </row>
    <row r="30" spans="1:20" s="189" customFormat="1" ht="39.75" customHeight="1">
      <c r="A30" s="1">
        <v>25</v>
      </c>
      <c r="B30" s="399"/>
      <c r="C30" s="1" t="s">
        <v>36</v>
      </c>
      <c r="D30" s="39" t="s">
        <v>14</v>
      </c>
      <c r="E30" s="78">
        <v>50</v>
      </c>
      <c r="F30" s="16"/>
      <c r="G30" s="19"/>
      <c r="H30" s="40"/>
      <c r="I30" s="74"/>
      <c r="J30" s="75"/>
      <c r="K30" s="40"/>
      <c r="L30" s="41"/>
      <c r="M30" s="41"/>
      <c r="N30" s="41"/>
      <c r="O30" s="2">
        <v>3</v>
      </c>
      <c r="R30" s="244"/>
      <c r="S30" s="244"/>
      <c r="T30" s="244"/>
    </row>
    <row r="31" spans="1:20" s="189" customFormat="1" ht="76.5">
      <c r="A31" s="1">
        <v>26</v>
      </c>
      <c r="B31" s="196" t="s">
        <v>171</v>
      </c>
      <c r="C31" s="145" t="s">
        <v>98</v>
      </c>
      <c r="D31" s="39" t="s">
        <v>14</v>
      </c>
      <c r="E31" s="78">
        <v>14000</v>
      </c>
      <c r="F31" s="16"/>
      <c r="G31" s="19"/>
      <c r="H31" s="40"/>
      <c r="I31" s="74"/>
      <c r="J31" s="75"/>
      <c r="K31" s="40"/>
      <c r="L31" s="41"/>
      <c r="M31" s="41"/>
      <c r="N31" s="41"/>
      <c r="O31" s="2">
        <v>3</v>
      </c>
      <c r="R31" s="244"/>
      <c r="S31" s="244"/>
      <c r="T31" s="244"/>
    </row>
    <row r="32" spans="1:20" s="189" customFormat="1" ht="28.5" customHeight="1">
      <c r="A32" s="44"/>
      <c r="B32" s="405" t="s">
        <v>188</v>
      </c>
      <c r="C32" s="406"/>
      <c r="D32" s="406"/>
      <c r="E32" s="406"/>
      <c r="F32" s="406"/>
      <c r="G32" s="406"/>
      <c r="H32" s="407"/>
      <c r="I32" s="76">
        <f>SUM(I6:I31)</f>
        <v>0</v>
      </c>
      <c r="J32" s="76">
        <f>SUM(J6:J31)</f>
        <v>0</v>
      </c>
      <c r="K32" s="408" t="s">
        <v>47</v>
      </c>
      <c r="L32" s="409"/>
      <c r="M32" s="409"/>
      <c r="N32" s="410"/>
      <c r="O32" s="4"/>
      <c r="R32" s="244"/>
      <c r="S32" s="244"/>
      <c r="T32" s="244"/>
    </row>
    <row r="33" spans="1:20" s="189" customFormat="1" ht="28.5" customHeight="1">
      <c r="A33" s="30"/>
      <c r="B33" s="31"/>
      <c r="C33" s="30"/>
      <c r="D33" s="30"/>
      <c r="E33" s="156"/>
      <c r="F33" s="25"/>
      <c r="G33" s="42"/>
      <c r="H33" s="42"/>
      <c r="I33" s="76">
        <f>I32*0.3</f>
        <v>0</v>
      </c>
      <c r="J33" s="76">
        <f>I33*1.08</f>
        <v>0</v>
      </c>
      <c r="K33" s="368" t="s">
        <v>189</v>
      </c>
      <c r="L33" s="369"/>
      <c r="M33" s="369"/>
      <c r="N33" s="370"/>
      <c r="O33" s="29"/>
      <c r="R33" s="244"/>
      <c r="S33" s="244"/>
      <c r="T33" s="244"/>
    </row>
    <row r="34" spans="1:20" s="189" customFormat="1" ht="28.5" customHeight="1">
      <c r="A34" s="26"/>
      <c r="B34" s="27"/>
      <c r="C34" s="26"/>
      <c r="D34" s="26"/>
      <c r="E34" s="246"/>
      <c r="F34" s="28"/>
      <c r="G34" s="43"/>
      <c r="H34" s="43"/>
      <c r="I34" s="76">
        <f>I32+I33</f>
        <v>0</v>
      </c>
      <c r="J34" s="76">
        <f>SUM(J32:J33)</f>
        <v>0</v>
      </c>
      <c r="K34" s="368" t="s">
        <v>190</v>
      </c>
      <c r="L34" s="369"/>
      <c r="M34" s="369"/>
      <c r="N34" s="370"/>
      <c r="O34" s="26"/>
      <c r="R34" s="244"/>
      <c r="S34" s="244"/>
      <c r="T34" s="244"/>
    </row>
    <row r="35" spans="5:20" s="189" customFormat="1" ht="12.75">
      <c r="E35" s="247"/>
      <c r="H35" s="245"/>
      <c r="R35" s="244"/>
      <c r="S35" s="244"/>
      <c r="T35" s="244"/>
    </row>
    <row r="36" spans="9:10" ht="12.75">
      <c r="I36" s="92"/>
      <c r="J36" s="92"/>
    </row>
    <row r="37" spans="9:10" ht="12.75">
      <c r="I37" s="92"/>
      <c r="J37" s="92"/>
    </row>
    <row r="38" ht="12.75">
      <c r="B38" s="203"/>
    </row>
  </sheetData>
  <sheetProtection/>
  <mergeCells count="10">
    <mergeCell ref="K32:N32"/>
    <mergeCell ref="B10:B16"/>
    <mergeCell ref="B24:B30"/>
    <mergeCell ref="K33:N33"/>
    <mergeCell ref="K34:N34"/>
    <mergeCell ref="A4:O4"/>
    <mergeCell ref="B6:B9"/>
    <mergeCell ref="O6:O9"/>
    <mergeCell ref="B17:B23"/>
    <mergeCell ref="B32:H32"/>
  </mergeCells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29"/>
  <sheetViews>
    <sheetView zoomScalePageLayoutView="0" workbookViewId="0" topLeftCell="A1">
      <selection activeCell="A4" sqref="A4:N4"/>
    </sheetView>
  </sheetViews>
  <sheetFormatPr defaultColWidth="9.00390625" defaultRowHeight="12.75"/>
  <cols>
    <col min="1" max="1" width="4.25390625" style="0" customWidth="1"/>
    <col min="2" max="2" width="49.375" style="0" customWidth="1"/>
    <col min="3" max="3" width="13.625" style="0" customWidth="1"/>
    <col min="4" max="4" width="13.75390625" style="0" customWidth="1"/>
    <col min="5" max="5" width="10.375" style="0" customWidth="1"/>
    <col min="6" max="6" width="5.125" style="0" customWidth="1"/>
    <col min="7" max="8" width="11.25390625" style="0" customWidth="1"/>
    <col min="9" max="9" width="11.875" style="0" customWidth="1"/>
    <col min="10" max="10" width="13.375" style="0" customWidth="1"/>
    <col min="11" max="11" width="10.75390625" style="0" customWidth="1"/>
    <col min="12" max="12" width="12.625" style="0" customWidth="1"/>
    <col min="13" max="13" width="14.125" style="0" customWidth="1"/>
    <col min="14" max="14" width="12.375" style="0" customWidth="1"/>
  </cols>
  <sheetData>
    <row r="1" spans="1:15" ht="15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3" t="s">
        <v>180</v>
      </c>
      <c r="O1" s="223"/>
    </row>
    <row r="2" spans="1:15" ht="15">
      <c r="A2" s="222"/>
      <c r="B2" s="222"/>
      <c r="C2" s="222"/>
      <c r="D2" s="223" t="s">
        <v>181</v>
      </c>
      <c r="E2" s="223"/>
      <c r="F2" s="223"/>
      <c r="G2" s="222"/>
      <c r="H2" s="222"/>
      <c r="I2" s="222"/>
      <c r="J2" s="222"/>
      <c r="K2" s="222"/>
      <c r="L2" s="222"/>
      <c r="M2" s="222"/>
      <c r="N2" s="222"/>
      <c r="O2" s="222"/>
    </row>
    <row r="3" spans="1:15" ht="15">
      <c r="A3" s="222"/>
      <c r="B3" s="222"/>
      <c r="C3" s="222"/>
      <c r="D3" s="223"/>
      <c r="E3" s="223"/>
      <c r="F3" s="223"/>
      <c r="G3" s="222"/>
      <c r="H3" s="222"/>
      <c r="I3" s="222"/>
      <c r="J3" s="222"/>
      <c r="K3" s="222"/>
      <c r="L3" s="222"/>
      <c r="M3" s="222"/>
      <c r="N3" s="222"/>
      <c r="O3" s="222"/>
    </row>
    <row r="4" spans="1:15" s="189" customFormat="1" ht="15.75" customHeight="1">
      <c r="A4" s="381" t="s">
        <v>156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3"/>
      <c r="O4" s="248"/>
    </row>
    <row r="5" spans="1:20" ht="38.25">
      <c r="A5" s="81" t="s">
        <v>7</v>
      </c>
      <c r="B5" s="81" t="s">
        <v>4</v>
      </c>
      <c r="C5" s="81" t="s">
        <v>18</v>
      </c>
      <c r="D5" s="81" t="s">
        <v>40</v>
      </c>
      <c r="E5" s="82" t="s">
        <v>41</v>
      </c>
      <c r="F5" s="81" t="s">
        <v>19</v>
      </c>
      <c r="G5" s="81" t="s">
        <v>44</v>
      </c>
      <c r="H5" s="81" t="s">
        <v>3</v>
      </c>
      <c r="I5" s="83" t="s">
        <v>6</v>
      </c>
      <c r="J5" s="81" t="s">
        <v>5</v>
      </c>
      <c r="K5" s="81" t="s">
        <v>8</v>
      </c>
      <c r="L5" s="81" t="s">
        <v>39</v>
      </c>
      <c r="M5" s="81" t="s">
        <v>0</v>
      </c>
      <c r="N5" s="81" t="s">
        <v>1</v>
      </c>
      <c r="O5" s="33"/>
      <c r="P5" s="204"/>
      <c r="Q5" s="204"/>
      <c r="R5" s="204"/>
      <c r="S5" s="204"/>
      <c r="T5" s="204"/>
    </row>
    <row r="6" spans="1:20" ht="178.5">
      <c r="A6" s="24">
        <v>1</v>
      </c>
      <c r="B6" s="89" t="s">
        <v>88</v>
      </c>
      <c r="C6" s="1" t="s">
        <v>14</v>
      </c>
      <c r="D6" s="78">
        <v>2000</v>
      </c>
      <c r="E6" s="9"/>
      <c r="F6" s="8"/>
      <c r="G6" s="7"/>
      <c r="H6" s="74"/>
      <c r="I6" s="74"/>
      <c r="J6" s="2"/>
      <c r="K6" s="2"/>
      <c r="L6" s="2"/>
      <c r="M6" s="34"/>
      <c r="N6" s="2">
        <v>2</v>
      </c>
      <c r="O6" s="33"/>
      <c r="P6" s="199"/>
      <c r="Q6" s="205"/>
      <c r="R6" s="206"/>
      <c r="S6" s="206"/>
      <c r="T6" s="205"/>
    </row>
    <row r="7" spans="1:20" ht="76.5" customHeight="1">
      <c r="A7" s="24">
        <v>2</v>
      </c>
      <c r="B7" s="90" t="s">
        <v>151</v>
      </c>
      <c r="C7" s="1" t="s">
        <v>14</v>
      </c>
      <c r="D7" s="78">
        <v>1200</v>
      </c>
      <c r="E7" s="9"/>
      <c r="F7" s="8"/>
      <c r="G7" s="7"/>
      <c r="H7" s="74"/>
      <c r="I7" s="74"/>
      <c r="J7" s="2"/>
      <c r="K7" s="2"/>
      <c r="L7" s="2"/>
      <c r="M7" s="34"/>
      <c r="N7" s="2">
        <v>2</v>
      </c>
      <c r="O7" s="33"/>
      <c r="P7" s="199"/>
      <c r="Q7" s="205"/>
      <c r="R7" s="206"/>
      <c r="S7" s="206"/>
      <c r="T7" s="205"/>
    </row>
    <row r="8" spans="1:20" ht="76.5">
      <c r="A8" s="24">
        <v>3</v>
      </c>
      <c r="B8" s="90" t="s">
        <v>152</v>
      </c>
      <c r="C8" s="1" t="s">
        <v>14</v>
      </c>
      <c r="D8" s="78">
        <v>1200</v>
      </c>
      <c r="E8" s="9"/>
      <c r="F8" s="8"/>
      <c r="G8" s="7"/>
      <c r="H8" s="74"/>
      <c r="I8" s="74"/>
      <c r="J8" s="2"/>
      <c r="K8" s="2"/>
      <c r="L8" s="2"/>
      <c r="M8" s="34"/>
      <c r="N8" s="2">
        <v>2</v>
      </c>
      <c r="O8" s="33"/>
      <c r="P8" s="199"/>
      <c r="Q8" s="205"/>
      <c r="R8" s="206"/>
      <c r="S8" s="206"/>
      <c r="T8" s="205"/>
    </row>
    <row r="9" spans="1:14" ht="31.5" customHeight="1">
      <c r="A9" s="378" t="s">
        <v>188</v>
      </c>
      <c r="B9" s="379"/>
      <c r="C9" s="379"/>
      <c r="D9" s="379"/>
      <c r="E9" s="379"/>
      <c r="F9" s="379"/>
      <c r="G9" s="380"/>
      <c r="H9" s="76">
        <f>SUM(H6:H8)</f>
        <v>0</v>
      </c>
      <c r="I9" s="76">
        <f>SUM(I6:I8)</f>
        <v>0</v>
      </c>
      <c r="J9" s="377" t="s">
        <v>47</v>
      </c>
      <c r="K9" s="377"/>
      <c r="L9" s="377"/>
      <c r="M9" s="377"/>
      <c r="N9" s="36"/>
    </row>
    <row r="10" spans="1:14" ht="31.5" customHeight="1">
      <c r="A10" s="15"/>
      <c r="B10" s="10"/>
      <c r="C10" s="10"/>
      <c r="D10" s="10"/>
      <c r="E10" s="17"/>
      <c r="F10" s="10"/>
      <c r="G10" s="10"/>
      <c r="H10" s="76">
        <f>H9*0.3</f>
        <v>0</v>
      </c>
      <c r="I10" s="76">
        <f>H10*1.08</f>
        <v>0</v>
      </c>
      <c r="J10" s="384" t="s">
        <v>189</v>
      </c>
      <c r="K10" s="384"/>
      <c r="L10" s="384"/>
      <c r="M10" s="384"/>
      <c r="N10" s="10"/>
    </row>
    <row r="11" spans="1:14" ht="31.5" customHeight="1">
      <c r="A11" s="13"/>
      <c r="B11" s="37"/>
      <c r="C11" s="38"/>
      <c r="D11" s="38"/>
      <c r="E11" s="14"/>
      <c r="F11" s="38"/>
      <c r="G11" s="14"/>
      <c r="H11" s="74">
        <f>H9+H10</f>
        <v>0</v>
      </c>
      <c r="I11" s="74">
        <f>SUM(I9:I10)</f>
        <v>0</v>
      </c>
      <c r="J11" s="384" t="s">
        <v>190</v>
      </c>
      <c r="K11" s="384"/>
      <c r="L11" s="384"/>
      <c r="M11" s="384"/>
      <c r="N11" s="18"/>
    </row>
    <row r="13" spans="2:4" ht="12.75">
      <c r="B13" s="93"/>
      <c r="C13" s="92"/>
      <c r="D13" s="92"/>
    </row>
    <row r="14" spans="3:4" ht="12.75">
      <c r="C14" s="92"/>
      <c r="D14" s="92"/>
    </row>
    <row r="15" spans="3:4" ht="12.75">
      <c r="C15" s="92"/>
      <c r="D15" s="92"/>
    </row>
    <row r="16" spans="3:4" ht="12.75">
      <c r="C16" s="92"/>
      <c r="D16" s="92"/>
    </row>
    <row r="17" spans="3:4" ht="12.75">
      <c r="C17" s="92"/>
      <c r="D17" s="92"/>
    </row>
    <row r="18" spans="3:4" ht="12.75">
      <c r="C18" s="92"/>
      <c r="D18" s="92"/>
    </row>
    <row r="19" spans="2:3" ht="12.75">
      <c r="B19" s="93"/>
      <c r="C19" s="92"/>
    </row>
    <row r="20" spans="3:4" ht="12.75">
      <c r="C20" s="92"/>
      <c r="D20" s="92"/>
    </row>
    <row r="21" ht="12.75">
      <c r="C21" s="92"/>
    </row>
    <row r="22" ht="12.75">
      <c r="C22" s="92"/>
    </row>
    <row r="23" spans="3:4" ht="12.75">
      <c r="C23" s="92"/>
      <c r="D23" s="92"/>
    </row>
    <row r="24" spans="3:4" ht="12.75">
      <c r="C24" s="92"/>
      <c r="D24" s="92"/>
    </row>
    <row r="25" spans="2:4" ht="12.75">
      <c r="B25" s="93"/>
      <c r="C25" s="92"/>
      <c r="D25" s="92"/>
    </row>
    <row r="26" spans="3:4" ht="12.75">
      <c r="C26" s="92"/>
      <c r="D26" s="92"/>
    </row>
    <row r="27" spans="3:4" ht="12.75">
      <c r="C27" s="92"/>
      <c r="D27" s="92"/>
    </row>
    <row r="28" spans="3:4" ht="12.75">
      <c r="C28" s="92"/>
      <c r="D28" s="92"/>
    </row>
    <row r="29" spans="3:4" ht="12.75">
      <c r="C29" s="92"/>
      <c r="D29" s="92"/>
    </row>
  </sheetData>
  <sheetProtection/>
  <mergeCells count="5">
    <mergeCell ref="A4:N4"/>
    <mergeCell ref="A9:G9"/>
    <mergeCell ref="J9:M9"/>
    <mergeCell ref="J10:M10"/>
    <mergeCell ref="J11:M11"/>
  </mergeCell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24"/>
  <sheetViews>
    <sheetView zoomScalePageLayoutView="0" workbookViewId="0" topLeftCell="A13">
      <selection activeCell="B17" sqref="B17"/>
    </sheetView>
  </sheetViews>
  <sheetFormatPr defaultColWidth="9.00390625" defaultRowHeight="12.75"/>
  <cols>
    <col min="1" max="1" width="4.625" style="0" customWidth="1"/>
    <col min="2" max="2" width="56.375" style="0" customWidth="1"/>
    <col min="3" max="3" width="11.625" style="0" customWidth="1"/>
    <col min="4" max="4" width="13.125" style="0" customWidth="1"/>
    <col min="5" max="5" width="15.125" style="0" customWidth="1"/>
    <col min="6" max="8" width="10.875" style="0" customWidth="1"/>
    <col min="9" max="9" width="13.00390625" style="0" customWidth="1"/>
    <col min="10" max="10" width="12.375" style="0" customWidth="1"/>
    <col min="11" max="11" width="12.00390625" style="0" customWidth="1"/>
    <col min="12" max="12" width="12.375" style="0" customWidth="1"/>
    <col min="13" max="13" width="12.125" style="0" customWidth="1"/>
    <col min="14" max="14" width="13.00390625" style="0" customWidth="1"/>
    <col min="15" max="15" width="12.625" style="0" customWidth="1"/>
  </cols>
  <sheetData>
    <row r="1" spans="1:15" ht="15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3" t="s">
        <v>180</v>
      </c>
      <c r="O1" s="223"/>
    </row>
    <row r="2" spans="1:15" ht="15">
      <c r="A2" s="222"/>
      <c r="B2" s="222"/>
      <c r="C2" s="222"/>
      <c r="D2" s="223" t="s">
        <v>181</v>
      </c>
      <c r="E2" s="223"/>
      <c r="F2" s="223"/>
      <c r="G2" s="222"/>
      <c r="H2" s="222"/>
      <c r="I2" s="222"/>
      <c r="J2" s="222"/>
      <c r="K2" s="222"/>
      <c r="L2" s="222"/>
      <c r="M2" s="222"/>
      <c r="N2" s="222"/>
      <c r="O2" s="222"/>
    </row>
    <row r="3" spans="1:15" ht="15">
      <c r="A3" s="222"/>
      <c r="B3" s="222"/>
      <c r="C3" s="222"/>
      <c r="D3" s="223"/>
      <c r="E3" s="223"/>
      <c r="F3" s="223"/>
      <c r="G3" s="222"/>
      <c r="H3" s="222"/>
      <c r="I3" s="222"/>
      <c r="J3" s="222"/>
      <c r="K3" s="222"/>
      <c r="L3" s="222"/>
      <c r="M3" s="222"/>
      <c r="N3" s="222"/>
      <c r="O3" s="222"/>
    </row>
    <row r="4" spans="1:15" ht="15">
      <c r="A4" s="381" t="s">
        <v>157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3"/>
    </row>
    <row r="5" spans="1:20" ht="38.25">
      <c r="A5" s="111" t="s">
        <v>7</v>
      </c>
      <c r="B5" s="111" t="s">
        <v>4</v>
      </c>
      <c r="C5" s="111" t="s">
        <v>9</v>
      </c>
      <c r="D5" s="111" t="s">
        <v>97</v>
      </c>
      <c r="E5" s="111" t="s">
        <v>40</v>
      </c>
      <c r="F5" s="111" t="s">
        <v>41</v>
      </c>
      <c r="G5" s="111" t="s">
        <v>46</v>
      </c>
      <c r="H5" s="112" t="s">
        <v>94</v>
      </c>
      <c r="I5" s="112" t="s">
        <v>95</v>
      </c>
      <c r="J5" s="112" t="s">
        <v>6</v>
      </c>
      <c r="K5" s="112" t="s">
        <v>5</v>
      </c>
      <c r="L5" s="111" t="s">
        <v>8</v>
      </c>
      <c r="M5" s="112" t="s">
        <v>39</v>
      </c>
      <c r="N5" s="111" t="s">
        <v>0</v>
      </c>
      <c r="O5" s="81" t="s">
        <v>1</v>
      </c>
      <c r="P5" s="156"/>
      <c r="Q5" s="156"/>
      <c r="R5" s="156"/>
      <c r="S5" s="156"/>
      <c r="T5" s="33"/>
    </row>
    <row r="6" spans="1:20" ht="63.75">
      <c r="A6" s="39">
        <v>1</v>
      </c>
      <c r="B6" s="64" t="s">
        <v>78</v>
      </c>
      <c r="C6" s="65" t="s">
        <v>76</v>
      </c>
      <c r="D6" s="39" t="s">
        <v>14</v>
      </c>
      <c r="E6" s="208">
        <v>600</v>
      </c>
      <c r="F6" s="40"/>
      <c r="G6" s="63"/>
      <c r="H6" s="40"/>
      <c r="I6" s="75"/>
      <c r="J6" s="75"/>
      <c r="K6" s="40"/>
      <c r="L6" s="40"/>
      <c r="M6" s="41"/>
      <c r="N6" s="40"/>
      <c r="O6" s="411" t="s">
        <v>178</v>
      </c>
      <c r="P6" s="158"/>
      <c r="Q6" s="158"/>
      <c r="R6" s="192"/>
      <c r="S6" s="158"/>
      <c r="T6" s="33"/>
    </row>
    <row r="7" spans="1:20" ht="63.75">
      <c r="A7" s="39">
        <v>2</v>
      </c>
      <c r="B7" s="64" t="s">
        <v>79</v>
      </c>
      <c r="C7" s="65" t="s">
        <v>77</v>
      </c>
      <c r="D7" s="39" t="s">
        <v>14</v>
      </c>
      <c r="E7" s="208">
        <v>500</v>
      </c>
      <c r="F7" s="40"/>
      <c r="G7" s="63"/>
      <c r="H7" s="40"/>
      <c r="I7" s="75"/>
      <c r="J7" s="75"/>
      <c r="K7" s="40"/>
      <c r="L7" s="40"/>
      <c r="M7" s="41"/>
      <c r="N7" s="40"/>
      <c r="O7" s="411"/>
      <c r="P7" s="158"/>
      <c r="Q7" s="158"/>
      <c r="R7" s="192"/>
      <c r="S7" s="158"/>
      <c r="T7" s="33"/>
    </row>
    <row r="8" spans="1:20" ht="38.25">
      <c r="A8" s="39">
        <v>3</v>
      </c>
      <c r="B8" s="64" t="s">
        <v>27</v>
      </c>
      <c r="C8" s="1" t="s">
        <v>26</v>
      </c>
      <c r="D8" s="39" t="s">
        <v>14</v>
      </c>
      <c r="E8" s="208">
        <v>2500</v>
      </c>
      <c r="F8" s="40"/>
      <c r="G8" s="63"/>
      <c r="H8" s="40"/>
      <c r="I8" s="75"/>
      <c r="J8" s="75"/>
      <c r="K8" s="40"/>
      <c r="L8" s="40"/>
      <c r="M8" s="41"/>
      <c r="N8" s="40"/>
      <c r="O8" s="359">
        <v>2</v>
      </c>
      <c r="P8" s="158"/>
      <c r="Q8" s="158"/>
      <c r="R8" s="192"/>
      <c r="S8" s="158"/>
      <c r="T8" s="33"/>
    </row>
    <row r="9" spans="1:20" ht="25.5">
      <c r="A9" s="39">
        <v>4</v>
      </c>
      <c r="B9" s="64" t="s">
        <v>28</v>
      </c>
      <c r="C9" s="1"/>
      <c r="D9" s="39" t="s">
        <v>14</v>
      </c>
      <c r="E9" s="78">
        <v>100</v>
      </c>
      <c r="F9" s="9"/>
      <c r="G9" s="63"/>
      <c r="H9" s="40"/>
      <c r="I9" s="75"/>
      <c r="J9" s="75"/>
      <c r="K9" s="40"/>
      <c r="L9" s="40"/>
      <c r="M9" s="41"/>
      <c r="N9" s="40"/>
      <c r="O9" s="359" t="s">
        <v>15</v>
      </c>
      <c r="P9" s="158"/>
      <c r="Q9" s="158"/>
      <c r="R9" s="192"/>
      <c r="S9" s="158"/>
      <c r="T9" s="33"/>
    </row>
    <row r="10" spans="1:20" ht="22.5" customHeight="1">
      <c r="A10" s="39">
        <v>5</v>
      </c>
      <c r="B10" s="64" t="s">
        <v>29</v>
      </c>
      <c r="C10" s="1"/>
      <c r="D10" s="39" t="s">
        <v>14</v>
      </c>
      <c r="E10" s="78">
        <v>27500</v>
      </c>
      <c r="F10" s="9"/>
      <c r="G10" s="63"/>
      <c r="H10" s="40"/>
      <c r="I10" s="75"/>
      <c r="J10" s="75"/>
      <c r="K10" s="40"/>
      <c r="L10" s="40"/>
      <c r="M10" s="41"/>
      <c r="N10" s="40"/>
      <c r="O10" s="359">
        <v>2</v>
      </c>
      <c r="P10" s="157"/>
      <c r="Q10" s="158"/>
      <c r="R10" s="192"/>
      <c r="S10" s="158"/>
      <c r="T10" s="33"/>
    </row>
    <row r="11" spans="1:20" ht="51">
      <c r="A11" s="39">
        <v>6</v>
      </c>
      <c r="B11" s="165" t="s">
        <v>103</v>
      </c>
      <c r="C11" s="150"/>
      <c r="D11" s="39" t="s">
        <v>14</v>
      </c>
      <c r="E11" s="209">
        <v>800</v>
      </c>
      <c r="F11" s="66"/>
      <c r="G11" s="63"/>
      <c r="H11" s="40"/>
      <c r="I11" s="75"/>
      <c r="J11" s="75"/>
      <c r="K11" s="66"/>
      <c r="L11" s="66"/>
      <c r="M11" s="67"/>
      <c r="N11" s="40"/>
      <c r="O11" s="359">
        <v>2</v>
      </c>
      <c r="P11" s="158"/>
      <c r="Q11" s="158"/>
      <c r="R11" s="192"/>
      <c r="S11" s="158"/>
      <c r="T11" s="33"/>
    </row>
    <row r="12" spans="1:20" ht="32.25" customHeight="1">
      <c r="A12" s="39">
        <v>7</v>
      </c>
      <c r="B12" s="91" t="s">
        <v>67</v>
      </c>
      <c r="C12" s="45" t="s">
        <v>17</v>
      </c>
      <c r="D12" s="39" t="s">
        <v>14</v>
      </c>
      <c r="E12" s="207">
        <v>100</v>
      </c>
      <c r="F12" s="40"/>
      <c r="G12" s="63"/>
      <c r="H12" s="40"/>
      <c r="I12" s="75"/>
      <c r="J12" s="75"/>
      <c r="K12" s="40"/>
      <c r="L12" s="40"/>
      <c r="M12" s="41"/>
      <c r="N12" s="40"/>
      <c r="O12" s="359">
        <v>2</v>
      </c>
      <c r="P12" s="158"/>
      <c r="Q12" s="158"/>
      <c r="R12" s="192"/>
      <c r="S12" s="158"/>
      <c r="T12" s="33"/>
    </row>
    <row r="13" spans="1:20" ht="51">
      <c r="A13" s="39">
        <v>8</v>
      </c>
      <c r="B13" s="146" t="s">
        <v>105</v>
      </c>
      <c r="C13" s="65" t="s">
        <v>99</v>
      </c>
      <c r="D13" s="39" t="s">
        <v>14</v>
      </c>
      <c r="E13" s="207">
        <v>400</v>
      </c>
      <c r="F13" s="40"/>
      <c r="G13" s="63"/>
      <c r="H13" s="40"/>
      <c r="I13" s="75"/>
      <c r="J13" s="75"/>
      <c r="K13" s="40"/>
      <c r="L13" s="40"/>
      <c r="M13" s="41"/>
      <c r="N13" s="40"/>
      <c r="O13" s="411" t="s">
        <v>178</v>
      </c>
      <c r="P13" s="158"/>
      <c r="Q13" s="158"/>
      <c r="R13" s="192"/>
      <c r="S13" s="158"/>
      <c r="T13" s="33"/>
    </row>
    <row r="14" spans="1:20" ht="51">
      <c r="A14" s="39">
        <v>9</v>
      </c>
      <c r="B14" s="146" t="s">
        <v>104</v>
      </c>
      <c r="C14" s="65" t="s">
        <v>100</v>
      </c>
      <c r="D14" s="39" t="s">
        <v>14</v>
      </c>
      <c r="E14" s="207">
        <v>100</v>
      </c>
      <c r="F14" s="40"/>
      <c r="G14" s="63"/>
      <c r="H14" s="40"/>
      <c r="I14" s="75"/>
      <c r="J14" s="75"/>
      <c r="K14" s="85"/>
      <c r="L14" s="85"/>
      <c r="M14" s="86"/>
      <c r="N14" s="85"/>
      <c r="O14" s="411"/>
      <c r="P14" s="158"/>
      <c r="Q14" s="158"/>
      <c r="R14" s="192"/>
      <c r="S14" s="158"/>
      <c r="T14" s="33"/>
    </row>
    <row r="15" spans="1:15" ht="31.5" customHeight="1">
      <c r="A15" s="412" t="s">
        <v>188</v>
      </c>
      <c r="B15" s="413"/>
      <c r="C15" s="413"/>
      <c r="D15" s="413"/>
      <c r="E15" s="413"/>
      <c r="F15" s="413"/>
      <c r="G15" s="413"/>
      <c r="H15" s="414"/>
      <c r="I15" s="84">
        <f>SUM(I6:I12)</f>
        <v>0</v>
      </c>
      <c r="J15" s="84">
        <f>I15*1.08</f>
        <v>0</v>
      </c>
      <c r="K15" s="415" t="s">
        <v>47</v>
      </c>
      <c r="L15" s="415"/>
      <c r="M15" s="415"/>
      <c r="N15" s="415"/>
      <c r="O15" s="22"/>
    </row>
    <row r="16" spans="1:15" ht="31.5" customHeight="1">
      <c r="A16" s="69"/>
      <c r="B16" s="70"/>
      <c r="C16" s="71"/>
      <c r="D16" s="62"/>
      <c r="E16" s="72"/>
      <c r="F16" s="72"/>
      <c r="G16" s="72"/>
      <c r="H16" s="72"/>
      <c r="I16" s="75">
        <f>I15*0.3</f>
        <v>0</v>
      </c>
      <c r="J16" s="75">
        <f>I16*1.08</f>
        <v>0</v>
      </c>
      <c r="K16" s="384" t="s">
        <v>189</v>
      </c>
      <c r="L16" s="384"/>
      <c r="M16" s="384"/>
      <c r="N16" s="384"/>
      <c r="O16" s="23"/>
    </row>
    <row r="17" spans="1:15" ht="31.5" customHeight="1">
      <c r="A17" s="69"/>
      <c r="B17" s="70"/>
      <c r="C17" s="71"/>
      <c r="D17" s="62"/>
      <c r="E17" s="72"/>
      <c r="F17" s="72"/>
      <c r="G17" s="72"/>
      <c r="H17" s="72"/>
      <c r="I17" s="75">
        <f>I16+I15</f>
        <v>0</v>
      </c>
      <c r="J17" s="75">
        <f>I17*1.08</f>
        <v>0</v>
      </c>
      <c r="K17" s="384" t="s">
        <v>190</v>
      </c>
      <c r="L17" s="384"/>
      <c r="M17" s="384"/>
      <c r="N17" s="384"/>
      <c r="O17" s="23"/>
    </row>
    <row r="19" spans="9:10" ht="12.75">
      <c r="I19" s="92"/>
      <c r="J19" s="92"/>
    </row>
    <row r="20" spans="9:10" ht="12.75">
      <c r="I20" s="92"/>
      <c r="J20" s="92"/>
    </row>
    <row r="21" spans="9:10" ht="12.75">
      <c r="I21" s="92"/>
      <c r="J21" s="92"/>
    </row>
    <row r="24" ht="12.75">
      <c r="D24" s="193"/>
    </row>
  </sheetData>
  <sheetProtection/>
  <mergeCells count="7">
    <mergeCell ref="A4:O4"/>
    <mergeCell ref="O6:O7"/>
    <mergeCell ref="K17:N17"/>
    <mergeCell ref="A15:H15"/>
    <mergeCell ref="K15:N15"/>
    <mergeCell ref="K16:N16"/>
    <mergeCell ref="O13:O14"/>
  </mergeCells>
  <printOptions/>
  <pageMargins left="0.7" right="0.7" top="0.75" bottom="0.75" header="0.3" footer="0.3"/>
  <pageSetup fitToHeight="1" fitToWidth="1"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S30"/>
  <sheetViews>
    <sheetView zoomScalePageLayoutView="0" workbookViewId="0" topLeftCell="A22">
      <selection activeCell="L48" sqref="L48"/>
    </sheetView>
  </sheetViews>
  <sheetFormatPr defaultColWidth="9.00390625" defaultRowHeight="12.75"/>
  <cols>
    <col min="1" max="1" width="4.625" style="0" customWidth="1"/>
    <col min="2" max="2" width="51.125" style="0" customWidth="1"/>
    <col min="3" max="3" width="9.875" style="0" customWidth="1"/>
    <col min="4" max="4" width="13.25390625" style="0" customWidth="1"/>
    <col min="5" max="5" width="11.875" style="247" customWidth="1"/>
    <col min="6" max="6" width="10.625" style="0" customWidth="1"/>
    <col min="7" max="7" width="6.25390625" style="0" customWidth="1"/>
    <col min="8" max="8" width="12.875" style="0" customWidth="1"/>
    <col min="9" max="10" width="10.75390625" style="0" customWidth="1"/>
    <col min="11" max="11" width="12.00390625" style="0" customWidth="1"/>
    <col min="12" max="12" width="10.75390625" style="0" customWidth="1"/>
    <col min="13" max="13" width="13.00390625" style="0" customWidth="1"/>
    <col min="14" max="14" width="13.375" style="0" customWidth="1"/>
    <col min="15" max="15" width="13.25390625" style="0" customWidth="1"/>
    <col min="16" max="19" width="9.125" style="61" customWidth="1"/>
  </cols>
  <sheetData>
    <row r="1" spans="1:19" ht="15">
      <c r="A1" s="222"/>
      <c r="B1" s="222"/>
      <c r="C1" s="222"/>
      <c r="D1" s="222"/>
      <c r="E1" s="223"/>
      <c r="F1" s="222"/>
      <c r="G1" s="222"/>
      <c r="H1" s="222"/>
      <c r="I1" s="222"/>
      <c r="J1" s="222"/>
      <c r="K1" s="222"/>
      <c r="L1" s="222"/>
      <c r="M1" s="222"/>
      <c r="N1" s="223" t="s">
        <v>180</v>
      </c>
      <c r="O1" s="223"/>
      <c r="P1"/>
      <c r="Q1"/>
      <c r="R1"/>
      <c r="S1"/>
    </row>
    <row r="2" spans="1:19" ht="15">
      <c r="A2" s="222"/>
      <c r="B2" s="222"/>
      <c r="C2" s="222"/>
      <c r="D2" s="223" t="s">
        <v>181</v>
      </c>
      <c r="E2" s="223"/>
      <c r="F2" s="223"/>
      <c r="G2" s="222"/>
      <c r="H2" s="222"/>
      <c r="I2" s="222"/>
      <c r="J2" s="222"/>
      <c r="K2" s="222"/>
      <c r="L2" s="222"/>
      <c r="M2" s="222"/>
      <c r="N2" s="222"/>
      <c r="O2" s="222"/>
      <c r="P2"/>
      <c r="Q2"/>
      <c r="R2"/>
      <c r="S2"/>
    </row>
    <row r="3" spans="1:19" ht="15">
      <c r="A3" s="222"/>
      <c r="B3" s="222"/>
      <c r="C3" s="222"/>
      <c r="D3" s="223"/>
      <c r="E3" s="223"/>
      <c r="F3" s="223"/>
      <c r="G3" s="222"/>
      <c r="H3" s="222"/>
      <c r="I3" s="222"/>
      <c r="J3" s="222"/>
      <c r="K3" s="222"/>
      <c r="L3" s="222"/>
      <c r="M3" s="222"/>
      <c r="N3" s="222"/>
      <c r="O3" s="222"/>
      <c r="P3"/>
      <c r="Q3"/>
      <c r="R3"/>
      <c r="S3"/>
    </row>
    <row r="4" spans="1:15" ht="15">
      <c r="A4" s="416" t="s">
        <v>158</v>
      </c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</row>
    <row r="5" spans="1:19" ht="38.25">
      <c r="A5" s="81" t="s">
        <v>7</v>
      </c>
      <c r="B5" s="81" t="s">
        <v>4</v>
      </c>
      <c r="C5" s="81" t="s">
        <v>9</v>
      </c>
      <c r="D5" s="81" t="s">
        <v>18</v>
      </c>
      <c r="E5" s="81" t="s">
        <v>40</v>
      </c>
      <c r="F5" s="82" t="s">
        <v>41</v>
      </c>
      <c r="G5" s="81" t="s">
        <v>19</v>
      </c>
      <c r="H5" s="81" t="s">
        <v>44</v>
      </c>
      <c r="I5" s="81" t="s">
        <v>3</v>
      </c>
      <c r="J5" s="83" t="s">
        <v>6</v>
      </c>
      <c r="K5" s="81" t="s">
        <v>5</v>
      </c>
      <c r="L5" s="81" t="s">
        <v>8</v>
      </c>
      <c r="M5" s="81" t="s">
        <v>39</v>
      </c>
      <c r="N5" s="81" t="s">
        <v>0</v>
      </c>
      <c r="O5" s="81" t="s">
        <v>1</v>
      </c>
      <c r="P5" s="159"/>
      <c r="Q5" s="156"/>
      <c r="R5" s="156"/>
      <c r="S5" s="156"/>
    </row>
    <row r="6" spans="1:19" ht="102">
      <c r="A6" s="1">
        <v>1</v>
      </c>
      <c r="B6" s="6" t="s">
        <v>60</v>
      </c>
      <c r="C6" s="1" t="s">
        <v>15</v>
      </c>
      <c r="D6" s="2" t="s">
        <v>14</v>
      </c>
      <c r="E6" s="210">
        <v>1600</v>
      </c>
      <c r="F6" s="7"/>
      <c r="G6" s="19"/>
      <c r="H6" s="7"/>
      <c r="I6" s="20"/>
      <c r="J6" s="20"/>
      <c r="K6" s="5"/>
      <c r="L6" s="5"/>
      <c r="M6" s="5"/>
      <c r="N6" s="34"/>
      <c r="O6" s="2">
        <v>2</v>
      </c>
      <c r="P6" s="161"/>
      <c r="Q6" s="211"/>
      <c r="R6" s="161"/>
      <c r="S6" s="162"/>
    </row>
    <row r="7" spans="1:19" ht="102">
      <c r="A7" s="1">
        <v>2</v>
      </c>
      <c r="B7" s="6" t="s">
        <v>61</v>
      </c>
      <c r="C7" s="1" t="s">
        <v>15</v>
      </c>
      <c r="D7" s="2" t="s">
        <v>14</v>
      </c>
      <c r="E7" s="210">
        <v>350</v>
      </c>
      <c r="F7" s="7"/>
      <c r="G7" s="19"/>
      <c r="H7" s="7"/>
      <c r="I7" s="20"/>
      <c r="J7" s="20"/>
      <c r="K7" s="5"/>
      <c r="L7" s="5"/>
      <c r="M7" s="5"/>
      <c r="N7" s="34"/>
      <c r="O7" s="2">
        <v>1</v>
      </c>
      <c r="P7" s="161"/>
      <c r="Q7" s="211"/>
      <c r="R7" s="161"/>
      <c r="S7" s="161"/>
    </row>
    <row r="8" spans="1:19" ht="102">
      <c r="A8" s="1">
        <v>3</v>
      </c>
      <c r="B8" s="6" t="s">
        <v>63</v>
      </c>
      <c r="C8" s="1" t="s">
        <v>15</v>
      </c>
      <c r="D8" s="2" t="s">
        <v>14</v>
      </c>
      <c r="E8" s="210">
        <v>2100</v>
      </c>
      <c r="F8" s="7"/>
      <c r="G8" s="19"/>
      <c r="H8" s="7"/>
      <c r="I8" s="20"/>
      <c r="J8" s="20"/>
      <c r="K8" s="5"/>
      <c r="L8" s="5"/>
      <c r="M8" s="5"/>
      <c r="N8" s="34"/>
      <c r="O8" s="2">
        <v>2</v>
      </c>
      <c r="P8" s="161"/>
      <c r="Q8" s="211"/>
      <c r="R8" s="161"/>
      <c r="S8" s="162"/>
    </row>
    <row r="9" spans="1:19" ht="138.75" customHeight="1">
      <c r="A9" s="1">
        <v>4</v>
      </c>
      <c r="B9" s="197" t="s">
        <v>172</v>
      </c>
      <c r="C9" s="202" t="s">
        <v>15</v>
      </c>
      <c r="D9" s="2" t="s">
        <v>14</v>
      </c>
      <c r="E9" s="210">
        <v>800</v>
      </c>
      <c r="F9" s="7"/>
      <c r="G9" s="19"/>
      <c r="H9" s="7"/>
      <c r="I9" s="20"/>
      <c r="J9" s="20"/>
      <c r="K9" s="2"/>
      <c r="L9" s="2"/>
      <c r="M9" s="2"/>
      <c r="N9" s="2"/>
      <c r="O9" s="1">
        <v>2</v>
      </c>
      <c r="P9" s="161"/>
      <c r="Q9" s="211"/>
      <c r="R9" s="161"/>
      <c r="S9" s="161"/>
    </row>
    <row r="10" spans="1:19" ht="89.25">
      <c r="A10" s="1">
        <v>5</v>
      </c>
      <c r="B10" s="6" t="s">
        <v>62</v>
      </c>
      <c r="C10" s="6" t="s">
        <v>16</v>
      </c>
      <c r="D10" s="2" t="s">
        <v>14</v>
      </c>
      <c r="E10" s="210">
        <v>220</v>
      </c>
      <c r="F10" s="7"/>
      <c r="G10" s="19"/>
      <c r="H10" s="7"/>
      <c r="I10" s="20"/>
      <c r="J10" s="20"/>
      <c r="K10" s="5"/>
      <c r="L10" s="5"/>
      <c r="M10" s="5"/>
      <c r="N10" s="34"/>
      <c r="O10" s="2">
        <v>1</v>
      </c>
      <c r="P10" s="161"/>
      <c r="Q10" s="211"/>
      <c r="R10" s="161"/>
      <c r="S10" s="161"/>
    </row>
    <row r="11" spans="1:19" ht="21" customHeight="1">
      <c r="A11" s="1">
        <v>6</v>
      </c>
      <c r="B11" s="372" t="s">
        <v>85</v>
      </c>
      <c r="C11" s="1">
        <v>1</v>
      </c>
      <c r="D11" s="2" t="s">
        <v>14</v>
      </c>
      <c r="E11" s="77">
        <v>100</v>
      </c>
      <c r="F11" s="7"/>
      <c r="G11" s="19"/>
      <c r="H11" s="7"/>
      <c r="I11" s="20"/>
      <c r="J11" s="20"/>
      <c r="K11" s="1"/>
      <c r="L11" s="1"/>
      <c r="M11" s="1"/>
      <c r="N11" s="1"/>
      <c r="O11" s="1">
        <v>2</v>
      </c>
      <c r="P11" s="161"/>
      <c r="Q11" s="211"/>
      <c r="R11" s="161"/>
      <c r="S11" s="161"/>
    </row>
    <row r="12" spans="1:19" ht="21" customHeight="1">
      <c r="A12" s="1">
        <v>7</v>
      </c>
      <c r="B12" s="373"/>
      <c r="C12" s="1">
        <v>2</v>
      </c>
      <c r="D12" s="2" t="s">
        <v>14</v>
      </c>
      <c r="E12" s="77">
        <v>650</v>
      </c>
      <c r="F12" s="7"/>
      <c r="G12" s="19"/>
      <c r="H12" s="7"/>
      <c r="I12" s="20"/>
      <c r="J12" s="20"/>
      <c r="K12" s="1"/>
      <c r="L12" s="1"/>
      <c r="M12" s="1"/>
      <c r="N12" s="1"/>
      <c r="O12" s="1" t="s">
        <v>15</v>
      </c>
      <c r="P12" s="161"/>
      <c r="Q12" s="211"/>
      <c r="R12" s="161"/>
      <c r="S12" s="161"/>
    </row>
    <row r="13" spans="1:19" ht="21" customHeight="1">
      <c r="A13" s="1">
        <v>8</v>
      </c>
      <c r="B13" s="373"/>
      <c r="C13" s="1">
        <v>3</v>
      </c>
      <c r="D13" s="2" t="s">
        <v>14</v>
      </c>
      <c r="E13" s="77">
        <v>450</v>
      </c>
      <c r="F13" s="7"/>
      <c r="G13" s="19"/>
      <c r="H13" s="7"/>
      <c r="I13" s="20"/>
      <c r="J13" s="20"/>
      <c r="K13" s="1"/>
      <c r="L13" s="1"/>
      <c r="M13" s="1"/>
      <c r="N13" s="1"/>
      <c r="O13" s="1" t="s">
        <v>15</v>
      </c>
      <c r="P13" s="161"/>
      <c r="Q13" s="211"/>
      <c r="R13" s="161"/>
      <c r="S13" s="161"/>
    </row>
    <row r="14" spans="1:19" ht="21" customHeight="1">
      <c r="A14" s="1">
        <v>9</v>
      </c>
      <c r="B14" s="373"/>
      <c r="C14" s="1">
        <v>4</v>
      </c>
      <c r="D14" s="2" t="s">
        <v>14</v>
      </c>
      <c r="E14" s="77">
        <v>850</v>
      </c>
      <c r="F14" s="7"/>
      <c r="G14" s="19"/>
      <c r="H14" s="7"/>
      <c r="I14" s="20"/>
      <c r="J14" s="20"/>
      <c r="K14" s="1"/>
      <c r="L14" s="1"/>
      <c r="M14" s="1"/>
      <c r="N14" s="1"/>
      <c r="O14" s="1">
        <v>2</v>
      </c>
      <c r="P14" s="161"/>
      <c r="Q14" s="211"/>
      <c r="R14" s="161"/>
      <c r="S14" s="161"/>
    </row>
    <row r="15" spans="1:19" ht="21" customHeight="1">
      <c r="A15" s="1">
        <v>10</v>
      </c>
      <c r="B15" s="373"/>
      <c r="C15" s="1">
        <v>5</v>
      </c>
      <c r="D15" s="2" t="s">
        <v>14</v>
      </c>
      <c r="E15" s="77">
        <v>900</v>
      </c>
      <c r="F15" s="7"/>
      <c r="G15" s="19"/>
      <c r="H15" s="7"/>
      <c r="I15" s="20"/>
      <c r="J15" s="20"/>
      <c r="K15" s="1"/>
      <c r="L15" s="1"/>
      <c r="M15" s="1"/>
      <c r="N15" s="1"/>
      <c r="O15" s="1" t="s">
        <v>15</v>
      </c>
      <c r="P15" s="161"/>
      <c r="Q15" s="211"/>
      <c r="R15" s="161"/>
      <c r="S15" s="161"/>
    </row>
    <row r="16" spans="1:19" ht="21" customHeight="1">
      <c r="A16" s="1">
        <v>11</v>
      </c>
      <c r="B16" s="374"/>
      <c r="C16" s="1">
        <v>6</v>
      </c>
      <c r="D16" s="2" t="s">
        <v>14</v>
      </c>
      <c r="E16" s="77">
        <v>20</v>
      </c>
      <c r="F16" s="7"/>
      <c r="G16" s="19"/>
      <c r="H16" s="7"/>
      <c r="I16" s="20"/>
      <c r="J16" s="20"/>
      <c r="K16" s="1"/>
      <c r="L16" s="1"/>
      <c r="M16" s="1"/>
      <c r="N16" s="1"/>
      <c r="O16" s="1" t="s">
        <v>15</v>
      </c>
      <c r="P16" s="161"/>
      <c r="Q16" s="211"/>
      <c r="R16" s="161"/>
      <c r="S16" s="161"/>
    </row>
    <row r="17" spans="1:19" ht="15" customHeight="1">
      <c r="A17" s="1">
        <v>12</v>
      </c>
      <c r="B17" s="372" t="s">
        <v>64</v>
      </c>
      <c r="C17" s="8">
        <v>0</v>
      </c>
      <c r="D17" s="2" t="s">
        <v>14</v>
      </c>
      <c r="E17" s="77">
        <v>10</v>
      </c>
      <c r="F17" s="7"/>
      <c r="G17" s="19"/>
      <c r="H17" s="7"/>
      <c r="I17" s="20"/>
      <c r="J17" s="20"/>
      <c r="K17" s="1"/>
      <c r="L17" s="1"/>
      <c r="M17" s="1"/>
      <c r="N17" s="1"/>
      <c r="O17" s="1" t="s">
        <v>15</v>
      </c>
      <c r="P17" s="161"/>
      <c r="Q17" s="211"/>
      <c r="R17" s="161"/>
      <c r="S17" s="161"/>
    </row>
    <row r="18" spans="1:19" ht="15" customHeight="1">
      <c r="A18" s="1">
        <v>13</v>
      </c>
      <c r="B18" s="373"/>
      <c r="C18" s="1">
        <v>1</v>
      </c>
      <c r="D18" s="2" t="s">
        <v>14</v>
      </c>
      <c r="E18" s="77">
        <v>70</v>
      </c>
      <c r="F18" s="7"/>
      <c r="G18" s="19"/>
      <c r="H18" s="7"/>
      <c r="I18" s="20"/>
      <c r="J18" s="20"/>
      <c r="K18" s="1"/>
      <c r="L18" s="1"/>
      <c r="M18" s="1"/>
      <c r="N18" s="1"/>
      <c r="O18" s="1">
        <v>2</v>
      </c>
      <c r="P18" s="161"/>
      <c r="Q18" s="211"/>
      <c r="R18" s="161"/>
      <c r="S18" s="161"/>
    </row>
    <row r="19" spans="1:19" ht="15" customHeight="1">
      <c r="A19" s="1">
        <v>14</v>
      </c>
      <c r="B19" s="373"/>
      <c r="C19" s="1">
        <v>2</v>
      </c>
      <c r="D19" s="2" t="s">
        <v>14</v>
      </c>
      <c r="E19" s="77">
        <v>90</v>
      </c>
      <c r="F19" s="7"/>
      <c r="G19" s="19"/>
      <c r="H19" s="7"/>
      <c r="I19" s="20"/>
      <c r="J19" s="20"/>
      <c r="K19" s="1"/>
      <c r="L19" s="1"/>
      <c r="M19" s="1"/>
      <c r="N19" s="1"/>
      <c r="O19" s="1" t="s">
        <v>15</v>
      </c>
      <c r="P19" s="161"/>
      <c r="Q19" s="211"/>
      <c r="R19" s="161"/>
      <c r="S19" s="161"/>
    </row>
    <row r="20" spans="1:19" ht="15" customHeight="1">
      <c r="A20" s="1">
        <v>15</v>
      </c>
      <c r="B20" s="373"/>
      <c r="C20" s="1">
        <v>3</v>
      </c>
      <c r="D20" s="2" t="s">
        <v>14</v>
      </c>
      <c r="E20" s="77">
        <v>450</v>
      </c>
      <c r="F20" s="7"/>
      <c r="G20" s="19"/>
      <c r="H20" s="7"/>
      <c r="I20" s="20"/>
      <c r="J20" s="20"/>
      <c r="K20" s="1"/>
      <c r="L20" s="1"/>
      <c r="M20" s="1"/>
      <c r="N20" s="1"/>
      <c r="O20" s="1">
        <v>2</v>
      </c>
      <c r="P20" s="161"/>
      <c r="Q20" s="211"/>
      <c r="R20" s="161"/>
      <c r="S20" s="161"/>
    </row>
    <row r="21" spans="1:19" ht="15" customHeight="1">
      <c r="A21" s="1">
        <v>16</v>
      </c>
      <c r="B21" s="374"/>
      <c r="C21" s="1">
        <v>4</v>
      </c>
      <c r="D21" s="2" t="s">
        <v>14</v>
      </c>
      <c r="E21" s="77">
        <v>200</v>
      </c>
      <c r="F21" s="7"/>
      <c r="G21" s="19"/>
      <c r="H21" s="7"/>
      <c r="I21" s="20"/>
      <c r="J21" s="20"/>
      <c r="K21" s="2"/>
      <c r="L21" s="2"/>
      <c r="M21" s="2"/>
      <c r="N21" s="2"/>
      <c r="O21" s="1" t="s">
        <v>15</v>
      </c>
      <c r="P21" s="161"/>
      <c r="Q21" s="211"/>
      <c r="R21" s="161"/>
      <c r="S21" s="161"/>
    </row>
    <row r="22" spans="1:19" ht="25.5">
      <c r="A22" s="1">
        <v>17</v>
      </c>
      <c r="B22" s="60" t="s">
        <v>65</v>
      </c>
      <c r="C22" s="1" t="s">
        <v>15</v>
      </c>
      <c r="D22" s="2" t="s">
        <v>14</v>
      </c>
      <c r="E22" s="77">
        <v>5</v>
      </c>
      <c r="F22" s="7"/>
      <c r="G22" s="19"/>
      <c r="H22" s="7"/>
      <c r="I22" s="20"/>
      <c r="J22" s="20"/>
      <c r="K22" s="2"/>
      <c r="L22" s="2"/>
      <c r="M22" s="2"/>
      <c r="N22" s="2"/>
      <c r="O22" s="1" t="s">
        <v>15</v>
      </c>
      <c r="P22" s="161"/>
      <c r="Q22" s="211"/>
      <c r="R22" s="161"/>
      <c r="S22" s="161"/>
    </row>
    <row r="23" spans="1:19" ht="51">
      <c r="A23" s="1">
        <v>18</v>
      </c>
      <c r="B23" s="1" t="s">
        <v>66</v>
      </c>
      <c r="C23" s="1" t="s">
        <v>15</v>
      </c>
      <c r="D23" s="2" t="s">
        <v>14</v>
      </c>
      <c r="E23" s="225">
        <v>1000</v>
      </c>
      <c r="F23" s="7"/>
      <c r="G23" s="19"/>
      <c r="H23" s="7"/>
      <c r="I23" s="20"/>
      <c r="J23" s="20"/>
      <c r="K23" s="2"/>
      <c r="L23" s="2"/>
      <c r="M23" s="2"/>
      <c r="N23" s="2"/>
      <c r="O23" s="1">
        <v>3</v>
      </c>
      <c r="P23" s="161"/>
      <c r="Q23" s="211"/>
      <c r="R23" s="161"/>
      <c r="S23" s="161"/>
    </row>
    <row r="24" spans="1:17" ht="30" customHeight="1">
      <c r="A24" s="405" t="s">
        <v>188</v>
      </c>
      <c r="B24" s="406"/>
      <c r="C24" s="406"/>
      <c r="D24" s="406"/>
      <c r="E24" s="406"/>
      <c r="F24" s="406"/>
      <c r="G24" s="406"/>
      <c r="H24" s="406"/>
      <c r="I24" s="20">
        <f>SUM(I6:I23)</f>
        <v>0</v>
      </c>
      <c r="J24" s="20">
        <f>SUM(J6:J23)</f>
        <v>0</v>
      </c>
      <c r="K24" s="377" t="s">
        <v>47</v>
      </c>
      <c r="L24" s="377"/>
      <c r="M24" s="377"/>
      <c r="N24" s="377"/>
      <c r="O24" s="10"/>
      <c r="Q24" s="206"/>
    </row>
    <row r="25" spans="1:15" ht="30" customHeight="1">
      <c r="A25" s="30"/>
      <c r="B25" s="31"/>
      <c r="C25" s="30"/>
      <c r="D25" s="30"/>
      <c r="E25" s="156"/>
      <c r="F25" s="25"/>
      <c r="G25" s="42"/>
      <c r="H25" s="30"/>
      <c r="I25" s="20">
        <f>I24*0.3</f>
        <v>0</v>
      </c>
      <c r="J25" s="20">
        <f>J24*0.3</f>
        <v>0</v>
      </c>
      <c r="K25" s="384" t="s">
        <v>189</v>
      </c>
      <c r="L25" s="384"/>
      <c r="M25" s="384"/>
      <c r="N25" s="384"/>
      <c r="O25" s="10"/>
    </row>
    <row r="26" spans="1:15" ht="30" customHeight="1">
      <c r="A26" s="30"/>
      <c r="B26" s="31"/>
      <c r="C26" s="30"/>
      <c r="D26" s="30"/>
      <c r="E26" s="156"/>
      <c r="F26" s="25"/>
      <c r="G26" s="42"/>
      <c r="H26" s="30"/>
      <c r="I26" s="20">
        <f>I25+I24</f>
        <v>0</v>
      </c>
      <c r="J26" s="20">
        <f>J25+J24</f>
        <v>0</v>
      </c>
      <c r="K26" s="384" t="s">
        <v>190</v>
      </c>
      <c r="L26" s="384"/>
      <c r="M26" s="384"/>
      <c r="N26" s="384"/>
      <c r="O26" s="10"/>
    </row>
    <row r="28" spans="9:10" ht="12.75">
      <c r="I28" s="92"/>
      <c r="J28" s="92"/>
    </row>
    <row r="29" spans="9:10" ht="12.75">
      <c r="I29" s="92"/>
      <c r="J29" s="92"/>
    </row>
    <row r="30" spans="9:10" ht="12.75">
      <c r="I30" s="92"/>
      <c r="J30" s="92"/>
    </row>
  </sheetData>
  <sheetProtection/>
  <mergeCells count="7">
    <mergeCell ref="K26:N26"/>
    <mergeCell ref="A4:O4"/>
    <mergeCell ref="B11:B16"/>
    <mergeCell ref="B17:B21"/>
    <mergeCell ref="A24:H24"/>
    <mergeCell ref="K24:N24"/>
    <mergeCell ref="K25:N25"/>
  </mergeCells>
  <printOptions/>
  <pageMargins left="0.7" right="0.7" top="0.75" bottom="0.75" header="0.3" footer="0.3"/>
  <pageSetup fitToHeight="1" fitToWidth="1" horizontalDpi="600" verticalDpi="600" orientation="landscape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S16"/>
  <sheetViews>
    <sheetView zoomScalePageLayoutView="0" workbookViewId="0" topLeftCell="A1">
      <selection activeCell="A4" sqref="A4:O4"/>
    </sheetView>
  </sheetViews>
  <sheetFormatPr defaultColWidth="9.00390625" defaultRowHeight="12.75"/>
  <cols>
    <col min="2" max="2" width="39.00390625" style="0" customWidth="1"/>
    <col min="3" max="3" width="8.75390625" style="0" customWidth="1"/>
    <col min="4" max="4" width="11.25390625" style="0" customWidth="1"/>
    <col min="5" max="5" width="11.125" style="0" customWidth="1"/>
    <col min="6" max="6" width="11.00390625" style="0" customWidth="1"/>
    <col min="7" max="7" width="5.125" style="0" customWidth="1"/>
    <col min="8" max="8" width="10.75390625" style="0" customWidth="1"/>
    <col min="9" max="9" width="11.875" style="0" customWidth="1"/>
    <col min="10" max="10" width="11.625" style="0" customWidth="1"/>
    <col min="11" max="12" width="10.75390625" style="0" customWidth="1"/>
    <col min="13" max="13" width="12.125" style="0" customWidth="1"/>
    <col min="14" max="14" width="12.375" style="0" customWidth="1"/>
    <col min="15" max="15" width="12.00390625" style="0" customWidth="1"/>
    <col min="17" max="17" width="10.625" style="0" customWidth="1"/>
  </cols>
  <sheetData>
    <row r="1" spans="1:15" ht="15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3" t="s">
        <v>180</v>
      </c>
      <c r="O1" s="223"/>
    </row>
    <row r="2" spans="1:15" ht="15">
      <c r="A2" s="222"/>
      <c r="B2" s="222"/>
      <c r="C2" s="222"/>
      <c r="D2" s="223" t="s">
        <v>181</v>
      </c>
      <c r="E2" s="223"/>
      <c r="F2" s="223"/>
      <c r="G2" s="222"/>
      <c r="H2" s="222"/>
      <c r="I2" s="222"/>
      <c r="J2" s="222"/>
      <c r="K2" s="222"/>
      <c r="L2" s="222"/>
      <c r="M2" s="222"/>
      <c r="N2" s="222"/>
      <c r="O2" s="222"/>
    </row>
    <row r="3" spans="1:15" ht="15">
      <c r="A3" s="222"/>
      <c r="B3" s="222"/>
      <c r="C3" s="222"/>
      <c r="D3" s="223"/>
      <c r="E3" s="223"/>
      <c r="F3" s="223"/>
      <c r="G3" s="222"/>
      <c r="H3" s="222"/>
      <c r="I3" s="222"/>
      <c r="J3" s="222"/>
      <c r="K3" s="222"/>
      <c r="L3" s="222"/>
      <c r="M3" s="222"/>
      <c r="N3" s="222"/>
      <c r="O3" s="222"/>
    </row>
    <row r="4" spans="1:15" ht="15">
      <c r="A4" s="381" t="s">
        <v>159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3"/>
    </row>
    <row r="5" spans="1:19" ht="51">
      <c r="A5" s="77" t="s">
        <v>7</v>
      </c>
      <c r="B5" s="77" t="s">
        <v>4</v>
      </c>
      <c r="C5" s="77" t="s">
        <v>9</v>
      </c>
      <c r="D5" s="77" t="s">
        <v>18</v>
      </c>
      <c r="E5" s="77" t="s">
        <v>40</v>
      </c>
      <c r="F5" s="148" t="s">
        <v>41</v>
      </c>
      <c r="G5" s="77" t="s">
        <v>19</v>
      </c>
      <c r="H5" s="77" t="s">
        <v>44</v>
      </c>
      <c r="I5" s="77" t="s">
        <v>3</v>
      </c>
      <c r="J5" s="149" t="s">
        <v>6</v>
      </c>
      <c r="K5" s="77" t="s">
        <v>5</v>
      </c>
      <c r="L5" s="77" t="s">
        <v>8</v>
      </c>
      <c r="M5" s="77" t="s">
        <v>39</v>
      </c>
      <c r="N5" s="77" t="s">
        <v>0</v>
      </c>
      <c r="O5" s="77" t="s">
        <v>1</v>
      </c>
      <c r="Q5" s="156"/>
      <c r="R5" s="156"/>
      <c r="S5" s="156"/>
    </row>
    <row r="6" spans="1:17" ht="38.25">
      <c r="A6" s="2">
        <v>1</v>
      </c>
      <c r="B6" s="68" t="s">
        <v>173</v>
      </c>
      <c r="C6" s="1" t="s">
        <v>32</v>
      </c>
      <c r="D6" s="1" t="s">
        <v>14</v>
      </c>
      <c r="E6" s="210">
        <v>5400</v>
      </c>
      <c r="F6" s="12"/>
      <c r="G6" s="1"/>
      <c r="H6" s="12"/>
      <c r="I6" s="74"/>
      <c r="J6" s="74"/>
      <c r="K6" s="2"/>
      <c r="L6" s="2"/>
      <c r="M6" s="2"/>
      <c r="N6" s="2"/>
      <c r="O6" s="1">
        <v>5</v>
      </c>
      <c r="Q6" s="33"/>
    </row>
    <row r="7" spans="1:15" ht="31.5" customHeight="1">
      <c r="A7" s="378" t="s">
        <v>188</v>
      </c>
      <c r="B7" s="379"/>
      <c r="C7" s="379"/>
      <c r="D7" s="379"/>
      <c r="E7" s="379"/>
      <c r="F7" s="379"/>
      <c r="G7" s="379"/>
      <c r="H7" s="379"/>
      <c r="I7" s="76">
        <f>SUM(I6)</f>
        <v>0</v>
      </c>
      <c r="J7" s="76">
        <f>J6</f>
        <v>0</v>
      </c>
      <c r="K7" s="417" t="s">
        <v>47</v>
      </c>
      <c r="L7" s="418"/>
      <c r="M7" s="418"/>
      <c r="N7" s="419"/>
      <c r="O7" s="10"/>
    </row>
    <row r="8" spans="1:15" ht="31.5" customHeight="1">
      <c r="A8" s="62"/>
      <c r="B8" s="62"/>
      <c r="C8" s="62"/>
      <c r="D8" s="62"/>
      <c r="E8" s="62"/>
      <c r="F8" s="62"/>
      <c r="G8" s="62"/>
      <c r="H8" s="62"/>
      <c r="I8" s="75">
        <f>I7*0.3</f>
        <v>0</v>
      </c>
      <c r="J8" s="75">
        <f>J7*0.3</f>
        <v>0</v>
      </c>
      <c r="K8" s="368" t="s">
        <v>189</v>
      </c>
      <c r="L8" s="369"/>
      <c r="M8" s="369"/>
      <c r="N8" s="370"/>
      <c r="O8" s="62"/>
    </row>
    <row r="9" spans="1:15" ht="31.5" customHeight="1">
      <c r="A9" s="62"/>
      <c r="B9" s="62"/>
      <c r="C9" s="62"/>
      <c r="D9" s="62"/>
      <c r="E9" s="62"/>
      <c r="F9" s="62"/>
      <c r="G9" s="62"/>
      <c r="H9" s="62"/>
      <c r="I9" s="75">
        <f>I8+I7</f>
        <v>0</v>
      </c>
      <c r="J9" s="75">
        <f>J7+J8</f>
        <v>0</v>
      </c>
      <c r="K9" s="384" t="s">
        <v>190</v>
      </c>
      <c r="L9" s="384"/>
      <c r="M9" s="384"/>
      <c r="N9" s="384"/>
      <c r="O9" s="62"/>
    </row>
    <row r="13" ht="12.75">
      <c r="F13" s="92"/>
    </row>
    <row r="14" ht="12.75">
      <c r="F14" s="92"/>
    </row>
    <row r="15" ht="12.75">
      <c r="F15" s="92"/>
    </row>
    <row r="16" spans="5:6" ht="12.75">
      <c r="E16" s="99"/>
      <c r="F16" s="99"/>
    </row>
  </sheetData>
  <sheetProtection/>
  <mergeCells count="5">
    <mergeCell ref="A4:O4"/>
    <mergeCell ref="A7:H7"/>
    <mergeCell ref="K7:N7"/>
    <mergeCell ref="K8:N8"/>
    <mergeCell ref="K9:N9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V15"/>
  <sheetViews>
    <sheetView zoomScalePageLayoutView="0" workbookViewId="0" topLeftCell="A1">
      <selection activeCell="A4" sqref="A4:O4"/>
    </sheetView>
  </sheetViews>
  <sheetFormatPr defaultColWidth="9.00390625" defaultRowHeight="12.75"/>
  <cols>
    <col min="2" max="2" width="49.375" style="0" customWidth="1"/>
    <col min="3" max="3" width="9.25390625" style="0" customWidth="1"/>
    <col min="4" max="4" width="11.25390625" style="0" customWidth="1"/>
    <col min="5" max="5" width="11.125" style="0" customWidth="1"/>
    <col min="6" max="6" width="10.75390625" style="0" customWidth="1"/>
    <col min="7" max="7" width="5.625" style="0" customWidth="1"/>
    <col min="8" max="8" width="11.375" style="0" customWidth="1"/>
    <col min="9" max="9" width="11.875" style="0" customWidth="1"/>
    <col min="10" max="10" width="11.625" style="0" customWidth="1"/>
    <col min="11" max="12" width="10.75390625" style="0" customWidth="1"/>
    <col min="13" max="13" width="12.125" style="0" customWidth="1"/>
    <col min="14" max="14" width="12.375" style="0" customWidth="1"/>
    <col min="15" max="15" width="12.00390625" style="0" customWidth="1"/>
  </cols>
  <sheetData>
    <row r="1" spans="1:15" ht="15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3" t="s">
        <v>180</v>
      </c>
      <c r="O1" s="223"/>
    </row>
    <row r="2" spans="1:15" ht="15">
      <c r="A2" s="222"/>
      <c r="B2" s="222"/>
      <c r="C2" s="222"/>
      <c r="D2" s="223" t="s">
        <v>181</v>
      </c>
      <c r="E2" s="223"/>
      <c r="F2" s="223"/>
      <c r="G2" s="222"/>
      <c r="H2" s="222"/>
      <c r="I2" s="222"/>
      <c r="J2" s="222"/>
      <c r="K2" s="222"/>
      <c r="L2" s="222"/>
      <c r="M2" s="222"/>
      <c r="N2" s="222"/>
      <c r="O2" s="222"/>
    </row>
    <row r="3" spans="1:15" ht="15">
      <c r="A3" s="222"/>
      <c r="B3" s="222"/>
      <c r="C3" s="222"/>
      <c r="D3" s="223"/>
      <c r="E3" s="223"/>
      <c r="F3" s="223"/>
      <c r="G3" s="222"/>
      <c r="H3" s="222"/>
      <c r="I3" s="222"/>
      <c r="J3" s="222"/>
      <c r="K3" s="222"/>
      <c r="L3" s="222"/>
      <c r="M3" s="222"/>
      <c r="N3" s="222"/>
      <c r="O3" s="222"/>
    </row>
    <row r="4" spans="1:15" ht="15">
      <c r="A4" s="381" t="s">
        <v>160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3"/>
    </row>
    <row r="5" spans="1:22" ht="51">
      <c r="A5" s="77" t="s">
        <v>7</v>
      </c>
      <c r="B5" s="77" t="s">
        <v>4</v>
      </c>
      <c r="C5" s="77" t="s">
        <v>9</v>
      </c>
      <c r="D5" s="77" t="s">
        <v>18</v>
      </c>
      <c r="E5" s="77" t="s">
        <v>40</v>
      </c>
      <c r="F5" s="148" t="s">
        <v>41</v>
      </c>
      <c r="G5" s="77" t="s">
        <v>19</v>
      </c>
      <c r="H5" s="77" t="s">
        <v>44</v>
      </c>
      <c r="I5" s="77" t="s">
        <v>3</v>
      </c>
      <c r="J5" s="149" t="s">
        <v>6</v>
      </c>
      <c r="K5" s="77" t="s">
        <v>5</v>
      </c>
      <c r="L5" s="77" t="s">
        <v>8</v>
      </c>
      <c r="M5" s="77" t="s">
        <v>39</v>
      </c>
      <c r="N5" s="77" t="s">
        <v>0</v>
      </c>
      <c r="O5" s="77" t="s">
        <v>1</v>
      </c>
      <c r="Q5" s="156"/>
      <c r="R5" s="156"/>
      <c r="S5" s="156"/>
      <c r="T5" s="156"/>
      <c r="U5" s="156"/>
      <c r="V5" s="156"/>
    </row>
    <row r="6" spans="1:22" ht="48.75" customHeight="1">
      <c r="A6" s="151">
        <v>1</v>
      </c>
      <c r="B6" s="68" t="s">
        <v>73</v>
      </c>
      <c r="C6" s="150" t="s">
        <v>74</v>
      </c>
      <c r="D6" s="150" t="s">
        <v>14</v>
      </c>
      <c r="E6" s="212">
        <v>500</v>
      </c>
      <c r="F6" s="152"/>
      <c r="G6" s="150"/>
      <c r="H6" s="152"/>
      <c r="I6" s="153"/>
      <c r="J6" s="153"/>
      <c r="K6" s="151"/>
      <c r="L6" s="151"/>
      <c r="M6" s="151"/>
      <c r="N6" s="151"/>
      <c r="O6" s="150">
        <v>2</v>
      </c>
      <c r="Q6" s="33"/>
      <c r="R6" s="33"/>
      <c r="S6" s="33"/>
      <c r="T6" s="33"/>
      <c r="U6" s="33"/>
      <c r="V6" s="100"/>
    </row>
    <row r="7" spans="1:22" ht="51">
      <c r="A7" s="2">
        <v>2</v>
      </c>
      <c r="B7" s="155" t="s">
        <v>101</v>
      </c>
      <c r="C7" s="1" t="s">
        <v>336</v>
      </c>
      <c r="D7" s="1" t="s">
        <v>14</v>
      </c>
      <c r="E7" s="210">
        <v>4000</v>
      </c>
      <c r="F7" s="12"/>
      <c r="G7" s="1"/>
      <c r="H7" s="12"/>
      <c r="I7" s="74"/>
      <c r="J7" s="74"/>
      <c r="K7" s="2"/>
      <c r="L7" s="2"/>
      <c r="M7" s="2"/>
      <c r="N7" s="2"/>
      <c r="O7" s="1">
        <v>5</v>
      </c>
      <c r="Q7" s="33"/>
      <c r="R7" s="33"/>
      <c r="S7" s="33"/>
      <c r="T7" s="33"/>
      <c r="U7" s="33"/>
      <c r="V7" s="100"/>
    </row>
    <row r="8" spans="1:15" ht="31.5" customHeight="1">
      <c r="A8" s="420" t="s">
        <v>188</v>
      </c>
      <c r="B8" s="421"/>
      <c r="C8" s="421"/>
      <c r="D8" s="421"/>
      <c r="E8" s="421"/>
      <c r="F8" s="421"/>
      <c r="G8" s="421"/>
      <c r="H8" s="421"/>
      <c r="I8" s="154">
        <f>SUM(I6:I7)</f>
        <v>0</v>
      </c>
      <c r="J8" s="154">
        <f>I8*1.08</f>
        <v>0</v>
      </c>
      <c r="K8" s="422" t="s">
        <v>47</v>
      </c>
      <c r="L8" s="423"/>
      <c r="M8" s="423"/>
      <c r="N8" s="424"/>
      <c r="O8" s="10"/>
    </row>
    <row r="9" spans="1:15" ht="31.5" customHeight="1">
      <c r="A9" s="62"/>
      <c r="B9" s="62"/>
      <c r="C9" s="62"/>
      <c r="D9" s="62"/>
      <c r="E9" s="62"/>
      <c r="F9" s="62"/>
      <c r="G9" s="62"/>
      <c r="H9" s="62"/>
      <c r="I9" s="75">
        <f>I8*0.3</f>
        <v>0</v>
      </c>
      <c r="J9" s="75">
        <f>J8*0.3</f>
        <v>0</v>
      </c>
      <c r="K9" s="368" t="s">
        <v>189</v>
      </c>
      <c r="L9" s="369"/>
      <c r="M9" s="369"/>
      <c r="N9" s="370"/>
      <c r="O9" s="62"/>
    </row>
    <row r="10" spans="1:15" ht="31.5" customHeight="1">
      <c r="A10" s="62"/>
      <c r="B10" s="62"/>
      <c r="C10" s="62"/>
      <c r="D10" s="62"/>
      <c r="E10" s="62"/>
      <c r="F10" s="62"/>
      <c r="G10" s="62"/>
      <c r="H10" s="62"/>
      <c r="I10" s="75">
        <f>I9+I8</f>
        <v>0</v>
      </c>
      <c r="J10" s="75">
        <f>J8+J9</f>
        <v>0</v>
      </c>
      <c r="K10" s="384" t="s">
        <v>190</v>
      </c>
      <c r="L10" s="384"/>
      <c r="M10" s="384"/>
      <c r="N10" s="384"/>
      <c r="O10" s="62"/>
    </row>
    <row r="13" spans="5:6" ht="12.75">
      <c r="E13" s="92"/>
      <c r="F13" s="92"/>
    </row>
    <row r="14" spans="5:6" ht="12.75">
      <c r="E14" s="92"/>
      <c r="F14" s="92"/>
    </row>
    <row r="15" spans="4:6" ht="12.75">
      <c r="D15" s="97"/>
      <c r="E15" s="92"/>
      <c r="F15" s="92"/>
    </row>
  </sheetData>
  <sheetProtection/>
  <mergeCells count="5">
    <mergeCell ref="A4:O4"/>
    <mergeCell ref="A8:H8"/>
    <mergeCell ref="K8:N8"/>
    <mergeCell ref="K9:N9"/>
    <mergeCell ref="K10:N10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SPSK4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</dc:creator>
  <cp:keywords/>
  <dc:description/>
  <cp:lastModifiedBy>Krystyna Kubiak</cp:lastModifiedBy>
  <cp:lastPrinted>2021-11-23T12:23:31Z</cp:lastPrinted>
  <dcterms:created xsi:type="dcterms:W3CDTF">2003-04-08T09:06:20Z</dcterms:created>
  <dcterms:modified xsi:type="dcterms:W3CDTF">2024-02-23T13:29:38Z</dcterms:modified>
  <cp:category/>
  <cp:version/>
  <cp:contentType/>
  <cp:contentStatus/>
</cp:coreProperties>
</file>