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tabRatio="229" activeTab="0"/>
  </bookViews>
  <sheets>
    <sheet name="Worksheet1" sheetId="1" r:id="rId1"/>
    <sheet name="Arkusz1" sheetId="2" r:id="rId2"/>
  </sheets>
  <definedNames>
    <definedName name="_xlnm._FilterDatabase" localSheetId="0" hidden="1">'Worksheet1'!$A$2:$AC$19</definedName>
  </definedNames>
  <calcPr fullCalcOnLoad="1"/>
</workbook>
</file>

<file path=xl/sharedStrings.xml><?xml version="1.0" encoding="utf-8"?>
<sst xmlns="http://schemas.openxmlformats.org/spreadsheetml/2006/main" count="360" uniqueCount="134">
  <si>
    <t>Adres</t>
  </si>
  <si>
    <t>Kod</t>
  </si>
  <si>
    <t>Miejscowość</t>
  </si>
  <si>
    <t>NIP</t>
  </si>
  <si>
    <t>Nazwa obiektu</t>
  </si>
  <si>
    <t>Ulica</t>
  </si>
  <si>
    <t>Nr</t>
  </si>
  <si>
    <t>Poczta</t>
  </si>
  <si>
    <t>OSD</t>
  </si>
  <si>
    <t>Sprzedawca</t>
  </si>
  <si>
    <t>Rodzaj umowy</t>
  </si>
  <si>
    <t>Obecna grupa taryfowa</t>
  </si>
  <si>
    <t>Obecna moc umowna</t>
  </si>
  <si>
    <t>Nr licznika</t>
  </si>
  <si>
    <t>Nr PPE</t>
  </si>
  <si>
    <t>Uwagi</t>
  </si>
  <si>
    <t>Okres dostaw - od</t>
  </si>
  <si>
    <t>Okres dostaw - do</t>
  </si>
  <si>
    <t>Zakład Usług Komunalnych w Rakoniewicach sp. z o.o. (Rakoniewice)</t>
  </si>
  <si>
    <t>Osiedle Drzymały  25</t>
  </si>
  <si>
    <t>62-067</t>
  </si>
  <si>
    <t>Rakoniewice</t>
  </si>
  <si>
    <t>7880009504</t>
  </si>
  <si>
    <t>Baza Magazynowa</t>
  </si>
  <si>
    <t>-</t>
  </si>
  <si>
    <t>Malinowa</t>
  </si>
  <si>
    <t>1</t>
  </si>
  <si>
    <t>ENEA Operator Sp. z o.o.</t>
  </si>
  <si>
    <t>RESPECT ENERGY S.A.</t>
  </si>
  <si>
    <t>C12a</t>
  </si>
  <si>
    <t>56198239</t>
  </si>
  <si>
    <t>590310600012072264</t>
  </si>
  <si>
    <t>Biologiczna Oczyszczalnia Ścieków</t>
  </si>
  <si>
    <t>Józefin</t>
  </si>
  <si>
    <t>14/18</t>
  </si>
  <si>
    <t>66262961</t>
  </si>
  <si>
    <t>590310600012397473</t>
  </si>
  <si>
    <t>Biura</t>
  </si>
  <si>
    <t>Drzymały</t>
  </si>
  <si>
    <t>25</t>
  </si>
  <si>
    <t>56126632</t>
  </si>
  <si>
    <t>590310600000553355</t>
  </si>
  <si>
    <t>Dom Pogrzebowy</t>
  </si>
  <si>
    <t>Zamkowa</t>
  </si>
  <si>
    <t>8</t>
  </si>
  <si>
    <t>66262960</t>
  </si>
  <si>
    <t>590310600012072257</t>
  </si>
  <si>
    <t>Przepompownia ścieków</t>
  </si>
  <si>
    <t>Nowotomyska</t>
  </si>
  <si>
    <t>4</t>
  </si>
  <si>
    <t>64-308</t>
  </si>
  <si>
    <t>Jabłonna</t>
  </si>
  <si>
    <t>81452662</t>
  </si>
  <si>
    <t>590310600012072288</t>
  </si>
  <si>
    <t>Drzymałowo</t>
  </si>
  <si>
    <t>dz.179</t>
  </si>
  <si>
    <t>47935057</t>
  </si>
  <si>
    <t>590310600012072295</t>
  </si>
  <si>
    <t>Kolejowa</t>
  </si>
  <si>
    <t>66260352</t>
  </si>
  <si>
    <t>590310600012072240</t>
  </si>
  <si>
    <t>Tetmajera</t>
  </si>
  <si>
    <t>nr działki dz.1096</t>
  </si>
  <si>
    <t>70016578</t>
  </si>
  <si>
    <t>590310600027871197</t>
  </si>
  <si>
    <t>Składowisko Odpadów</t>
  </si>
  <si>
    <t>Goździn</t>
  </si>
  <si>
    <t>nr działki 310/1</t>
  </si>
  <si>
    <t>66245613</t>
  </si>
  <si>
    <t>590310600012397480</t>
  </si>
  <si>
    <t>Stacja Uzdatniania Wody</t>
  </si>
  <si>
    <t>Rataje</t>
  </si>
  <si>
    <t>nr działki 322</t>
  </si>
  <si>
    <t>62-073</t>
  </si>
  <si>
    <t>56198248</t>
  </si>
  <si>
    <t>590310600012072271</t>
  </si>
  <si>
    <t>WO-10021Przepompownia</t>
  </si>
  <si>
    <t>3 Maja</t>
  </si>
  <si>
    <t>62-068</t>
  </si>
  <si>
    <t>Rostarzewo</t>
  </si>
  <si>
    <t>C22a</t>
  </si>
  <si>
    <t>96777989</t>
  </si>
  <si>
    <t>590310600012072325</t>
  </si>
  <si>
    <t>WO-10022 Wodociąg-Hydrofornia</t>
  </si>
  <si>
    <t>96862076</t>
  </si>
  <si>
    <t>590310600012072301</t>
  </si>
  <si>
    <t>WO-10023 Wodociąg Rakoniewice</t>
  </si>
  <si>
    <t>Wygoda</t>
  </si>
  <si>
    <t>nr działki działka 61/1</t>
  </si>
  <si>
    <t>96860128</t>
  </si>
  <si>
    <t>590310600012072318</t>
  </si>
  <si>
    <t>WO-10025 Oczyszczalnia Ścieków</t>
  </si>
  <si>
    <t xml:space="preserve">Malinowa </t>
  </si>
  <si>
    <t>96799367</t>
  </si>
  <si>
    <t>590310600012072332</t>
  </si>
  <si>
    <t>WO-10534 Hala Sportowa</t>
  </si>
  <si>
    <t>96799482</t>
  </si>
  <si>
    <t>590310600000597816</t>
  </si>
  <si>
    <t>Wodociąg</t>
  </si>
  <si>
    <t>nr działki 1289/2</t>
  </si>
  <si>
    <t>37819908</t>
  </si>
  <si>
    <t>590310600012072233</t>
  </si>
  <si>
    <t>Lp.</t>
  </si>
  <si>
    <t>Załącznik nr 1 do SWZ - opis przedmiotu zamówienia</t>
  </si>
  <si>
    <t>Dane Nabywcy/Odbiorcy</t>
  </si>
  <si>
    <t>rozdzielona</t>
  </si>
  <si>
    <t>Okres obowiązywania umowy/ okres wypowiedzenia</t>
  </si>
  <si>
    <t>31.12.2021 r, nie wymaga wypowiedzenia</t>
  </si>
  <si>
    <t>suma</t>
  </si>
  <si>
    <t>1. 590310600012072301</t>
  </si>
  <si>
    <t>Rok</t>
  </si>
  <si>
    <t>Zużycie I strefa (kWh)</t>
  </si>
  <si>
    <t>Suma</t>
  </si>
  <si>
    <t>2.  590310600012072318</t>
  </si>
  <si>
    <t>1.  590310600012072301</t>
  </si>
  <si>
    <t>2020/2021</t>
  </si>
  <si>
    <t>do naszego bieżącego opz</t>
  </si>
  <si>
    <t>Zużycie II strefa (kWh)</t>
  </si>
  <si>
    <t>tylko rok 2018 miał wyższe zużycie.</t>
  </si>
  <si>
    <t xml:space="preserve">znaczna rozbieżność zużycia </t>
  </si>
  <si>
    <t>Zużycie  rok 2023 - suma (kWh) (wielkość planowana wg faktur)</t>
  </si>
  <si>
    <t>Planowane zużycie  na rok 2023 - strefa 2 (kWh) (wielkość planowana)</t>
  </si>
  <si>
    <t>Planowane zużycie  na rok 2023 - strefa 1 (kWh) (wielkość planowana)</t>
  </si>
  <si>
    <t>Zużycie  rok 2022 - suma (kWh) (wielkość planowana wg faktur)</t>
  </si>
  <si>
    <t>Planowane zużycie  na rok 2022 - strefa 2 (kWh) (wielkość planowana)</t>
  </si>
  <si>
    <t>Planowane zużycie  na rok 2022 - strefa 1 (kWh) (wielkość planowana)</t>
  </si>
  <si>
    <t>Podsumowanie wg grup taryfowych:</t>
  </si>
  <si>
    <t>Grupa tryfowa</t>
  </si>
  <si>
    <t xml:space="preserve">I strefa </t>
  </si>
  <si>
    <t>II strefa</t>
  </si>
  <si>
    <t>Zużycie energii elektrycznej (wielkość planowana) w trakcie trwania zamówienia</t>
  </si>
  <si>
    <t>Zwiększenie ilości energii planowanej do 15% (kWh)</t>
  </si>
  <si>
    <t>suma rok 2022-2023</t>
  </si>
  <si>
    <t>Zmniejszenia ilości energii planowanej do 30% (kWh)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</si>
</sst>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 Light"/>
      <family val="2"/>
    </font>
    <font>
      <sz val="10"/>
      <color indexed="10"/>
      <name val="Calibri Light"/>
      <family val="2"/>
    </font>
    <font>
      <sz val="9"/>
      <name val="Calibri Light"/>
      <family val="2"/>
    </font>
    <font>
      <b/>
      <sz val="9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Fill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A16">
      <selection activeCell="F25" sqref="F25"/>
    </sheetView>
  </sheetViews>
  <sheetFormatPr defaultColWidth="12.57421875" defaultRowHeight="12.75"/>
  <cols>
    <col min="1" max="1" width="5.140625" style="9" customWidth="1"/>
    <col min="2" max="2" width="35.140625" style="9" customWidth="1"/>
    <col min="3" max="3" width="16.28125" style="9" customWidth="1"/>
    <col min="4" max="4" width="9.8515625" style="9" customWidth="1"/>
    <col min="5" max="5" width="12.57421875" style="9" customWidth="1"/>
    <col min="6" max="6" width="15.140625" style="9" customWidth="1"/>
    <col min="7" max="7" width="15.421875" style="9" customWidth="1"/>
    <col min="8" max="8" width="12.140625" style="9" customWidth="1"/>
    <col min="9" max="12" width="12.57421875" style="9" customWidth="1"/>
    <col min="13" max="13" width="17.8515625" style="9" customWidth="1"/>
    <col min="14" max="14" width="18.00390625" style="9" customWidth="1"/>
    <col min="15" max="15" width="13.8515625" style="9" customWidth="1"/>
    <col min="16" max="16" width="28.421875" style="9" customWidth="1"/>
    <col min="17" max="19" width="12.57421875" style="9" customWidth="1"/>
    <col min="20" max="20" width="22.421875" style="9" customWidth="1"/>
    <col min="21" max="21" width="6.421875" style="9" hidden="1" customWidth="1"/>
    <col min="22" max="22" width="12.57421875" style="9" customWidth="1"/>
    <col min="23" max="23" width="15.28125" style="9" customWidth="1"/>
    <col min="24" max="24" width="10.421875" style="9" customWidth="1"/>
    <col min="25" max="25" width="9.57421875" style="9" customWidth="1"/>
    <col min="26" max="26" width="10.140625" style="9" customWidth="1"/>
    <col min="27" max="27" width="9.8515625" style="8" customWidth="1"/>
    <col min="28" max="28" width="9.57421875" style="8" customWidth="1"/>
    <col min="29" max="16384" width="12.57421875" style="9" customWidth="1"/>
  </cols>
  <sheetData>
    <row r="1" spans="1:29" ht="12">
      <c r="A1" s="20" t="s">
        <v>103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/>
    </row>
    <row r="2" spans="1:29" s="10" customFormat="1" ht="84">
      <c r="A2" s="10" t="s">
        <v>102</v>
      </c>
      <c r="B2" s="10" t="s">
        <v>104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2</v>
      </c>
      <c r="I2" s="10" t="s">
        <v>5</v>
      </c>
      <c r="J2" s="10" t="s">
        <v>6</v>
      </c>
      <c r="K2" s="10" t="s">
        <v>1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106</v>
      </c>
      <c r="Q2" s="10" t="s">
        <v>11</v>
      </c>
      <c r="R2" s="10" t="s">
        <v>12</v>
      </c>
      <c r="S2" s="10" t="s">
        <v>13</v>
      </c>
      <c r="T2" s="10" t="s">
        <v>14</v>
      </c>
      <c r="U2" s="10" t="s">
        <v>15</v>
      </c>
      <c r="V2" s="10" t="s">
        <v>16</v>
      </c>
      <c r="W2" s="10" t="s">
        <v>17</v>
      </c>
      <c r="X2" s="10" t="s">
        <v>125</v>
      </c>
      <c r="Y2" s="10" t="s">
        <v>124</v>
      </c>
      <c r="Z2" s="10" t="s">
        <v>123</v>
      </c>
      <c r="AA2" s="10" t="s">
        <v>122</v>
      </c>
      <c r="AB2" s="10" t="s">
        <v>121</v>
      </c>
      <c r="AC2" s="10" t="s">
        <v>120</v>
      </c>
    </row>
    <row r="3" spans="1:29" ht="12">
      <c r="A3" s="9">
        <v>1</v>
      </c>
      <c r="B3" s="11" t="s">
        <v>18</v>
      </c>
      <c r="C3" s="11" t="s">
        <v>19</v>
      </c>
      <c r="D3" s="11" t="s">
        <v>20</v>
      </c>
      <c r="E3" s="11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1" t="s">
        <v>26</v>
      </c>
      <c r="K3" s="11" t="s">
        <v>20</v>
      </c>
      <c r="L3" s="11" t="s">
        <v>21</v>
      </c>
      <c r="M3" s="11" t="s">
        <v>27</v>
      </c>
      <c r="N3" s="11" t="s">
        <v>28</v>
      </c>
      <c r="O3" s="9" t="s">
        <v>105</v>
      </c>
      <c r="P3" s="9" t="s">
        <v>107</v>
      </c>
      <c r="Q3" s="9" t="s">
        <v>29</v>
      </c>
      <c r="R3" s="9">
        <v>27</v>
      </c>
      <c r="S3" s="9" t="s">
        <v>30</v>
      </c>
      <c r="T3" s="9" t="s">
        <v>31</v>
      </c>
      <c r="V3" s="12">
        <v>44562</v>
      </c>
      <c r="W3" s="12">
        <v>45107</v>
      </c>
      <c r="X3" s="13">
        <v>626</v>
      </c>
      <c r="Y3" s="13">
        <v>2328</v>
      </c>
      <c r="Z3" s="14">
        <f>X3+Y3</f>
        <v>2954</v>
      </c>
      <c r="AA3" s="15">
        <f>INT(X3/2)</f>
        <v>313</v>
      </c>
      <c r="AB3" s="15">
        <f>INT(Y3/2)</f>
        <v>1164</v>
      </c>
      <c r="AC3" s="14">
        <f>AA3+AB3</f>
        <v>1477</v>
      </c>
    </row>
    <row r="4" spans="1:29" ht="12">
      <c r="A4" s="9">
        <v>2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32</v>
      </c>
      <c r="H4" s="11" t="s">
        <v>33</v>
      </c>
      <c r="I4" s="11" t="s">
        <v>24</v>
      </c>
      <c r="J4" s="11" t="s">
        <v>34</v>
      </c>
      <c r="K4" s="11" t="s">
        <v>20</v>
      </c>
      <c r="L4" s="11" t="s">
        <v>21</v>
      </c>
      <c r="M4" s="11" t="s">
        <v>27</v>
      </c>
      <c r="N4" s="11" t="s">
        <v>28</v>
      </c>
      <c r="O4" s="9" t="s">
        <v>105</v>
      </c>
      <c r="P4" s="9" t="s">
        <v>107</v>
      </c>
      <c r="Q4" s="9" t="s">
        <v>29</v>
      </c>
      <c r="R4" s="9">
        <v>7</v>
      </c>
      <c r="S4" s="9" t="s">
        <v>35</v>
      </c>
      <c r="T4" s="9" t="s">
        <v>36</v>
      </c>
      <c r="V4" s="12">
        <v>44562</v>
      </c>
      <c r="W4" s="12">
        <v>45107</v>
      </c>
      <c r="X4" s="13">
        <v>433</v>
      </c>
      <c r="Y4" s="13">
        <v>934</v>
      </c>
      <c r="Z4" s="14">
        <f aca="true" t="shared" si="0" ref="Z4:Z13">X4+Y4</f>
        <v>1367</v>
      </c>
      <c r="AA4" s="15">
        <f aca="true" t="shared" si="1" ref="AA4:AA18">INT(X4/2)</f>
        <v>216</v>
      </c>
      <c r="AB4" s="15">
        <f aca="true" t="shared" si="2" ref="AB4:AB18">INT(Y4/2)</f>
        <v>467</v>
      </c>
      <c r="AC4" s="14">
        <f aca="true" t="shared" si="3" ref="AC4:AC18">AA4+AB4</f>
        <v>683</v>
      </c>
    </row>
    <row r="5" spans="1:29" ht="12">
      <c r="A5" s="9">
        <v>3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37</v>
      </c>
      <c r="H5" s="11"/>
      <c r="I5" s="11" t="s">
        <v>38</v>
      </c>
      <c r="J5" s="11" t="s">
        <v>39</v>
      </c>
      <c r="K5" s="11" t="s">
        <v>20</v>
      </c>
      <c r="L5" s="11" t="s">
        <v>21</v>
      </c>
      <c r="M5" s="11" t="s">
        <v>27</v>
      </c>
      <c r="N5" s="11" t="s">
        <v>28</v>
      </c>
      <c r="O5" s="9" t="s">
        <v>105</v>
      </c>
      <c r="P5" s="9" t="s">
        <v>107</v>
      </c>
      <c r="Q5" s="9" t="s">
        <v>29</v>
      </c>
      <c r="R5" s="9">
        <v>27</v>
      </c>
      <c r="S5" s="9" t="s">
        <v>40</v>
      </c>
      <c r="T5" s="9" t="s">
        <v>41</v>
      </c>
      <c r="V5" s="12">
        <v>44562</v>
      </c>
      <c r="W5" s="12">
        <v>45107</v>
      </c>
      <c r="X5" s="13">
        <v>5520</v>
      </c>
      <c r="Y5" s="13">
        <v>12809</v>
      </c>
      <c r="Z5" s="14">
        <f t="shared" si="0"/>
        <v>18329</v>
      </c>
      <c r="AA5" s="15">
        <f t="shared" si="1"/>
        <v>2760</v>
      </c>
      <c r="AB5" s="15">
        <f t="shared" si="2"/>
        <v>6404</v>
      </c>
      <c r="AC5" s="14">
        <f t="shared" si="3"/>
        <v>9164</v>
      </c>
    </row>
    <row r="6" spans="1:29" ht="12">
      <c r="A6" s="9">
        <v>4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42</v>
      </c>
      <c r="H6" s="11" t="s">
        <v>24</v>
      </c>
      <c r="I6" s="11" t="s">
        <v>43</v>
      </c>
      <c r="J6" s="11" t="s">
        <v>44</v>
      </c>
      <c r="K6" s="11" t="s">
        <v>20</v>
      </c>
      <c r="L6" s="11" t="s">
        <v>21</v>
      </c>
      <c r="M6" s="11" t="s">
        <v>27</v>
      </c>
      <c r="N6" s="11" t="s">
        <v>28</v>
      </c>
      <c r="O6" s="9" t="s">
        <v>105</v>
      </c>
      <c r="P6" s="9" t="s">
        <v>107</v>
      </c>
      <c r="Q6" s="9" t="s">
        <v>29</v>
      </c>
      <c r="R6" s="9">
        <v>14</v>
      </c>
      <c r="S6" s="9" t="s">
        <v>45</v>
      </c>
      <c r="T6" s="9" t="s">
        <v>46</v>
      </c>
      <c r="V6" s="12">
        <v>44562</v>
      </c>
      <c r="W6" s="12">
        <v>45107</v>
      </c>
      <c r="X6" s="13">
        <v>1033</v>
      </c>
      <c r="Y6" s="13">
        <v>2639</v>
      </c>
      <c r="Z6" s="14">
        <f t="shared" si="0"/>
        <v>3672</v>
      </c>
      <c r="AA6" s="15">
        <f t="shared" si="1"/>
        <v>516</v>
      </c>
      <c r="AB6" s="15">
        <f t="shared" si="2"/>
        <v>1319</v>
      </c>
      <c r="AC6" s="14">
        <f t="shared" si="3"/>
        <v>1835</v>
      </c>
    </row>
    <row r="7" spans="1:29" ht="12">
      <c r="A7" s="9">
        <v>5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1" t="s">
        <v>47</v>
      </c>
      <c r="H7" s="11" t="s">
        <v>24</v>
      </c>
      <c r="I7" s="11" t="s">
        <v>48</v>
      </c>
      <c r="J7" s="11" t="s">
        <v>49</v>
      </c>
      <c r="K7" s="11" t="s">
        <v>50</v>
      </c>
      <c r="L7" s="11" t="s">
        <v>51</v>
      </c>
      <c r="M7" s="11" t="s">
        <v>27</v>
      </c>
      <c r="N7" s="11" t="s">
        <v>28</v>
      </c>
      <c r="O7" s="9" t="s">
        <v>105</v>
      </c>
      <c r="P7" s="9" t="s">
        <v>107</v>
      </c>
      <c r="Q7" s="9" t="s">
        <v>29</v>
      </c>
      <c r="R7" s="9">
        <v>3</v>
      </c>
      <c r="S7" s="9" t="s">
        <v>52</v>
      </c>
      <c r="T7" s="9" t="s">
        <v>53</v>
      </c>
      <c r="V7" s="12">
        <v>44562</v>
      </c>
      <c r="W7" s="12">
        <v>45107</v>
      </c>
      <c r="X7" s="13">
        <v>290</v>
      </c>
      <c r="Y7" s="13">
        <v>624</v>
      </c>
      <c r="Z7" s="14">
        <f t="shared" si="0"/>
        <v>914</v>
      </c>
      <c r="AA7" s="15">
        <f t="shared" si="1"/>
        <v>145</v>
      </c>
      <c r="AB7" s="15">
        <f t="shared" si="2"/>
        <v>312</v>
      </c>
      <c r="AC7" s="14">
        <f t="shared" si="3"/>
        <v>457</v>
      </c>
    </row>
    <row r="8" spans="1:29" ht="12">
      <c r="A8" s="9">
        <v>6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1" t="s">
        <v>47</v>
      </c>
      <c r="H8" s="11" t="s">
        <v>54</v>
      </c>
      <c r="I8" s="11" t="s">
        <v>24</v>
      </c>
      <c r="J8" s="11" t="s">
        <v>55</v>
      </c>
      <c r="K8" s="11" t="s">
        <v>20</v>
      </c>
      <c r="L8" s="11" t="s">
        <v>54</v>
      </c>
      <c r="M8" s="11" t="s">
        <v>27</v>
      </c>
      <c r="N8" s="11" t="s">
        <v>28</v>
      </c>
      <c r="O8" s="9" t="s">
        <v>105</v>
      </c>
      <c r="P8" s="9" t="s">
        <v>107</v>
      </c>
      <c r="Q8" s="9" t="s">
        <v>29</v>
      </c>
      <c r="R8" s="9">
        <v>9</v>
      </c>
      <c r="S8" s="9" t="s">
        <v>56</v>
      </c>
      <c r="T8" s="9" t="s">
        <v>57</v>
      </c>
      <c r="V8" s="12">
        <v>44562</v>
      </c>
      <c r="W8" s="12">
        <v>45107</v>
      </c>
      <c r="X8" s="13">
        <v>246</v>
      </c>
      <c r="Y8" s="13">
        <v>678</v>
      </c>
      <c r="Z8" s="14">
        <f t="shared" si="0"/>
        <v>924</v>
      </c>
      <c r="AA8" s="15">
        <f t="shared" si="1"/>
        <v>123</v>
      </c>
      <c r="AB8" s="15">
        <f t="shared" si="2"/>
        <v>339</v>
      </c>
      <c r="AC8" s="14">
        <f t="shared" si="3"/>
        <v>462</v>
      </c>
    </row>
    <row r="9" spans="1:29" ht="12">
      <c r="A9" s="9">
        <v>7</v>
      </c>
      <c r="B9" s="11" t="s">
        <v>18</v>
      </c>
      <c r="C9" s="11" t="s">
        <v>19</v>
      </c>
      <c r="D9" s="11" t="s">
        <v>20</v>
      </c>
      <c r="E9" s="11" t="s">
        <v>21</v>
      </c>
      <c r="F9" s="11" t="s">
        <v>22</v>
      </c>
      <c r="G9" s="11" t="s">
        <v>47</v>
      </c>
      <c r="H9" s="11" t="s">
        <v>24</v>
      </c>
      <c r="I9" s="11" t="s">
        <v>58</v>
      </c>
      <c r="J9" s="11" t="s">
        <v>24</v>
      </c>
      <c r="K9" s="11" t="s">
        <v>20</v>
      </c>
      <c r="L9" s="11" t="s">
        <v>21</v>
      </c>
      <c r="M9" s="11" t="s">
        <v>27</v>
      </c>
      <c r="N9" s="11" t="s">
        <v>28</v>
      </c>
      <c r="O9" s="9" t="s">
        <v>105</v>
      </c>
      <c r="P9" s="9" t="s">
        <v>107</v>
      </c>
      <c r="Q9" s="9" t="s">
        <v>29</v>
      </c>
      <c r="R9" s="9">
        <v>14</v>
      </c>
      <c r="S9" s="9" t="s">
        <v>59</v>
      </c>
      <c r="T9" s="9" t="s">
        <v>60</v>
      </c>
      <c r="V9" s="12">
        <v>44562</v>
      </c>
      <c r="W9" s="12">
        <v>45107</v>
      </c>
      <c r="X9" s="13">
        <v>694</v>
      </c>
      <c r="Y9" s="13">
        <v>1683</v>
      </c>
      <c r="Z9" s="14">
        <f t="shared" si="0"/>
        <v>2377</v>
      </c>
      <c r="AA9" s="15">
        <f t="shared" si="1"/>
        <v>347</v>
      </c>
      <c r="AB9" s="15">
        <f t="shared" si="2"/>
        <v>841</v>
      </c>
      <c r="AC9" s="14">
        <f t="shared" si="3"/>
        <v>1188</v>
      </c>
    </row>
    <row r="10" spans="1:29" ht="12">
      <c r="A10" s="9">
        <v>8</v>
      </c>
      <c r="B10" s="11" t="s">
        <v>18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47</v>
      </c>
      <c r="H10" s="11" t="s">
        <v>24</v>
      </c>
      <c r="I10" s="11" t="s">
        <v>61</v>
      </c>
      <c r="J10" s="11" t="s">
        <v>62</v>
      </c>
      <c r="K10" s="11" t="s">
        <v>20</v>
      </c>
      <c r="L10" s="11" t="s">
        <v>21</v>
      </c>
      <c r="M10" s="11" t="s">
        <v>27</v>
      </c>
      <c r="N10" s="11" t="s">
        <v>28</v>
      </c>
      <c r="O10" s="9" t="s">
        <v>105</v>
      </c>
      <c r="P10" s="9" t="s">
        <v>107</v>
      </c>
      <c r="Q10" s="9" t="s">
        <v>29</v>
      </c>
      <c r="R10" s="9">
        <v>11</v>
      </c>
      <c r="S10" s="9" t="s">
        <v>63</v>
      </c>
      <c r="T10" s="9" t="s">
        <v>64</v>
      </c>
      <c r="V10" s="12">
        <v>44562</v>
      </c>
      <c r="W10" s="12">
        <v>45107</v>
      </c>
      <c r="X10" s="13">
        <v>191</v>
      </c>
      <c r="Y10" s="13">
        <v>540</v>
      </c>
      <c r="Z10" s="14">
        <f t="shared" si="0"/>
        <v>731</v>
      </c>
      <c r="AA10" s="15">
        <f t="shared" si="1"/>
        <v>95</v>
      </c>
      <c r="AB10" s="15">
        <f t="shared" si="2"/>
        <v>270</v>
      </c>
      <c r="AC10" s="14">
        <f t="shared" si="3"/>
        <v>365</v>
      </c>
    </row>
    <row r="11" spans="1:29" ht="12">
      <c r="A11" s="9">
        <v>9</v>
      </c>
      <c r="B11" s="11" t="s">
        <v>18</v>
      </c>
      <c r="C11" s="11" t="s">
        <v>19</v>
      </c>
      <c r="D11" s="11" t="s">
        <v>20</v>
      </c>
      <c r="E11" s="11" t="s">
        <v>21</v>
      </c>
      <c r="F11" s="11" t="s">
        <v>22</v>
      </c>
      <c r="G11" s="11" t="s">
        <v>65</v>
      </c>
      <c r="H11" s="11" t="s">
        <v>66</v>
      </c>
      <c r="I11" s="11" t="s">
        <v>24</v>
      </c>
      <c r="J11" s="11" t="s">
        <v>67</v>
      </c>
      <c r="K11" s="11" t="s">
        <v>20</v>
      </c>
      <c r="L11" s="11" t="s">
        <v>66</v>
      </c>
      <c r="M11" s="11" t="s">
        <v>27</v>
      </c>
      <c r="N11" s="11" t="s">
        <v>28</v>
      </c>
      <c r="O11" s="9" t="s">
        <v>105</v>
      </c>
      <c r="P11" s="9" t="s">
        <v>107</v>
      </c>
      <c r="Q11" s="9" t="s">
        <v>29</v>
      </c>
      <c r="R11" s="9">
        <v>14</v>
      </c>
      <c r="S11" s="9" t="s">
        <v>68</v>
      </c>
      <c r="T11" s="9" t="s">
        <v>69</v>
      </c>
      <c r="V11" s="12">
        <v>44562</v>
      </c>
      <c r="W11" s="12">
        <v>45107</v>
      </c>
      <c r="X11" s="13">
        <v>1000</v>
      </c>
      <c r="Y11" s="13">
        <v>3666</v>
      </c>
      <c r="Z11" s="14">
        <f t="shared" si="0"/>
        <v>4666</v>
      </c>
      <c r="AA11" s="15">
        <f t="shared" si="1"/>
        <v>500</v>
      </c>
      <c r="AB11" s="15">
        <f t="shared" si="2"/>
        <v>1833</v>
      </c>
      <c r="AC11" s="14">
        <f t="shared" si="3"/>
        <v>2333</v>
      </c>
    </row>
    <row r="12" spans="1:29" ht="12">
      <c r="A12" s="9">
        <v>10</v>
      </c>
      <c r="B12" s="11" t="s">
        <v>18</v>
      </c>
      <c r="C12" s="11" t="s">
        <v>19</v>
      </c>
      <c r="D12" s="11" t="s">
        <v>20</v>
      </c>
      <c r="E12" s="11" t="s">
        <v>21</v>
      </c>
      <c r="F12" s="11" t="s">
        <v>22</v>
      </c>
      <c r="G12" s="11" t="s">
        <v>70</v>
      </c>
      <c r="H12" s="11" t="s">
        <v>71</v>
      </c>
      <c r="I12" s="11" t="s">
        <v>24</v>
      </c>
      <c r="J12" s="11" t="s">
        <v>72</v>
      </c>
      <c r="K12" s="11" t="s">
        <v>73</v>
      </c>
      <c r="L12" s="11" t="s">
        <v>71</v>
      </c>
      <c r="M12" s="11" t="s">
        <v>27</v>
      </c>
      <c r="N12" s="11" t="s">
        <v>28</v>
      </c>
      <c r="O12" s="9" t="s">
        <v>105</v>
      </c>
      <c r="P12" s="9" t="s">
        <v>107</v>
      </c>
      <c r="Q12" s="9" t="s">
        <v>29</v>
      </c>
      <c r="R12" s="9">
        <v>27</v>
      </c>
      <c r="S12" s="9" t="s">
        <v>74</v>
      </c>
      <c r="T12" s="9" t="s">
        <v>75</v>
      </c>
      <c r="V12" s="12">
        <v>44562</v>
      </c>
      <c r="W12" s="12">
        <v>45107</v>
      </c>
      <c r="X12" s="13">
        <v>4493</v>
      </c>
      <c r="Y12" s="13">
        <v>12535</v>
      </c>
      <c r="Z12" s="14">
        <f t="shared" si="0"/>
        <v>17028</v>
      </c>
      <c r="AA12" s="15">
        <f t="shared" si="1"/>
        <v>2246</v>
      </c>
      <c r="AB12" s="15">
        <f t="shared" si="2"/>
        <v>6267</v>
      </c>
      <c r="AC12" s="14">
        <f t="shared" si="3"/>
        <v>8513</v>
      </c>
    </row>
    <row r="13" spans="1:29" ht="12">
      <c r="A13" s="9">
        <v>11</v>
      </c>
      <c r="B13" s="11" t="s">
        <v>18</v>
      </c>
      <c r="C13" s="11" t="s">
        <v>19</v>
      </c>
      <c r="D13" s="11" t="s">
        <v>20</v>
      </c>
      <c r="E13" s="11" t="s">
        <v>21</v>
      </c>
      <c r="F13" s="11" t="s">
        <v>22</v>
      </c>
      <c r="G13" s="11" t="s">
        <v>76</v>
      </c>
      <c r="H13" s="11" t="s">
        <v>24</v>
      </c>
      <c r="I13" s="11" t="s">
        <v>77</v>
      </c>
      <c r="J13" s="11" t="s">
        <v>24</v>
      </c>
      <c r="K13" s="11" t="s">
        <v>78</v>
      </c>
      <c r="L13" s="11" t="s">
        <v>79</v>
      </c>
      <c r="M13" s="11" t="s">
        <v>27</v>
      </c>
      <c r="N13" s="11" t="s">
        <v>28</v>
      </c>
      <c r="O13" s="9" t="s">
        <v>105</v>
      </c>
      <c r="P13" s="9" t="s">
        <v>107</v>
      </c>
      <c r="Q13" s="9" t="s">
        <v>80</v>
      </c>
      <c r="R13" s="9">
        <v>55</v>
      </c>
      <c r="S13" s="9" t="s">
        <v>81</v>
      </c>
      <c r="T13" s="9" t="s">
        <v>82</v>
      </c>
      <c r="V13" s="12">
        <v>44562</v>
      </c>
      <c r="W13" s="12">
        <v>45107</v>
      </c>
      <c r="X13" s="13">
        <v>29911</v>
      </c>
      <c r="Y13" s="13">
        <v>67794</v>
      </c>
      <c r="Z13" s="14">
        <f t="shared" si="0"/>
        <v>97705</v>
      </c>
      <c r="AA13" s="15">
        <f t="shared" si="1"/>
        <v>14955</v>
      </c>
      <c r="AB13" s="15">
        <f t="shared" si="2"/>
        <v>33897</v>
      </c>
      <c r="AC13" s="14">
        <f t="shared" si="3"/>
        <v>48852</v>
      </c>
    </row>
    <row r="14" spans="1:29" ht="12">
      <c r="A14" s="9">
        <v>12</v>
      </c>
      <c r="B14" s="11" t="s">
        <v>18</v>
      </c>
      <c r="C14" s="11" t="s">
        <v>19</v>
      </c>
      <c r="D14" s="11" t="s">
        <v>20</v>
      </c>
      <c r="E14" s="11" t="s">
        <v>21</v>
      </c>
      <c r="F14" s="11" t="s">
        <v>22</v>
      </c>
      <c r="G14" s="11" t="s">
        <v>83</v>
      </c>
      <c r="H14" s="11" t="s">
        <v>33</v>
      </c>
      <c r="I14" s="11" t="s">
        <v>24</v>
      </c>
      <c r="J14" s="11" t="s">
        <v>24</v>
      </c>
      <c r="K14" s="11" t="s">
        <v>20</v>
      </c>
      <c r="L14" s="11" t="s">
        <v>33</v>
      </c>
      <c r="M14" s="11" t="s">
        <v>27</v>
      </c>
      <c r="N14" s="11" t="s">
        <v>28</v>
      </c>
      <c r="O14" s="9" t="s">
        <v>105</v>
      </c>
      <c r="P14" s="9" t="s">
        <v>107</v>
      </c>
      <c r="Q14" s="9" t="s">
        <v>80</v>
      </c>
      <c r="R14" s="9">
        <v>41</v>
      </c>
      <c r="S14" s="9" t="s">
        <v>84</v>
      </c>
      <c r="T14" s="9" t="s">
        <v>85</v>
      </c>
      <c r="V14" s="12">
        <v>44562</v>
      </c>
      <c r="W14" s="12">
        <v>45107</v>
      </c>
      <c r="X14" s="13">
        <v>33350</v>
      </c>
      <c r="Y14" s="13">
        <v>81650</v>
      </c>
      <c r="Z14" s="14">
        <f>X14+Y14</f>
        <v>115000</v>
      </c>
      <c r="AA14" s="15">
        <f t="shared" si="1"/>
        <v>16675</v>
      </c>
      <c r="AB14" s="15">
        <f t="shared" si="2"/>
        <v>40825</v>
      </c>
      <c r="AC14" s="14">
        <f t="shared" si="3"/>
        <v>57500</v>
      </c>
    </row>
    <row r="15" spans="1:29" ht="12">
      <c r="A15" s="9">
        <v>13</v>
      </c>
      <c r="B15" s="11" t="s">
        <v>18</v>
      </c>
      <c r="C15" s="11" t="s">
        <v>19</v>
      </c>
      <c r="D15" s="11" t="s">
        <v>20</v>
      </c>
      <c r="E15" s="11" t="s">
        <v>21</v>
      </c>
      <c r="F15" s="11" t="s">
        <v>22</v>
      </c>
      <c r="G15" s="11" t="s">
        <v>86</v>
      </c>
      <c r="H15" s="11" t="s">
        <v>24</v>
      </c>
      <c r="I15" s="11" t="s">
        <v>87</v>
      </c>
      <c r="J15" s="11" t="s">
        <v>88</v>
      </c>
      <c r="K15" s="11" t="s">
        <v>20</v>
      </c>
      <c r="L15" s="11" t="s">
        <v>21</v>
      </c>
      <c r="M15" s="11" t="s">
        <v>27</v>
      </c>
      <c r="N15" s="11" t="s">
        <v>28</v>
      </c>
      <c r="O15" s="9" t="s">
        <v>105</v>
      </c>
      <c r="P15" s="9" t="s">
        <v>107</v>
      </c>
      <c r="Q15" s="9" t="s">
        <v>80</v>
      </c>
      <c r="R15" s="9">
        <v>45</v>
      </c>
      <c r="S15" s="9" t="s">
        <v>89</v>
      </c>
      <c r="T15" s="9" t="s">
        <v>90</v>
      </c>
      <c r="V15" s="12">
        <v>44562</v>
      </c>
      <c r="W15" s="12">
        <v>45107</v>
      </c>
      <c r="X15" s="13">
        <v>47520</v>
      </c>
      <c r="Y15" s="13">
        <v>92480</v>
      </c>
      <c r="Z15" s="14">
        <f>X15+Y15</f>
        <v>140000</v>
      </c>
      <c r="AA15" s="15">
        <f t="shared" si="1"/>
        <v>23760</v>
      </c>
      <c r="AB15" s="15">
        <f t="shared" si="2"/>
        <v>46240</v>
      </c>
      <c r="AC15" s="14">
        <f t="shared" si="3"/>
        <v>70000</v>
      </c>
    </row>
    <row r="16" spans="1:29" ht="12">
      <c r="A16" s="9">
        <v>14</v>
      </c>
      <c r="B16" s="11" t="s">
        <v>18</v>
      </c>
      <c r="C16" s="11" t="s">
        <v>19</v>
      </c>
      <c r="D16" s="11" t="s">
        <v>20</v>
      </c>
      <c r="E16" s="11" t="s">
        <v>21</v>
      </c>
      <c r="F16" s="11" t="s">
        <v>22</v>
      </c>
      <c r="G16" s="11" t="s">
        <v>91</v>
      </c>
      <c r="H16" s="11" t="s">
        <v>24</v>
      </c>
      <c r="I16" s="11" t="s">
        <v>92</v>
      </c>
      <c r="J16" s="11" t="s">
        <v>26</v>
      </c>
      <c r="K16" s="11" t="s">
        <v>20</v>
      </c>
      <c r="L16" s="11" t="s">
        <v>21</v>
      </c>
      <c r="M16" s="11" t="s">
        <v>27</v>
      </c>
      <c r="N16" s="11" t="s">
        <v>28</v>
      </c>
      <c r="O16" s="9" t="s">
        <v>105</v>
      </c>
      <c r="P16" s="9" t="s">
        <v>107</v>
      </c>
      <c r="Q16" s="9" t="s">
        <v>80</v>
      </c>
      <c r="R16" s="9">
        <v>130</v>
      </c>
      <c r="S16" s="9" t="s">
        <v>93</v>
      </c>
      <c r="T16" s="9" t="s">
        <v>94</v>
      </c>
      <c r="V16" s="12">
        <v>44562</v>
      </c>
      <c r="W16" s="12">
        <v>45107</v>
      </c>
      <c r="X16" s="13">
        <v>86289</v>
      </c>
      <c r="Y16" s="13">
        <v>253399</v>
      </c>
      <c r="Z16" s="14">
        <f>X16+Y16</f>
        <v>339688</v>
      </c>
      <c r="AA16" s="15">
        <f t="shared" si="1"/>
        <v>43144</v>
      </c>
      <c r="AB16" s="15">
        <f t="shared" si="2"/>
        <v>126699</v>
      </c>
      <c r="AC16" s="14">
        <f t="shared" si="3"/>
        <v>169843</v>
      </c>
    </row>
    <row r="17" spans="1:29" ht="12">
      <c r="A17" s="9">
        <v>15</v>
      </c>
      <c r="B17" s="11" t="s">
        <v>18</v>
      </c>
      <c r="C17" s="11" t="s">
        <v>19</v>
      </c>
      <c r="D17" s="11" t="s">
        <v>20</v>
      </c>
      <c r="E17" s="11" t="s">
        <v>21</v>
      </c>
      <c r="F17" s="11" t="s">
        <v>22</v>
      </c>
      <c r="G17" s="11" t="s">
        <v>95</v>
      </c>
      <c r="H17" s="11" t="s">
        <v>24</v>
      </c>
      <c r="I17" s="11" t="s">
        <v>48</v>
      </c>
      <c r="J17" s="11" t="s">
        <v>24</v>
      </c>
      <c r="K17" s="11" t="s">
        <v>20</v>
      </c>
      <c r="L17" s="11" t="s">
        <v>21</v>
      </c>
      <c r="M17" s="11" t="s">
        <v>27</v>
      </c>
      <c r="N17" s="11" t="s">
        <v>28</v>
      </c>
      <c r="O17" s="9" t="s">
        <v>105</v>
      </c>
      <c r="P17" s="9" t="s">
        <v>107</v>
      </c>
      <c r="Q17" s="9" t="s">
        <v>80</v>
      </c>
      <c r="R17" s="9">
        <v>80</v>
      </c>
      <c r="S17" s="9" t="s">
        <v>96</v>
      </c>
      <c r="T17" s="9" t="s">
        <v>97</v>
      </c>
      <c r="V17" s="12">
        <v>44562</v>
      </c>
      <c r="W17" s="12">
        <v>45107</v>
      </c>
      <c r="X17" s="13">
        <v>46200</v>
      </c>
      <c r="Y17" s="13">
        <v>93800</v>
      </c>
      <c r="Z17" s="14">
        <f>X17+Y17</f>
        <v>140000</v>
      </c>
      <c r="AA17" s="15">
        <f t="shared" si="1"/>
        <v>23100</v>
      </c>
      <c r="AB17" s="15">
        <f t="shared" si="2"/>
        <v>46900</v>
      </c>
      <c r="AC17" s="14">
        <f t="shared" si="3"/>
        <v>70000</v>
      </c>
    </row>
    <row r="18" spans="1:29" ht="12">
      <c r="A18" s="9">
        <v>16</v>
      </c>
      <c r="B18" s="11" t="s">
        <v>18</v>
      </c>
      <c r="C18" s="11" t="s">
        <v>19</v>
      </c>
      <c r="D18" s="11" t="s">
        <v>20</v>
      </c>
      <c r="E18" s="11" t="s">
        <v>21</v>
      </c>
      <c r="F18" s="11" t="s">
        <v>22</v>
      </c>
      <c r="G18" s="11" t="s">
        <v>98</v>
      </c>
      <c r="H18" s="11" t="s">
        <v>51</v>
      </c>
      <c r="I18" s="11" t="s">
        <v>24</v>
      </c>
      <c r="J18" s="11" t="s">
        <v>99</v>
      </c>
      <c r="K18" s="11" t="s">
        <v>50</v>
      </c>
      <c r="L18" s="11" t="s">
        <v>51</v>
      </c>
      <c r="M18" s="11" t="s">
        <v>27</v>
      </c>
      <c r="N18" s="11" t="s">
        <v>28</v>
      </c>
      <c r="O18" s="9" t="s">
        <v>105</v>
      </c>
      <c r="P18" s="9" t="s">
        <v>107</v>
      </c>
      <c r="Q18" s="9" t="s">
        <v>29</v>
      </c>
      <c r="R18" s="9">
        <v>27</v>
      </c>
      <c r="S18" s="9" t="s">
        <v>100</v>
      </c>
      <c r="T18" s="9" t="s">
        <v>101</v>
      </c>
      <c r="V18" s="12">
        <v>44562</v>
      </c>
      <c r="W18" s="12">
        <v>45107</v>
      </c>
      <c r="X18" s="13">
        <v>25786</v>
      </c>
      <c r="Y18" s="13">
        <v>63863</v>
      </c>
      <c r="Z18" s="14">
        <f>X18+Y18</f>
        <v>89649</v>
      </c>
      <c r="AA18" s="15">
        <f t="shared" si="1"/>
        <v>12893</v>
      </c>
      <c r="AB18" s="15">
        <f t="shared" si="2"/>
        <v>31931</v>
      </c>
      <c r="AC18" s="14">
        <f t="shared" si="3"/>
        <v>44824</v>
      </c>
    </row>
    <row r="19" spans="23:29" ht="12">
      <c r="W19" s="16" t="s">
        <v>108</v>
      </c>
      <c r="X19" s="17">
        <f aca="true" t="shared" si="4" ref="X19:AC19">SUM(X3:X18)</f>
        <v>283582</v>
      </c>
      <c r="Y19" s="17">
        <f t="shared" si="4"/>
        <v>691422</v>
      </c>
      <c r="Z19" s="18">
        <f t="shared" si="4"/>
        <v>975004</v>
      </c>
      <c r="AA19" s="18">
        <f t="shared" si="4"/>
        <v>141788</v>
      </c>
      <c r="AB19" s="18">
        <f t="shared" si="4"/>
        <v>345708</v>
      </c>
      <c r="AC19" s="18">
        <f t="shared" si="4"/>
        <v>487496</v>
      </c>
    </row>
    <row r="20" spans="23:29" ht="12">
      <c r="W20" s="16" t="s">
        <v>132</v>
      </c>
      <c r="X20" s="25">
        <f>Z19+AC19</f>
        <v>1462500</v>
      </c>
      <c r="Y20" s="26"/>
      <c r="Z20" s="26"/>
      <c r="AA20" s="26"/>
      <c r="AB20" s="26"/>
      <c r="AC20" s="27"/>
    </row>
    <row r="22" ht="12">
      <c r="B22" s="9" t="s">
        <v>126</v>
      </c>
    </row>
    <row r="23" spans="2:7" ht="22.5" customHeight="1">
      <c r="B23" s="24" t="s">
        <v>127</v>
      </c>
      <c r="C23" s="23" t="s">
        <v>130</v>
      </c>
      <c r="D23" s="23"/>
      <c r="E23" s="23"/>
      <c r="F23" s="23" t="s">
        <v>131</v>
      </c>
      <c r="G23" s="23" t="s">
        <v>133</v>
      </c>
    </row>
    <row r="24" spans="2:7" ht="26.25" customHeight="1">
      <c r="B24" s="24"/>
      <c r="C24" s="9" t="s">
        <v>128</v>
      </c>
      <c r="D24" s="9" t="s">
        <v>129</v>
      </c>
      <c r="E24" s="9" t="s">
        <v>112</v>
      </c>
      <c r="F24" s="23"/>
      <c r="G24" s="23"/>
    </row>
    <row r="25" spans="2:7" ht="12">
      <c r="B25" s="9" t="s">
        <v>29</v>
      </c>
      <c r="C25" s="19">
        <v>60466</v>
      </c>
      <c r="D25" s="19">
        <v>153446</v>
      </c>
      <c r="E25" s="19">
        <f>C25+D25</f>
        <v>213912</v>
      </c>
      <c r="F25" s="19">
        <f>ROUND(E25*0.15,0)</f>
        <v>32087</v>
      </c>
      <c r="G25" s="19">
        <f>ROUND(E25*0.3,0)</f>
        <v>64174</v>
      </c>
    </row>
    <row r="26" spans="2:7" ht="12">
      <c r="B26" s="9" t="s">
        <v>80</v>
      </c>
      <c r="C26" s="19">
        <v>364904</v>
      </c>
      <c r="D26" s="19">
        <v>883684</v>
      </c>
      <c r="E26" s="19">
        <f>C26+D26</f>
        <v>1248588</v>
      </c>
      <c r="F26" s="19">
        <f>ROUND(E26*0.15,0)</f>
        <v>187288</v>
      </c>
      <c r="G26" s="19">
        <f>ROUND(E26*0.3,0)</f>
        <v>374576</v>
      </c>
    </row>
    <row r="27" spans="2:7" ht="12">
      <c r="B27" s="9" t="s">
        <v>108</v>
      </c>
      <c r="C27" s="19">
        <f>SUBTOTAL(9,C25:C26)</f>
        <v>425370</v>
      </c>
      <c r="D27" s="19">
        <f>SUBTOTAL(9,D25:D26)</f>
        <v>1037130</v>
      </c>
      <c r="E27" s="19">
        <f>SUBTOTAL(9,E25:E26)</f>
        <v>1462500</v>
      </c>
      <c r="F27" s="19">
        <f>SUBTOTAL(9,F25:F26)</f>
        <v>219375</v>
      </c>
      <c r="G27" s="19">
        <f>SUBTOTAL(9,G25:G26)</f>
        <v>438750</v>
      </c>
    </row>
  </sheetData>
  <sheetProtection/>
  <autoFilter ref="A2:AC19"/>
  <mergeCells count="6">
    <mergeCell ref="A1:AC1"/>
    <mergeCell ref="C23:E23"/>
    <mergeCell ref="B23:B24"/>
    <mergeCell ref="F23:F24"/>
    <mergeCell ref="G23:G24"/>
    <mergeCell ref="X20:AC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26.57421875" style="1" customWidth="1"/>
    <col min="2" max="2" width="11.421875" style="1" customWidth="1"/>
    <col min="3" max="3" width="11.28125" style="1" customWidth="1"/>
    <col min="4" max="4" width="14.00390625" style="1" customWidth="1"/>
    <col min="5" max="6" width="8.7109375" style="1" customWidth="1"/>
    <col min="7" max="7" width="20.421875" style="1" customWidth="1"/>
    <col min="8" max="16384" width="8.7109375" style="1" customWidth="1"/>
  </cols>
  <sheetData>
    <row r="2" spans="1:7" ht="12.75">
      <c r="A2" s="2" t="s">
        <v>83</v>
      </c>
      <c r="B2" s="2" t="s">
        <v>33</v>
      </c>
      <c r="C2" s="2" t="s">
        <v>24</v>
      </c>
      <c r="D2" s="2" t="s">
        <v>24</v>
      </c>
      <c r="E2" s="2" t="s">
        <v>20</v>
      </c>
      <c r="F2" s="2" t="s">
        <v>33</v>
      </c>
      <c r="G2" s="3" t="s">
        <v>114</v>
      </c>
    </row>
    <row r="3" spans="1:7" ht="12.75">
      <c r="A3" s="2" t="s">
        <v>86</v>
      </c>
      <c r="B3" s="2" t="s">
        <v>24</v>
      </c>
      <c r="C3" s="2" t="s">
        <v>87</v>
      </c>
      <c r="D3" s="2" t="s">
        <v>88</v>
      </c>
      <c r="E3" s="2" t="s">
        <v>20</v>
      </c>
      <c r="F3" s="2" t="s">
        <v>21</v>
      </c>
      <c r="G3" s="3" t="s">
        <v>113</v>
      </c>
    </row>
    <row r="5" ht="12.75">
      <c r="A5" s="1" t="s">
        <v>109</v>
      </c>
    </row>
    <row r="7" spans="1:4" ht="25.5">
      <c r="A7" s="6" t="s">
        <v>110</v>
      </c>
      <c r="B7" s="6" t="s">
        <v>111</v>
      </c>
      <c r="C7" s="6" t="s">
        <v>117</v>
      </c>
      <c r="D7" s="6" t="s">
        <v>112</v>
      </c>
    </row>
    <row r="8" spans="1:4" ht="12.75">
      <c r="A8" s="3">
        <v>2017</v>
      </c>
      <c r="B8" s="3">
        <v>59387</v>
      </c>
      <c r="C8" s="3">
        <v>55782</v>
      </c>
      <c r="D8" s="3">
        <f>B8+C8</f>
        <v>115169</v>
      </c>
    </row>
    <row r="9" spans="1:5" ht="12.75">
      <c r="A9" s="3">
        <v>2018</v>
      </c>
      <c r="B9" s="3">
        <v>36255</v>
      </c>
      <c r="C9" s="3">
        <v>94787</v>
      </c>
      <c r="D9" s="4">
        <f>B9+C9</f>
        <v>131042</v>
      </c>
      <c r="E9" s="1" t="s">
        <v>118</v>
      </c>
    </row>
    <row r="10" spans="1:4" ht="12.75">
      <c r="A10" s="3">
        <v>2019</v>
      </c>
      <c r="B10" s="3">
        <v>33136</v>
      </c>
      <c r="C10" s="3">
        <v>86475</v>
      </c>
      <c r="D10" s="3">
        <f>B10+C10</f>
        <v>119611</v>
      </c>
    </row>
    <row r="11" spans="1:4" ht="12.75">
      <c r="A11" s="3">
        <v>2020</v>
      </c>
      <c r="B11" s="3">
        <v>31570</v>
      </c>
      <c r="C11" s="3">
        <v>81573</v>
      </c>
      <c r="D11" s="3">
        <f>B11+C11</f>
        <v>113143</v>
      </c>
    </row>
    <row r="12" spans="1:7" ht="12.75">
      <c r="A12" s="7" t="s">
        <v>115</v>
      </c>
      <c r="B12" s="3">
        <v>30735</v>
      </c>
      <c r="C12" s="3">
        <v>77065</v>
      </c>
      <c r="D12" s="4">
        <f>B12+C12</f>
        <v>107800</v>
      </c>
      <c r="E12" s="1" t="s">
        <v>116</v>
      </c>
      <c r="G12" s="1">
        <v>115000</v>
      </c>
    </row>
    <row r="14" ht="12.75">
      <c r="A14" s="3" t="s">
        <v>113</v>
      </c>
    </row>
    <row r="16" spans="1:4" ht="25.5">
      <c r="A16" s="6" t="s">
        <v>110</v>
      </c>
      <c r="B16" s="6" t="s">
        <v>111</v>
      </c>
      <c r="C16" s="6" t="s">
        <v>117</v>
      </c>
      <c r="D16" s="6" t="s">
        <v>112</v>
      </c>
    </row>
    <row r="17" spans="1:4" ht="12.75">
      <c r="A17" s="3">
        <v>2017</v>
      </c>
      <c r="B17" s="3">
        <v>96337</v>
      </c>
      <c r="C17" s="3">
        <v>112891</v>
      </c>
      <c r="D17" s="3">
        <f>B17+C17</f>
        <v>209228</v>
      </c>
    </row>
    <row r="18" spans="1:5" ht="12.75">
      <c r="A18" s="3">
        <v>2018</v>
      </c>
      <c r="B18" s="3">
        <v>58564</v>
      </c>
      <c r="C18" s="3">
        <v>158633</v>
      </c>
      <c r="D18" s="4">
        <f>B18+C18</f>
        <v>217197</v>
      </c>
      <c r="E18" s="1" t="s">
        <v>119</v>
      </c>
    </row>
    <row r="19" spans="1:4" ht="12.75">
      <c r="A19" s="3">
        <v>2019</v>
      </c>
      <c r="B19" s="3">
        <v>48929</v>
      </c>
      <c r="C19" s="3">
        <v>138919</v>
      </c>
      <c r="D19" s="3">
        <f>B19+C19</f>
        <v>187848</v>
      </c>
    </row>
    <row r="20" spans="1:7" ht="12.75">
      <c r="A20" s="3">
        <v>2020</v>
      </c>
      <c r="B20" s="3">
        <v>32559</v>
      </c>
      <c r="C20" s="3">
        <v>81273</v>
      </c>
      <c r="D20" s="3">
        <f>B20+C20</f>
        <v>113832</v>
      </c>
      <c r="G20" s="1">
        <v>140000</v>
      </c>
    </row>
    <row r="21" spans="1:5" ht="12.75">
      <c r="A21" s="7" t="s">
        <v>115</v>
      </c>
      <c r="B21" s="5">
        <v>26390</v>
      </c>
      <c r="C21" s="5">
        <v>54441</v>
      </c>
      <c r="D21" s="4">
        <f>B21+C21</f>
        <v>80831</v>
      </c>
      <c r="E21" s="1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Enmedia</dc:creator>
  <cp:keywords/>
  <dc:description/>
  <cp:lastModifiedBy>Admin</cp:lastModifiedBy>
  <dcterms:created xsi:type="dcterms:W3CDTF">2021-08-17T14:03:33Z</dcterms:created>
  <dcterms:modified xsi:type="dcterms:W3CDTF">2021-09-15T05:13:59Z</dcterms:modified>
  <cp:category/>
  <cp:version/>
  <cp:contentType/>
  <cp:contentStatus/>
</cp:coreProperties>
</file>