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activeTab="4"/>
  </bookViews>
  <sheets>
    <sheet name="Formularz cenowy cz.1" sheetId="5" r:id="rId1"/>
    <sheet name="Formularz cenowy cz.2" sheetId="6" r:id="rId2"/>
    <sheet name="Formularz cenowy cz.3" sheetId="7" r:id="rId3"/>
    <sheet name="Formularz cenowy cz.4" sheetId="9" r:id="rId4"/>
    <sheet name="oferta cenowa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5" l="1"/>
  <c r="O17" i="5"/>
  <c r="N17" i="5"/>
  <c r="Q17" i="5" s="1"/>
  <c r="N5" i="5"/>
  <c r="O5" i="5" s="1"/>
  <c r="N30" i="6"/>
  <c r="M30" i="6"/>
  <c r="L30" i="6"/>
  <c r="L5" i="7"/>
  <c r="L4" i="7"/>
  <c r="K5" i="7"/>
  <c r="K4" i="7"/>
  <c r="J16" i="9"/>
  <c r="J15" i="9"/>
  <c r="J14" i="9"/>
  <c r="J13" i="9"/>
  <c r="J12" i="9"/>
  <c r="J11" i="9"/>
  <c r="J10" i="9"/>
  <c r="J9" i="9"/>
  <c r="J8" i="9"/>
  <c r="J7" i="9"/>
  <c r="Q5" i="5" l="1"/>
  <c r="P5" i="5"/>
  <c r="M5" i="7"/>
  <c r="J21" i="9"/>
  <c r="K21" i="9" s="1"/>
  <c r="J20" i="9"/>
  <c r="L20" i="9" s="1"/>
  <c r="J19" i="9"/>
  <c r="L19" i="9" s="1"/>
  <c r="J18" i="9"/>
  <c r="L18" i="9" s="1"/>
  <c r="J17" i="9"/>
  <c r="L17" i="9" s="1"/>
  <c r="K16" i="9"/>
  <c r="L15" i="9"/>
  <c r="K15" i="9"/>
  <c r="L14" i="9"/>
  <c r="L13" i="9"/>
  <c r="L12" i="9"/>
  <c r="L11" i="9"/>
  <c r="L10" i="9"/>
  <c r="K10" i="9"/>
  <c r="K9" i="9"/>
  <c r="L9" i="9"/>
  <c r="K8" i="9"/>
  <c r="L7" i="9"/>
  <c r="K7" i="9"/>
  <c r="J6" i="9"/>
  <c r="L6" i="9" s="1"/>
  <c r="J5" i="9"/>
  <c r="L5" i="9" s="1"/>
  <c r="J4" i="9"/>
  <c r="L4" i="9" s="1"/>
  <c r="J3" i="9"/>
  <c r="L3" i="9" s="1"/>
  <c r="J2" i="9"/>
  <c r="K2" i="9" s="1"/>
  <c r="N31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3" i="6"/>
  <c r="N30" i="5"/>
  <c r="Q30" i="5" s="1"/>
  <c r="N29" i="5"/>
  <c r="Q29" i="5" s="1"/>
  <c r="N28" i="5"/>
  <c r="Q28" i="5" s="1"/>
  <c r="Q32" i="5"/>
  <c r="Q31" i="5"/>
  <c r="M6" i="7"/>
  <c r="M4" i="7"/>
  <c r="M3" i="7"/>
  <c r="L6" i="7"/>
  <c r="K6" i="7"/>
  <c r="L3" i="7"/>
  <c r="K3" i="7"/>
  <c r="M31" i="6"/>
  <c r="L31" i="6"/>
  <c r="M29" i="6"/>
  <c r="L29" i="6"/>
  <c r="M28" i="6"/>
  <c r="L28" i="6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M15" i="6"/>
  <c r="L15" i="6"/>
  <c r="M14" i="6"/>
  <c r="L14" i="6"/>
  <c r="M13" i="6"/>
  <c r="L13" i="6"/>
  <c r="M12" i="6"/>
  <c r="L12" i="6"/>
  <c r="M11" i="6"/>
  <c r="L11" i="6"/>
  <c r="M10" i="6"/>
  <c r="L10" i="6"/>
  <c r="M9" i="6"/>
  <c r="L9" i="6"/>
  <c r="M8" i="6"/>
  <c r="L8" i="6"/>
  <c r="M7" i="6"/>
  <c r="L7" i="6"/>
  <c r="M5" i="6"/>
  <c r="L5" i="6"/>
  <c r="M4" i="6"/>
  <c r="L4" i="6"/>
  <c r="M3" i="6"/>
  <c r="L3" i="6"/>
  <c r="P32" i="5"/>
  <c r="O32" i="5"/>
  <c r="P31" i="5"/>
  <c r="O31" i="5"/>
  <c r="N27" i="5"/>
  <c r="Q27" i="5" s="1"/>
  <c r="N26" i="5"/>
  <c r="P26" i="5" s="1"/>
  <c r="N25" i="5"/>
  <c r="Q25" i="5" s="1"/>
  <c r="N24" i="5"/>
  <c r="Q24" i="5" s="1"/>
  <c r="N23" i="5"/>
  <c r="O23" i="5" s="1"/>
  <c r="N22" i="5"/>
  <c r="Q22" i="5" s="1"/>
  <c r="N21" i="5"/>
  <c r="Q21" i="5" s="1"/>
  <c r="N20" i="5"/>
  <c r="Q20" i="5" s="1"/>
  <c r="N19" i="5"/>
  <c r="Q19" i="5" s="1"/>
  <c r="N18" i="5"/>
  <c r="O18" i="5" s="1"/>
  <c r="N16" i="5"/>
  <c r="O16" i="5" s="1"/>
  <c r="N15" i="5"/>
  <c r="O15" i="5" s="1"/>
  <c r="N12" i="5"/>
  <c r="Q12" i="5" s="1"/>
  <c r="N14" i="5"/>
  <c r="P14" i="5" s="1"/>
  <c r="N11" i="5"/>
  <c r="Q11" i="5" s="1"/>
  <c r="N13" i="5"/>
  <c r="P13" i="5" s="1"/>
  <c r="N10" i="5"/>
  <c r="Q10" i="5" s="1"/>
  <c r="N9" i="5"/>
  <c r="P9" i="5" s="1"/>
  <c r="N8" i="5"/>
  <c r="Q8" i="5" s="1"/>
  <c r="N7" i="5"/>
  <c r="P7" i="5" s="1"/>
  <c r="N6" i="5"/>
  <c r="O6" i="5" s="1"/>
  <c r="N4" i="5"/>
  <c r="P4" i="5" s="1"/>
  <c r="N3" i="5"/>
  <c r="Q3" i="5" s="1"/>
  <c r="K18" i="9" l="1"/>
  <c r="L2" i="9"/>
  <c r="K17" i="9"/>
  <c r="J24" i="9"/>
  <c r="B5" i="8" s="1"/>
  <c r="K13" i="9"/>
  <c r="L21" i="9"/>
  <c r="K3" i="9"/>
  <c r="L8" i="9"/>
  <c r="K11" i="9"/>
  <c r="L16" i="9"/>
  <c r="K19" i="9"/>
  <c r="K6" i="9"/>
  <c r="K14" i="9"/>
  <c r="K5" i="9"/>
  <c r="K4" i="9"/>
  <c r="K12" i="9"/>
  <c r="K20" i="9"/>
  <c r="N33" i="6"/>
  <c r="O29" i="5"/>
  <c r="P29" i="5"/>
  <c r="O28" i="5"/>
  <c r="O30" i="5"/>
  <c r="P28" i="5"/>
  <c r="P30" i="5"/>
  <c r="Q16" i="5"/>
  <c r="Q9" i="5"/>
  <c r="Q18" i="5"/>
  <c r="Q26" i="5"/>
  <c r="Q4" i="5"/>
  <c r="Q13" i="5"/>
  <c r="Q6" i="5"/>
  <c r="Q14" i="5"/>
  <c r="Q23" i="5"/>
  <c r="Q7" i="5"/>
  <c r="Q15" i="5"/>
  <c r="P20" i="5"/>
  <c r="P15" i="5"/>
  <c r="P24" i="5"/>
  <c r="O20" i="5"/>
  <c r="O24" i="5"/>
  <c r="O22" i="5"/>
  <c r="P22" i="5"/>
  <c r="P18" i="5"/>
  <c r="O26" i="5"/>
  <c r="M13" i="7"/>
  <c r="O3" i="5"/>
  <c r="O10" i="5"/>
  <c r="O12" i="5"/>
  <c r="O19" i="5"/>
  <c r="O21" i="5"/>
  <c r="O25" i="5"/>
  <c r="O27" i="5"/>
  <c r="P8" i="5"/>
  <c r="P10" i="5"/>
  <c r="P12" i="5"/>
  <c r="P19" i="5"/>
  <c r="P21" i="5"/>
  <c r="P27" i="5"/>
  <c r="O8" i="5"/>
  <c r="P6" i="5"/>
  <c r="P11" i="5"/>
  <c r="P16" i="5"/>
  <c r="P23" i="5"/>
  <c r="P25" i="5"/>
  <c r="O4" i="5"/>
  <c r="O7" i="5"/>
  <c r="O9" i="5"/>
  <c r="O13" i="5"/>
  <c r="O14" i="5"/>
  <c r="O11" i="5"/>
  <c r="P3" i="5"/>
  <c r="M14" i="7" l="1"/>
  <c r="C4" i="8" s="1"/>
  <c r="B4" i="8"/>
  <c r="N34" i="6"/>
  <c r="C3" i="8" s="1"/>
  <c r="B3" i="8"/>
  <c r="Q34" i="5"/>
  <c r="Q35" i="5" l="1"/>
  <c r="C2" i="8" s="1"/>
  <c r="C6" i="8" s="1"/>
  <c r="B2" i="8"/>
</calcChain>
</file>

<file path=xl/sharedStrings.xml><?xml version="1.0" encoding="utf-8"?>
<sst xmlns="http://schemas.openxmlformats.org/spreadsheetml/2006/main" count="226" uniqueCount="112">
  <si>
    <t>50/20</t>
  </si>
  <si>
    <t>80/20</t>
  </si>
  <si>
    <t>40/20</t>
  </si>
  <si>
    <t>65/20</t>
  </si>
  <si>
    <t>80/50</t>
  </si>
  <si>
    <t>100/20</t>
  </si>
  <si>
    <t>15</t>
  </si>
  <si>
    <t>20</t>
  </si>
  <si>
    <t>25</t>
  </si>
  <si>
    <t>30</t>
  </si>
  <si>
    <t>32</t>
  </si>
  <si>
    <t>40</t>
  </si>
  <si>
    <t>50</t>
  </si>
  <si>
    <t>80</t>
  </si>
  <si>
    <t>100</t>
  </si>
  <si>
    <t>65</t>
  </si>
  <si>
    <t>dodatkowe koszty</t>
  </si>
  <si>
    <t>jednorazowe</t>
  </si>
  <si>
    <t>…</t>
  </si>
  <si>
    <t>okresowe</t>
  </si>
  <si>
    <t>nazwa</t>
  </si>
  <si>
    <t>Uwagi</t>
  </si>
  <si>
    <t>lp</t>
  </si>
  <si>
    <t>Przedmiot oferty</t>
  </si>
  <si>
    <t>Średnica [DN]</t>
  </si>
  <si>
    <t>cena jednego wodomierza (netto)</t>
  </si>
  <si>
    <t>cena jednej nakładki (netto)</t>
  </si>
  <si>
    <t>Cena jednostowa Produktu wodomierz+ nakładka (netto)</t>
  </si>
  <si>
    <t>VAT 23% dla jednego Produktu wodomierz + nakładka</t>
  </si>
  <si>
    <t>Cena jednostkowa Produktu wodomierz + nakładka (brutto)</t>
  </si>
  <si>
    <t>minimalna wartość produktu wodomierze + nakładki (netto)</t>
  </si>
  <si>
    <t>[mm]</t>
  </si>
  <si>
    <t>Wodomierze do miejsc suchych wraz z nakładkami radiowymi</t>
  </si>
  <si>
    <t>Wodomierze do studni wodomierzowejwraz z nakładkami radiowymi</t>
  </si>
  <si>
    <t>-</t>
  </si>
  <si>
    <t>X</t>
  </si>
  <si>
    <t>minimalna wartość zamówienia (netto)</t>
  </si>
  <si>
    <t>uzupełnić pola zaznaczone kolorem szarym</t>
  </si>
  <si>
    <t>maksymalna wartość zamówienia (wartość minimalna powiększona o 30% netto)</t>
  </si>
  <si>
    <t>Cena jednostkowa Usługi (netto)</t>
  </si>
  <si>
    <t>Vat 23%</t>
  </si>
  <si>
    <t>Cena jednostkowa Usługi (brutto)</t>
  </si>
  <si>
    <t>minimalna wartość usługi (netto)</t>
  </si>
  <si>
    <t>Usługi wymiany/ montażu wodomierzy realizowana w miejscu suchym</t>
  </si>
  <si>
    <t>Usługa wymiany wodomierza</t>
  </si>
  <si>
    <t>Usługa montażu wodomierza na nowym punkcie</t>
  </si>
  <si>
    <t>Usługi wymiany/ montażu wodomierzy realizowana w studni wodomierzowej</t>
  </si>
  <si>
    <t>Usługa w miejscu suchym</t>
  </si>
  <si>
    <t>Usługa montażu lub wymiany i konfiguracja nakładki radiowej</t>
  </si>
  <si>
    <t>Usługa konfiguracji nakładki radiowej</t>
  </si>
  <si>
    <t>Usługa wymiany zaworów</t>
  </si>
  <si>
    <t>Wymiana zaworu odcinającego na nowy</t>
  </si>
  <si>
    <t>Usługi dodatkowe</t>
  </si>
  <si>
    <t>Usługa skrócenia podejścia wodomierzowego</t>
  </si>
  <si>
    <t>20/25</t>
  </si>
  <si>
    <t>Usługa wydłużenia podejścia wodomierzowego</t>
  </si>
  <si>
    <t>Usługa plombowania wodomierza</t>
  </si>
  <si>
    <t>Usługa odczytu</t>
  </si>
  <si>
    <t>Usługa odczytu wodomierza - dodatkowa</t>
  </si>
  <si>
    <t>Przewidywana ilość zakupu/ wyk .usług w roku 2025</t>
  </si>
  <si>
    <t>Przewidywana ilość zakupu/ wyk .usług w roku 2026</t>
  </si>
  <si>
    <t>Przewidywana ilość zakupu/ wyk .usług w roku 2027</t>
  </si>
  <si>
    <t>Przewidywana ilość zakupu/ wyk .usług w roku 2028</t>
  </si>
  <si>
    <t>Przewidywana ilość zakupu/ wyk .usług w roku 2029</t>
  </si>
  <si>
    <t>Przewidywana ilość zakupu/ wyk .usług w roku 2030</t>
  </si>
  <si>
    <t>odczyt stacjonarny - liczba abonamentów miesięcznych</t>
  </si>
  <si>
    <t>odczyt objazdowy - liczba odczytów</t>
  </si>
  <si>
    <t>minimalna liczba wodomierzy w roku 2025</t>
  </si>
  <si>
    <t>minimalna liczba wodomierzy w roku 2026</t>
  </si>
  <si>
    <t>minimalna liczba wodomierzy w roku 2027</t>
  </si>
  <si>
    <t>minimalna liczba wodomierzy w roku 2028</t>
  </si>
  <si>
    <t>minimalna liczba wodomierzy w roku 2029</t>
  </si>
  <si>
    <t>minimalna liczba wodomierzy w roku 2030</t>
  </si>
  <si>
    <t>R</t>
  </si>
  <si>
    <t>&gt;=80</t>
  </si>
  <si>
    <t>Wodomierze kołnierzowe, sprzężone z nakładkami radiowymi</t>
  </si>
  <si>
    <t>Wodomierze kołnierzowe z nakładką radiową</t>
  </si>
  <si>
    <t>Wodomierze gwintowane z nakładką radiową</t>
  </si>
  <si>
    <t>Nakładki radiowe</t>
  </si>
  <si>
    <t>Nakładka radiowa do miejsc suchych dla wodomierza DN15-20</t>
  </si>
  <si>
    <t>Nakładka radiowa do miejsc mokrych dla wodomierza DN15-20</t>
  </si>
  <si>
    <t>koszt dodatkowy w roku 2025 (netto)</t>
  </si>
  <si>
    <t>koszt dodatkowy w roku 2026 (netto)</t>
  </si>
  <si>
    <t>koszt dodatkowy w roku 2027(netto)</t>
  </si>
  <si>
    <t>koszt dodatkowy w roku 2028 (netto)</t>
  </si>
  <si>
    <t>koszt dodatkowy w roku 2029 (netto)</t>
  </si>
  <si>
    <t>koszt dodatkowy w roku 2030 (netto)</t>
  </si>
  <si>
    <t>VAT 23%</t>
  </si>
  <si>
    <t>koszt dodatkowy łącznie (brutto)</t>
  </si>
  <si>
    <t>koszt dodatkowy łącznie (netto)</t>
  </si>
  <si>
    <t>Formularz cenowy cz.1 - wodomierze, nakładki radiowe</t>
  </si>
  <si>
    <t>Formularz cenowy cz.2 - usługi wymiany wodomierzy</t>
  </si>
  <si>
    <t>Formularz cenowy cz.3 - odczyty wskazań wodomierzy</t>
  </si>
  <si>
    <t>Formularz cenowy cz.4 - usługi dodatkowe</t>
  </si>
  <si>
    <r>
      <t xml:space="preserve">kwartalnie </t>
    </r>
    <r>
      <rPr>
        <sz val="11"/>
        <color theme="1"/>
        <rFont val="Aptos Narrow"/>
        <family val="2"/>
        <scheme val="minor"/>
      </rPr>
      <t>(podać koszt ponoszony dla jednego kwartału)</t>
    </r>
  </si>
  <si>
    <r>
      <t xml:space="preserve">miesięcznie </t>
    </r>
    <r>
      <rPr>
        <sz val="11"/>
        <color theme="1"/>
        <rFont val="Aptos Narrow"/>
        <family val="2"/>
        <scheme val="minor"/>
      </rPr>
      <t>(podać koszt ponoszony dla jednego miesiąca)</t>
    </r>
  </si>
  <si>
    <t>odczyt stacjonarny - liczba abonamentów rocznych</t>
  </si>
  <si>
    <t>należy wprowadzić wyłącznie dla jednego rodzaju abonamentu miesięcznego lub rocznego</t>
  </si>
  <si>
    <r>
      <t xml:space="preserve">rocznie </t>
    </r>
    <r>
      <rPr>
        <sz val="11"/>
        <color theme="1"/>
        <rFont val="Aptos Narrow"/>
        <family val="2"/>
        <scheme val="minor"/>
      </rPr>
      <t>(podać koszty ponoszone dla jednego roku)</t>
    </r>
  </si>
  <si>
    <t>&gt;=125</t>
  </si>
  <si>
    <t>zmiana średnicy wodomierza z DN25 na DN20</t>
  </si>
  <si>
    <t>25 L=260</t>
  </si>
  <si>
    <t>25 L=165</t>
  </si>
  <si>
    <t>3a</t>
  </si>
  <si>
    <t>3b</t>
  </si>
  <si>
    <t>14a</t>
  </si>
  <si>
    <t>14b</t>
  </si>
  <si>
    <t>15 L=110</t>
  </si>
  <si>
    <t>20 L=110</t>
  </si>
  <si>
    <t>30 L=260</t>
  </si>
  <si>
    <t>32 L=260</t>
  </si>
  <si>
    <t>40 L=300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</si>
</sst>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_-;\-* #,##0.00_-;_-* &quot;-&quot;??_-;_-@_-"/>
    <numFmt numFmtId="165" formatCode="_-* #,##0\ _z_ł_-;\-* #,##0\ _z_ł_-;_-* &quot;-&quot;??\ _z_ł_-;_-@_-"/>
  </numFmts>
  <fonts count="7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9">
    <xf numFmtId="0" fontId="0" fillId="0" borderId="0" xfId="0"/>
    <xf numFmtId="164" fontId="0" fillId="0" borderId="2" xfId="1" applyFont="1" applyBorder="1"/>
    <xf numFmtId="0" fontId="0" fillId="0" borderId="0" xfId="0" applyAlignment="1">
      <alignment horizontal="center" vertical="center" wrapText="1"/>
    </xf>
    <xf numFmtId="43" fontId="0" fillId="4" borderId="6" xfId="3" applyFont="1" applyFill="1" applyBorder="1" applyAlignment="1" applyProtection="1">
      <alignment horizontal="center" vertical="center"/>
      <protection locked="0"/>
    </xf>
    <xf numFmtId="43" fontId="0" fillId="4" borderId="2" xfId="3" applyFont="1" applyFill="1" applyBorder="1" applyAlignment="1" applyProtection="1">
      <alignment horizontal="center" vertical="center"/>
      <protection locked="0"/>
    </xf>
    <xf numFmtId="43" fontId="0" fillId="4" borderId="4" xfId="3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0" fillId="4" borderId="0" xfId="0" applyFill="1" applyAlignment="1">
      <alignment horizontal="left" vertical="center"/>
    </xf>
    <xf numFmtId="43" fontId="0" fillId="4" borderId="16" xfId="3" applyFont="1" applyFill="1" applyBorder="1" applyAlignment="1" applyProtection="1">
      <alignment horizontal="center" vertical="center"/>
      <protection locked="0"/>
    </xf>
    <xf numFmtId="164" fontId="0" fillId="0" borderId="0" xfId="1" applyFont="1"/>
    <xf numFmtId="164" fontId="2" fillId="0" borderId="0" xfId="1" applyFont="1"/>
    <xf numFmtId="0" fontId="0" fillId="4" borderId="0" xfId="0" applyFill="1"/>
    <xf numFmtId="164" fontId="0" fillId="5" borderId="2" xfId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5" fontId="0" fillId="0" borderId="6" xfId="3" applyNumberFormat="1" applyFont="1" applyFill="1" applyBorder="1" applyAlignment="1" applyProtection="1">
      <alignment horizontal="center" vertical="center"/>
    </xf>
    <xf numFmtId="43" fontId="0" fillId="0" borderId="6" xfId="3" applyFont="1" applyFill="1" applyBorder="1" applyAlignment="1" applyProtection="1">
      <alignment horizontal="center" vertical="center"/>
    </xf>
    <xf numFmtId="44" fontId="0" fillId="0" borderId="10" xfId="4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65" fontId="0" fillId="0" borderId="2" xfId="3" applyNumberFormat="1" applyFont="1" applyFill="1" applyBorder="1" applyAlignment="1" applyProtection="1">
      <alignment horizontal="center" vertical="center"/>
    </xf>
    <xf numFmtId="43" fontId="0" fillId="0" borderId="2" xfId="3" applyFont="1" applyFill="1" applyBorder="1" applyAlignment="1" applyProtection="1">
      <alignment horizontal="center" vertical="center"/>
    </xf>
    <xf numFmtId="44" fontId="0" fillId="0" borderId="12" xfId="4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0" borderId="4" xfId="3" applyNumberFormat="1" applyFont="1" applyFill="1" applyBorder="1" applyAlignment="1" applyProtection="1">
      <alignment horizontal="center" vertical="center"/>
    </xf>
    <xf numFmtId="43" fontId="0" fillId="0" borderId="4" xfId="3" applyFont="1" applyFill="1" applyBorder="1" applyAlignment="1" applyProtection="1">
      <alignment horizontal="center" vertical="center"/>
    </xf>
    <xf numFmtId="44" fontId="0" fillId="0" borderId="13" xfId="4" applyFont="1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165" fontId="0" fillId="0" borderId="16" xfId="3" applyNumberFormat="1" applyFont="1" applyFill="1" applyBorder="1" applyAlignment="1" applyProtection="1">
      <alignment horizontal="center" vertical="center"/>
    </xf>
    <xf numFmtId="43" fontId="0" fillId="0" borderId="16" xfId="3" applyFont="1" applyFill="1" applyBorder="1" applyAlignment="1" applyProtection="1">
      <alignment horizontal="center" vertical="center"/>
    </xf>
    <xf numFmtId="44" fontId="0" fillId="0" borderId="17" xfId="4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165" fontId="0" fillId="0" borderId="0" xfId="3" applyNumberFormat="1" applyFont="1" applyFill="1" applyBorder="1" applyAlignment="1" applyProtection="1">
      <alignment horizontal="center" vertical="center"/>
    </xf>
    <xf numFmtId="43" fontId="0" fillId="0" borderId="0" xfId="3" applyFont="1" applyFill="1" applyBorder="1" applyAlignment="1" applyProtection="1">
      <alignment horizontal="center" vertical="center"/>
    </xf>
    <xf numFmtId="44" fontId="0" fillId="0" borderId="0" xfId="4" applyFont="1" applyFill="1" applyBorder="1" applyAlignment="1" applyProtection="1">
      <alignment horizontal="center" vertical="center"/>
    </xf>
    <xf numFmtId="44" fontId="3" fillId="0" borderId="10" xfId="4" applyFont="1" applyFill="1" applyBorder="1" applyAlignment="1" applyProtection="1">
      <alignment horizontal="center" vertical="center"/>
    </xf>
    <xf numFmtId="165" fontId="0" fillId="0" borderId="0" xfId="3" applyNumberFormat="1" applyFont="1" applyFill="1" applyBorder="1" applyProtection="1"/>
    <xf numFmtId="44" fontId="3" fillId="0" borderId="13" xfId="4" applyFont="1" applyFill="1" applyBorder="1" applyProtection="1"/>
    <xf numFmtId="0" fontId="0" fillId="0" borderId="0" xfId="0" applyAlignment="1">
      <alignment horizontal="left" vertical="center"/>
    </xf>
    <xf numFmtId="44" fontId="0" fillId="0" borderId="0" xfId="4" applyFont="1" applyFill="1" applyBorder="1" applyProtection="1"/>
    <xf numFmtId="49" fontId="0" fillId="3" borderId="2" xfId="0" applyNumberFormat="1" applyFill="1" applyBorder="1" applyAlignment="1">
      <alignment horizontal="center" vertical="center" wrapText="1"/>
    </xf>
    <xf numFmtId="49" fontId="0" fillId="3" borderId="7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49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4" fontId="3" fillId="0" borderId="10" xfId="4" applyFont="1" applyFill="1" applyBorder="1" applyAlignment="1" applyProtection="1">
      <alignment horizontal="right" vertical="center"/>
    </xf>
    <xf numFmtId="164" fontId="0" fillId="4" borderId="2" xfId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164" fontId="0" fillId="4" borderId="6" xfId="1" applyFont="1" applyFill="1" applyBorder="1" applyAlignment="1" applyProtection="1">
      <alignment horizontal="center" vertical="center"/>
      <protection locked="0"/>
    </xf>
    <xf numFmtId="164" fontId="0" fillId="5" borderId="6" xfId="1" applyFont="1" applyFill="1" applyBorder="1" applyAlignment="1">
      <alignment horizontal="center" vertical="center"/>
    </xf>
    <xf numFmtId="164" fontId="0" fillId="5" borderId="10" xfId="1" applyFont="1" applyFill="1" applyBorder="1" applyAlignment="1">
      <alignment horizontal="center" vertical="center"/>
    </xf>
    <xf numFmtId="164" fontId="0" fillId="5" borderId="12" xfId="1" applyFont="1" applyFill="1" applyBorder="1" applyAlignment="1">
      <alignment horizontal="center" vertical="center"/>
    </xf>
    <xf numFmtId="164" fontId="0" fillId="4" borderId="4" xfId="1" applyFont="1" applyFill="1" applyBorder="1" applyAlignment="1" applyProtection="1">
      <alignment horizontal="center" vertical="center"/>
      <protection locked="0"/>
    </xf>
    <xf numFmtId="164" fontId="0" fillId="5" borderId="4" xfId="1" applyFont="1" applyFill="1" applyBorder="1" applyAlignment="1">
      <alignment horizontal="center" vertical="center"/>
    </xf>
    <xf numFmtId="164" fontId="0" fillId="5" borderId="13" xfId="1" applyFont="1" applyFill="1" applyBorder="1" applyAlignment="1">
      <alignment horizontal="center" vertical="center"/>
    </xf>
    <xf numFmtId="0" fontId="0" fillId="6" borderId="0" xfId="0" applyFill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44" fontId="3" fillId="0" borderId="31" xfId="4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164" fontId="0" fillId="0" borderId="2" xfId="1" applyFont="1" applyBorder="1" applyAlignment="1">
      <alignment horizontal="center" vertical="center"/>
    </xf>
    <xf numFmtId="164" fontId="0" fillId="4" borderId="2" xfId="1" applyFont="1" applyFill="1" applyBorder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49" fontId="0" fillId="0" borderId="7" xfId="0" applyNumberFormat="1" applyBorder="1" applyAlignment="1">
      <alignment horizontal="center" vertical="center"/>
    </xf>
    <xf numFmtId="165" fontId="0" fillId="0" borderId="7" xfId="3" applyNumberFormat="1" applyFont="1" applyFill="1" applyBorder="1" applyAlignment="1" applyProtection="1">
      <alignment horizontal="center" vertical="center"/>
    </xf>
    <xf numFmtId="43" fontId="0" fillId="4" borderId="7" xfId="3" applyFont="1" applyFill="1" applyBorder="1" applyAlignment="1" applyProtection="1">
      <alignment horizontal="center" vertical="center"/>
      <protection locked="0"/>
    </xf>
    <xf numFmtId="43" fontId="0" fillId="0" borderId="7" xfId="3" applyFont="1" applyFill="1" applyBorder="1" applyAlignment="1" applyProtection="1">
      <alignment horizontal="center" vertical="center"/>
    </xf>
    <xf numFmtId="44" fontId="0" fillId="0" borderId="33" xfId="4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5" fontId="5" fillId="0" borderId="2" xfId="3" applyNumberFormat="1" applyFont="1" applyFill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5" fontId="0" fillId="3" borderId="2" xfId="3" applyNumberFormat="1" applyFont="1" applyFill="1" applyBorder="1" applyAlignment="1" applyProtection="1">
      <alignment horizontal="center" vertical="center" wrapText="1"/>
    </xf>
    <xf numFmtId="165" fontId="0" fillId="3" borderId="7" xfId="3" applyNumberFormat="1" applyFont="1" applyFill="1" applyBorder="1" applyAlignment="1" applyProtection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44" fontId="0" fillId="3" borderId="2" xfId="4" applyFont="1" applyFill="1" applyBorder="1" applyAlignment="1" applyProtection="1">
      <alignment horizontal="center" vertical="center" wrapText="1"/>
    </xf>
    <xf numFmtId="44" fontId="0" fillId="3" borderId="7" xfId="4" applyFont="1" applyFill="1" applyBorder="1" applyAlignment="1" applyProtection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44" fontId="0" fillId="3" borderId="10" xfId="4" applyFont="1" applyFill="1" applyBorder="1" applyAlignment="1" applyProtection="1">
      <alignment horizontal="center" vertical="center" wrapText="1"/>
    </xf>
    <xf numFmtId="44" fontId="0" fillId="3" borderId="12" xfId="4" applyFont="1" applyFill="1" applyBorder="1" applyAlignment="1" applyProtection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</cellXfs>
  <cellStyles count="5">
    <cellStyle name="Dziesiętny" xfId="1" builtinId="3"/>
    <cellStyle name="Dziesiętny 3" xfId="3"/>
    <cellStyle name="Normalny" xfId="0" builtinId="0"/>
    <cellStyle name="Normalny 10" xfId="2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zoomScale="60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15" sqref="C15:C20"/>
    </sheetView>
  </sheetViews>
  <sheetFormatPr defaultColWidth="8.75" defaultRowHeight="14.25"/>
  <cols>
    <col min="1" max="1" width="14.625" customWidth="1"/>
    <col min="2" max="2" width="5" style="31" customWidth="1"/>
    <col min="3" max="3" width="34.875" style="39" customWidth="1"/>
    <col min="4" max="5" width="8.375" customWidth="1"/>
    <col min="6" max="11" width="18.375" style="37" customWidth="1"/>
    <col min="12" max="13" width="15.25" customWidth="1"/>
    <col min="14" max="14" width="24.75" customWidth="1"/>
    <col min="15" max="15" width="19.25" customWidth="1"/>
    <col min="16" max="16" width="19.875" customWidth="1"/>
    <col min="17" max="17" width="24.125" style="40" customWidth="1"/>
  </cols>
  <sheetData>
    <row r="1" spans="1:17" s="2" customFormat="1" ht="28.5">
      <c r="A1" s="98" t="s">
        <v>21</v>
      </c>
      <c r="B1" s="98" t="s">
        <v>22</v>
      </c>
      <c r="C1" s="98" t="s">
        <v>23</v>
      </c>
      <c r="D1" s="13" t="s">
        <v>24</v>
      </c>
      <c r="E1" s="99" t="s">
        <v>73</v>
      </c>
      <c r="F1" s="96" t="s">
        <v>67</v>
      </c>
      <c r="G1" s="96" t="s">
        <v>68</v>
      </c>
      <c r="H1" s="96" t="s">
        <v>69</v>
      </c>
      <c r="I1" s="96" t="s">
        <v>70</v>
      </c>
      <c r="J1" s="96" t="s">
        <v>71</v>
      </c>
      <c r="K1" s="96" t="s">
        <v>72</v>
      </c>
      <c r="L1" s="98" t="s">
        <v>25</v>
      </c>
      <c r="M1" s="98" t="s">
        <v>26</v>
      </c>
      <c r="N1" s="98" t="s">
        <v>27</v>
      </c>
      <c r="O1" s="98" t="s">
        <v>28</v>
      </c>
      <c r="P1" s="98" t="s">
        <v>29</v>
      </c>
      <c r="Q1" s="109" t="s">
        <v>30</v>
      </c>
    </row>
    <row r="2" spans="1:17" s="2" customFormat="1" ht="15" thickBot="1">
      <c r="A2" s="99"/>
      <c r="B2" s="99"/>
      <c r="C2" s="99"/>
      <c r="D2" s="14" t="s">
        <v>31</v>
      </c>
      <c r="E2" s="111"/>
      <c r="F2" s="97"/>
      <c r="G2" s="97"/>
      <c r="H2" s="97"/>
      <c r="I2" s="97"/>
      <c r="J2" s="97"/>
      <c r="K2" s="97"/>
      <c r="L2" s="99"/>
      <c r="M2" s="99"/>
      <c r="N2" s="99"/>
      <c r="O2" s="99"/>
      <c r="P2" s="99"/>
      <c r="Q2" s="110"/>
    </row>
    <row r="3" spans="1:17" ht="14.45" customHeight="1">
      <c r="A3" s="82" t="s">
        <v>32</v>
      </c>
      <c r="B3" s="15">
        <v>1</v>
      </c>
      <c r="C3" s="91" t="s">
        <v>77</v>
      </c>
      <c r="D3" s="80" t="s">
        <v>107</v>
      </c>
      <c r="E3" s="15" t="s">
        <v>99</v>
      </c>
      <c r="F3" s="16">
        <v>17</v>
      </c>
      <c r="G3" s="16">
        <v>32</v>
      </c>
      <c r="H3" s="16">
        <v>22</v>
      </c>
      <c r="I3" s="16">
        <v>9</v>
      </c>
      <c r="J3" s="16">
        <v>22</v>
      </c>
      <c r="K3" s="16">
        <v>28</v>
      </c>
      <c r="L3" s="3"/>
      <c r="M3" s="3"/>
      <c r="N3" s="17">
        <f>L3+M3</f>
        <v>0</v>
      </c>
      <c r="O3" s="17">
        <f>N3*0.23</f>
        <v>0</v>
      </c>
      <c r="P3" s="17">
        <f>N3*1.23</f>
        <v>0</v>
      </c>
      <c r="Q3" s="18">
        <f t="shared" ref="Q3:Q30" si="0">SUM(F3:K3)*N3</f>
        <v>0</v>
      </c>
    </row>
    <row r="4" spans="1:17">
      <c r="A4" s="83"/>
      <c r="B4" s="19">
        <v>2</v>
      </c>
      <c r="C4" s="89"/>
      <c r="D4" s="77" t="s">
        <v>108</v>
      </c>
      <c r="E4" s="19" t="s">
        <v>99</v>
      </c>
      <c r="F4" s="20">
        <v>1896</v>
      </c>
      <c r="G4" s="20">
        <v>1698</v>
      </c>
      <c r="H4" s="20">
        <v>1617</v>
      </c>
      <c r="I4" s="20">
        <v>813</v>
      </c>
      <c r="J4" s="20">
        <v>1197</v>
      </c>
      <c r="K4" s="20">
        <v>3225</v>
      </c>
      <c r="L4" s="4"/>
      <c r="M4" s="4"/>
      <c r="N4" s="21">
        <f t="shared" ref="N4:N27" si="1">L4+M4</f>
        <v>0</v>
      </c>
      <c r="O4" s="21">
        <f t="shared" ref="O4:O27" si="2">N4*0.23</f>
        <v>0</v>
      </c>
      <c r="P4" s="21">
        <f t="shared" ref="P4:P27" si="3">N4*1.23</f>
        <v>0</v>
      </c>
      <c r="Q4" s="22">
        <f t="shared" si="0"/>
        <v>0</v>
      </c>
    </row>
    <row r="5" spans="1:17">
      <c r="A5" s="83"/>
      <c r="B5" s="77" t="s">
        <v>103</v>
      </c>
      <c r="C5" s="89"/>
      <c r="D5" s="77" t="s">
        <v>102</v>
      </c>
      <c r="E5" s="77" t="s">
        <v>99</v>
      </c>
      <c r="F5" s="79">
        <v>14</v>
      </c>
      <c r="G5" s="79">
        <v>40</v>
      </c>
      <c r="H5" s="79">
        <v>28</v>
      </c>
      <c r="I5" s="79">
        <v>9</v>
      </c>
      <c r="J5" s="79">
        <v>8</v>
      </c>
      <c r="K5" s="79">
        <v>32</v>
      </c>
      <c r="L5" s="4"/>
      <c r="M5" s="4"/>
      <c r="N5" s="21">
        <f t="shared" ref="N5" si="4">L5+M5</f>
        <v>0</v>
      </c>
      <c r="O5" s="21">
        <f t="shared" ref="O5" si="5">N5*0.23</f>
        <v>0</v>
      </c>
      <c r="P5" s="21">
        <f t="shared" ref="P5" si="6">N5*1.23</f>
        <v>0</v>
      </c>
      <c r="Q5" s="22">
        <f t="shared" ref="Q5" si="7">SUM(F5:K5)*N5</f>
        <v>0</v>
      </c>
    </row>
    <row r="6" spans="1:17">
      <c r="A6" s="83"/>
      <c r="B6" s="77" t="s">
        <v>104</v>
      </c>
      <c r="C6" s="89"/>
      <c r="D6" s="77" t="s">
        <v>101</v>
      </c>
      <c r="E6" s="77" t="s">
        <v>99</v>
      </c>
      <c r="F6" s="79">
        <v>3</v>
      </c>
      <c r="G6" s="79">
        <v>8</v>
      </c>
      <c r="H6" s="79">
        <v>5</v>
      </c>
      <c r="I6" s="79">
        <v>1</v>
      </c>
      <c r="J6" s="79">
        <v>2</v>
      </c>
      <c r="K6" s="79">
        <v>6</v>
      </c>
      <c r="L6" s="4"/>
      <c r="M6" s="4"/>
      <c r="N6" s="21">
        <f t="shared" si="1"/>
        <v>0</v>
      </c>
      <c r="O6" s="21">
        <f t="shared" si="2"/>
        <v>0</v>
      </c>
      <c r="P6" s="21">
        <f t="shared" si="3"/>
        <v>0</v>
      </c>
      <c r="Q6" s="22">
        <f t="shared" si="0"/>
        <v>0</v>
      </c>
    </row>
    <row r="7" spans="1:17">
      <c r="A7" s="83"/>
      <c r="B7" s="19">
        <v>4</v>
      </c>
      <c r="C7" s="89"/>
      <c r="D7" s="77" t="s">
        <v>109</v>
      </c>
      <c r="E7" s="19" t="s">
        <v>99</v>
      </c>
      <c r="F7" s="20">
        <v>0</v>
      </c>
      <c r="G7" s="20">
        <v>0</v>
      </c>
      <c r="H7" s="20">
        <v>1</v>
      </c>
      <c r="I7" s="20">
        <v>0</v>
      </c>
      <c r="J7" s="20">
        <v>0</v>
      </c>
      <c r="K7" s="20">
        <v>0</v>
      </c>
      <c r="L7" s="4"/>
      <c r="M7" s="4"/>
      <c r="N7" s="21">
        <f t="shared" si="1"/>
        <v>0</v>
      </c>
      <c r="O7" s="21">
        <f t="shared" si="2"/>
        <v>0</v>
      </c>
      <c r="P7" s="21">
        <f t="shared" si="3"/>
        <v>0</v>
      </c>
      <c r="Q7" s="22">
        <f t="shared" si="0"/>
        <v>0</v>
      </c>
    </row>
    <row r="8" spans="1:17">
      <c r="A8" s="83"/>
      <c r="B8" s="19">
        <v>5</v>
      </c>
      <c r="C8" s="89"/>
      <c r="D8" s="77" t="s">
        <v>110</v>
      </c>
      <c r="E8" s="19" t="s">
        <v>99</v>
      </c>
      <c r="F8" s="20">
        <v>11</v>
      </c>
      <c r="G8" s="20">
        <v>12</v>
      </c>
      <c r="H8" s="20">
        <v>14</v>
      </c>
      <c r="I8" s="20">
        <v>2</v>
      </c>
      <c r="J8" s="20">
        <v>8</v>
      </c>
      <c r="K8" s="20">
        <v>33</v>
      </c>
      <c r="L8" s="4"/>
      <c r="M8" s="4"/>
      <c r="N8" s="21">
        <f t="shared" si="1"/>
        <v>0</v>
      </c>
      <c r="O8" s="21">
        <f t="shared" si="2"/>
        <v>0</v>
      </c>
      <c r="P8" s="21">
        <f t="shared" si="3"/>
        <v>0</v>
      </c>
      <c r="Q8" s="22">
        <f t="shared" si="0"/>
        <v>0</v>
      </c>
    </row>
    <row r="9" spans="1:17" ht="24.6" customHeight="1">
      <c r="A9" s="83"/>
      <c r="B9" s="19">
        <v>6</v>
      </c>
      <c r="C9" s="90"/>
      <c r="D9" s="77" t="s">
        <v>111</v>
      </c>
      <c r="E9" s="19" t="s">
        <v>74</v>
      </c>
      <c r="F9" s="20">
        <v>35</v>
      </c>
      <c r="G9" s="20">
        <v>42</v>
      </c>
      <c r="H9" s="20">
        <v>49</v>
      </c>
      <c r="I9" s="20">
        <v>7</v>
      </c>
      <c r="J9" s="20">
        <v>8</v>
      </c>
      <c r="K9" s="20">
        <v>63</v>
      </c>
      <c r="L9" s="4"/>
      <c r="M9" s="4"/>
      <c r="N9" s="21">
        <f t="shared" si="1"/>
        <v>0</v>
      </c>
      <c r="O9" s="21">
        <f t="shared" si="2"/>
        <v>0</v>
      </c>
      <c r="P9" s="21">
        <f t="shared" si="3"/>
        <v>0</v>
      </c>
      <c r="Q9" s="22">
        <f t="shared" si="0"/>
        <v>0</v>
      </c>
    </row>
    <row r="10" spans="1:17" ht="21" customHeight="1">
      <c r="A10" s="83"/>
      <c r="B10" s="19">
        <v>7</v>
      </c>
      <c r="C10" s="88" t="s">
        <v>76</v>
      </c>
      <c r="D10" s="19" t="s">
        <v>12</v>
      </c>
      <c r="E10" s="19" t="s">
        <v>74</v>
      </c>
      <c r="F10" s="20">
        <v>8</v>
      </c>
      <c r="G10" s="20">
        <v>7</v>
      </c>
      <c r="H10" s="20">
        <v>5</v>
      </c>
      <c r="I10" s="20">
        <v>6</v>
      </c>
      <c r="J10" s="20">
        <v>4</v>
      </c>
      <c r="K10" s="20">
        <v>6</v>
      </c>
      <c r="L10" s="4"/>
      <c r="M10" s="4"/>
      <c r="N10" s="21">
        <f t="shared" si="1"/>
        <v>0</v>
      </c>
      <c r="O10" s="21">
        <f t="shared" si="2"/>
        <v>0</v>
      </c>
      <c r="P10" s="21">
        <f t="shared" si="3"/>
        <v>0</v>
      </c>
      <c r="Q10" s="22">
        <f t="shared" si="0"/>
        <v>0</v>
      </c>
    </row>
    <row r="11" spans="1:17" ht="22.15" customHeight="1">
      <c r="A11" s="83"/>
      <c r="B11" s="19">
        <v>8</v>
      </c>
      <c r="C11" s="89"/>
      <c r="D11" s="19" t="s">
        <v>13</v>
      </c>
      <c r="E11" s="19" t="s">
        <v>74</v>
      </c>
      <c r="F11" s="20">
        <v>0</v>
      </c>
      <c r="G11" s="20">
        <v>0</v>
      </c>
      <c r="H11" s="20">
        <v>0</v>
      </c>
      <c r="I11" s="20">
        <v>1</v>
      </c>
      <c r="J11" s="20">
        <v>1</v>
      </c>
      <c r="K11" s="20">
        <v>0</v>
      </c>
      <c r="L11" s="4"/>
      <c r="M11" s="4"/>
      <c r="N11" s="21">
        <f>L11+M11</f>
        <v>0</v>
      </c>
      <c r="O11" s="21">
        <f>N11*0.23</f>
        <v>0</v>
      </c>
      <c r="P11" s="21">
        <f>N11*1.23</f>
        <v>0</v>
      </c>
      <c r="Q11" s="22">
        <f t="shared" si="0"/>
        <v>0</v>
      </c>
    </row>
    <row r="12" spans="1:17">
      <c r="A12" s="83"/>
      <c r="B12" s="19">
        <v>9</v>
      </c>
      <c r="C12" s="90"/>
      <c r="D12" s="19" t="s">
        <v>14</v>
      </c>
      <c r="E12" s="19" t="s">
        <v>74</v>
      </c>
      <c r="F12" s="20">
        <v>0</v>
      </c>
      <c r="G12" s="20">
        <v>0</v>
      </c>
      <c r="H12" s="20">
        <v>1</v>
      </c>
      <c r="I12" s="20">
        <v>0</v>
      </c>
      <c r="J12" s="20">
        <v>0</v>
      </c>
      <c r="K12" s="20">
        <v>0</v>
      </c>
      <c r="L12" s="4"/>
      <c r="M12" s="4"/>
      <c r="N12" s="21">
        <f>L12+M12</f>
        <v>0</v>
      </c>
      <c r="O12" s="21">
        <f>N12*0.23</f>
        <v>0</v>
      </c>
      <c r="P12" s="21">
        <f>N12*1.23</f>
        <v>0</v>
      </c>
      <c r="Q12" s="22">
        <f t="shared" si="0"/>
        <v>0</v>
      </c>
    </row>
    <row r="13" spans="1:17" ht="18.600000000000001" customHeight="1">
      <c r="A13" s="83"/>
      <c r="B13" s="19">
        <v>10</v>
      </c>
      <c r="C13" s="85" t="s">
        <v>75</v>
      </c>
      <c r="D13" s="19" t="s">
        <v>0</v>
      </c>
      <c r="E13" s="19" t="s">
        <v>74</v>
      </c>
      <c r="F13" s="20">
        <v>2</v>
      </c>
      <c r="G13" s="20">
        <v>2</v>
      </c>
      <c r="H13" s="20">
        <v>2</v>
      </c>
      <c r="I13" s="20">
        <v>0</v>
      </c>
      <c r="J13" s="20">
        <v>1</v>
      </c>
      <c r="K13" s="20">
        <v>0</v>
      </c>
      <c r="L13" s="4"/>
      <c r="M13" s="4"/>
      <c r="N13" s="21">
        <f t="shared" si="1"/>
        <v>0</v>
      </c>
      <c r="O13" s="21">
        <f t="shared" si="2"/>
        <v>0</v>
      </c>
      <c r="P13" s="21">
        <f t="shared" si="3"/>
        <v>0</v>
      </c>
      <c r="Q13" s="22">
        <f t="shared" si="0"/>
        <v>0</v>
      </c>
    </row>
    <row r="14" spans="1:17" ht="22.15" customHeight="1" thickBot="1">
      <c r="A14" s="84"/>
      <c r="B14" s="23">
        <v>11</v>
      </c>
      <c r="C14" s="86"/>
      <c r="D14" s="23" t="s">
        <v>1</v>
      </c>
      <c r="E14" s="23" t="s">
        <v>74</v>
      </c>
      <c r="F14" s="24">
        <v>0</v>
      </c>
      <c r="G14" s="24">
        <v>1</v>
      </c>
      <c r="H14" s="24">
        <v>0</v>
      </c>
      <c r="I14" s="24">
        <v>0</v>
      </c>
      <c r="J14" s="24">
        <v>0</v>
      </c>
      <c r="K14" s="24">
        <v>0</v>
      </c>
      <c r="L14" s="5"/>
      <c r="M14" s="5"/>
      <c r="N14" s="25">
        <f t="shared" si="1"/>
        <v>0</v>
      </c>
      <c r="O14" s="25">
        <f t="shared" si="2"/>
        <v>0</v>
      </c>
      <c r="P14" s="25">
        <f t="shared" si="3"/>
        <v>0</v>
      </c>
      <c r="Q14" s="26">
        <f t="shared" si="0"/>
        <v>0</v>
      </c>
    </row>
    <row r="15" spans="1:17" ht="18" customHeight="1">
      <c r="A15" s="100" t="s">
        <v>33</v>
      </c>
      <c r="B15" s="27">
        <v>12</v>
      </c>
      <c r="C15" s="91" t="s">
        <v>77</v>
      </c>
      <c r="D15" s="81" t="s">
        <v>107</v>
      </c>
      <c r="E15" s="27" t="s">
        <v>99</v>
      </c>
      <c r="F15" s="28">
        <v>0</v>
      </c>
      <c r="G15" s="28">
        <v>4</v>
      </c>
      <c r="H15" s="28">
        <v>2</v>
      </c>
      <c r="I15" s="28">
        <v>3</v>
      </c>
      <c r="J15" s="28">
        <v>0</v>
      </c>
      <c r="K15" s="28">
        <v>2</v>
      </c>
      <c r="L15" s="8"/>
      <c r="M15" s="8"/>
      <c r="N15" s="29">
        <f t="shared" si="1"/>
        <v>0</v>
      </c>
      <c r="O15" s="29">
        <f t="shared" si="2"/>
        <v>0</v>
      </c>
      <c r="P15" s="29">
        <f t="shared" si="3"/>
        <v>0</v>
      </c>
      <c r="Q15" s="30">
        <f t="shared" si="0"/>
        <v>0</v>
      </c>
    </row>
    <row r="16" spans="1:17" ht="18" customHeight="1">
      <c r="A16" s="100"/>
      <c r="B16" s="78">
        <v>13</v>
      </c>
      <c r="C16" s="89"/>
      <c r="D16" s="77" t="s">
        <v>108</v>
      </c>
      <c r="E16" s="19" t="s">
        <v>99</v>
      </c>
      <c r="F16" s="20">
        <v>416</v>
      </c>
      <c r="G16" s="20">
        <v>412</v>
      </c>
      <c r="H16" s="20">
        <v>256</v>
      </c>
      <c r="I16" s="20">
        <v>150</v>
      </c>
      <c r="J16" s="20">
        <v>328</v>
      </c>
      <c r="K16" s="20">
        <v>446</v>
      </c>
      <c r="L16" s="4"/>
      <c r="M16" s="4"/>
      <c r="N16" s="21">
        <f t="shared" si="1"/>
        <v>0</v>
      </c>
      <c r="O16" s="21">
        <f t="shared" si="2"/>
        <v>0</v>
      </c>
      <c r="P16" s="21">
        <f t="shared" si="3"/>
        <v>0</v>
      </c>
      <c r="Q16" s="22">
        <f t="shared" si="0"/>
        <v>0</v>
      </c>
    </row>
    <row r="17" spans="1:17" ht="18" customHeight="1">
      <c r="A17" s="100"/>
      <c r="B17" s="77" t="s">
        <v>105</v>
      </c>
      <c r="C17" s="89"/>
      <c r="D17" s="77" t="s">
        <v>102</v>
      </c>
      <c r="E17" s="77" t="s">
        <v>99</v>
      </c>
      <c r="F17" s="79">
        <v>7</v>
      </c>
      <c r="G17" s="79">
        <v>9</v>
      </c>
      <c r="H17" s="79">
        <v>15</v>
      </c>
      <c r="I17" s="79">
        <v>5</v>
      </c>
      <c r="J17" s="79">
        <v>14</v>
      </c>
      <c r="K17" s="79">
        <v>7</v>
      </c>
      <c r="L17" s="4"/>
      <c r="M17" s="4"/>
      <c r="N17" s="21">
        <f t="shared" ref="N17" si="8">L17+M17</f>
        <v>0</v>
      </c>
      <c r="O17" s="21">
        <f t="shared" ref="O17" si="9">N17*0.23</f>
        <v>0</v>
      </c>
      <c r="P17" s="21">
        <f t="shared" ref="P17" si="10">N17*1.23</f>
        <v>0</v>
      </c>
      <c r="Q17" s="22">
        <f t="shared" ref="Q17" si="11">SUM(F17:K17)*N17</f>
        <v>0</v>
      </c>
    </row>
    <row r="18" spans="1:17" ht="18" customHeight="1">
      <c r="A18" s="100"/>
      <c r="B18" s="77" t="s">
        <v>106</v>
      </c>
      <c r="C18" s="89"/>
      <c r="D18" s="77" t="s">
        <v>101</v>
      </c>
      <c r="E18" s="77" t="s">
        <v>99</v>
      </c>
      <c r="F18" s="79">
        <v>1</v>
      </c>
      <c r="G18" s="79">
        <v>3</v>
      </c>
      <c r="H18" s="79">
        <v>3</v>
      </c>
      <c r="I18" s="79">
        <v>0</v>
      </c>
      <c r="J18" s="79">
        <v>3</v>
      </c>
      <c r="K18" s="79">
        <v>1</v>
      </c>
      <c r="L18" s="4"/>
      <c r="M18" s="4"/>
      <c r="N18" s="21">
        <f t="shared" si="1"/>
        <v>0</v>
      </c>
      <c r="O18" s="21">
        <f t="shared" si="2"/>
        <v>0</v>
      </c>
      <c r="P18" s="21">
        <f t="shared" si="3"/>
        <v>0</v>
      </c>
      <c r="Q18" s="22">
        <f t="shared" si="0"/>
        <v>0</v>
      </c>
    </row>
    <row r="19" spans="1:17" ht="18" customHeight="1">
      <c r="A19" s="100"/>
      <c r="B19" s="19">
        <v>15</v>
      </c>
      <c r="C19" s="89"/>
      <c r="D19" s="77" t="s">
        <v>110</v>
      </c>
      <c r="E19" s="19" t="s">
        <v>99</v>
      </c>
      <c r="F19" s="20">
        <v>4</v>
      </c>
      <c r="G19" s="20">
        <v>6</v>
      </c>
      <c r="H19" s="20">
        <v>5</v>
      </c>
      <c r="I19" s="20">
        <v>7</v>
      </c>
      <c r="J19" s="20">
        <v>5</v>
      </c>
      <c r="K19" s="20">
        <v>9</v>
      </c>
      <c r="L19" s="4"/>
      <c r="M19" s="4"/>
      <c r="N19" s="21">
        <f t="shared" si="1"/>
        <v>0</v>
      </c>
      <c r="O19" s="21">
        <f t="shared" si="2"/>
        <v>0</v>
      </c>
      <c r="P19" s="21">
        <f t="shared" si="3"/>
        <v>0</v>
      </c>
      <c r="Q19" s="22">
        <f t="shared" si="0"/>
        <v>0</v>
      </c>
    </row>
    <row r="20" spans="1:17" ht="32.450000000000003" customHeight="1">
      <c r="A20" s="100"/>
      <c r="B20" s="19">
        <v>18</v>
      </c>
      <c r="C20" s="90"/>
      <c r="D20" s="77" t="s">
        <v>111</v>
      </c>
      <c r="E20" s="19" t="s">
        <v>74</v>
      </c>
      <c r="F20" s="20">
        <v>11</v>
      </c>
      <c r="G20" s="20">
        <v>4</v>
      </c>
      <c r="H20" s="20">
        <v>4</v>
      </c>
      <c r="I20" s="20">
        <v>6</v>
      </c>
      <c r="J20" s="20">
        <v>10</v>
      </c>
      <c r="K20" s="20">
        <v>16</v>
      </c>
      <c r="L20" s="4"/>
      <c r="M20" s="4"/>
      <c r="N20" s="21">
        <f t="shared" si="1"/>
        <v>0</v>
      </c>
      <c r="O20" s="21">
        <f t="shared" si="2"/>
        <v>0</v>
      </c>
      <c r="P20" s="21">
        <f t="shared" si="3"/>
        <v>0</v>
      </c>
      <c r="Q20" s="22">
        <f t="shared" si="0"/>
        <v>0</v>
      </c>
    </row>
    <row r="21" spans="1:17" ht="32.450000000000003" customHeight="1">
      <c r="A21" s="100"/>
      <c r="B21" s="19">
        <v>19</v>
      </c>
      <c r="C21" s="88" t="s">
        <v>76</v>
      </c>
      <c r="D21" s="19" t="s">
        <v>12</v>
      </c>
      <c r="E21" s="19" t="s">
        <v>74</v>
      </c>
      <c r="F21" s="20">
        <v>1</v>
      </c>
      <c r="G21" s="20">
        <v>6</v>
      </c>
      <c r="H21" s="20">
        <v>2</v>
      </c>
      <c r="I21" s="20">
        <v>3</v>
      </c>
      <c r="J21" s="20">
        <v>0</v>
      </c>
      <c r="K21" s="20">
        <v>3</v>
      </c>
      <c r="L21" s="4"/>
      <c r="M21" s="4"/>
      <c r="N21" s="21">
        <f t="shared" si="1"/>
        <v>0</v>
      </c>
      <c r="O21" s="21">
        <f t="shared" si="2"/>
        <v>0</v>
      </c>
      <c r="P21" s="21">
        <f t="shared" si="3"/>
        <v>0</v>
      </c>
      <c r="Q21" s="22">
        <f t="shared" si="0"/>
        <v>0</v>
      </c>
    </row>
    <row r="22" spans="1:17" ht="25.9" customHeight="1">
      <c r="A22" s="100"/>
      <c r="B22" s="19">
        <v>20</v>
      </c>
      <c r="C22" s="89"/>
      <c r="D22" s="19" t="s">
        <v>15</v>
      </c>
      <c r="E22" s="19" t="s">
        <v>74</v>
      </c>
      <c r="F22" s="20">
        <v>0</v>
      </c>
      <c r="G22" s="20">
        <v>0</v>
      </c>
      <c r="H22" s="20">
        <v>1</v>
      </c>
      <c r="I22" s="20">
        <v>0</v>
      </c>
      <c r="J22" s="20">
        <v>0</v>
      </c>
      <c r="K22" s="20">
        <v>0</v>
      </c>
      <c r="L22" s="4"/>
      <c r="M22" s="4"/>
      <c r="N22" s="21">
        <f t="shared" si="1"/>
        <v>0</v>
      </c>
      <c r="O22" s="21">
        <f t="shared" si="2"/>
        <v>0</v>
      </c>
      <c r="P22" s="21">
        <f t="shared" si="3"/>
        <v>0</v>
      </c>
      <c r="Q22" s="22">
        <f t="shared" si="0"/>
        <v>0</v>
      </c>
    </row>
    <row r="23" spans="1:17" ht="27" customHeight="1">
      <c r="A23" s="100"/>
      <c r="B23" s="19">
        <v>21</v>
      </c>
      <c r="C23" s="89"/>
      <c r="D23" s="19" t="s">
        <v>13</v>
      </c>
      <c r="E23" s="19" t="s">
        <v>74</v>
      </c>
      <c r="F23" s="20">
        <v>1</v>
      </c>
      <c r="G23" s="20">
        <v>2</v>
      </c>
      <c r="H23" s="20">
        <v>4</v>
      </c>
      <c r="I23" s="20">
        <v>0</v>
      </c>
      <c r="J23" s="20">
        <v>1</v>
      </c>
      <c r="K23" s="20">
        <v>0</v>
      </c>
      <c r="L23" s="4"/>
      <c r="M23" s="4"/>
      <c r="N23" s="21">
        <f t="shared" si="1"/>
        <v>0</v>
      </c>
      <c r="O23" s="21">
        <f t="shared" si="2"/>
        <v>0</v>
      </c>
      <c r="P23" s="21">
        <f t="shared" si="3"/>
        <v>0</v>
      </c>
      <c r="Q23" s="22">
        <f t="shared" si="0"/>
        <v>0</v>
      </c>
    </row>
    <row r="24" spans="1:17" ht="25.15" customHeight="1">
      <c r="A24" s="100"/>
      <c r="B24" s="19">
        <v>22</v>
      </c>
      <c r="C24" s="90"/>
      <c r="D24" s="19" t="s">
        <v>14</v>
      </c>
      <c r="E24" s="19" t="s">
        <v>74</v>
      </c>
      <c r="F24" s="20">
        <v>1</v>
      </c>
      <c r="G24" s="20">
        <v>1</v>
      </c>
      <c r="H24" s="20">
        <v>0</v>
      </c>
      <c r="I24" s="20">
        <v>0</v>
      </c>
      <c r="J24" s="20">
        <v>0</v>
      </c>
      <c r="K24" s="20">
        <v>1</v>
      </c>
      <c r="L24" s="4"/>
      <c r="M24" s="4"/>
      <c r="N24" s="21">
        <f t="shared" si="1"/>
        <v>0</v>
      </c>
      <c r="O24" s="21">
        <f t="shared" si="2"/>
        <v>0</v>
      </c>
      <c r="P24" s="21">
        <f t="shared" si="3"/>
        <v>0</v>
      </c>
      <c r="Q24" s="22">
        <f t="shared" si="0"/>
        <v>0</v>
      </c>
    </row>
    <row r="25" spans="1:17" ht="25.15" customHeight="1">
      <c r="A25" s="100"/>
      <c r="B25" s="19">
        <v>23</v>
      </c>
      <c r="C25" s="85" t="s">
        <v>75</v>
      </c>
      <c r="D25" s="19" t="s">
        <v>2</v>
      </c>
      <c r="E25" s="19" t="s">
        <v>74</v>
      </c>
      <c r="F25" s="20">
        <v>0</v>
      </c>
      <c r="G25" s="20">
        <v>0</v>
      </c>
      <c r="H25" s="20">
        <v>1</v>
      </c>
      <c r="I25" s="20">
        <v>0</v>
      </c>
      <c r="J25" s="20">
        <v>0</v>
      </c>
      <c r="K25" s="20">
        <v>0</v>
      </c>
      <c r="L25" s="4"/>
      <c r="M25" s="4"/>
      <c r="N25" s="21">
        <f t="shared" si="1"/>
        <v>0</v>
      </c>
      <c r="O25" s="21">
        <f t="shared" si="2"/>
        <v>0</v>
      </c>
      <c r="P25" s="21">
        <f t="shared" si="3"/>
        <v>0</v>
      </c>
      <c r="Q25" s="22">
        <f t="shared" si="0"/>
        <v>0</v>
      </c>
    </row>
    <row r="26" spans="1:17" ht="25.9" customHeight="1">
      <c r="A26" s="100"/>
      <c r="B26" s="19">
        <v>24</v>
      </c>
      <c r="C26" s="87"/>
      <c r="D26" s="19" t="s">
        <v>0</v>
      </c>
      <c r="E26" s="19" t="s">
        <v>74</v>
      </c>
      <c r="F26" s="20">
        <v>0</v>
      </c>
      <c r="G26" s="20">
        <v>5</v>
      </c>
      <c r="H26" s="20">
        <v>2</v>
      </c>
      <c r="I26" s="20">
        <v>2</v>
      </c>
      <c r="J26" s="20">
        <v>0</v>
      </c>
      <c r="K26" s="20">
        <v>1</v>
      </c>
      <c r="L26" s="4"/>
      <c r="M26" s="4"/>
      <c r="N26" s="21">
        <f t="shared" si="1"/>
        <v>0</v>
      </c>
      <c r="O26" s="21">
        <f t="shared" si="2"/>
        <v>0</v>
      </c>
      <c r="P26" s="21">
        <f t="shared" si="3"/>
        <v>0</v>
      </c>
      <c r="Q26" s="22">
        <f t="shared" si="0"/>
        <v>0</v>
      </c>
    </row>
    <row r="27" spans="1:17">
      <c r="A27" s="100"/>
      <c r="B27" s="19">
        <v>25</v>
      </c>
      <c r="C27" s="87"/>
      <c r="D27" s="19" t="s">
        <v>3</v>
      </c>
      <c r="E27" s="19" t="s">
        <v>74</v>
      </c>
      <c r="F27" s="20">
        <v>0</v>
      </c>
      <c r="G27" s="20">
        <v>1</v>
      </c>
      <c r="H27" s="20">
        <v>0</v>
      </c>
      <c r="I27" s="20">
        <v>0</v>
      </c>
      <c r="J27" s="20">
        <v>0</v>
      </c>
      <c r="K27" s="20">
        <v>0</v>
      </c>
      <c r="L27" s="4"/>
      <c r="M27" s="4"/>
      <c r="N27" s="21">
        <f t="shared" si="1"/>
        <v>0</v>
      </c>
      <c r="O27" s="21">
        <f t="shared" si="2"/>
        <v>0</v>
      </c>
      <c r="P27" s="21">
        <f t="shared" si="3"/>
        <v>0</v>
      </c>
      <c r="Q27" s="22">
        <f t="shared" si="0"/>
        <v>0</v>
      </c>
    </row>
    <row r="28" spans="1:17">
      <c r="A28" s="100"/>
      <c r="B28" s="19">
        <v>26</v>
      </c>
      <c r="C28" s="87"/>
      <c r="D28" s="19" t="s">
        <v>1</v>
      </c>
      <c r="E28" s="19" t="s">
        <v>74</v>
      </c>
      <c r="F28" s="20">
        <v>0</v>
      </c>
      <c r="G28" s="20">
        <v>3</v>
      </c>
      <c r="H28" s="20">
        <v>0</v>
      </c>
      <c r="I28" s="20">
        <v>1</v>
      </c>
      <c r="J28" s="20">
        <v>0</v>
      </c>
      <c r="K28" s="20">
        <v>1</v>
      </c>
      <c r="L28" s="4"/>
      <c r="M28" s="4"/>
      <c r="N28" s="21">
        <f t="shared" ref="N28:N30" si="12">L28+M28</f>
        <v>0</v>
      </c>
      <c r="O28" s="21">
        <f t="shared" ref="O28:O30" si="13">N28*0.23</f>
        <v>0</v>
      </c>
      <c r="P28" s="21">
        <f t="shared" ref="P28:P30" si="14">N28*1.23</f>
        <v>0</v>
      </c>
      <c r="Q28" s="22">
        <f t="shared" si="0"/>
        <v>0</v>
      </c>
    </row>
    <row r="29" spans="1:17">
      <c r="A29" s="100"/>
      <c r="B29" s="19">
        <v>27</v>
      </c>
      <c r="C29" s="87"/>
      <c r="D29" s="19" t="s">
        <v>4</v>
      </c>
      <c r="E29" s="19" t="s">
        <v>74</v>
      </c>
      <c r="F29" s="20">
        <v>0</v>
      </c>
      <c r="G29" s="20">
        <v>1</v>
      </c>
      <c r="H29" s="20">
        <v>0</v>
      </c>
      <c r="I29" s="20">
        <v>0</v>
      </c>
      <c r="J29" s="20">
        <v>0</v>
      </c>
      <c r="K29" s="20">
        <v>0</v>
      </c>
      <c r="L29" s="4"/>
      <c r="M29" s="4"/>
      <c r="N29" s="21">
        <f t="shared" si="12"/>
        <v>0</v>
      </c>
      <c r="O29" s="21">
        <f t="shared" si="13"/>
        <v>0</v>
      </c>
      <c r="P29" s="21">
        <f t="shared" si="14"/>
        <v>0</v>
      </c>
      <c r="Q29" s="22">
        <f t="shared" si="0"/>
        <v>0</v>
      </c>
    </row>
    <row r="30" spans="1:17" ht="15" thickBot="1">
      <c r="A30" s="101"/>
      <c r="B30" s="23">
        <v>28</v>
      </c>
      <c r="C30" s="86"/>
      <c r="D30" s="23" t="s">
        <v>5</v>
      </c>
      <c r="E30" s="23" t="s">
        <v>74</v>
      </c>
      <c r="F30" s="24">
        <v>2</v>
      </c>
      <c r="G30" s="24">
        <v>4</v>
      </c>
      <c r="H30" s="24">
        <v>0</v>
      </c>
      <c r="I30" s="24">
        <v>0</v>
      </c>
      <c r="J30" s="24">
        <v>0</v>
      </c>
      <c r="K30" s="24">
        <v>0</v>
      </c>
      <c r="L30" s="5"/>
      <c r="M30" s="5"/>
      <c r="N30" s="25">
        <f t="shared" si="12"/>
        <v>0</v>
      </c>
      <c r="O30" s="25">
        <f t="shared" si="13"/>
        <v>0</v>
      </c>
      <c r="P30" s="25">
        <f t="shared" si="14"/>
        <v>0</v>
      </c>
      <c r="Q30" s="26">
        <f t="shared" si="0"/>
        <v>0</v>
      </c>
    </row>
    <row r="31" spans="1:17" ht="30" customHeight="1">
      <c r="A31" s="82" t="s">
        <v>78</v>
      </c>
      <c r="B31" s="15">
        <v>29</v>
      </c>
      <c r="C31" s="103" t="s">
        <v>79</v>
      </c>
      <c r="D31" s="104"/>
      <c r="E31" s="105"/>
      <c r="F31" s="16">
        <v>1</v>
      </c>
      <c r="G31" s="16">
        <v>1</v>
      </c>
      <c r="H31" s="16">
        <v>1</v>
      </c>
      <c r="I31" s="16">
        <v>1</v>
      </c>
      <c r="J31" s="16">
        <v>1</v>
      </c>
      <c r="K31" s="16">
        <v>1</v>
      </c>
      <c r="L31" s="17" t="s">
        <v>35</v>
      </c>
      <c r="M31" s="3"/>
      <c r="N31" s="17" t="s">
        <v>35</v>
      </c>
      <c r="O31" s="17">
        <f t="shared" ref="O31:O32" si="15">M31*0.23</f>
        <v>0</v>
      </c>
      <c r="P31" s="17">
        <f t="shared" ref="P31:P32" si="16">M31*1.23</f>
        <v>0</v>
      </c>
      <c r="Q31" s="18">
        <f>SUM(F31:K31)*M31</f>
        <v>0</v>
      </c>
    </row>
    <row r="32" spans="1:17" ht="30" customHeight="1" thickBot="1">
      <c r="A32" s="84"/>
      <c r="B32" s="23">
        <v>30</v>
      </c>
      <c r="C32" s="106" t="s">
        <v>80</v>
      </c>
      <c r="D32" s="107"/>
      <c r="E32" s="108"/>
      <c r="F32" s="24">
        <v>1</v>
      </c>
      <c r="G32" s="24">
        <v>1</v>
      </c>
      <c r="H32" s="24">
        <v>1</v>
      </c>
      <c r="I32" s="24">
        <v>1</v>
      </c>
      <c r="J32" s="24">
        <v>1</v>
      </c>
      <c r="K32" s="24">
        <v>1</v>
      </c>
      <c r="L32" s="25" t="s">
        <v>35</v>
      </c>
      <c r="M32" s="5"/>
      <c r="N32" s="25" t="s">
        <v>35</v>
      </c>
      <c r="O32" s="25">
        <f t="shared" si="15"/>
        <v>0</v>
      </c>
      <c r="P32" s="25">
        <f t="shared" si="16"/>
        <v>0</v>
      </c>
      <c r="Q32" s="26">
        <f>SUM(F32:K32)*M32</f>
        <v>0</v>
      </c>
    </row>
    <row r="33" spans="1:17" ht="30" customHeight="1" thickBot="1">
      <c r="A33" s="2"/>
      <c r="C33" s="32"/>
      <c r="D33" s="32"/>
      <c r="E33" s="32"/>
      <c r="F33" s="33"/>
      <c r="G33" s="33"/>
      <c r="H33" s="33"/>
      <c r="I33" s="33"/>
      <c r="J33" s="33"/>
      <c r="K33" s="33"/>
      <c r="L33" s="34"/>
      <c r="M33" s="34"/>
      <c r="N33" s="34"/>
      <c r="O33" s="34"/>
      <c r="P33" s="34"/>
      <c r="Q33" s="35"/>
    </row>
    <row r="34" spans="1:17" ht="31.15" customHeight="1">
      <c r="A34" s="2"/>
      <c r="C34" s="32"/>
      <c r="D34" s="31"/>
      <c r="E34" s="31"/>
      <c r="F34" s="33"/>
      <c r="G34" s="33"/>
      <c r="H34" s="33"/>
      <c r="I34" s="33"/>
      <c r="J34" s="33"/>
      <c r="K34" s="33"/>
      <c r="L34" s="33"/>
      <c r="M34" s="33"/>
      <c r="N34" s="31"/>
      <c r="O34" s="92" t="s">
        <v>36</v>
      </c>
      <c r="P34" s="93"/>
      <c r="Q34" s="36">
        <f>SUM(Q3:Q32)</f>
        <v>0</v>
      </c>
    </row>
    <row r="35" spans="1:17" ht="28.15" customHeight="1" thickBot="1">
      <c r="C35" s="102" t="s">
        <v>37</v>
      </c>
      <c r="D35" s="102"/>
      <c r="O35" s="94" t="s">
        <v>38</v>
      </c>
      <c r="P35" s="95"/>
      <c r="Q35" s="38">
        <f>Q34*1.3</f>
        <v>0</v>
      </c>
    </row>
  </sheetData>
  <sheetProtection algorithmName="SHA-512" hashValue="eFN0mePtA9OrGQvHa2REt/yO34dSTWGfvLVwNobAVd71GldIL9HGTrJ5Gb9ExmN2PBZTNDEyV3LpNAfh/8XpEQ==" saltValue="4K6OUBG2x4wPkdAC0++NVg==" spinCount="100000" sheet="1" objects="1" scenarios="1"/>
  <mergeCells count="30">
    <mergeCell ref="Q1:Q2"/>
    <mergeCell ref="E1:E2"/>
    <mergeCell ref="A1:A2"/>
    <mergeCell ref="B1:B2"/>
    <mergeCell ref="C1:C2"/>
    <mergeCell ref="F1:F2"/>
    <mergeCell ref="L1:L2"/>
    <mergeCell ref="M1:M2"/>
    <mergeCell ref="A31:A32"/>
    <mergeCell ref="A15:A30"/>
    <mergeCell ref="C35:D35"/>
    <mergeCell ref="C31:E31"/>
    <mergeCell ref="C32:E32"/>
    <mergeCell ref="O34:P34"/>
    <mergeCell ref="O35:P35"/>
    <mergeCell ref="G1:G2"/>
    <mergeCell ref="H1:H2"/>
    <mergeCell ref="I1:I2"/>
    <mergeCell ref="J1:J2"/>
    <mergeCell ref="K1:K2"/>
    <mergeCell ref="N1:N2"/>
    <mergeCell ref="O1:O2"/>
    <mergeCell ref="P1:P2"/>
    <mergeCell ref="A3:A14"/>
    <mergeCell ref="C13:C14"/>
    <mergeCell ref="C25:C30"/>
    <mergeCell ref="C10:C12"/>
    <mergeCell ref="C3:C9"/>
    <mergeCell ref="C21:C24"/>
    <mergeCell ref="C15:C20"/>
  </mergeCells>
  <pageMargins left="0.25" right="0.25" top="0.75" bottom="0.75" header="0.3" footer="0.3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view="pageBreakPreview" zoomScale="60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N33" sqref="N33"/>
    </sheetView>
  </sheetViews>
  <sheetFormatPr defaultColWidth="8.75" defaultRowHeight="14.25"/>
  <cols>
    <col min="1" max="1" width="14.625" customWidth="1"/>
    <col min="2" max="2" width="5" style="31" customWidth="1"/>
    <col min="3" max="3" width="43.875" style="39" bestFit="1" customWidth="1"/>
    <col min="4" max="4" width="8.375" style="50" customWidth="1"/>
    <col min="5" max="10" width="18.375" customWidth="1"/>
    <col min="11" max="11" width="15.25" customWidth="1"/>
    <col min="12" max="13" width="13.375" customWidth="1"/>
    <col min="14" max="14" width="23.375" style="40" customWidth="1"/>
  </cols>
  <sheetData>
    <row r="1" spans="1:14" s="2" customFormat="1" ht="28.5">
      <c r="A1" s="98" t="s">
        <v>21</v>
      </c>
      <c r="B1" s="98" t="s">
        <v>22</v>
      </c>
      <c r="C1" s="98" t="s">
        <v>23</v>
      </c>
      <c r="D1" s="41" t="s">
        <v>24</v>
      </c>
      <c r="E1" s="98" t="s">
        <v>59</v>
      </c>
      <c r="F1" s="98" t="s">
        <v>60</v>
      </c>
      <c r="G1" s="98" t="s">
        <v>61</v>
      </c>
      <c r="H1" s="98" t="s">
        <v>62</v>
      </c>
      <c r="I1" s="98" t="s">
        <v>63</v>
      </c>
      <c r="J1" s="98" t="s">
        <v>64</v>
      </c>
      <c r="K1" s="98" t="s">
        <v>39</v>
      </c>
      <c r="L1" s="98" t="s">
        <v>40</v>
      </c>
      <c r="M1" s="98" t="s">
        <v>41</v>
      </c>
      <c r="N1" s="109" t="s">
        <v>42</v>
      </c>
    </row>
    <row r="2" spans="1:14" s="2" customFormat="1" ht="15" thickBot="1">
      <c r="A2" s="99"/>
      <c r="B2" s="99"/>
      <c r="C2" s="99"/>
      <c r="D2" s="42" t="s">
        <v>31</v>
      </c>
      <c r="E2" s="99"/>
      <c r="F2" s="99"/>
      <c r="G2" s="99"/>
      <c r="H2" s="99"/>
      <c r="I2" s="99"/>
      <c r="J2" s="99"/>
      <c r="K2" s="99"/>
      <c r="L2" s="99"/>
      <c r="M2" s="99"/>
      <c r="N2" s="110"/>
    </row>
    <row r="3" spans="1:14" ht="14.45" customHeight="1">
      <c r="A3" s="82" t="s">
        <v>43</v>
      </c>
      <c r="B3" s="15">
        <v>1</v>
      </c>
      <c r="C3" s="112" t="s">
        <v>44</v>
      </c>
      <c r="D3" s="44" t="s">
        <v>6</v>
      </c>
      <c r="E3" s="16">
        <v>17</v>
      </c>
      <c r="F3" s="16">
        <v>32</v>
      </c>
      <c r="G3" s="16">
        <v>22</v>
      </c>
      <c r="H3" s="16">
        <v>9</v>
      </c>
      <c r="I3" s="16">
        <v>22</v>
      </c>
      <c r="J3" s="16">
        <v>28</v>
      </c>
      <c r="K3" s="3"/>
      <c r="L3" s="17">
        <f>K3*0.23</f>
        <v>0</v>
      </c>
      <c r="M3" s="17">
        <f>K3*1.23</f>
        <v>0</v>
      </c>
      <c r="N3" s="18">
        <f>SUM(E3:J3)*K3</f>
        <v>0</v>
      </c>
    </row>
    <row r="4" spans="1:14">
      <c r="A4" s="83"/>
      <c r="B4" s="19">
        <v>2</v>
      </c>
      <c r="C4" s="113"/>
      <c r="D4" s="46" t="s">
        <v>7</v>
      </c>
      <c r="E4" s="20">
        <v>1896</v>
      </c>
      <c r="F4" s="20">
        <v>1698</v>
      </c>
      <c r="G4" s="20">
        <v>1617</v>
      </c>
      <c r="H4" s="20">
        <v>813</v>
      </c>
      <c r="I4" s="20">
        <v>1197</v>
      </c>
      <c r="J4" s="20">
        <v>3225</v>
      </c>
      <c r="K4" s="4"/>
      <c r="L4" s="21">
        <f t="shared" ref="L4:L31" si="0">K4*0.23</f>
        <v>0</v>
      </c>
      <c r="M4" s="21">
        <f t="shared" ref="M4:M31" si="1">K4*1.23</f>
        <v>0</v>
      </c>
      <c r="N4" s="22">
        <f t="shared" ref="N4:N31" si="2">SUM(E4:J4)*K4</f>
        <v>0</v>
      </c>
    </row>
    <row r="5" spans="1:14">
      <c r="A5" s="83"/>
      <c r="B5" s="19">
        <v>3</v>
      </c>
      <c r="C5" s="113"/>
      <c r="D5" s="46" t="s">
        <v>8</v>
      </c>
      <c r="E5" s="20">
        <v>17</v>
      </c>
      <c r="F5" s="20">
        <v>48</v>
      </c>
      <c r="G5" s="20">
        <v>33</v>
      </c>
      <c r="H5" s="20">
        <v>10</v>
      </c>
      <c r="I5" s="20">
        <v>10</v>
      </c>
      <c r="J5" s="20">
        <v>38</v>
      </c>
      <c r="K5" s="4"/>
      <c r="L5" s="21">
        <f t="shared" si="0"/>
        <v>0</v>
      </c>
      <c r="M5" s="21">
        <f t="shared" si="1"/>
        <v>0</v>
      </c>
      <c r="N5" s="22">
        <f t="shared" si="2"/>
        <v>0</v>
      </c>
    </row>
    <row r="6" spans="1:14">
      <c r="A6" s="83"/>
      <c r="B6" s="19"/>
      <c r="C6" s="113"/>
      <c r="D6" s="46" t="s">
        <v>9</v>
      </c>
      <c r="E6" s="20">
        <v>0</v>
      </c>
      <c r="F6" s="20">
        <v>0</v>
      </c>
      <c r="G6" s="20">
        <v>1</v>
      </c>
      <c r="H6" s="20">
        <v>0</v>
      </c>
      <c r="I6" s="20">
        <v>0</v>
      </c>
      <c r="J6" s="20">
        <v>0</v>
      </c>
      <c r="K6" s="4"/>
      <c r="L6" s="21"/>
      <c r="M6" s="21"/>
      <c r="N6" s="22">
        <f t="shared" si="2"/>
        <v>0</v>
      </c>
    </row>
    <row r="7" spans="1:14">
      <c r="A7" s="83"/>
      <c r="B7" s="19">
        <v>4</v>
      </c>
      <c r="C7" s="113"/>
      <c r="D7" s="46" t="s">
        <v>10</v>
      </c>
      <c r="E7" s="20">
        <v>11</v>
      </c>
      <c r="F7" s="20">
        <v>12</v>
      </c>
      <c r="G7" s="20">
        <v>14</v>
      </c>
      <c r="H7" s="20">
        <v>2</v>
      </c>
      <c r="I7" s="20">
        <v>8</v>
      </c>
      <c r="J7" s="20">
        <v>33</v>
      </c>
      <c r="K7" s="4"/>
      <c r="L7" s="21">
        <f t="shared" si="0"/>
        <v>0</v>
      </c>
      <c r="M7" s="21">
        <f t="shared" si="1"/>
        <v>0</v>
      </c>
      <c r="N7" s="22">
        <f t="shared" si="2"/>
        <v>0</v>
      </c>
    </row>
    <row r="8" spans="1:14">
      <c r="A8" s="83"/>
      <c r="B8" s="19">
        <v>5</v>
      </c>
      <c r="C8" s="113"/>
      <c r="D8" s="46" t="s">
        <v>11</v>
      </c>
      <c r="E8" s="20">
        <v>35</v>
      </c>
      <c r="F8" s="20">
        <v>42</v>
      </c>
      <c r="G8" s="20">
        <v>49</v>
      </c>
      <c r="H8" s="20">
        <v>7</v>
      </c>
      <c r="I8" s="20">
        <v>8</v>
      </c>
      <c r="J8" s="20">
        <v>63</v>
      </c>
      <c r="K8" s="4"/>
      <c r="L8" s="21">
        <f t="shared" si="0"/>
        <v>0</v>
      </c>
      <c r="M8" s="21">
        <f t="shared" si="1"/>
        <v>0</v>
      </c>
      <c r="N8" s="22">
        <f t="shared" si="2"/>
        <v>0</v>
      </c>
    </row>
    <row r="9" spans="1:14">
      <c r="A9" s="83"/>
      <c r="B9" s="19">
        <v>6</v>
      </c>
      <c r="C9" s="113" t="s">
        <v>45</v>
      </c>
      <c r="D9" s="46" t="s">
        <v>6</v>
      </c>
      <c r="E9" s="20">
        <v>50</v>
      </c>
      <c r="F9" s="20">
        <v>50</v>
      </c>
      <c r="G9" s="20">
        <v>50</v>
      </c>
      <c r="H9" s="20">
        <v>50</v>
      </c>
      <c r="I9" s="20">
        <v>50</v>
      </c>
      <c r="J9" s="20">
        <v>50</v>
      </c>
      <c r="K9" s="4"/>
      <c r="L9" s="21">
        <f t="shared" si="0"/>
        <v>0</v>
      </c>
      <c r="M9" s="21">
        <f t="shared" si="1"/>
        <v>0</v>
      </c>
      <c r="N9" s="22">
        <f t="shared" si="2"/>
        <v>0</v>
      </c>
    </row>
    <row r="10" spans="1:14">
      <c r="A10" s="83"/>
      <c r="B10" s="19">
        <v>7</v>
      </c>
      <c r="C10" s="113"/>
      <c r="D10" s="46" t="s">
        <v>7</v>
      </c>
      <c r="E10" s="20">
        <v>50</v>
      </c>
      <c r="F10" s="20">
        <v>50</v>
      </c>
      <c r="G10" s="20">
        <v>50</v>
      </c>
      <c r="H10" s="20">
        <v>50</v>
      </c>
      <c r="I10" s="20">
        <v>50</v>
      </c>
      <c r="J10" s="20">
        <v>50</v>
      </c>
      <c r="K10" s="4"/>
      <c r="L10" s="21">
        <f t="shared" si="0"/>
        <v>0</v>
      </c>
      <c r="M10" s="21">
        <f t="shared" si="1"/>
        <v>0</v>
      </c>
      <c r="N10" s="22">
        <f t="shared" si="2"/>
        <v>0</v>
      </c>
    </row>
    <row r="11" spans="1:14">
      <c r="A11" s="83"/>
      <c r="B11" s="19">
        <v>8</v>
      </c>
      <c r="C11" s="113"/>
      <c r="D11" s="46" t="s">
        <v>8</v>
      </c>
      <c r="E11" s="20">
        <v>1</v>
      </c>
      <c r="F11" s="20">
        <v>1</v>
      </c>
      <c r="G11" s="20">
        <v>1</v>
      </c>
      <c r="H11" s="20">
        <v>1</v>
      </c>
      <c r="I11" s="20">
        <v>1</v>
      </c>
      <c r="J11" s="20">
        <v>1</v>
      </c>
      <c r="K11" s="4"/>
      <c r="L11" s="21">
        <f t="shared" si="0"/>
        <v>0</v>
      </c>
      <c r="M11" s="21">
        <f t="shared" si="1"/>
        <v>0</v>
      </c>
      <c r="N11" s="22">
        <f t="shared" si="2"/>
        <v>0</v>
      </c>
    </row>
    <row r="12" spans="1:14">
      <c r="A12" s="83"/>
      <c r="B12" s="19">
        <v>9</v>
      </c>
      <c r="C12" s="113"/>
      <c r="D12" s="46" t="s">
        <v>10</v>
      </c>
      <c r="E12" s="20">
        <v>1</v>
      </c>
      <c r="F12" s="20">
        <v>1</v>
      </c>
      <c r="G12" s="20">
        <v>1</v>
      </c>
      <c r="H12" s="20">
        <v>1</v>
      </c>
      <c r="I12" s="20">
        <v>1</v>
      </c>
      <c r="J12" s="20">
        <v>1</v>
      </c>
      <c r="K12" s="4"/>
      <c r="L12" s="21">
        <f t="shared" si="0"/>
        <v>0</v>
      </c>
      <c r="M12" s="21">
        <f t="shared" si="1"/>
        <v>0</v>
      </c>
      <c r="N12" s="22">
        <f t="shared" si="2"/>
        <v>0</v>
      </c>
    </row>
    <row r="13" spans="1:14" ht="15" thickBot="1">
      <c r="A13" s="84"/>
      <c r="B13" s="23">
        <v>10</v>
      </c>
      <c r="C13" s="114"/>
      <c r="D13" s="48" t="s">
        <v>11</v>
      </c>
      <c r="E13" s="24">
        <v>1</v>
      </c>
      <c r="F13" s="24">
        <v>1</v>
      </c>
      <c r="G13" s="24">
        <v>1</v>
      </c>
      <c r="H13" s="24">
        <v>1</v>
      </c>
      <c r="I13" s="24">
        <v>1</v>
      </c>
      <c r="J13" s="24">
        <v>1</v>
      </c>
      <c r="K13" s="5"/>
      <c r="L13" s="25">
        <f t="shared" si="0"/>
        <v>0</v>
      </c>
      <c r="M13" s="25">
        <f t="shared" si="1"/>
        <v>0</v>
      </c>
      <c r="N13" s="26">
        <f t="shared" si="2"/>
        <v>0</v>
      </c>
    </row>
    <row r="14" spans="1:14">
      <c r="A14" s="82" t="s">
        <v>46</v>
      </c>
      <c r="B14" s="15">
        <v>11</v>
      </c>
      <c r="C14" s="112" t="s">
        <v>44</v>
      </c>
      <c r="D14" s="44" t="s">
        <v>7</v>
      </c>
      <c r="E14" s="16">
        <v>0</v>
      </c>
      <c r="F14" s="16">
        <v>4</v>
      </c>
      <c r="G14" s="16">
        <v>2</v>
      </c>
      <c r="H14" s="16">
        <v>3</v>
      </c>
      <c r="I14" s="16">
        <v>0</v>
      </c>
      <c r="J14" s="16">
        <v>2</v>
      </c>
      <c r="K14" s="3"/>
      <c r="L14" s="17">
        <f t="shared" si="0"/>
        <v>0</v>
      </c>
      <c r="M14" s="17">
        <f t="shared" si="1"/>
        <v>0</v>
      </c>
      <c r="N14" s="18">
        <f t="shared" si="2"/>
        <v>0</v>
      </c>
    </row>
    <row r="15" spans="1:14">
      <c r="A15" s="83"/>
      <c r="B15" s="19">
        <v>12</v>
      </c>
      <c r="C15" s="113"/>
      <c r="D15" s="46" t="s">
        <v>8</v>
      </c>
      <c r="E15" s="20">
        <v>416</v>
      </c>
      <c r="F15" s="20">
        <v>412</v>
      </c>
      <c r="G15" s="20">
        <v>256</v>
      </c>
      <c r="H15" s="20">
        <v>150</v>
      </c>
      <c r="I15" s="20">
        <v>328</v>
      </c>
      <c r="J15" s="20">
        <v>446</v>
      </c>
      <c r="K15" s="4"/>
      <c r="L15" s="21">
        <f t="shared" si="0"/>
        <v>0</v>
      </c>
      <c r="M15" s="21">
        <f t="shared" si="1"/>
        <v>0</v>
      </c>
      <c r="N15" s="22">
        <f t="shared" si="2"/>
        <v>0</v>
      </c>
    </row>
    <row r="16" spans="1:14">
      <c r="A16" s="83"/>
      <c r="B16" s="19">
        <v>13</v>
      </c>
      <c r="C16" s="113"/>
      <c r="D16" s="46" t="s">
        <v>10</v>
      </c>
      <c r="E16" s="20">
        <v>8</v>
      </c>
      <c r="F16" s="20">
        <v>12</v>
      </c>
      <c r="G16" s="20">
        <v>18</v>
      </c>
      <c r="H16" s="20">
        <v>5</v>
      </c>
      <c r="I16" s="20">
        <v>17</v>
      </c>
      <c r="J16" s="20">
        <v>8</v>
      </c>
      <c r="K16" s="4"/>
      <c r="L16" s="21">
        <f t="shared" si="0"/>
        <v>0</v>
      </c>
      <c r="M16" s="21">
        <f t="shared" si="1"/>
        <v>0</v>
      </c>
      <c r="N16" s="22">
        <f t="shared" si="2"/>
        <v>0</v>
      </c>
    </row>
    <row r="17" spans="1:14">
      <c r="A17" s="83"/>
      <c r="B17" s="19">
        <v>14</v>
      </c>
      <c r="C17" s="113"/>
      <c r="D17" s="46" t="s">
        <v>11</v>
      </c>
      <c r="E17" s="20">
        <v>4</v>
      </c>
      <c r="F17" s="20">
        <v>6</v>
      </c>
      <c r="G17" s="20">
        <v>5</v>
      </c>
      <c r="H17" s="20">
        <v>7</v>
      </c>
      <c r="I17" s="20">
        <v>5</v>
      </c>
      <c r="J17" s="20">
        <v>9</v>
      </c>
      <c r="K17" s="4"/>
      <c r="L17" s="21">
        <f t="shared" si="0"/>
        <v>0</v>
      </c>
      <c r="M17" s="21">
        <f t="shared" si="1"/>
        <v>0</v>
      </c>
      <c r="N17" s="22">
        <f t="shared" si="2"/>
        <v>0</v>
      </c>
    </row>
    <row r="18" spans="1:14">
      <c r="A18" s="83"/>
      <c r="B18" s="19">
        <v>15</v>
      </c>
      <c r="C18" s="113" t="s">
        <v>45</v>
      </c>
      <c r="D18" s="46" t="s">
        <v>7</v>
      </c>
      <c r="E18" s="20">
        <v>50</v>
      </c>
      <c r="F18" s="20">
        <v>50</v>
      </c>
      <c r="G18" s="20">
        <v>50</v>
      </c>
      <c r="H18" s="20">
        <v>50</v>
      </c>
      <c r="I18" s="20">
        <v>50</v>
      </c>
      <c r="J18" s="20">
        <v>50</v>
      </c>
      <c r="K18" s="4"/>
      <c r="L18" s="21">
        <f t="shared" si="0"/>
        <v>0</v>
      </c>
      <c r="M18" s="21">
        <f t="shared" si="1"/>
        <v>0</v>
      </c>
      <c r="N18" s="22">
        <f t="shared" si="2"/>
        <v>0</v>
      </c>
    </row>
    <row r="19" spans="1:14">
      <c r="A19" s="83"/>
      <c r="B19" s="19">
        <v>16</v>
      </c>
      <c r="C19" s="113"/>
      <c r="D19" s="46" t="s">
        <v>8</v>
      </c>
      <c r="E19" s="20">
        <v>1</v>
      </c>
      <c r="F19" s="20">
        <v>1</v>
      </c>
      <c r="G19" s="20">
        <v>1</v>
      </c>
      <c r="H19" s="20">
        <v>1</v>
      </c>
      <c r="I19" s="20">
        <v>1</v>
      </c>
      <c r="J19" s="20">
        <v>1</v>
      </c>
      <c r="K19" s="4"/>
      <c r="L19" s="21">
        <f t="shared" si="0"/>
        <v>0</v>
      </c>
      <c r="M19" s="21">
        <f t="shared" si="1"/>
        <v>0</v>
      </c>
      <c r="N19" s="22">
        <f t="shared" si="2"/>
        <v>0</v>
      </c>
    </row>
    <row r="20" spans="1:14">
      <c r="A20" s="83"/>
      <c r="B20" s="19">
        <v>17</v>
      </c>
      <c r="C20" s="113"/>
      <c r="D20" s="46" t="s">
        <v>10</v>
      </c>
      <c r="E20" s="20">
        <v>1</v>
      </c>
      <c r="F20" s="20">
        <v>1</v>
      </c>
      <c r="G20" s="20">
        <v>1</v>
      </c>
      <c r="H20" s="20">
        <v>1</v>
      </c>
      <c r="I20" s="20">
        <v>1</v>
      </c>
      <c r="J20" s="20">
        <v>1</v>
      </c>
      <c r="K20" s="4"/>
      <c r="L20" s="21">
        <f t="shared" si="0"/>
        <v>0</v>
      </c>
      <c r="M20" s="21">
        <f t="shared" si="1"/>
        <v>0</v>
      </c>
      <c r="N20" s="22">
        <f t="shared" si="2"/>
        <v>0</v>
      </c>
    </row>
    <row r="21" spans="1:14" ht="15" thickBot="1">
      <c r="A21" s="84"/>
      <c r="B21" s="23">
        <v>18</v>
      </c>
      <c r="C21" s="114"/>
      <c r="D21" s="48" t="s">
        <v>11</v>
      </c>
      <c r="E21" s="24">
        <v>1</v>
      </c>
      <c r="F21" s="24">
        <v>1</v>
      </c>
      <c r="G21" s="24">
        <v>1</v>
      </c>
      <c r="H21" s="24">
        <v>1</v>
      </c>
      <c r="I21" s="24">
        <v>1</v>
      </c>
      <c r="J21" s="24">
        <v>1</v>
      </c>
      <c r="K21" s="5"/>
      <c r="L21" s="25">
        <f t="shared" si="0"/>
        <v>0</v>
      </c>
      <c r="M21" s="25">
        <f t="shared" si="1"/>
        <v>0</v>
      </c>
      <c r="N21" s="26">
        <f t="shared" si="2"/>
        <v>0</v>
      </c>
    </row>
    <row r="22" spans="1:14" ht="28.5">
      <c r="A22" s="82" t="s">
        <v>47</v>
      </c>
      <c r="B22" s="15">
        <v>19</v>
      </c>
      <c r="C22" s="43" t="s">
        <v>48</v>
      </c>
      <c r="D22" s="44" t="s">
        <v>34</v>
      </c>
      <c r="E22" s="16">
        <v>20</v>
      </c>
      <c r="F22" s="16">
        <v>20</v>
      </c>
      <c r="G22" s="16">
        <v>20</v>
      </c>
      <c r="H22" s="16">
        <v>20</v>
      </c>
      <c r="I22" s="16">
        <v>20</v>
      </c>
      <c r="J22" s="16">
        <v>20</v>
      </c>
      <c r="K22" s="3"/>
      <c r="L22" s="17">
        <f t="shared" si="0"/>
        <v>0</v>
      </c>
      <c r="M22" s="17">
        <f t="shared" si="1"/>
        <v>0</v>
      </c>
      <c r="N22" s="18">
        <f t="shared" si="2"/>
        <v>0</v>
      </c>
    </row>
    <row r="23" spans="1:14" ht="15" thickBot="1">
      <c r="A23" s="84"/>
      <c r="B23" s="23">
        <v>20</v>
      </c>
      <c r="C23" s="47" t="s">
        <v>49</v>
      </c>
      <c r="D23" s="48" t="s">
        <v>34</v>
      </c>
      <c r="E23" s="24">
        <v>20</v>
      </c>
      <c r="F23" s="24">
        <v>20</v>
      </c>
      <c r="G23" s="24">
        <v>20</v>
      </c>
      <c r="H23" s="24">
        <v>20</v>
      </c>
      <c r="I23" s="24">
        <v>20</v>
      </c>
      <c r="J23" s="24">
        <v>20</v>
      </c>
      <c r="K23" s="5"/>
      <c r="L23" s="25">
        <f t="shared" si="0"/>
        <v>0</v>
      </c>
      <c r="M23" s="25">
        <f t="shared" si="1"/>
        <v>0</v>
      </c>
      <c r="N23" s="26">
        <f t="shared" si="2"/>
        <v>0</v>
      </c>
    </row>
    <row r="24" spans="1:14">
      <c r="A24" s="82" t="s">
        <v>50</v>
      </c>
      <c r="B24" s="15">
        <v>21</v>
      </c>
      <c r="C24" s="112" t="s">
        <v>51</v>
      </c>
      <c r="D24" s="44" t="s">
        <v>7</v>
      </c>
      <c r="E24" s="16">
        <v>1</v>
      </c>
      <c r="F24" s="16">
        <v>1</v>
      </c>
      <c r="G24" s="16">
        <v>1</v>
      </c>
      <c r="H24" s="16">
        <v>1</v>
      </c>
      <c r="I24" s="16">
        <v>1</v>
      </c>
      <c r="J24" s="16">
        <v>1</v>
      </c>
      <c r="K24" s="3"/>
      <c r="L24" s="17">
        <f t="shared" si="0"/>
        <v>0</v>
      </c>
      <c r="M24" s="17">
        <f t="shared" si="1"/>
        <v>0</v>
      </c>
      <c r="N24" s="18">
        <f t="shared" si="2"/>
        <v>0</v>
      </c>
    </row>
    <row r="25" spans="1:14">
      <c r="A25" s="83"/>
      <c r="B25" s="19">
        <v>22</v>
      </c>
      <c r="C25" s="113"/>
      <c r="D25" s="46" t="s">
        <v>8</v>
      </c>
      <c r="E25" s="20">
        <v>1</v>
      </c>
      <c r="F25" s="20">
        <v>1</v>
      </c>
      <c r="G25" s="20">
        <v>1</v>
      </c>
      <c r="H25" s="20">
        <v>1</v>
      </c>
      <c r="I25" s="20">
        <v>1</v>
      </c>
      <c r="J25" s="20">
        <v>1</v>
      </c>
      <c r="K25" s="4"/>
      <c r="L25" s="21">
        <f t="shared" si="0"/>
        <v>0</v>
      </c>
      <c r="M25" s="21">
        <f t="shared" si="1"/>
        <v>0</v>
      </c>
      <c r="N25" s="22">
        <f t="shared" si="2"/>
        <v>0</v>
      </c>
    </row>
    <row r="26" spans="1:14">
      <c r="A26" s="83"/>
      <c r="B26" s="19">
        <v>23</v>
      </c>
      <c r="C26" s="113"/>
      <c r="D26" s="46" t="s">
        <v>10</v>
      </c>
      <c r="E26" s="20">
        <v>1</v>
      </c>
      <c r="F26" s="20">
        <v>1</v>
      </c>
      <c r="G26" s="20">
        <v>1</v>
      </c>
      <c r="H26" s="20">
        <v>1</v>
      </c>
      <c r="I26" s="20">
        <v>1</v>
      </c>
      <c r="J26" s="20">
        <v>1</v>
      </c>
      <c r="K26" s="4"/>
      <c r="L26" s="21">
        <f t="shared" si="0"/>
        <v>0</v>
      </c>
      <c r="M26" s="21">
        <f t="shared" si="1"/>
        <v>0</v>
      </c>
      <c r="N26" s="22">
        <f t="shared" si="2"/>
        <v>0</v>
      </c>
    </row>
    <row r="27" spans="1:14" ht="15" thickBot="1">
      <c r="A27" s="84"/>
      <c r="B27" s="23">
        <v>24</v>
      </c>
      <c r="C27" s="114"/>
      <c r="D27" s="48" t="s">
        <v>11</v>
      </c>
      <c r="E27" s="24">
        <v>1</v>
      </c>
      <c r="F27" s="24">
        <v>1</v>
      </c>
      <c r="G27" s="24">
        <v>1</v>
      </c>
      <c r="H27" s="24">
        <v>1</v>
      </c>
      <c r="I27" s="24">
        <v>1</v>
      </c>
      <c r="J27" s="24">
        <v>1</v>
      </c>
      <c r="K27" s="5"/>
      <c r="L27" s="25">
        <f t="shared" si="0"/>
        <v>0</v>
      </c>
      <c r="M27" s="25">
        <f t="shared" si="1"/>
        <v>0</v>
      </c>
      <c r="N27" s="26">
        <f t="shared" si="2"/>
        <v>0</v>
      </c>
    </row>
    <row r="28" spans="1:14">
      <c r="A28" s="82" t="s">
        <v>52</v>
      </c>
      <c r="B28" s="15">
        <v>25</v>
      </c>
      <c r="C28" s="43" t="s">
        <v>53</v>
      </c>
      <c r="D28" s="44" t="s">
        <v>54</v>
      </c>
      <c r="E28" s="16">
        <v>5</v>
      </c>
      <c r="F28" s="16">
        <v>5</v>
      </c>
      <c r="G28" s="16">
        <v>5</v>
      </c>
      <c r="H28" s="16">
        <v>5</v>
      </c>
      <c r="I28" s="16">
        <v>5</v>
      </c>
      <c r="J28" s="16">
        <v>5</v>
      </c>
      <c r="K28" s="3"/>
      <c r="L28" s="17">
        <f t="shared" si="0"/>
        <v>0</v>
      </c>
      <c r="M28" s="17">
        <f t="shared" si="1"/>
        <v>0</v>
      </c>
      <c r="N28" s="18">
        <f t="shared" si="2"/>
        <v>0</v>
      </c>
    </row>
    <row r="29" spans="1:14">
      <c r="A29" s="83"/>
      <c r="B29" s="19">
        <v>26</v>
      </c>
      <c r="C29" s="45" t="s">
        <v>55</v>
      </c>
      <c r="D29" s="46" t="s">
        <v>54</v>
      </c>
      <c r="E29" s="20">
        <v>5</v>
      </c>
      <c r="F29" s="20">
        <v>5</v>
      </c>
      <c r="G29" s="20">
        <v>5</v>
      </c>
      <c r="H29" s="20">
        <v>5</v>
      </c>
      <c r="I29" s="20">
        <v>5</v>
      </c>
      <c r="J29" s="20">
        <v>5</v>
      </c>
      <c r="K29" s="4"/>
      <c r="L29" s="21">
        <f t="shared" si="0"/>
        <v>0</v>
      </c>
      <c r="M29" s="21">
        <f t="shared" si="1"/>
        <v>0</v>
      </c>
      <c r="N29" s="22">
        <f t="shared" si="2"/>
        <v>0</v>
      </c>
    </row>
    <row r="30" spans="1:14">
      <c r="A30" s="115"/>
      <c r="B30" s="68">
        <v>27</v>
      </c>
      <c r="C30" s="69" t="s">
        <v>56</v>
      </c>
      <c r="D30" s="70" t="s">
        <v>34</v>
      </c>
      <c r="E30" s="71">
        <v>100</v>
      </c>
      <c r="F30" s="71">
        <v>100</v>
      </c>
      <c r="G30" s="71">
        <v>100</v>
      </c>
      <c r="H30" s="71">
        <v>100</v>
      </c>
      <c r="I30" s="71">
        <v>100</v>
      </c>
      <c r="J30" s="71">
        <v>100</v>
      </c>
      <c r="K30" s="72"/>
      <c r="L30" s="73">
        <f t="shared" ref="L30" si="3">K30*0.23</f>
        <v>0</v>
      </c>
      <c r="M30" s="73">
        <f t="shared" ref="M30" si="4">K30*1.23</f>
        <v>0</v>
      </c>
      <c r="N30" s="74">
        <f t="shared" ref="N30" si="5">SUM(E30:J30)*K30</f>
        <v>0</v>
      </c>
    </row>
    <row r="31" spans="1:14" ht="15" thickBot="1">
      <c r="A31" s="84"/>
      <c r="B31" s="75">
        <v>27</v>
      </c>
      <c r="C31" s="76" t="s">
        <v>100</v>
      </c>
      <c r="D31" s="48" t="s">
        <v>34</v>
      </c>
      <c r="E31" s="24">
        <v>1</v>
      </c>
      <c r="F31" s="24">
        <v>1</v>
      </c>
      <c r="G31" s="24">
        <v>1</v>
      </c>
      <c r="H31" s="24">
        <v>1</v>
      </c>
      <c r="I31" s="24">
        <v>1</v>
      </c>
      <c r="J31" s="24">
        <v>1</v>
      </c>
      <c r="K31" s="5"/>
      <c r="L31" s="25">
        <f t="shared" si="0"/>
        <v>0</v>
      </c>
      <c r="M31" s="25">
        <f t="shared" si="1"/>
        <v>0</v>
      </c>
      <c r="N31" s="26">
        <f t="shared" si="2"/>
        <v>0</v>
      </c>
    </row>
    <row r="32" spans="1:14" ht="15.75" thickBot="1">
      <c r="A32" s="2"/>
      <c r="C32" s="32"/>
      <c r="D32" s="49"/>
      <c r="E32" s="33"/>
      <c r="F32" s="33"/>
      <c r="G32" s="33"/>
      <c r="H32" s="33"/>
      <c r="I32" s="33"/>
      <c r="J32" s="33"/>
      <c r="K32" s="33"/>
      <c r="L32" s="34"/>
      <c r="M32" s="34"/>
      <c r="N32" s="35"/>
    </row>
    <row r="33" spans="3:14" ht="28.15" customHeight="1">
      <c r="K33" s="92" t="s">
        <v>36</v>
      </c>
      <c r="L33" s="93"/>
      <c r="M33" s="93"/>
      <c r="N33" s="51">
        <f>SUM(N3:N31)</f>
        <v>0</v>
      </c>
    </row>
    <row r="34" spans="3:14" ht="28.9" customHeight="1" thickBot="1">
      <c r="C34" s="7" t="s">
        <v>37</v>
      </c>
      <c r="K34" s="94" t="s">
        <v>38</v>
      </c>
      <c r="L34" s="95"/>
      <c r="M34" s="95"/>
      <c r="N34" s="38">
        <f>N33*1.3</f>
        <v>0</v>
      </c>
    </row>
  </sheetData>
  <sheetProtection algorithmName="SHA-512" hashValue="Ft3IkSxcYUQpyo1MNnnHueG/XuIc2y5eZ2h0f83z/0iaEa+d+Gw0tfsFmc0FixyodGknPJUYCjFIB9xT4zjA9g==" saltValue="UOL/ezqQlHqoEeK7gm0fsg==" spinCount="100000" sheet="1" objects="1" scenarios="1"/>
  <mergeCells count="25">
    <mergeCell ref="K34:M34"/>
    <mergeCell ref="M1:M2"/>
    <mergeCell ref="N1:N2"/>
    <mergeCell ref="A3:A13"/>
    <mergeCell ref="C3:C8"/>
    <mergeCell ref="C9:C13"/>
    <mergeCell ref="A14:A21"/>
    <mergeCell ref="C14:C17"/>
    <mergeCell ref="C18:C21"/>
    <mergeCell ref="A1:A2"/>
    <mergeCell ref="B1:B2"/>
    <mergeCell ref="C1:C2"/>
    <mergeCell ref="E1:E2"/>
    <mergeCell ref="K1:K2"/>
    <mergeCell ref="L1:L2"/>
    <mergeCell ref="A22:A23"/>
    <mergeCell ref="A24:A27"/>
    <mergeCell ref="C24:C27"/>
    <mergeCell ref="A28:A31"/>
    <mergeCell ref="K33:M33"/>
    <mergeCell ref="F1:F2"/>
    <mergeCell ref="G1:G2"/>
    <mergeCell ref="H1:H2"/>
    <mergeCell ref="I1:I2"/>
    <mergeCell ref="J1:J2"/>
  </mergeCells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view="pageBreakPreview" zoomScale="60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5" sqref="D5"/>
    </sheetView>
  </sheetViews>
  <sheetFormatPr defaultColWidth="8.75" defaultRowHeight="14.25"/>
  <cols>
    <col min="1" max="1" width="14.625" customWidth="1"/>
    <col min="2" max="2" width="5" style="31" customWidth="1"/>
    <col min="3" max="3" width="43.875" style="39" bestFit="1" customWidth="1"/>
    <col min="4" max="9" width="18.375" customWidth="1"/>
    <col min="10" max="10" width="15.25" customWidth="1"/>
    <col min="11" max="12" width="13.375" customWidth="1"/>
    <col min="13" max="13" width="31.375" style="40" bestFit="1" customWidth="1"/>
  </cols>
  <sheetData>
    <row r="1" spans="1:13" s="2" customFormat="1" ht="28.9" customHeight="1">
      <c r="A1" s="121" t="s">
        <v>21</v>
      </c>
      <c r="B1" s="118" t="s">
        <v>22</v>
      </c>
      <c r="C1" s="118" t="s">
        <v>23</v>
      </c>
      <c r="D1" s="118" t="s">
        <v>59</v>
      </c>
      <c r="E1" s="118" t="s">
        <v>60</v>
      </c>
      <c r="F1" s="118" t="s">
        <v>61</v>
      </c>
      <c r="G1" s="118" t="s">
        <v>62</v>
      </c>
      <c r="H1" s="118" t="s">
        <v>63</v>
      </c>
      <c r="I1" s="118" t="s">
        <v>64</v>
      </c>
      <c r="J1" s="118" t="s">
        <v>39</v>
      </c>
      <c r="K1" s="118" t="s">
        <v>40</v>
      </c>
      <c r="L1" s="118" t="s">
        <v>41</v>
      </c>
      <c r="M1" s="119" t="s">
        <v>42</v>
      </c>
    </row>
    <row r="2" spans="1:13" s="2" customFormat="1">
      <c r="A2" s="122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120"/>
    </row>
    <row r="3" spans="1:13" ht="33" customHeight="1">
      <c r="A3" s="116" t="s">
        <v>57</v>
      </c>
      <c r="B3" s="19">
        <v>1</v>
      </c>
      <c r="C3" s="45" t="s">
        <v>66</v>
      </c>
      <c r="D3" s="20">
        <v>79200</v>
      </c>
      <c r="E3" s="20">
        <v>66000</v>
      </c>
      <c r="F3" s="20">
        <v>52800</v>
      </c>
      <c r="G3" s="20">
        <v>39600</v>
      </c>
      <c r="H3" s="20">
        <v>26400</v>
      </c>
      <c r="I3" s="20">
        <v>13200</v>
      </c>
      <c r="J3" s="4"/>
      <c r="K3" s="21">
        <f t="shared" ref="K3:K6" si="0">J3*0.23</f>
        <v>0</v>
      </c>
      <c r="L3" s="21">
        <f t="shared" ref="L3:L6" si="1">J3*1.23</f>
        <v>0</v>
      </c>
      <c r="M3" s="22">
        <f>SUM(D3:I3)*J3</f>
        <v>0</v>
      </c>
    </row>
    <row r="4" spans="1:13" ht="33" customHeight="1">
      <c r="A4" s="116"/>
      <c r="B4" s="19">
        <v>2</v>
      </c>
      <c r="C4" s="63" t="s">
        <v>65</v>
      </c>
      <c r="D4" s="20">
        <v>18200</v>
      </c>
      <c r="E4" s="20">
        <v>36500</v>
      </c>
      <c r="F4" s="20">
        <v>76700</v>
      </c>
      <c r="G4" s="20">
        <v>110350</v>
      </c>
      <c r="H4" s="20">
        <v>132300</v>
      </c>
      <c r="I4" s="20">
        <v>162050</v>
      </c>
      <c r="J4" s="4"/>
      <c r="K4" s="21">
        <f t="shared" si="0"/>
        <v>0</v>
      </c>
      <c r="L4" s="21">
        <f t="shared" si="1"/>
        <v>0</v>
      </c>
      <c r="M4" s="22">
        <f t="shared" ref="M4:M6" si="2">SUM(D4:I4)*J4</f>
        <v>0</v>
      </c>
    </row>
    <row r="5" spans="1:13" ht="33" customHeight="1">
      <c r="A5" s="116"/>
      <c r="B5" s="19">
        <v>3</v>
      </c>
      <c r="C5" s="63" t="s">
        <v>96</v>
      </c>
      <c r="D5" s="20">
        <v>1516</v>
      </c>
      <c r="E5" s="20">
        <v>3041</v>
      </c>
      <c r="F5" s="20">
        <v>6391</v>
      </c>
      <c r="G5" s="20">
        <v>9195</v>
      </c>
      <c r="H5" s="20">
        <v>11025</v>
      </c>
      <c r="I5" s="20">
        <v>13504</v>
      </c>
      <c r="J5" s="4"/>
      <c r="K5" s="21">
        <f t="shared" si="0"/>
        <v>0</v>
      </c>
      <c r="L5" s="21">
        <f t="shared" si="1"/>
        <v>0</v>
      </c>
      <c r="M5" s="22">
        <f t="shared" si="2"/>
        <v>0</v>
      </c>
    </row>
    <row r="6" spans="1:13" ht="33" customHeight="1" thickBot="1">
      <c r="A6" s="117"/>
      <c r="B6" s="23">
        <v>4</v>
      </c>
      <c r="C6" s="47" t="s">
        <v>58</v>
      </c>
      <c r="D6" s="24">
        <v>100</v>
      </c>
      <c r="E6" s="24">
        <v>100</v>
      </c>
      <c r="F6" s="24">
        <v>100</v>
      </c>
      <c r="G6" s="24">
        <v>100</v>
      </c>
      <c r="H6" s="24">
        <v>100</v>
      </c>
      <c r="I6" s="24">
        <v>100</v>
      </c>
      <c r="J6" s="5"/>
      <c r="K6" s="25">
        <f t="shared" si="0"/>
        <v>0</v>
      </c>
      <c r="L6" s="25">
        <f t="shared" si="1"/>
        <v>0</v>
      </c>
      <c r="M6" s="26">
        <f t="shared" si="2"/>
        <v>0</v>
      </c>
    </row>
    <row r="12" spans="1:13" ht="15.75" thickBot="1"/>
    <row r="13" spans="1:13" ht="28.15" customHeight="1">
      <c r="J13" s="92" t="s">
        <v>36</v>
      </c>
      <c r="K13" s="93"/>
      <c r="L13" s="93"/>
      <c r="M13" s="51">
        <f>SUM(M3:M6)</f>
        <v>0</v>
      </c>
    </row>
    <row r="14" spans="1:13" ht="28.15" customHeight="1" thickBot="1">
      <c r="C14" s="7" t="s">
        <v>37</v>
      </c>
      <c r="J14" s="94" t="s">
        <v>38</v>
      </c>
      <c r="K14" s="95"/>
      <c r="L14" s="95"/>
      <c r="M14" s="38">
        <f>M13*1.3</f>
        <v>0</v>
      </c>
    </row>
    <row r="15" spans="1:13" ht="32.25" customHeight="1">
      <c r="C15" s="62" t="s">
        <v>97</v>
      </c>
    </row>
  </sheetData>
  <sheetProtection algorithmName="SHA-512" hashValue="hw/Ow9a7ynE0gn7dc4hzZcDoxDZUFLks66pGjo07lURAor3AiLRPRwhcO0T8Vf3eOhUhddqTXoFmyfQ3p6EEUA==" saltValue="1K6gmaFOjcePifkH26U1aA==" spinCount="100000" sheet="1" objects="1" scenarios="1"/>
  <mergeCells count="16">
    <mergeCell ref="M1:M2"/>
    <mergeCell ref="A1:A2"/>
    <mergeCell ref="B1:B2"/>
    <mergeCell ref="C1:C2"/>
    <mergeCell ref="J1:J2"/>
    <mergeCell ref="K1:K2"/>
    <mergeCell ref="L1:L2"/>
    <mergeCell ref="H1:H2"/>
    <mergeCell ref="I1:I2"/>
    <mergeCell ref="D1:D2"/>
    <mergeCell ref="A3:A6"/>
    <mergeCell ref="J13:L13"/>
    <mergeCell ref="J14:L14"/>
    <mergeCell ref="E1:E2"/>
    <mergeCell ref="F1:F2"/>
    <mergeCell ref="G1:G2"/>
  </mergeCells>
  <dataValidations count="2">
    <dataValidation type="custom" allowBlank="1" showInputMessage="1" showErrorMessage="1" errorTitle="abonament" error="można wprowadzić wartość tylko dla jednego rodzaju abonamentu" promptTitle="abonament" prompt="można wprowadzić wartość tylko dla jednego rodzaju abonamentu" sqref="J4">
      <formula1>J5=0</formula1>
    </dataValidation>
    <dataValidation type="custom" allowBlank="1" showInputMessage="1" showErrorMessage="1" errorTitle="abonament" error="można wprowadzić wartość tylko dla jednego rodzaju abonamentu" promptTitle="abonament" prompt="można wprowadzić wartość tylko dla jednego rodzaju abonamentu" sqref="J5">
      <formula1>J4=0</formula1>
    </dataValidation>
  </dataValidations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view="pageBreakPreview" zoomScale="60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4.25"/>
  <cols>
    <col min="1" max="1" width="12.75" customWidth="1"/>
    <col min="2" max="2" width="20.75" customWidth="1"/>
    <col min="3" max="3" width="46.25" customWidth="1"/>
    <col min="4" max="12" width="18.625" customWidth="1"/>
  </cols>
  <sheetData>
    <row r="1" spans="1:12" ht="30" customHeight="1" thickBot="1">
      <c r="A1" s="125" t="s">
        <v>16</v>
      </c>
      <c r="B1" s="126"/>
      <c r="C1" s="53" t="s">
        <v>20</v>
      </c>
      <c r="D1" s="54" t="s">
        <v>81</v>
      </c>
      <c r="E1" s="54" t="s">
        <v>82</v>
      </c>
      <c r="F1" s="54" t="s">
        <v>83</v>
      </c>
      <c r="G1" s="54" t="s">
        <v>84</v>
      </c>
      <c r="H1" s="54" t="s">
        <v>85</v>
      </c>
      <c r="I1" s="54" t="s">
        <v>86</v>
      </c>
      <c r="J1" s="54" t="s">
        <v>89</v>
      </c>
      <c r="K1" s="54" t="s">
        <v>87</v>
      </c>
      <c r="L1" s="54" t="s">
        <v>88</v>
      </c>
    </row>
    <row r="2" spans="1:12">
      <c r="A2" s="127" t="s">
        <v>17</v>
      </c>
      <c r="B2" s="128"/>
      <c r="C2" s="55" t="s">
        <v>18</v>
      </c>
      <c r="D2" s="55"/>
      <c r="E2" s="55"/>
      <c r="F2" s="55"/>
      <c r="G2" s="55"/>
      <c r="H2" s="55"/>
      <c r="I2" s="55"/>
      <c r="J2" s="56">
        <f>SUM(D2:I2)</f>
        <v>0</v>
      </c>
      <c r="K2" s="56">
        <f>J2*0.23</f>
        <v>0</v>
      </c>
      <c r="L2" s="57">
        <f>J2*1.23</f>
        <v>0</v>
      </c>
    </row>
    <row r="3" spans="1:12">
      <c r="A3" s="129"/>
      <c r="B3" s="130"/>
      <c r="C3" s="52" t="s">
        <v>18</v>
      </c>
      <c r="D3" s="52"/>
      <c r="E3" s="52"/>
      <c r="F3" s="52"/>
      <c r="G3" s="52"/>
      <c r="H3" s="52"/>
      <c r="I3" s="52"/>
      <c r="J3" s="12">
        <f t="shared" ref="J3:J21" si="0">SUM(D3:I3)</f>
        <v>0</v>
      </c>
      <c r="K3" s="12">
        <f t="shared" ref="K3:K21" si="1">J3*0.23</f>
        <v>0</v>
      </c>
      <c r="L3" s="58">
        <f t="shared" ref="L3:L21" si="2">J3*1.23</f>
        <v>0</v>
      </c>
    </row>
    <row r="4" spans="1:12">
      <c r="A4" s="129"/>
      <c r="B4" s="130"/>
      <c r="C4" s="52" t="s">
        <v>18</v>
      </c>
      <c r="D4" s="52"/>
      <c r="E4" s="52"/>
      <c r="F4" s="52"/>
      <c r="G4" s="52"/>
      <c r="H4" s="52"/>
      <c r="I4" s="52"/>
      <c r="J4" s="12">
        <f t="shared" si="0"/>
        <v>0</v>
      </c>
      <c r="K4" s="12">
        <f t="shared" si="1"/>
        <v>0</v>
      </c>
      <c r="L4" s="58">
        <f t="shared" si="2"/>
        <v>0</v>
      </c>
    </row>
    <row r="5" spans="1:12">
      <c r="A5" s="129"/>
      <c r="B5" s="130"/>
      <c r="C5" s="52" t="s">
        <v>18</v>
      </c>
      <c r="D5" s="52"/>
      <c r="E5" s="52"/>
      <c r="F5" s="52"/>
      <c r="G5" s="52"/>
      <c r="H5" s="52"/>
      <c r="I5" s="52"/>
      <c r="J5" s="12">
        <f t="shared" si="0"/>
        <v>0</v>
      </c>
      <c r="K5" s="12">
        <f t="shared" si="1"/>
        <v>0</v>
      </c>
      <c r="L5" s="58">
        <f t="shared" si="2"/>
        <v>0</v>
      </c>
    </row>
    <row r="6" spans="1:12" ht="15" thickBot="1">
      <c r="A6" s="131"/>
      <c r="B6" s="132"/>
      <c r="C6" s="59" t="s">
        <v>18</v>
      </c>
      <c r="D6" s="59"/>
      <c r="E6" s="59"/>
      <c r="F6" s="59"/>
      <c r="G6" s="59"/>
      <c r="H6" s="59"/>
      <c r="I6" s="59"/>
      <c r="J6" s="60">
        <f t="shared" si="0"/>
        <v>0</v>
      </c>
      <c r="K6" s="60">
        <f t="shared" si="1"/>
        <v>0</v>
      </c>
      <c r="L6" s="61">
        <f t="shared" si="2"/>
        <v>0</v>
      </c>
    </row>
    <row r="7" spans="1:12">
      <c r="A7" s="133" t="s">
        <v>19</v>
      </c>
      <c r="B7" s="136" t="s">
        <v>95</v>
      </c>
      <c r="C7" s="55" t="s">
        <v>18</v>
      </c>
      <c r="D7" s="55"/>
      <c r="E7" s="55"/>
      <c r="F7" s="55"/>
      <c r="G7" s="55"/>
      <c r="H7" s="55"/>
      <c r="I7" s="55"/>
      <c r="J7" s="56">
        <f>SUM(D7:I7)*12</f>
        <v>0</v>
      </c>
      <c r="K7" s="56">
        <f t="shared" si="1"/>
        <v>0</v>
      </c>
      <c r="L7" s="57">
        <f t="shared" si="2"/>
        <v>0</v>
      </c>
    </row>
    <row r="8" spans="1:12">
      <c r="A8" s="134"/>
      <c r="B8" s="137"/>
      <c r="C8" s="52" t="s">
        <v>18</v>
      </c>
      <c r="D8" s="52"/>
      <c r="E8" s="52"/>
      <c r="F8" s="52"/>
      <c r="G8" s="52"/>
      <c r="H8" s="52"/>
      <c r="I8" s="52"/>
      <c r="J8" s="12">
        <f t="shared" ref="J8:J11" si="3">SUM(D8:I8)*12</f>
        <v>0</v>
      </c>
      <c r="K8" s="12">
        <f t="shared" si="1"/>
        <v>0</v>
      </c>
      <c r="L8" s="58">
        <f t="shared" si="2"/>
        <v>0</v>
      </c>
    </row>
    <row r="9" spans="1:12">
      <c r="A9" s="134"/>
      <c r="B9" s="137"/>
      <c r="C9" s="52" t="s">
        <v>18</v>
      </c>
      <c r="D9" s="52"/>
      <c r="E9" s="52"/>
      <c r="F9" s="52"/>
      <c r="G9" s="52"/>
      <c r="H9" s="52"/>
      <c r="I9" s="52"/>
      <c r="J9" s="12">
        <f t="shared" si="3"/>
        <v>0</v>
      </c>
      <c r="K9" s="12">
        <f t="shared" si="1"/>
        <v>0</v>
      </c>
      <c r="L9" s="58">
        <f t="shared" si="2"/>
        <v>0</v>
      </c>
    </row>
    <row r="10" spans="1:12">
      <c r="A10" s="134"/>
      <c r="B10" s="137"/>
      <c r="C10" s="52" t="s">
        <v>18</v>
      </c>
      <c r="D10" s="52"/>
      <c r="E10" s="52"/>
      <c r="F10" s="52"/>
      <c r="G10" s="52"/>
      <c r="H10" s="52"/>
      <c r="I10" s="52"/>
      <c r="J10" s="12">
        <f t="shared" si="3"/>
        <v>0</v>
      </c>
      <c r="K10" s="12">
        <f t="shared" si="1"/>
        <v>0</v>
      </c>
      <c r="L10" s="58">
        <f t="shared" si="2"/>
        <v>0</v>
      </c>
    </row>
    <row r="11" spans="1:12" ht="15" thickBot="1">
      <c r="A11" s="134"/>
      <c r="B11" s="138"/>
      <c r="C11" s="59" t="s">
        <v>18</v>
      </c>
      <c r="D11" s="59"/>
      <c r="E11" s="59"/>
      <c r="F11" s="59"/>
      <c r="G11" s="59"/>
      <c r="H11" s="59"/>
      <c r="I11" s="59"/>
      <c r="J11" s="60">
        <f t="shared" si="3"/>
        <v>0</v>
      </c>
      <c r="K11" s="60">
        <f t="shared" si="1"/>
        <v>0</v>
      </c>
      <c r="L11" s="61">
        <f t="shared" si="2"/>
        <v>0</v>
      </c>
    </row>
    <row r="12" spans="1:12">
      <c r="A12" s="134"/>
      <c r="B12" s="136" t="s">
        <v>94</v>
      </c>
      <c r="C12" s="55" t="s">
        <v>18</v>
      </c>
      <c r="D12" s="55"/>
      <c r="E12" s="55"/>
      <c r="F12" s="55"/>
      <c r="G12" s="55"/>
      <c r="H12" s="55"/>
      <c r="I12" s="55"/>
      <c r="J12" s="56">
        <f>SUM(D12:I12)*4</f>
        <v>0</v>
      </c>
      <c r="K12" s="56">
        <f t="shared" si="1"/>
        <v>0</v>
      </c>
      <c r="L12" s="57">
        <f t="shared" si="2"/>
        <v>0</v>
      </c>
    </row>
    <row r="13" spans="1:12">
      <c r="A13" s="134"/>
      <c r="B13" s="137"/>
      <c r="C13" s="52" t="s">
        <v>18</v>
      </c>
      <c r="D13" s="52"/>
      <c r="E13" s="52"/>
      <c r="F13" s="52"/>
      <c r="G13" s="52"/>
      <c r="H13" s="52"/>
      <c r="I13" s="52"/>
      <c r="J13" s="12">
        <f t="shared" ref="J13:J16" si="4">SUM(D13:I13)*4</f>
        <v>0</v>
      </c>
      <c r="K13" s="12">
        <f t="shared" si="1"/>
        <v>0</v>
      </c>
      <c r="L13" s="58">
        <f t="shared" si="2"/>
        <v>0</v>
      </c>
    </row>
    <row r="14" spans="1:12">
      <c r="A14" s="134"/>
      <c r="B14" s="137"/>
      <c r="C14" s="52" t="s">
        <v>18</v>
      </c>
      <c r="D14" s="52"/>
      <c r="E14" s="52"/>
      <c r="F14" s="52"/>
      <c r="G14" s="52"/>
      <c r="H14" s="52"/>
      <c r="I14" s="52"/>
      <c r="J14" s="12">
        <f t="shared" si="4"/>
        <v>0</v>
      </c>
      <c r="K14" s="12">
        <f t="shared" si="1"/>
        <v>0</v>
      </c>
      <c r="L14" s="58">
        <f t="shared" si="2"/>
        <v>0</v>
      </c>
    </row>
    <row r="15" spans="1:12">
      <c r="A15" s="134"/>
      <c r="B15" s="137"/>
      <c r="C15" s="52" t="s">
        <v>18</v>
      </c>
      <c r="D15" s="52"/>
      <c r="E15" s="52"/>
      <c r="F15" s="52"/>
      <c r="G15" s="52"/>
      <c r="H15" s="52"/>
      <c r="I15" s="52"/>
      <c r="J15" s="12">
        <f t="shared" si="4"/>
        <v>0</v>
      </c>
      <c r="K15" s="12">
        <f t="shared" si="1"/>
        <v>0</v>
      </c>
      <c r="L15" s="58">
        <f t="shared" si="2"/>
        <v>0</v>
      </c>
    </row>
    <row r="16" spans="1:12" ht="15" thickBot="1">
      <c r="A16" s="134"/>
      <c r="B16" s="138"/>
      <c r="C16" s="59" t="s">
        <v>18</v>
      </c>
      <c r="D16" s="59"/>
      <c r="E16" s="59"/>
      <c r="F16" s="59"/>
      <c r="G16" s="59"/>
      <c r="H16" s="59"/>
      <c r="I16" s="59"/>
      <c r="J16" s="60">
        <f t="shared" si="4"/>
        <v>0</v>
      </c>
      <c r="K16" s="60">
        <f t="shared" si="1"/>
        <v>0</v>
      </c>
      <c r="L16" s="61">
        <f t="shared" si="2"/>
        <v>0</v>
      </c>
    </row>
    <row r="17" spans="1:12">
      <c r="A17" s="134"/>
      <c r="B17" s="136" t="s">
        <v>98</v>
      </c>
      <c r="C17" s="55" t="s">
        <v>18</v>
      </c>
      <c r="D17" s="55"/>
      <c r="E17" s="55"/>
      <c r="F17" s="55"/>
      <c r="G17" s="55"/>
      <c r="H17" s="55"/>
      <c r="I17" s="55"/>
      <c r="J17" s="56">
        <f t="shared" si="0"/>
        <v>0</v>
      </c>
      <c r="K17" s="56">
        <f t="shared" si="1"/>
        <v>0</v>
      </c>
      <c r="L17" s="57">
        <f t="shared" si="2"/>
        <v>0</v>
      </c>
    </row>
    <row r="18" spans="1:12">
      <c r="A18" s="134"/>
      <c r="B18" s="137"/>
      <c r="C18" s="52" t="s">
        <v>18</v>
      </c>
      <c r="D18" s="52"/>
      <c r="E18" s="52"/>
      <c r="F18" s="52"/>
      <c r="G18" s="52"/>
      <c r="H18" s="52"/>
      <c r="I18" s="52"/>
      <c r="J18" s="12">
        <f t="shared" si="0"/>
        <v>0</v>
      </c>
      <c r="K18" s="12">
        <f t="shared" si="1"/>
        <v>0</v>
      </c>
      <c r="L18" s="58">
        <f t="shared" si="2"/>
        <v>0</v>
      </c>
    </row>
    <row r="19" spans="1:12">
      <c r="A19" s="134"/>
      <c r="B19" s="137"/>
      <c r="C19" s="52" t="s">
        <v>18</v>
      </c>
      <c r="D19" s="52"/>
      <c r="E19" s="52"/>
      <c r="F19" s="52"/>
      <c r="G19" s="52"/>
      <c r="H19" s="52"/>
      <c r="I19" s="52"/>
      <c r="J19" s="12">
        <f t="shared" si="0"/>
        <v>0</v>
      </c>
      <c r="K19" s="12">
        <f t="shared" si="1"/>
        <v>0</v>
      </c>
      <c r="L19" s="58">
        <f t="shared" si="2"/>
        <v>0</v>
      </c>
    </row>
    <row r="20" spans="1:12">
      <c r="A20" s="134"/>
      <c r="B20" s="137"/>
      <c r="C20" s="52" t="s">
        <v>18</v>
      </c>
      <c r="D20" s="52"/>
      <c r="E20" s="52"/>
      <c r="F20" s="52"/>
      <c r="G20" s="52"/>
      <c r="H20" s="52"/>
      <c r="I20" s="52"/>
      <c r="J20" s="12">
        <f t="shared" si="0"/>
        <v>0</v>
      </c>
      <c r="K20" s="12">
        <f t="shared" si="1"/>
        <v>0</v>
      </c>
      <c r="L20" s="58">
        <f t="shared" si="2"/>
        <v>0</v>
      </c>
    </row>
    <row r="21" spans="1:12" ht="15" thickBot="1">
      <c r="A21" s="135"/>
      <c r="B21" s="138"/>
      <c r="C21" s="59" t="s">
        <v>18</v>
      </c>
      <c r="D21" s="59"/>
      <c r="E21" s="59"/>
      <c r="F21" s="59"/>
      <c r="G21" s="59"/>
      <c r="H21" s="59"/>
      <c r="I21" s="59"/>
      <c r="J21" s="60">
        <f t="shared" si="0"/>
        <v>0</v>
      </c>
      <c r="K21" s="60">
        <f t="shared" si="1"/>
        <v>0</v>
      </c>
      <c r="L21" s="61">
        <f t="shared" si="2"/>
        <v>0</v>
      </c>
    </row>
    <row r="23" spans="1:12" ht="15.75" thickBot="1"/>
    <row r="24" spans="1:12" ht="15.75" thickBot="1">
      <c r="A24" s="7" t="s">
        <v>37</v>
      </c>
      <c r="B24" s="11"/>
      <c r="C24" s="11"/>
      <c r="G24" s="123" t="s">
        <v>36</v>
      </c>
      <c r="H24" s="124"/>
      <c r="I24" s="124"/>
      <c r="J24" s="64">
        <f>SUM(J2:J21)</f>
        <v>0</v>
      </c>
    </row>
  </sheetData>
  <sheetProtection algorithmName="SHA-512" hashValue="FLB3NWpe6Ov7Nzhq7d1EAsK+igUQKH1ZH4VR7tGsw4CYdqJLrGeZsn/Or8W3RAB4m+PP2hz1giwBkxoxNblMxQ==" saltValue="zOcWr0uLPvhhtn6rHyBjXQ==" spinCount="100000" sheet="1" objects="1" scenarios="1"/>
  <mergeCells count="7">
    <mergeCell ref="G24:I24"/>
    <mergeCell ref="A1:B1"/>
    <mergeCell ref="A2:B6"/>
    <mergeCell ref="A7:A21"/>
    <mergeCell ref="B7:B11"/>
    <mergeCell ref="B12:B16"/>
    <mergeCell ref="B17:B21"/>
  </mergeCells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tabSelected="1" view="pageBreakPreview" zoomScale="60" zoomScaleNormal="100" workbookViewId="0">
      <selection activeCell="B5" sqref="B5"/>
    </sheetView>
  </sheetViews>
  <sheetFormatPr defaultRowHeight="14.25"/>
  <cols>
    <col min="1" max="1" width="50.875" bestFit="1" customWidth="1"/>
    <col min="2" max="3" width="29.875" customWidth="1"/>
  </cols>
  <sheetData>
    <row r="1" spans="1:3" s="2" customFormat="1" ht="51.75" customHeight="1">
      <c r="B1" s="65" t="s">
        <v>36</v>
      </c>
      <c r="C1" s="65" t="s">
        <v>38</v>
      </c>
    </row>
    <row r="2" spans="1:3" ht="19.5" customHeight="1">
      <c r="A2" s="6" t="s">
        <v>90</v>
      </c>
      <c r="B2" s="1">
        <f>'Formularz cenowy cz.1'!Q34</f>
        <v>0</v>
      </c>
      <c r="C2" s="67">
        <f>'Formularz cenowy cz.1'!Q35</f>
        <v>0</v>
      </c>
    </row>
    <row r="3" spans="1:3" ht="19.5" customHeight="1">
      <c r="A3" s="6" t="s">
        <v>91</v>
      </c>
      <c r="B3" s="1">
        <f>'Formularz cenowy cz.2'!N33</f>
        <v>0</v>
      </c>
      <c r="C3" s="67">
        <f>'Formularz cenowy cz.2'!N34</f>
        <v>0</v>
      </c>
    </row>
    <row r="4" spans="1:3" ht="19.5" customHeight="1">
      <c r="A4" s="6" t="s">
        <v>92</v>
      </c>
      <c r="B4" s="1">
        <f>'Formularz cenowy cz.3'!M13</f>
        <v>0</v>
      </c>
      <c r="C4" s="67">
        <f>'Formularz cenowy cz.3'!M14</f>
        <v>0</v>
      </c>
    </row>
    <row r="5" spans="1:3" ht="19.5" customHeight="1">
      <c r="A5" s="6" t="s">
        <v>93</v>
      </c>
      <c r="B5" s="67">
        <f>'Formularz cenowy cz.4'!J24</f>
        <v>0</v>
      </c>
      <c r="C5" s="66" t="s">
        <v>35</v>
      </c>
    </row>
    <row r="6" spans="1:3" ht="15">
      <c r="B6" s="9"/>
      <c r="C6" s="10">
        <f>SUM(C2:C4)+B5</f>
        <v>0</v>
      </c>
    </row>
    <row r="7" spans="1:3" ht="15">
      <c r="B7" s="9"/>
      <c r="C7" s="9"/>
    </row>
    <row r="8" spans="1:3" ht="15">
      <c r="B8" s="9"/>
      <c r="C8" s="9"/>
    </row>
    <row r="9" spans="1:3" ht="15">
      <c r="B9" s="9"/>
      <c r="C9" s="9"/>
    </row>
  </sheetData>
  <sheetProtection algorithmName="SHA-512" hashValue="SGEzTDxrtzwCH50R0+LQuxz5WIoS9WfxJiHrN30L8c5oirfwFxX3QSGzTuZWqtv4DKTBkyA+H/6qlkJebRofpg==" saltValue="tDC0g/ti7ABc/EOkbviLHA==" spinCount="100000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Formularz cenowy cz.1</vt:lpstr>
      <vt:lpstr>Formularz cenowy cz.2</vt:lpstr>
      <vt:lpstr>Formularz cenowy cz.3</vt:lpstr>
      <vt:lpstr>Formularz cenowy cz.4</vt:lpstr>
      <vt:lpstr>oferta cenowa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Okoń</dc:creator>
  <cp:lastModifiedBy>Marta Gerek</cp:lastModifiedBy>
  <cp:lastPrinted>2024-11-06T12:09:47Z</cp:lastPrinted>
  <dcterms:created xsi:type="dcterms:W3CDTF">2024-08-20T10:20:04Z</dcterms:created>
  <dcterms:modified xsi:type="dcterms:W3CDTF">2024-11-06T12:13:14Z</dcterms:modified>
</cp:coreProperties>
</file>