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X:\POSTĘPOWANIA PRZETARGOWE\Postępowania 2024\31-MMED-2024- Dostawa materiałów medycznych 12 części\01_Przygotowanie postępowania\"/>
    </mc:Choice>
  </mc:AlternateContent>
  <xr:revisionPtr revIDLastSave="0" documentId="13_ncr:1_{57E789E1-2046-49B1-9391-6D469E02DE40}" xr6:coauthVersionLast="47" xr6:coauthVersionMax="47" xr10:uidLastSave="{00000000-0000-0000-0000-000000000000}"/>
  <bookViews>
    <workbookView xWindow="-108" yWindow="-108" windowWidth="30936" windowHeight="17496" tabRatio="821" firstSheet="1" activeTab="1" xr2:uid="{00000000-000D-0000-FFFF-FFFF00000000}"/>
  </bookViews>
  <sheets>
    <sheet name="Arkusz1" sheetId="32" state="hidden" r:id="rId1"/>
    <sheet name="cz.1" sheetId="26" r:id="rId2"/>
    <sheet name="cz.2" sheetId="21" r:id="rId3"/>
    <sheet name="cz.3" sheetId="18" r:id="rId4"/>
    <sheet name="cz.4" sheetId="12" r:id="rId5"/>
    <sheet name="cz.5" sheetId="23" r:id="rId6"/>
    <sheet name="cz.6" sheetId="22" r:id="rId7"/>
    <sheet name="cz.7" sheetId="24" r:id="rId8"/>
    <sheet name="cz.8" sheetId="25" r:id="rId9"/>
    <sheet name="cz.9" sheetId="28" r:id="rId10"/>
    <sheet name="cz.10" sheetId="30" r:id="rId11"/>
    <sheet name="cz.11" sheetId="31" r:id="rId12"/>
    <sheet name="cz.12" sheetId="1" r:id="rId13"/>
    <sheet name="cz.13" sheetId="33" r:id="rId14"/>
  </sheets>
  <definedNames>
    <definedName name="_xlnm.Print_Titles" localSheetId="4">'cz.4'!$1:$2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8" l="1"/>
  <c r="I8" i="28"/>
  <c r="J5" i="33"/>
  <c r="I5" i="33"/>
  <c r="I6" i="33" s="1"/>
  <c r="J6" i="33" l="1"/>
  <c r="I5" i="26"/>
  <c r="I6" i="23"/>
  <c r="H6" i="23"/>
  <c r="L6" i="23" s="1"/>
  <c r="I6" i="24"/>
  <c r="H6" i="24"/>
  <c r="L6" i="24" s="1"/>
  <c r="I7" i="28"/>
  <c r="I6" i="28"/>
  <c r="H6" i="28"/>
  <c r="H7" i="28" s="1"/>
  <c r="I6" i="31"/>
  <c r="H6" i="31"/>
  <c r="L6" i="31" s="1"/>
  <c r="I9" i="25"/>
  <c r="I10" i="25"/>
  <c r="I11" i="25"/>
  <c r="I12" i="25"/>
  <c r="I13" i="25"/>
  <c r="I8" i="25"/>
  <c r="I7" i="25"/>
  <c r="I6" i="25"/>
  <c r="H6" i="25"/>
  <c r="H7" i="25" s="1"/>
  <c r="H8" i="25" s="1"/>
  <c r="H9" i="25" s="1"/>
  <c r="I8" i="12"/>
  <c r="I7" i="12"/>
  <c r="I6" i="12"/>
  <c r="H6" i="12"/>
  <c r="H7" i="12" s="1"/>
  <c r="H8" i="12" s="1"/>
  <c r="L8" i="12" s="1"/>
  <c r="M8" i="12" s="1"/>
  <c r="H6" i="21"/>
  <c r="H6" i="26"/>
  <c r="H8" i="26" s="1"/>
  <c r="H9" i="26" s="1"/>
  <c r="H10" i="26" s="1"/>
  <c r="H11" i="26" s="1"/>
  <c r="H12" i="26" s="1"/>
  <c r="H13" i="26" s="1"/>
  <c r="H14" i="26" s="1"/>
  <c r="L6" i="28" l="1"/>
  <c r="J8" i="12"/>
  <c r="L7" i="12"/>
  <c r="M7" i="12" s="1"/>
  <c r="J7" i="12" s="1"/>
  <c r="H10" i="25"/>
  <c r="L9" i="25"/>
  <c r="M9" i="25" s="1"/>
  <c r="J9" i="25" s="1"/>
  <c r="L6" i="25"/>
  <c r="L8" i="25"/>
  <c r="M8" i="25" s="1"/>
  <c r="J8" i="25" s="1"/>
  <c r="L7" i="25"/>
  <c r="M7" i="25" s="1"/>
  <c r="J7" i="25" s="1"/>
  <c r="L6" i="12"/>
  <c r="M6" i="12" s="1"/>
  <c r="C13" i="32"/>
  <c r="B13" i="32"/>
  <c r="L10" i="25" l="1"/>
  <c r="M10" i="25" s="1"/>
  <c r="J10" i="25" s="1"/>
  <c r="H11" i="25"/>
  <c r="M6" i="24"/>
  <c r="J6" i="24" s="1"/>
  <c r="L11" i="25" l="1"/>
  <c r="M11" i="25" s="1"/>
  <c r="J11" i="25" s="1"/>
  <c r="H12" i="25"/>
  <c r="H13" i="25" l="1"/>
  <c r="L13" i="25" s="1"/>
  <c r="M13" i="25" s="1"/>
  <c r="J13" i="25" s="1"/>
  <c r="L12" i="25"/>
  <c r="M12" i="25" s="1"/>
  <c r="J12" i="25" s="1"/>
  <c r="M6" i="31"/>
  <c r="J6" i="31" s="1"/>
  <c r="L5" i="31"/>
  <c r="M5" i="31" s="1"/>
  <c r="I5" i="31"/>
  <c r="L5" i="30"/>
  <c r="M5" i="30" s="1"/>
  <c r="I5" i="30"/>
  <c r="I6" i="30" s="1"/>
  <c r="B14" i="32" s="1"/>
  <c r="L7" i="28"/>
  <c r="M7" i="28" s="1"/>
  <c r="J7" i="28" s="1"/>
  <c r="M6" i="28"/>
  <c r="J6" i="28" s="1"/>
  <c r="L5" i="28"/>
  <c r="M5" i="28" s="1"/>
  <c r="I5" i="28"/>
  <c r="L14" i="26"/>
  <c r="M14" i="26" s="1"/>
  <c r="I14" i="26"/>
  <c r="L13" i="26"/>
  <c r="M13" i="26" s="1"/>
  <c r="I13" i="26"/>
  <c r="L12" i="26"/>
  <c r="M12" i="26" s="1"/>
  <c r="I12" i="26"/>
  <c r="L11" i="26"/>
  <c r="M11" i="26" s="1"/>
  <c r="I11" i="26"/>
  <c r="J11" i="26" s="1"/>
  <c r="L10" i="26"/>
  <c r="M10" i="26" s="1"/>
  <c r="I10" i="26"/>
  <c r="L9" i="26"/>
  <c r="M9" i="26" s="1"/>
  <c r="I9" i="26"/>
  <c r="L8" i="26"/>
  <c r="M8" i="26" s="1"/>
  <c r="I8" i="26"/>
  <c r="L7" i="26"/>
  <c r="M7" i="26" s="1"/>
  <c r="I7" i="26"/>
  <c r="J7" i="26" s="1"/>
  <c r="L6" i="26"/>
  <c r="M6" i="26" s="1"/>
  <c r="I6" i="26"/>
  <c r="L5" i="26"/>
  <c r="M5" i="26" s="1"/>
  <c r="J5" i="26" s="1"/>
  <c r="J12" i="26" l="1"/>
  <c r="J14" i="26"/>
  <c r="J8" i="26"/>
  <c r="J9" i="26"/>
  <c r="J13" i="26"/>
  <c r="J6" i="26"/>
  <c r="J10" i="26"/>
  <c r="I7" i="31"/>
  <c r="B15" i="32" s="1"/>
  <c r="J5" i="28"/>
  <c r="J5" i="31"/>
  <c r="J5" i="30"/>
  <c r="J6" i="30" s="1"/>
  <c r="C14" i="32" s="1"/>
  <c r="I15" i="26"/>
  <c r="B5" i="32" s="1"/>
  <c r="I5" i="22"/>
  <c r="L5" i="24"/>
  <c r="M5" i="24" s="1"/>
  <c r="I5" i="24"/>
  <c r="I7" i="24" s="1"/>
  <c r="B11" i="32" s="1"/>
  <c r="M6" i="25"/>
  <c r="J6" i="25" s="1"/>
  <c r="L5" i="25"/>
  <c r="M5" i="25" s="1"/>
  <c r="I5" i="25"/>
  <c r="I14" i="25" s="1"/>
  <c r="B12" i="32" s="1"/>
  <c r="J15" i="26" l="1"/>
  <c r="C5" i="32" s="1"/>
  <c r="J7" i="31"/>
  <c r="C15" i="32" s="1"/>
  <c r="J5" i="24"/>
  <c r="J7" i="24" s="1"/>
  <c r="C11" i="32" s="1"/>
  <c r="J5" i="25"/>
  <c r="J14" i="25" s="1"/>
  <c r="C12" i="32" s="1"/>
  <c r="L5" i="22"/>
  <c r="M5" i="22" s="1"/>
  <c r="J5" i="22" s="1"/>
  <c r="L5" i="1"/>
  <c r="M5" i="1" s="1"/>
  <c r="L6" i="21"/>
  <c r="M6" i="21" s="1"/>
  <c r="J6" i="12"/>
  <c r="M6" i="23"/>
  <c r="J6" i="23" s="1"/>
  <c r="I5" i="23"/>
  <c r="L5" i="23"/>
  <c r="M5" i="23" s="1"/>
  <c r="L5" i="12"/>
  <c r="M5" i="12" s="1"/>
  <c r="I5" i="12"/>
  <c r="I9" i="12" s="1"/>
  <c r="B8" i="32" s="1"/>
  <c r="L5" i="18"/>
  <c r="M5" i="18" s="1"/>
  <c r="I5" i="18"/>
  <c r="I6" i="21"/>
  <c r="L5" i="21"/>
  <c r="M5" i="21" s="1"/>
  <c r="I5" i="21"/>
  <c r="I5" i="1"/>
  <c r="J6" i="21" l="1"/>
  <c r="J5" i="21"/>
  <c r="I6" i="22"/>
  <c r="B10" i="32" s="1"/>
  <c r="J6" i="22"/>
  <c r="C10" i="32" s="1"/>
  <c r="I6" i="1"/>
  <c r="B16" i="32" s="1"/>
  <c r="J5" i="1"/>
  <c r="I6" i="18"/>
  <c r="B7" i="32" s="1"/>
  <c r="J5" i="18"/>
  <c r="J5" i="12"/>
  <c r="J9" i="12" s="1"/>
  <c r="C8" i="32" s="1"/>
  <c r="J5" i="23"/>
  <c r="I7" i="23"/>
  <c r="B9" i="32" s="1"/>
  <c r="I7" i="21"/>
  <c r="B6" i="32" s="1"/>
  <c r="J6" i="18" l="1"/>
  <c r="C7" i="32" s="1"/>
  <c r="J7" i="21"/>
  <c r="C6" i="32" s="1"/>
  <c r="J7" i="23"/>
  <c r="C9" i="32" s="1"/>
  <c r="J6" i="1"/>
  <c r="C16" i="32" s="1"/>
</calcChain>
</file>

<file path=xl/sharedStrings.xml><?xml version="1.0" encoding="utf-8"?>
<sst xmlns="http://schemas.openxmlformats.org/spreadsheetml/2006/main" count="399" uniqueCount="155">
  <si>
    <t>Lp.</t>
  </si>
  <si>
    <t>cena jedn. netto</t>
  </si>
  <si>
    <t>wartość brutto</t>
  </si>
  <si>
    <t>Razem</t>
  </si>
  <si>
    <t>1.</t>
  </si>
  <si>
    <t>2.</t>
  </si>
  <si>
    <t>3.</t>
  </si>
  <si>
    <t>producent /nr katalogowy</t>
  </si>
  <si>
    <t>stopa % podatku VAT</t>
  </si>
  <si>
    <t>Sprzęt - nazwa - wymagania</t>
  </si>
  <si>
    <t>wartość brutto PLN</t>
  </si>
  <si>
    <t>Razem:</t>
  </si>
  <si>
    <t>Sprawdzić, zapisać w formacie pdf., podpisać zgodnie z wymaganiami SWZ</t>
  </si>
  <si>
    <t xml:space="preserve"> Formularz ofertowy</t>
  </si>
  <si>
    <t xml:space="preserve">  Formularz cenowy</t>
  </si>
  <si>
    <t>Załącznik nr 1a do SWZ</t>
  </si>
  <si>
    <t xml:space="preserve"> Formularz cenowy</t>
  </si>
  <si>
    <t>Formularz cenowy</t>
  </si>
  <si>
    <t>Kołnierz ortopedyczny jednoczęściowy, regulowany dla dzieci, posiadający otwór umożliwiający kontrolę tętna na tętnicach szyjnych. Przenikliwy dla promieni X  (sztywny, twardy)</t>
  </si>
  <si>
    <t>szt.</t>
  </si>
  <si>
    <t>Kołnierz ortopedyczny regulowany dla dorosłych, posiadający otwór umożliwiający kontrolę tętna na tętnicach szyjnych. Przenikliwy dla promieni X (sztywny, twardy)</t>
  </si>
  <si>
    <t>kpl.</t>
  </si>
  <si>
    <r>
      <t xml:space="preserve">Papier medyczny do APARATU EKG Ascard </t>
    </r>
    <r>
      <rPr>
        <b/>
        <sz val="10"/>
        <rFont val="Arial"/>
        <family val="2"/>
        <charset val="238"/>
      </rPr>
      <t>B5 ECO</t>
    </r>
    <r>
      <rPr>
        <sz val="10"/>
        <rFont val="Arial"/>
        <family val="2"/>
        <charset val="238"/>
      </rPr>
      <t xml:space="preserve"> z nadrukiem 58mm, 25m</t>
    </r>
  </si>
  <si>
    <t>Prowadnica do rurek intubacyjnych (różne rozmiary)</t>
  </si>
  <si>
    <t>op.</t>
  </si>
  <si>
    <t>Prowadnica do trudnych intubacji, elastyczna, z wygiętym końcem, jednorazowa, rozmiar 15Ch/70cm</t>
  </si>
  <si>
    <t>Prześcieradło foliowane jednorazowego użytku nieprzemakalne  rozmiar min 210x150cm</t>
  </si>
  <si>
    <t>Słój na wkłady jednorazowe do ssaka OB-2012 firmy BOSCAROL z łącznikiem</t>
  </si>
  <si>
    <t>rol.</t>
  </si>
  <si>
    <t>Staza bezlateksowa jednorazowego użytku. Kolor niebieski, wykonana z szerokiego na około 25 mm rozciągliwego paska gumy syntetycznej. Opakowanie  25 szt./rolka</t>
  </si>
  <si>
    <t>Worek do zbiórki moczu z zaworem spustowym typu T (sterylny 2000 ml/90cm)</t>
  </si>
  <si>
    <t>Przewód pacjenta jednorazowy do respiratora PAC (rura flextube 22 mm o długości 120 cm, mankiety co 400 mm)</t>
  </si>
  <si>
    <t>Złączka oddechowa do kapnometru typ EMMA</t>
  </si>
  <si>
    <r>
      <t>Linia CO</t>
    </r>
    <r>
      <rPr>
        <sz val="8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Filter Line</t>
    </r>
    <r>
      <rPr>
        <sz val="10"/>
        <rFont val="Arial"/>
        <family val="2"/>
        <charset val="238"/>
      </rPr>
      <t xml:space="preserve"> dla zaintubowanych pacjentów dorosłych i pediatrycznych o długości 2m.  Do użytku z wszystkimi monitorami wyposażonymi w technologię Microstream</t>
    </r>
    <r>
      <rPr>
        <sz val="8"/>
        <rFont val="Arial"/>
        <family val="2"/>
        <charset val="238"/>
      </rPr>
      <t xml:space="preserve">TM. </t>
    </r>
    <r>
      <rPr>
        <sz val="10"/>
        <rFont val="Arial"/>
        <family val="2"/>
        <charset val="238"/>
      </rPr>
      <t>Adaptery obwodu oddechowego dla pacjentów dorosłych i pediatrycznych:                                                                                   - przestrzeń martwa dodana &lt; 6,6 cm</t>
    </r>
    <r>
      <rPr>
        <sz val="8"/>
        <rFont val="Arial"/>
        <family val="2"/>
        <charset val="238"/>
      </rPr>
      <t xml:space="preserve">3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- do użycia z rurką dotchawiczą o średnicy wewnętrznej &gt; 4,5 mm                                                                                                          - do użytku z 22 i 15 mm przewodami pacjenta</t>
    </r>
  </si>
  <si>
    <t>4.</t>
  </si>
  <si>
    <t>5.</t>
  </si>
  <si>
    <t>6.</t>
  </si>
  <si>
    <t>7.</t>
  </si>
  <si>
    <t>8.</t>
  </si>
  <si>
    <t>9.</t>
  </si>
  <si>
    <t>10.</t>
  </si>
  <si>
    <t>Drewniane szpatułki laryngologiczne, z drewna brzozowego, niejałowe (pakowane po 100 szt/op.)</t>
  </si>
  <si>
    <t xml:space="preserve">max ilość kpl.  </t>
  </si>
  <si>
    <t xml:space="preserve">max ilość szt./kpl. </t>
  </si>
  <si>
    <t>Szyna Kramera 1000x100 mm</t>
  </si>
  <si>
    <t>Szyna Kramera 1500x100 mm</t>
  </si>
  <si>
    <t>Szyna Kramera 500x70 mm</t>
  </si>
  <si>
    <t>VAT</t>
  </si>
  <si>
    <t>min. ilość szt.</t>
  </si>
  <si>
    <t>wartości liczymy dla ilości maksymalnych</t>
  </si>
  <si>
    <t>min. ilość szt./kpl.</t>
  </si>
  <si>
    <t>min. ilość kpl.</t>
  </si>
  <si>
    <t>min. ilość op.</t>
  </si>
  <si>
    <t>min. ilości szt./op.</t>
  </si>
  <si>
    <t xml:space="preserve">max ilość szt./op. </t>
  </si>
  <si>
    <t xml:space="preserve">max ilość szt. </t>
  </si>
  <si>
    <t xml:space="preserve">max ilość    kpl. </t>
  </si>
  <si>
    <t xml:space="preserve">max ilość op. </t>
  </si>
  <si>
    <t>max ilość op.</t>
  </si>
  <si>
    <t>j.m.</t>
  </si>
  <si>
    <t>min ilość szt.</t>
  </si>
  <si>
    <t>min ilość szt./op.  /rol.</t>
  </si>
  <si>
    <t>max ilość szt./op.  /rol.</t>
  </si>
  <si>
    <t>min. ilość    op.</t>
  </si>
  <si>
    <t>max ilość    op.</t>
  </si>
  <si>
    <t>max ilość   szt.</t>
  </si>
  <si>
    <t>Wypełnić albo automatycznie: kol. nr 6, 7 i 8,  albo ręcznie: kol. nr  6, 7, 8, 9 i 10 - VAT wpisać ręcznie</t>
  </si>
  <si>
    <t>Nazwa i adres Wykonawcy / pieczątka</t>
  </si>
  <si>
    <t>wartość netto PLN            kol.5 x kol.7</t>
  </si>
  <si>
    <t>Różne materiały medyczne</t>
  </si>
  <si>
    <r>
      <t>Elektrody do defibrylatora Lifepak 12 i 15</t>
    </r>
    <r>
      <rPr>
        <sz val="10"/>
        <rFont val="Arial"/>
        <family val="2"/>
        <charset val="238"/>
      </rPr>
      <t xml:space="preserve"> </t>
    </r>
  </si>
  <si>
    <t>Opatrunki hydrożelowe</t>
  </si>
  <si>
    <t>Linia oddechowa pacjenta</t>
  </si>
  <si>
    <t>osłonki do termometru</t>
  </si>
  <si>
    <r>
      <t>Przewody 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złączki oddechowe</t>
    </r>
    <r>
      <rPr>
        <sz val="10"/>
        <rFont val="Arial"/>
        <family val="2"/>
        <charset val="238"/>
      </rPr>
      <t xml:space="preserve"> </t>
    </r>
  </si>
  <si>
    <r>
      <t>Wybrane materiały medyczne</t>
    </r>
    <r>
      <rPr>
        <sz val="10"/>
        <rFont val="Arial"/>
        <family val="2"/>
        <charset val="238"/>
      </rPr>
      <t xml:space="preserve">  </t>
    </r>
  </si>
  <si>
    <r>
      <t>Przewód do respiratora MEDUMAT</t>
    </r>
    <r>
      <rPr>
        <sz val="10"/>
        <rFont val="Arial"/>
        <family val="2"/>
        <charset val="238"/>
      </rPr>
      <t xml:space="preserve">  </t>
    </r>
  </si>
  <si>
    <t>Przyssawka do systemu kompresji LUCAS</t>
  </si>
  <si>
    <r>
      <t>Papier do  defibrylatora Lifepak 12 i 15</t>
    </r>
    <r>
      <rPr>
        <sz val="10"/>
        <color rgb="FF0000FF"/>
        <rFont val="Calibri"/>
        <family val="2"/>
        <charset val="238"/>
      </rPr>
      <t xml:space="preserve"> </t>
    </r>
  </si>
  <si>
    <t>obwód pacjenta do respiratora</t>
  </si>
  <si>
    <t>Załącznik nr 1b do SWZ</t>
  </si>
  <si>
    <t>Załącznik nr 1c do SWZ</t>
  </si>
  <si>
    <t>Załącznik nr 1d do SWZ</t>
  </si>
  <si>
    <t>Załącznik nr 1e do SWZ</t>
  </si>
  <si>
    <t>Załącznik nr 1f do SWZ</t>
  </si>
  <si>
    <t>Załącznik nr 1g do SWZ</t>
  </si>
  <si>
    <t>Załącznik nr 1h do SWZ</t>
  </si>
  <si>
    <t>Załącznik nr 1i do SWZ</t>
  </si>
  <si>
    <t>Załącznik nr 1j do SWZ</t>
  </si>
  <si>
    <t>Załącznik nr 1k do SWZ</t>
  </si>
  <si>
    <t>Załącznik nr 1L do SWZ</t>
  </si>
  <si>
    <t>Akcesoria do ssaka OB-2012 BOSCAROL</t>
  </si>
  <si>
    <t>poz. 2 Dopuszczamy kołnierze o regulacji min. 16 stopni.</t>
  </si>
  <si>
    <t>poz. 8 Dopuszczamy prowadnice ze sztywnym zabezpieczeniem końcówki które posiada wycięcie na krztałt prowadnicy.</t>
  </si>
  <si>
    <t>Papier medyczny do EKG 80x30 mm z nadrukiem, średnica wewn. rolki 16mm</t>
  </si>
  <si>
    <t>Opatrunek hydrożelowy o rozm. 60x40 cm</t>
  </si>
  <si>
    <t>Opatrunek hydrożelowy o rozm. 20x45 cm</t>
  </si>
  <si>
    <t xml:space="preserve">Opatrunek hydrożelowy o rozm. 20x20 cm </t>
  </si>
  <si>
    <t>Opatrunek hydrożelowy na twarz z otworami na oczy, nos i usta o rozm. 25x25 cm</t>
  </si>
  <si>
    <t>Termin ważności - min 12 m-cy od dnia dostawy</t>
  </si>
  <si>
    <t>Załącznik nr 1a do umowy</t>
  </si>
  <si>
    <t>Załącznik nr 1b do umowy</t>
  </si>
  <si>
    <t>Załącznik nr 1c do umowy</t>
  </si>
  <si>
    <t>Załącznik nr 1d do umowy</t>
  </si>
  <si>
    <t>Załącznik nr 1e do umowy</t>
  </si>
  <si>
    <t>Załącznik nr 1f do umowy</t>
  </si>
  <si>
    <t>Załącznik nr 1g do umowy</t>
  </si>
  <si>
    <t>Załącznik nr 1h do umowy</t>
  </si>
  <si>
    <t>Załącznik nr 1i do umowy</t>
  </si>
  <si>
    <t>Załącznik nr 1j do umowy</t>
  </si>
  <si>
    <t>Załącznik nr 1k do umowy</t>
  </si>
  <si>
    <r>
      <rPr>
        <b/>
        <sz val="10"/>
        <rFont val="Arial"/>
        <family val="2"/>
        <charset val="238"/>
      </rPr>
      <t>CHARAKTERYSTYCZNE CECHY PRODUKTU</t>
    </r>
    <r>
      <rPr>
        <sz val="10"/>
        <rFont val="Arial"/>
        <family val="2"/>
        <charset val="238"/>
      </rPr>
      <t xml:space="preserve">
- półpłynna konsystencja
- silne działanie schładzające
- skutecznie zmniejsza ból
- nie podrażnia oczu i skóry
- sterylny
- nietoksyczny
- odporny na wysokie temperatury
- nie cieknący, nie powodujacy zamakania opatrunku     - dobra adhezja do rany,                                                                                             - nie przykleja się                                                                                     - możliwość doprowadzenia leków przez iniekcyjne wprowadzenie pod powierzchnią opatrunku, bądż nasączenie opatrunku w roztworze leku przed nałożeniem                                                                                            - możliwość zastosowania do I,II,II stopnia oparzenia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</si>
  <si>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poz. 6  Podkład wykonany z 5 warstw, absorbcja i zatrzymanie płynów,  odporny na rozrywanie również w trudnych warunkach, kolor: niebieski</t>
  </si>
  <si>
    <t>RAZEM</t>
  </si>
  <si>
    <t>Należy załączyć do oferty dokument producenta potwierdzający wymienione obok cechy</t>
  </si>
  <si>
    <t>Wkłady jednorazowe do ssaka OB-2012 firmy BOSCAROL z pokrywką i zintegrowanym filtrem.</t>
  </si>
  <si>
    <t>31/MMED/2024  część nr 1</t>
  </si>
  <si>
    <t xml:space="preserve">31/MMED/2024  część nr 2 </t>
  </si>
  <si>
    <t xml:space="preserve">31/MMED/2024  część nr 3 </t>
  </si>
  <si>
    <t xml:space="preserve">31/MMED/2024  część nr 4 </t>
  </si>
  <si>
    <t xml:space="preserve">31/MMED/2024  część nr 5 </t>
  </si>
  <si>
    <t xml:space="preserve">31/MMED/2024  część nr 6 </t>
  </si>
  <si>
    <t xml:space="preserve">31/MMED/2024  część nr 7 </t>
  </si>
  <si>
    <t xml:space="preserve">31/MMED/2024  część nr 8 </t>
  </si>
  <si>
    <t>31/MMED/2024  część nr 9</t>
  </si>
  <si>
    <t>31/MMED/2024  część nr 10</t>
  </si>
  <si>
    <t>31/MMED/2024  część nr 11</t>
  </si>
  <si>
    <t xml:space="preserve">31/MMED/2024  część nr 12 </t>
  </si>
  <si>
    <t>Podkłady higieniczne z miękkim wkładem chłonnym o wym. 90cm x 60cm.</t>
  </si>
  <si>
    <t>Stabilizator  do rurki intubacyjnej</t>
  </si>
  <si>
    <t>Elektrody wielofunkcyjne do defibrylacji dla dorosłych do Lifepak 12 lub 15. Termin ważności min 12 m-cy od dnia dostawy.</t>
  </si>
  <si>
    <t>kpl</t>
  </si>
  <si>
    <t>Pediatryczne wielofunkcyjne elektrody do defibrylacji  do Lifepak 12 lub 15. Termin ważności min 12 m-cy od dnia dostawy.</t>
  </si>
  <si>
    <t>Papier rejestrujacy do drukarki defiblrylatora Lifepack 12 lub 15 , szerokość 107mm, długość 23m, gilza 12 mm pakowany po 2 rol/op lub 10 rol/op.     Data ważności min. 12 m-cy od dnia dostawy.</t>
  </si>
  <si>
    <t xml:space="preserve">Wymienna  przyssawka do systemu kompresji klatki piersiowej LUKAS 3,v3.1. </t>
  </si>
  <si>
    <t xml:space="preserve">Przewód pacjenta jednorazowy z zaworem  WM 28110 do respiratora MEDUMAT </t>
  </si>
  <si>
    <t>Przewód pacjenta  jednorazowy do respiratora Medumat Standard 2 bez kapnometriii bez czujnika przepływu.</t>
  </si>
  <si>
    <t>Izotermiczny koc ratunkowy wym. 160x200 waga min. 5,5 max. 7dag- dopuszcza się 160x240</t>
  </si>
  <si>
    <t>Jednorazowe podkłady ochronne bibułowo-foliowe, min. dwuwarstwowe, dł.50cm. szer.50cm w rolce po 100 szt. (różne kolory) gramatura min. 36g/m</t>
  </si>
  <si>
    <t>Staza automatyczna</t>
  </si>
  <si>
    <t>Złącze oddechowe do kapnometru M2533A rozmiar ET^4,0MM</t>
  </si>
  <si>
    <t>op</t>
  </si>
  <si>
    <t>Jednorurowy obwód do wentylatora Pneupac paraPACplus z wewnętrzną linią do monitorowania ciśnienia, filtrem in-line i nasadką odchylającą strumień powietrza wydychanego Nr. ref. 100/905/340</t>
  </si>
  <si>
    <t>poz. 9 Prześcieradło jednorazowe nieprzemakalne dopuszczamy 210x160cm</t>
  </si>
  <si>
    <t>Jednorazowe osłonki do termometru BRAUN pakowane w opakowaniach po 20 szt.</t>
  </si>
  <si>
    <t>poz.1 i 2 Dopuszczamy tylko elektrody, które są kompatybilne z defibrylatorem Lifepack 15.</t>
  </si>
  <si>
    <t>Załącznik nr 1L do umowy</t>
  </si>
  <si>
    <t xml:space="preserve">31/MMED/2024  część nr 13 </t>
  </si>
  <si>
    <t>Prześcieradło foliowane jednorazowego użytku nieprzemakalne  rozmiar min 210x150cm lub 210x160</t>
  </si>
  <si>
    <t>Prześcieradła</t>
  </si>
  <si>
    <t>Załącznik nr 1m do umowy</t>
  </si>
  <si>
    <t>Załącznik nr 1m do SWZ</t>
  </si>
  <si>
    <t>Jednorazowy obwód CPAP do respiratora Pneupac paraPAC plus i maska dla dorosłego, rozmiar średni (Pneupac paraPAC plus)  nr. ref. 100/905/360</t>
  </si>
  <si>
    <t>Komplet pościelowy medyczny włókninowy, zielony (poszwa 160x210cm, poszewka 70x80cm, prześcieradło 150x210cm)</t>
  </si>
  <si>
    <t>Poz. 3  Dopuszczamy komplet pościeli z poszwą o wymiarowaniu od 150x200 do 160x210 cm i prześcieradło od 150x200 do 160x210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</si>
</sst>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rgb="FF0000FF"/>
      <name val="Calibri"/>
      <family val="2"/>
      <charset val="238"/>
    </font>
    <font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158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" fillId="0" borderId="0" xfId="0" applyFont="1"/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29" fillId="0" borderId="0" xfId="0" applyFont="1"/>
    <xf numFmtId="0" fontId="21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12" borderId="0" xfId="0" applyFont="1" applyFill="1" applyAlignment="1">
      <alignment horizontal="center"/>
    </xf>
    <xf numFmtId="2" fontId="25" fillId="0" borderId="0" xfId="0" applyNumberFormat="1" applyFont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right" vertical="center"/>
    </xf>
    <xf numFmtId="2" fontId="25" fillId="0" borderId="14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1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25" fillId="0" borderId="15" xfId="0" applyNumberFormat="1" applyFont="1" applyBorder="1"/>
    <xf numFmtId="2" fontId="0" fillId="0" borderId="10" xfId="0" applyNumberFormat="1" applyBorder="1" applyAlignment="1">
      <alignment vertical="center"/>
    </xf>
    <xf numFmtId="2" fontId="0" fillId="12" borderId="10" xfId="0" applyNumberFormat="1" applyFill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5" xfId="0" applyNumberFormat="1" applyBorder="1"/>
    <xf numFmtId="4" fontId="0" fillId="0" borderId="13" xfId="0" applyNumberFormat="1" applyBorder="1"/>
    <xf numFmtId="4" fontId="30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right" vertical="center"/>
    </xf>
    <xf numFmtId="4" fontId="25" fillId="0" borderId="15" xfId="0" applyNumberFormat="1" applyFont="1" applyBorder="1" applyAlignment="1">
      <alignment horizontal="right"/>
    </xf>
    <xf numFmtId="4" fontId="25" fillId="0" borderId="13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2" fontId="16" fillId="0" borderId="18" xfId="0" applyNumberFormat="1" applyFont="1" applyBorder="1"/>
    <xf numFmtId="4" fontId="16" fillId="0" borderId="10" xfId="0" applyNumberFormat="1" applyFont="1" applyBorder="1" applyAlignment="1">
      <alignment horizontal="right" vertical="center"/>
    </xf>
    <xf numFmtId="1" fontId="16" fillId="12" borderId="10" xfId="0" applyNumberFormat="1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0" fontId="26" fillId="0" borderId="10" xfId="0" applyFont="1" applyBorder="1" applyAlignment="1">
      <alignment horizontal="center" vertical="center"/>
    </xf>
    <xf numFmtId="0" fontId="25" fillId="0" borderId="19" xfId="0" applyFont="1" applyBorder="1"/>
    <xf numFmtId="0" fontId="1" fillId="0" borderId="10" xfId="0" applyFont="1" applyBorder="1" applyAlignment="1">
      <alignment wrapText="1"/>
    </xf>
    <xf numFmtId="0" fontId="31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32" fillId="12" borderId="20" xfId="0" applyFont="1" applyFill="1" applyBorder="1" applyAlignment="1">
      <alignment horizontal="left" wrapText="1"/>
    </xf>
    <xf numFmtId="0" fontId="32" fillId="12" borderId="10" xfId="0" applyFont="1" applyFill="1" applyBorder="1" applyAlignment="1">
      <alignment horizontal="left" wrapText="1"/>
    </xf>
    <xf numFmtId="2" fontId="0" fillId="0" borderId="21" xfId="0" applyNumberFormat="1" applyBorder="1" applyAlignment="1">
      <alignment horizontal="right" vertical="center"/>
    </xf>
    <xf numFmtId="0" fontId="32" fillId="12" borderId="10" xfId="0" applyFont="1" applyFill="1" applyBorder="1" applyAlignment="1">
      <alignment wrapText="1"/>
    </xf>
    <xf numFmtId="0" fontId="22" fillId="0" borderId="12" xfId="0" applyFont="1" applyBorder="1" applyAlignment="1">
      <alignment horizontal="center"/>
    </xf>
    <xf numFmtId="0" fontId="1" fillId="12" borderId="10" xfId="0" applyFont="1" applyFill="1" applyBorder="1" applyAlignment="1">
      <alignment wrapText="1"/>
    </xf>
    <xf numFmtId="4" fontId="25" fillId="0" borderId="13" xfId="0" applyNumberFormat="1" applyFont="1" applyBorder="1"/>
    <xf numFmtId="0" fontId="17" fillId="0" borderId="12" xfId="0" applyFont="1" applyBorder="1" applyAlignment="1">
      <alignment horizontal="center" vertical="center"/>
    </xf>
    <xf numFmtId="2" fontId="25" fillId="0" borderId="14" xfId="0" applyNumberFormat="1" applyFont="1" applyBorder="1"/>
    <xf numFmtId="2" fontId="25" fillId="13" borderId="14" xfId="0" applyNumberFormat="1" applyFont="1" applyFill="1" applyBorder="1"/>
    <xf numFmtId="0" fontId="25" fillId="13" borderId="14" xfId="0" applyFont="1" applyFill="1" applyBorder="1"/>
    <xf numFmtId="0" fontId="1" fillId="0" borderId="10" xfId="0" applyFont="1" applyBorder="1" applyAlignment="1">
      <alignment horizontal="left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3" fontId="16" fillId="12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7" fillId="12" borderId="0" xfId="0" applyFont="1" applyFill="1"/>
    <xf numFmtId="0" fontId="17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4" fontId="25" fillId="0" borderId="13" xfId="0" applyNumberFormat="1" applyFont="1" applyBorder="1" applyAlignment="1">
      <alignment horizontal="right" vertical="center"/>
    </xf>
    <xf numFmtId="2" fontId="25" fillId="0" borderId="23" xfId="0" applyNumberFormat="1" applyFont="1" applyBorder="1" applyAlignment="1">
      <alignment horizontal="right" vertical="center"/>
    </xf>
    <xf numFmtId="2" fontId="25" fillId="0" borderId="19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right"/>
    </xf>
    <xf numFmtId="2" fontId="25" fillId="0" borderId="24" xfId="0" applyNumberFormat="1" applyFont="1" applyBorder="1"/>
    <xf numFmtId="0" fontId="25" fillId="0" borderId="0" xfId="0" applyFont="1" applyAlignment="1">
      <alignment vertical="center"/>
    </xf>
    <xf numFmtId="0" fontId="1" fillId="0" borderId="25" xfId="0" applyFont="1" applyBorder="1"/>
    <xf numFmtId="0" fontId="0" fillId="0" borderId="25" xfId="0" applyBorder="1"/>
    <xf numFmtId="0" fontId="21" fillId="0" borderId="25" xfId="0" applyFont="1" applyBorder="1" applyAlignment="1">
      <alignment wrapText="1"/>
    </xf>
    <xf numFmtId="2" fontId="1" fillId="0" borderId="10" xfId="0" applyNumberFormat="1" applyFont="1" applyBorder="1" applyAlignment="1">
      <alignment horizontal="right" vertic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19" fillId="0" borderId="0" xfId="0" applyFont="1" applyAlignment="1">
      <alignment horizontal="left"/>
    </xf>
    <xf numFmtId="0" fontId="17" fillId="12" borderId="0" xfId="0" applyFont="1" applyFill="1" applyAlignment="1">
      <alignment wrapText="1"/>
    </xf>
    <xf numFmtId="0" fontId="1" fillId="14" borderId="0" xfId="0" applyFont="1" applyFill="1" applyAlignment="1">
      <alignment vertical="center" wrapText="1"/>
    </xf>
    <xf numFmtId="2" fontId="25" fillId="0" borderId="0" xfId="0" applyNumberFormat="1" applyFont="1"/>
    <xf numFmtId="2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right" vertical="center"/>
    </xf>
    <xf numFmtId="0" fontId="31" fillId="12" borderId="20" xfId="0" applyFont="1" applyFill="1" applyBorder="1" applyAlignment="1">
      <alignment horizontal="center" vertical="center"/>
    </xf>
    <xf numFmtId="0" fontId="24" fillId="12" borderId="20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/>
    </xf>
    <xf numFmtId="4" fontId="25" fillId="0" borderId="27" xfId="0" applyNumberFormat="1" applyFont="1" applyBorder="1" applyAlignment="1">
      <alignment horizontal="right"/>
    </xf>
    <xf numFmtId="0" fontId="37" fillId="0" borderId="0" xfId="0" applyFont="1"/>
    <xf numFmtId="0" fontId="17" fillId="0" borderId="10" xfId="0" applyFont="1" applyBorder="1" applyAlignment="1">
      <alignment horizontal="left" vertical="center" wrapText="1"/>
    </xf>
    <xf numFmtId="4" fontId="0" fillId="0" borderId="0" xfId="0" applyNumberFormat="1"/>
    <xf numFmtId="0" fontId="0" fillId="0" borderId="28" xfId="0" applyBorder="1"/>
    <xf numFmtId="4" fontId="0" fillId="0" borderId="28" xfId="0" applyNumberFormat="1" applyBorder="1"/>
    <xf numFmtId="0" fontId="0" fillId="12" borderId="0" xfId="0" applyFill="1"/>
    <xf numFmtId="0" fontId="2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32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2" fillId="0" borderId="10" xfId="0" applyFon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1" fillId="0" borderId="29" xfId="0" applyFont="1" applyBorder="1" applyAlignment="1">
      <alignment wrapText="1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9" fontId="1" fillId="0" borderId="10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4" fontId="25" fillId="0" borderId="13" xfId="0" applyNumberFormat="1" applyFont="1" applyBorder="1" applyAlignment="1">
      <alignment vertical="center"/>
    </xf>
    <xf numFmtId="2" fontId="25" fillId="0" borderId="14" xfId="0" applyNumberFormat="1" applyFont="1" applyBorder="1" applyAlignment="1">
      <alignment horizontal="right"/>
    </xf>
    <xf numFmtId="2" fontId="25" fillId="0" borderId="17" xfId="0" applyNumberFormat="1" applyFont="1" applyBorder="1" applyAlignment="1">
      <alignment horizontal="right"/>
    </xf>
    <xf numFmtId="0" fontId="25" fillId="14" borderId="0" xfId="0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7" fillId="0" borderId="0" xfId="0" applyFont="1" applyFill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17"/>
  <sheetViews>
    <sheetView workbookViewId="0">
      <selection activeCell="A18" sqref="A18"/>
    </sheetView>
  </sheetViews>
  <sheetFormatPr defaultRowHeight="13.2"/>
  <cols>
    <col min="2" max="2" width="12" customWidth="1"/>
    <col min="3" max="3" width="11.5546875" customWidth="1"/>
  </cols>
  <sheetData>
    <row r="5" spans="1:3">
      <c r="A5">
        <v>1</v>
      </c>
      <c r="B5" s="124">
        <f>'cz.1'!I15</f>
        <v>0</v>
      </c>
      <c r="C5" s="124">
        <f>'cz.1'!J15</f>
        <v>0</v>
      </c>
    </row>
    <row r="6" spans="1:3">
      <c r="A6">
        <v>2</v>
      </c>
      <c r="B6" s="124">
        <f>'cz.2'!I7</f>
        <v>0</v>
      </c>
      <c r="C6" s="124">
        <f>'cz.2'!J7</f>
        <v>0</v>
      </c>
    </row>
    <row r="7" spans="1:3">
      <c r="A7">
        <v>3</v>
      </c>
      <c r="B7" s="124">
        <f>'cz.3'!I6</f>
        <v>0</v>
      </c>
      <c r="C7" s="124">
        <f>'cz.3'!J6</f>
        <v>0</v>
      </c>
    </row>
    <row r="8" spans="1:3">
      <c r="A8">
        <v>4</v>
      </c>
      <c r="B8" s="124">
        <f>'cz.4'!I9</f>
        <v>0</v>
      </c>
      <c r="C8" s="124">
        <f>'cz.4'!J9</f>
        <v>0</v>
      </c>
    </row>
    <row r="9" spans="1:3">
      <c r="A9">
        <v>5</v>
      </c>
      <c r="B9" s="124">
        <f>'cz.5'!I7</f>
        <v>0</v>
      </c>
      <c r="C9" s="124">
        <f>'cz.5'!J7</f>
        <v>0</v>
      </c>
    </row>
    <row r="10" spans="1:3">
      <c r="A10">
        <v>6</v>
      </c>
      <c r="B10" s="124">
        <f>'cz.6'!I6</f>
        <v>0</v>
      </c>
      <c r="C10" s="124">
        <f>'cz.6'!J6</f>
        <v>0</v>
      </c>
    </row>
    <row r="11" spans="1:3">
      <c r="A11">
        <v>7</v>
      </c>
      <c r="B11" s="124">
        <f>'cz.7'!I7</f>
        <v>0</v>
      </c>
      <c r="C11" s="124">
        <f>'cz.7'!J7</f>
        <v>0</v>
      </c>
    </row>
    <row r="12" spans="1:3">
      <c r="A12">
        <v>8</v>
      </c>
      <c r="B12" s="124">
        <f>'cz.8'!I14</f>
        <v>0</v>
      </c>
      <c r="C12" s="124">
        <f>'cz.8'!J14</f>
        <v>0</v>
      </c>
    </row>
    <row r="13" spans="1:3">
      <c r="A13">
        <v>9</v>
      </c>
      <c r="B13" s="124">
        <f>'cz.9'!I8</f>
        <v>215500</v>
      </c>
      <c r="C13" s="124">
        <f>'cz.9'!J8</f>
        <v>232740</v>
      </c>
    </row>
    <row r="14" spans="1:3">
      <c r="A14">
        <v>10</v>
      </c>
      <c r="B14" s="124">
        <f>'cz.10'!I6</f>
        <v>0</v>
      </c>
      <c r="C14" s="124">
        <f>'cz.10'!J6</f>
        <v>0</v>
      </c>
    </row>
    <row r="15" spans="1:3">
      <c r="A15">
        <v>11</v>
      </c>
      <c r="B15" s="124">
        <f>'cz.11'!I7</f>
        <v>0</v>
      </c>
      <c r="C15" s="124">
        <f>'cz.11'!J7</f>
        <v>0</v>
      </c>
    </row>
    <row r="16" spans="1:3">
      <c r="A16" s="125">
        <v>12</v>
      </c>
      <c r="B16" s="126">
        <f>'cz.12'!I6</f>
        <v>0</v>
      </c>
      <c r="C16" s="126">
        <f>'cz.12'!J6</f>
        <v>0</v>
      </c>
    </row>
    <row r="17" spans="1:1">
      <c r="A17" s="9" t="s">
        <v>113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workbookViewId="0">
      <selection activeCell="E5" sqref="E5:E7"/>
    </sheetView>
  </sheetViews>
  <sheetFormatPr defaultRowHeight="13.2"/>
  <cols>
    <col min="1" max="1" width="5.44140625" customWidth="1"/>
    <col min="2" max="2" width="42.33203125" customWidth="1"/>
    <col min="3" max="3" width="6.109375" customWidth="1"/>
    <col min="4" max="4" width="7.33203125" customWidth="1"/>
    <col min="5" max="5" width="7.6640625" customWidth="1"/>
    <col min="6" max="6" width="23.10937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2.44140625" hidden="1" customWidth="1"/>
    <col min="12" max="12" width="4" hidden="1" customWidth="1"/>
    <col min="13" max="13" width="6" hidden="1" customWidth="1"/>
  </cols>
  <sheetData>
    <row r="1" spans="1:13" ht="17.25" customHeight="1">
      <c r="A1" s="2" t="s">
        <v>124</v>
      </c>
      <c r="B1" s="2"/>
      <c r="C1" s="109" t="s">
        <v>67</v>
      </c>
      <c r="D1" s="2"/>
      <c r="E1" s="3"/>
      <c r="J1" s="28" t="s">
        <v>108</v>
      </c>
    </row>
    <row r="2" spans="1:13" ht="18" customHeight="1">
      <c r="B2" s="8" t="s">
        <v>74</v>
      </c>
      <c r="D2" s="3"/>
      <c r="E2" s="3"/>
      <c r="H2" s="32" t="s">
        <v>16</v>
      </c>
      <c r="J2" s="28" t="s">
        <v>87</v>
      </c>
      <c r="K2" s="28"/>
    </row>
    <row r="3" spans="1:13" ht="36.75" customHeight="1">
      <c r="A3" s="18" t="s">
        <v>0</v>
      </c>
      <c r="B3" s="18" t="s">
        <v>9</v>
      </c>
      <c r="C3" s="19" t="s">
        <v>59</v>
      </c>
      <c r="D3" s="19" t="s">
        <v>48</v>
      </c>
      <c r="E3" s="57" t="s">
        <v>55</v>
      </c>
      <c r="F3" s="10" t="s">
        <v>7</v>
      </c>
      <c r="G3" s="19" t="s">
        <v>1</v>
      </c>
      <c r="H3" s="10" t="s">
        <v>8</v>
      </c>
      <c r="I3" s="19" t="s">
        <v>68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40.5" customHeight="1">
      <c r="A5" s="61" t="s">
        <v>4</v>
      </c>
      <c r="B5" s="130" t="s">
        <v>31</v>
      </c>
      <c r="C5" s="92" t="s">
        <v>19</v>
      </c>
      <c r="D5" s="70">
        <v>30</v>
      </c>
      <c r="E5" s="128">
        <v>50</v>
      </c>
      <c r="F5" s="88"/>
      <c r="G5" s="65">
        <v>150</v>
      </c>
      <c r="H5" s="64">
        <v>8</v>
      </c>
      <c r="I5" s="63">
        <f>E5*G5</f>
        <v>7500</v>
      </c>
      <c r="J5" s="63">
        <f>I5*M5</f>
        <v>8100.0000000000009</v>
      </c>
      <c r="K5">
        <v>1</v>
      </c>
      <c r="L5">
        <f>H5*0.01</f>
        <v>0.08</v>
      </c>
      <c r="M5">
        <f>K5+L5</f>
        <v>1.08</v>
      </c>
    </row>
    <row r="6" spans="1:13" ht="30" customHeight="1">
      <c r="A6" s="25" t="s">
        <v>5</v>
      </c>
      <c r="B6" s="69" t="s">
        <v>140</v>
      </c>
      <c r="C6" s="129" t="s">
        <v>19</v>
      </c>
      <c r="D6" s="118">
        <v>30</v>
      </c>
      <c r="E6" s="128">
        <v>40</v>
      </c>
      <c r="F6" s="88"/>
      <c r="G6" s="65">
        <v>200</v>
      </c>
      <c r="H6" s="51">
        <f>IF(OR(G6="",H5=""),"",H5)</f>
        <v>8</v>
      </c>
      <c r="I6" s="53">
        <f t="shared" ref="I6:I7" si="0">E6*G6</f>
        <v>8000</v>
      </c>
      <c r="J6" s="53">
        <f t="shared" ref="J6:J7" si="1">IF(G6="","",I6*M6)</f>
        <v>8640</v>
      </c>
      <c r="K6">
        <v>1</v>
      </c>
      <c r="L6">
        <f>H6*0.01</f>
        <v>0.08</v>
      </c>
      <c r="M6">
        <f>K6+L6</f>
        <v>1.08</v>
      </c>
    </row>
    <row r="7" spans="1:13" ht="19.5" customHeight="1" thickBot="1">
      <c r="A7" s="61" t="s">
        <v>6</v>
      </c>
      <c r="B7" s="69" t="s">
        <v>32</v>
      </c>
      <c r="C7" s="129" t="s">
        <v>19</v>
      </c>
      <c r="D7" s="70">
        <v>850</v>
      </c>
      <c r="E7" s="128">
        <v>1000</v>
      </c>
      <c r="F7" s="88"/>
      <c r="G7" s="65">
        <v>200</v>
      </c>
      <c r="H7" s="51">
        <f t="shared" ref="H7" si="2">IF(OR(G7="",H6=""),"",H6)</f>
        <v>8</v>
      </c>
      <c r="I7" s="53">
        <f t="shared" si="0"/>
        <v>200000</v>
      </c>
      <c r="J7" s="53">
        <f t="shared" si="1"/>
        <v>216000</v>
      </c>
      <c r="K7">
        <v>1</v>
      </c>
      <c r="L7">
        <f>H7*0.01</f>
        <v>0.08</v>
      </c>
      <c r="M7">
        <f>K7+L7</f>
        <v>1.08</v>
      </c>
    </row>
    <row r="8" spans="1:13" ht="19.5" customHeight="1" thickBot="1">
      <c r="B8" s="16"/>
      <c r="C8" s="101" t="s">
        <v>49</v>
      </c>
      <c r="D8" s="16"/>
      <c r="E8" s="16"/>
      <c r="F8" s="16"/>
      <c r="G8" s="62"/>
      <c r="H8" s="40" t="s">
        <v>3</v>
      </c>
      <c r="I8" s="39">
        <f>SUM(I5:I7)</f>
        <v>215500</v>
      </c>
      <c r="J8" s="96">
        <f>SUM(J5:J7)</f>
        <v>232740</v>
      </c>
    </row>
    <row r="9" spans="1:13" ht="19.5" customHeight="1" thickBot="1">
      <c r="H9" s="98" t="s">
        <v>47</v>
      </c>
      <c r="I9" s="97"/>
    </row>
    <row r="10" spans="1:13" ht="18.75" customHeight="1">
      <c r="B10" s="41" t="s">
        <v>66</v>
      </c>
    </row>
    <row r="11" spans="1:13" ht="20.25" customHeight="1">
      <c r="A11" s="8"/>
      <c r="B11" s="41" t="s">
        <v>12</v>
      </c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14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</row>
  </sheetData>
  <conditionalFormatting sqref="I5:J8">
    <cfRule type="cellIs" dxfId="5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29"/>
  <sheetViews>
    <sheetView zoomScaleNormal="100" workbookViewId="0">
      <selection activeCell="E5" sqref="E5"/>
    </sheetView>
  </sheetViews>
  <sheetFormatPr defaultColWidth="9.109375" defaultRowHeight="13.2"/>
  <cols>
    <col min="1" max="1" width="5.5546875" style="22" customWidth="1"/>
    <col min="2" max="2" width="45" style="9" customWidth="1"/>
    <col min="3" max="3" width="6.5546875" style="22" customWidth="1"/>
    <col min="4" max="4" width="7.5546875" style="22" customWidth="1"/>
    <col min="5" max="5" width="7.88671875" style="23" customWidth="1"/>
    <col min="6" max="6" width="24.8867187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2.44140625" style="9" hidden="1" customWidth="1"/>
    <col min="12" max="12" width="6.5546875" style="9" hidden="1" customWidth="1"/>
    <col min="13" max="13" width="6" style="9" hidden="1" customWidth="1"/>
    <col min="14" max="14" width="9.109375" style="9" customWidth="1"/>
    <col min="15" max="16384" width="9.109375" style="9"/>
  </cols>
  <sheetData>
    <row r="1" spans="1:13" ht="17.25" customHeight="1">
      <c r="A1" s="110" t="s">
        <v>125</v>
      </c>
      <c r="C1" s="108" t="s">
        <v>67</v>
      </c>
      <c r="E1" s="32"/>
      <c r="J1" s="28" t="s">
        <v>109</v>
      </c>
    </row>
    <row r="2" spans="1:13" ht="19.5" customHeight="1">
      <c r="B2" s="8" t="s">
        <v>73</v>
      </c>
      <c r="F2" s="24"/>
      <c r="G2" s="29"/>
      <c r="H2" s="32" t="s">
        <v>13</v>
      </c>
      <c r="I2" s="29"/>
      <c r="J2" s="28" t="s">
        <v>88</v>
      </c>
    </row>
    <row r="3" spans="1:13" ht="42.75" customHeight="1">
      <c r="A3" s="18" t="s">
        <v>0</v>
      </c>
      <c r="B3" s="18" t="s">
        <v>9</v>
      </c>
      <c r="C3" s="19" t="s">
        <v>59</v>
      </c>
      <c r="D3" s="19" t="s">
        <v>63</v>
      </c>
      <c r="E3" s="38" t="s">
        <v>64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2</v>
      </c>
    </row>
    <row r="4" spans="1:13" ht="16.5" customHeight="1">
      <c r="A4" s="26">
        <v>1</v>
      </c>
      <c r="B4" s="79">
        <v>2</v>
      </c>
      <c r="C4" s="79">
        <v>3</v>
      </c>
      <c r="D4" s="79">
        <v>4</v>
      </c>
      <c r="E4" s="79">
        <v>5</v>
      </c>
      <c r="F4" s="79">
        <v>6</v>
      </c>
      <c r="G4" s="79">
        <v>7</v>
      </c>
      <c r="H4" s="79">
        <v>8</v>
      </c>
      <c r="I4" s="79">
        <v>9</v>
      </c>
      <c r="J4" s="79">
        <v>10</v>
      </c>
    </row>
    <row r="5" spans="1:13" ht="30" customHeight="1" thickBot="1">
      <c r="A5" s="25" t="s">
        <v>4</v>
      </c>
      <c r="B5" s="69" t="s">
        <v>144</v>
      </c>
      <c r="C5" s="25" t="s">
        <v>141</v>
      </c>
      <c r="D5" s="70">
        <v>3200</v>
      </c>
      <c r="E5" s="128">
        <v>4000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66">
        <f>H5*0.01</f>
        <v>0</v>
      </c>
      <c r="M5" s="66">
        <f>K5+L5</f>
        <v>1</v>
      </c>
    </row>
    <row r="6" spans="1:13" ht="30.75" customHeight="1" thickBot="1">
      <c r="C6" s="101" t="s">
        <v>49</v>
      </c>
      <c r="G6" s="30"/>
      <c r="H6" s="40" t="s">
        <v>3</v>
      </c>
      <c r="I6" s="39">
        <f>SUM(I5:I5)</f>
        <v>0</v>
      </c>
      <c r="J6" s="39">
        <f>SUM(J5:J5)</f>
        <v>0</v>
      </c>
      <c r="L6" s="66"/>
    </row>
    <row r="7" spans="1:13" ht="21.75" customHeight="1" thickBot="1">
      <c r="G7" s="30"/>
      <c r="H7" s="98" t="s">
        <v>47</v>
      </c>
      <c r="I7" s="97"/>
      <c r="J7" s="31"/>
    </row>
    <row r="8" spans="1:13" ht="24.75" customHeight="1">
      <c r="B8" s="41" t="s">
        <v>66</v>
      </c>
      <c r="C8" s="23"/>
      <c r="D8" s="23"/>
      <c r="F8" s="8"/>
      <c r="G8" s="31"/>
      <c r="H8" s="35"/>
      <c r="I8" s="31"/>
      <c r="J8" s="31"/>
    </row>
    <row r="9" spans="1:13" ht="16.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A10" s="34"/>
      <c r="B10" s="93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conditionalFormatting sqref="I5:J6">
    <cfRule type="cellIs" dxfId="4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M28"/>
  <sheetViews>
    <sheetView zoomScaleNormal="100" workbookViewId="0">
      <selection activeCell="E5" sqref="E5:E6"/>
    </sheetView>
  </sheetViews>
  <sheetFormatPr defaultColWidth="9.109375" defaultRowHeight="13.2"/>
  <cols>
    <col min="1" max="1" width="4.6640625" style="22" customWidth="1"/>
    <col min="2" max="2" width="44.109375" style="9" customWidth="1"/>
    <col min="3" max="3" width="6.5546875" style="22" customWidth="1"/>
    <col min="4" max="4" width="8.44140625" style="22" customWidth="1"/>
    <col min="5" max="5" width="9.6640625" style="23" customWidth="1"/>
    <col min="6" max="6" width="24.3320312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2.44140625" style="9" hidden="1" customWidth="1"/>
    <col min="12" max="12" width="5.5546875" style="9" hidden="1" customWidth="1"/>
    <col min="13" max="13" width="6" style="9" hidden="1" customWidth="1"/>
    <col min="14" max="14" width="9.109375" style="9" customWidth="1"/>
    <col min="15" max="16384" width="9.109375" style="9"/>
  </cols>
  <sheetData>
    <row r="1" spans="1:13" ht="17.25" customHeight="1">
      <c r="A1" s="110" t="s">
        <v>126</v>
      </c>
      <c r="C1" s="108" t="s">
        <v>67</v>
      </c>
      <c r="E1" s="32"/>
      <c r="J1" s="28" t="s">
        <v>110</v>
      </c>
    </row>
    <row r="2" spans="1:13" ht="19.5" customHeight="1">
      <c r="B2" s="8" t="s">
        <v>79</v>
      </c>
      <c r="F2" s="24"/>
      <c r="G2" s="29"/>
      <c r="H2" s="32" t="s">
        <v>16</v>
      </c>
      <c r="I2" s="29"/>
      <c r="J2" s="28" t="s">
        <v>89</v>
      </c>
    </row>
    <row r="3" spans="1:13" ht="36" customHeight="1">
      <c r="A3" s="18" t="s">
        <v>0</v>
      </c>
      <c r="B3" s="18" t="s">
        <v>9</v>
      </c>
      <c r="C3" s="19" t="s">
        <v>59</v>
      </c>
      <c r="D3" s="19" t="s">
        <v>51</v>
      </c>
      <c r="E3" s="38" t="s">
        <v>42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57.75" customHeight="1">
      <c r="A5" s="25" t="s">
        <v>4</v>
      </c>
      <c r="B5" s="135" t="s">
        <v>152</v>
      </c>
      <c r="C5" s="61" t="s">
        <v>21</v>
      </c>
      <c r="D5" s="153">
        <v>30</v>
      </c>
      <c r="E5" s="155">
        <v>50</v>
      </c>
      <c r="F5" s="27"/>
      <c r="G5" s="36"/>
      <c r="H5" s="37">
        <v>8</v>
      </c>
      <c r="I5" s="36">
        <f>E5*G5</f>
        <v>0</v>
      </c>
      <c r="J5" s="36">
        <f>I5*M5</f>
        <v>0</v>
      </c>
      <c r="K5" s="9">
        <v>1</v>
      </c>
      <c r="L5" s="66">
        <f>H5*0.01</f>
        <v>0.08</v>
      </c>
      <c r="M5" s="66">
        <f>K5+L5</f>
        <v>1.08</v>
      </c>
    </row>
    <row r="6" spans="1:13" ht="69" customHeight="1" thickBot="1">
      <c r="A6" s="25" t="s">
        <v>5</v>
      </c>
      <c r="B6" s="135" t="s">
        <v>142</v>
      </c>
      <c r="C6" s="61" t="s">
        <v>21</v>
      </c>
      <c r="D6" s="154">
        <v>80</v>
      </c>
      <c r="E6" s="156">
        <v>100</v>
      </c>
      <c r="F6" s="27"/>
      <c r="G6" s="36"/>
      <c r="H6" s="51" t="str">
        <f>IF(OR(G6="",H5=""),"",H5)</f>
        <v/>
      </c>
      <c r="I6" s="53">
        <f t="shared" ref="I6" si="0">E6*G6</f>
        <v>0</v>
      </c>
      <c r="J6" s="53" t="str">
        <f t="shared" ref="J6" si="1">IF(G6="","",I6*M6)</f>
        <v/>
      </c>
      <c r="K6" s="9">
        <v>1</v>
      </c>
      <c r="L6" s="66" t="e">
        <f>H6*0.01</f>
        <v>#VALUE!</v>
      </c>
      <c r="M6" s="66" t="e">
        <f>K6+L6</f>
        <v>#VALUE!</v>
      </c>
    </row>
    <row r="7" spans="1:13" ht="30.75" customHeight="1" thickBot="1">
      <c r="B7" s="111"/>
      <c r="C7" s="101" t="s">
        <v>49</v>
      </c>
      <c r="G7" s="30"/>
      <c r="H7" s="40" t="s">
        <v>3</v>
      </c>
      <c r="I7" s="39">
        <f>SUM(I5:I6)</f>
        <v>0</v>
      </c>
      <c r="J7" s="96">
        <f>SUM(J5:J6)</f>
        <v>0</v>
      </c>
    </row>
    <row r="8" spans="1:13" ht="20.25" customHeight="1" thickBot="1">
      <c r="G8" s="30"/>
      <c r="H8" s="98" t="s">
        <v>47</v>
      </c>
      <c r="I8" s="97"/>
      <c r="J8" s="31"/>
    </row>
    <row r="9" spans="1:13" ht="24.75" customHeight="1">
      <c r="B9" s="41" t="s">
        <v>66</v>
      </c>
      <c r="C9" s="23"/>
      <c r="D9" s="23"/>
      <c r="F9" s="8"/>
      <c r="G9" s="31"/>
      <c r="H9" s="35"/>
      <c r="I9" s="31"/>
      <c r="J9" s="31"/>
    </row>
    <row r="10" spans="1:13" ht="18" customHeight="1">
      <c r="B10" s="41" t="s">
        <v>12</v>
      </c>
      <c r="C10" s="23"/>
      <c r="D10" s="23"/>
      <c r="F10" s="8"/>
      <c r="G10" s="32"/>
      <c r="H10" s="23"/>
      <c r="I10" s="32"/>
      <c r="J10" s="32"/>
    </row>
    <row r="11" spans="1:13">
      <c r="A11" s="34"/>
      <c r="B11" s="93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</row>
    <row r="17" spans="3:9" ht="22.95" customHeight="1">
      <c r="C17" s="23"/>
      <c r="D17" s="23"/>
      <c r="F17" s="8"/>
    </row>
    <row r="18" spans="3:9">
      <c r="I18" s="33"/>
    </row>
    <row r="27" spans="3:9">
      <c r="I27" s="33"/>
    </row>
    <row r="28" spans="3:9">
      <c r="I28" s="33"/>
    </row>
  </sheetData>
  <conditionalFormatting sqref="I5:J5 I7:J7">
    <cfRule type="cellIs" dxfId="3" priority="2" operator="equal">
      <formula>0</formula>
    </cfRule>
  </conditionalFormatting>
  <conditionalFormatting sqref="I6:J6">
    <cfRule type="cellIs" dxfId="2" priority="1" operator="lessThanOr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M29"/>
  <sheetViews>
    <sheetView zoomScaleNormal="100" workbookViewId="0">
      <selection activeCell="E5" sqref="E5"/>
    </sheetView>
  </sheetViews>
  <sheetFormatPr defaultColWidth="9.109375" defaultRowHeight="13.2"/>
  <cols>
    <col min="1" max="1" width="4.6640625" style="22" customWidth="1"/>
    <col min="2" max="2" width="55.44140625" style="9" customWidth="1"/>
    <col min="3" max="3" width="5.44140625" style="22" customWidth="1"/>
    <col min="4" max="4" width="6.44140625" style="22" customWidth="1"/>
    <col min="5" max="5" width="6.5546875" style="23" customWidth="1"/>
    <col min="6" max="6" width="22.44140625" style="9" customWidth="1"/>
    <col min="7" max="7" width="7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2.44140625" style="9" hidden="1" customWidth="1"/>
    <col min="12" max="12" width="4" style="9" hidden="1" customWidth="1"/>
    <col min="13" max="13" width="6" style="9" hidden="1" customWidth="1"/>
    <col min="14" max="14" width="9.109375" style="9" customWidth="1"/>
    <col min="15" max="16384" width="9.109375" style="9"/>
  </cols>
  <sheetData>
    <row r="1" spans="1:13" ht="17.25" customHeight="1">
      <c r="A1" s="110" t="s">
        <v>127</v>
      </c>
      <c r="C1" s="107" t="s">
        <v>67</v>
      </c>
      <c r="E1" s="32"/>
      <c r="J1" s="28" t="s">
        <v>146</v>
      </c>
    </row>
    <row r="2" spans="1:13" ht="19.5" customHeight="1">
      <c r="B2" s="8" t="s">
        <v>72</v>
      </c>
      <c r="F2" s="24"/>
      <c r="G2" s="29"/>
      <c r="H2" s="32" t="s">
        <v>16</v>
      </c>
      <c r="I2" s="29"/>
      <c r="J2" s="28" t="s">
        <v>90</v>
      </c>
    </row>
    <row r="3" spans="1:13" ht="41.25" customHeight="1">
      <c r="A3" s="18" t="s">
        <v>0</v>
      </c>
      <c r="B3" s="18" t="s">
        <v>9</v>
      </c>
      <c r="C3" s="19" t="s">
        <v>59</v>
      </c>
      <c r="D3" s="19" t="s">
        <v>48</v>
      </c>
      <c r="E3" s="38" t="s">
        <v>65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105.6" customHeight="1" thickBot="1">
      <c r="A5" s="25" t="s">
        <v>4</v>
      </c>
      <c r="B5" s="138" t="s">
        <v>33</v>
      </c>
      <c r="C5" s="25" t="s">
        <v>19</v>
      </c>
      <c r="D5" s="70">
        <v>60</v>
      </c>
      <c r="E5" s="128">
        <v>80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66">
        <f>H5*0.01</f>
        <v>0</v>
      </c>
      <c r="M5" s="66">
        <f>K5+L5</f>
        <v>1</v>
      </c>
    </row>
    <row r="6" spans="1:13" ht="30.75" customHeight="1" thickBot="1">
      <c r="C6" s="101" t="s">
        <v>49</v>
      </c>
      <c r="G6" s="30"/>
      <c r="H6" s="40" t="s">
        <v>3</v>
      </c>
      <c r="I6" s="39">
        <f>SUM(I5:I5)</f>
        <v>0</v>
      </c>
      <c r="J6" s="96">
        <f>SUM(J5:J5)</f>
        <v>0</v>
      </c>
      <c r="L6" s="66"/>
    </row>
    <row r="7" spans="1:13" ht="20.25" customHeight="1" thickBot="1">
      <c r="B7" s="41"/>
      <c r="G7" s="30"/>
      <c r="H7" s="98" t="s">
        <v>47</v>
      </c>
      <c r="I7" s="97"/>
      <c r="J7" s="31"/>
    </row>
    <row r="8" spans="1:13" ht="21.75" customHeight="1">
      <c r="B8" s="41" t="s">
        <v>66</v>
      </c>
      <c r="C8" s="23"/>
      <c r="D8" s="23"/>
      <c r="F8" s="8"/>
      <c r="G8" s="31"/>
      <c r="H8" s="35"/>
      <c r="I8" s="31"/>
      <c r="J8" s="31"/>
    </row>
    <row r="9" spans="1:13" ht="20.2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B10" s="14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phoneticPr fontId="0" type="noConversion"/>
  <conditionalFormatting sqref="I5:J6">
    <cfRule type="cellIs" dxfId="1" priority="1" operator="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0"/>
  <sheetViews>
    <sheetView workbookViewId="0">
      <selection activeCell="I20" sqref="I20"/>
    </sheetView>
  </sheetViews>
  <sheetFormatPr defaultRowHeight="13.2"/>
  <cols>
    <col min="1" max="1" width="3" customWidth="1"/>
    <col min="2" max="2" width="45.21875" customWidth="1"/>
    <col min="3" max="3" width="6.33203125" customWidth="1"/>
    <col min="4" max="4" width="7.77734375" customWidth="1"/>
    <col min="5" max="5" width="8.33203125" customWidth="1"/>
    <col min="6" max="6" width="17.33203125" customWidth="1"/>
    <col min="8" max="8" width="8" customWidth="1"/>
    <col min="9" max="9" width="10.33203125" customWidth="1"/>
    <col min="10" max="10" width="11.109375" customWidth="1"/>
  </cols>
  <sheetData>
    <row r="1" spans="1:10" ht="13.8">
      <c r="A1" s="110" t="s">
        <v>147</v>
      </c>
      <c r="B1" s="9"/>
      <c r="C1" s="107" t="s">
        <v>67</v>
      </c>
      <c r="D1" s="22"/>
      <c r="E1" s="32"/>
      <c r="F1" s="9"/>
      <c r="G1" s="28"/>
      <c r="H1" s="152"/>
      <c r="I1" s="157"/>
      <c r="J1" s="157" t="s">
        <v>150</v>
      </c>
    </row>
    <row r="2" spans="1:10">
      <c r="A2" s="22"/>
      <c r="B2" s="8" t="s">
        <v>149</v>
      </c>
      <c r="C2" s="29"/>
      <c r="E2" s="32" t="s">
        <v>16</v>
      </c>
      <c r="F2" s="24"/>
      <c r="I2" s="157"/>
      <c r="J2" s="157" t="s">
        <v>151</v>
      </c>
    </row>
    <row r="3" spans="1:10" ht="34.200000000000003">
      <c r="A3" s="18" t="s">
        <v>0</v>
      </c>
      <c r="B3" s="18" t="s">
        <v>9</v>
      </c>
      <c r="C3" s="19" t="s">
        <v>59</v>
      </c>
      <c r="D3" s="19" t="s">
        <v>48</v>
      </c>
      <c r="E3" s="38" t="s">
        <v>65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2</v>
      </c>
    </row>
    <row r="4" spans="1:10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ht="27" thickBot="1">
      <c r="A5" s="25" t="s">
        <v>4</v>
      </c>
      <c r="B5" s="69" t="s">
        <v>148</v>
      </c>
      <c r="C5" s="25" t="s">
        <v>19</v>
      </c>
      <c r="D5" s="118">
        <v>6000</v>
      </c>
      <c r="E5" s="128">
        <v>8000</v>
      </c>
      <c r="F5" s="27"/>
      <c r="G5" s="36">
        <v>10</v>
      </c>
      <c r="H5" s="141">
        <v>0.08</v>
      </c>
      <c r="I5" s="36">
        <f>E5*G5</f>
        <v>80000</v>
      </c>
      <c r="J5" s="36">
        <f>I5+I5*H5</f>
        <v>86400</v>
      </c>
    </row>
    <row r="6" spans="1:10" ht="13.8" thickBot="1">
      <c r="A6" s="22"/>
      <c r="B6" s="9"/>
      <c r="C6" s="101" t="s">
        <v>49</v>
      </c>
      <c r="D6" s="22"/>
      <c r="E6" s="23"/>
      <c r="F6" s="9"/>
      <c r="G6" s="30"/>
      <c r="H6" s="40" t="s">
        <v>3</v>
      </c>
      <c r="I6" s="39">
        <f>SUM(I5:I5)</f>
        <v>80000</v>
      </c>
      <c r="J6" s="96">
        <f>SUM(J5:J5)</f>
        <v>86400</v>
      </c>
    </row>
    <row r="7" spans="1:10" ht="13.8" thickBot="1">
      <c r="A7" s="22"/>
      <c r="B7" s="41"/>
      <c r="C7" s="22"/>
      <c r="D7" s="22"/>
      <c r="E7" s="23"/>
      <c r="F7" s="9"/>
      <c r="G7" s="30"/>
      <c r="H7" s="98" t="s">
        <v>47</v>
      </c>
      <c r="I7" s="97"/>
      <c r="J7" s="31"/>
    </row>
    <row r="8" spans="1:10">
      <c r="A8" s="22"/>
      <c r="B8" s="41" t="s">
        <v>66</v>
      </c>
      <c r="C8" s="23"/>
      <c r="D8" s="23"/>
      <c r="E8" s="23"/>
      <c r="F8" s="8"/>
      <c r="G8" s="31"/>
      <c r="H8" s="35"/>
      <c r="I8" s="31"/>
      <c r="J8" s="31"/>
    </row>
    <row r="9" spans="1:10">
      <c r="A9" s="22"/>
      <c r="B9" s="41" t="s">
        <v>12</v>
      </c>
      <c r="C9" s="23"/>
      <c r="D9" s="23"/>
      <c r="E9" s="23"/>
      <c r="F9" s="8"/>
      <c r="G9" s="32"/>
      <c r="H9" s="23"/>
      <c r="I9" s="32"/>
      <c r="J9" s="32"/>
    </row>
    <row r="10" spans="1:10">
      <c r="A10" s="22"/>
      <c r="B10" s="14"/>
      <c r="C10" s="23"/>
      <c r="D10" s="23"/>
      <c r="E10" s="23"/>
      <c r="F10" s="8"/>
      <c r="G10" s="32"/>
      <c r="H10" s="23"/>
      <c r="I10" s="32"/>
      <c r="J10" s="32"/>
    </row>
  </sheetData>
  <conditionalFormatting sqref="I5:J6">
    <cfRule type="cellIs" dxfId="0" priority="1" operator="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abSelected="1" zoomScaleNormal="100" workbookViewId="0">
      <selection activeCell="B13" sqref="B13"/>
    </sheetView>
  </sheetViews>
  <sheetFormatPr defaultRowHeight="13.2"/>
  <cols>
    <col min="1" max="1" width="4" customWidth="1"/>
    <col min="2" max="2" width="43.5546875" customWidth="1"/>
    <col min="3" max="3" width="5.77734375" customWidth="1"/>
    <col min="4" max="4" width="7.109375" customWidth="1"/>
    <col min="5" max="5" width="8.33203125" customWidth="1"/>
    <col min="6" max="6" width="22.88671875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5.33203125" hidden="1" customWidth="1"/>
    <col min="12" max="12" width="7.109375" hidden="1" customWidth="1"/>
    <col min="13" max="13" width="9.33203125" hidden="1" customWidth="1"/>
  </cols>
  <sheetData>
    <row r="1" spans="1:13" ht="17.25" customHeight="1">
      <c r="A1" s="2" t="s">
        <v>116</v>
      </c>
      <c r="B1" s="14"/>
      <c r="C1" s="106" t="s">
        <v>67</v>
      </c>
      <c r="D1" s="16"/>
      <c r="E1" s="16"/>
      <c r="F1" s="16"/>
      <c r="J1" s="28" t="s">
        <v>100</v>
      </c>
    </row>
    <row r="2" spans="1:13" ht="16.5" customHeight="1">
      <c r="A2" s="8"/>
      <c r="B2" s="8" t="s">
        <v>69</v>
      </c>
      <c r="D2" s="16"/>
      <c r="E2" s="16"/>
      <c r="F2" s="16"/>
      <c r="H2" s="32" t="s">
        <v>17</v>
      </c>
      <c r="J2" s="28" t="s">
        <v>15</v>
      </c>
      <c r="K2" s="9"/>
    </row>
    <row r="3" spans="1:13" ht="48" customHeight="1">
      <c r="A3" s="18" t="s">
        <v>0</v>
      </c>
      <c r="B3" s="18" t="s">
        <v>9</v>
      </c>
      <c r="C3" s="19" t="s">
        <v>59</v>
      </c>
      <c r="D3" s="19" t="s">
        <v>50</v>
      </c>
      <c r="E3" s="38" t="s">
        <v>43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10</v>
      </c>
    </row>
    <row r="4" spans="1:13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</row>
    <row r="5" spans="1:13" s="139" customFormat="1" ht="52.5" customHeight="1">
      <c r="A5" s="25" t="s">
        <v>4</v>
      </c>
      <c r="B5" s="138" t="s">
        <v>18</v>
      </c>
      <c r="C5" s="25" t="s">
        <v>19</v>
      </c>
      <c r="D5" s="118">
        <v>40</v>
      </c>
      <c r="E5" s="128">
        <v>55</v>
      </c>
      <c r="F5" s="83"/>
      <c r="G5" s="49"/>
      <c r="H5" s="51">
        <v>8</v>
      </c>
      <c r="I5" s="53">
        <f t="shared" ref="I5" si="0">E5*G5</f>
        <v>0</v>
      </c>
      <c r="J5" s="53" t="str">
        <f t="shared" ref="J5" si="1">IF(G5="","",I5*M5)</f>
        <v/>
      </c>
      <c r="K5" s="139">
        <v>1</v>
      </c>
      <c r="L5" s="140">
        <f>H5*0.01</f>
        <v>0.08</v>
      </c>
      <c r="M5" s="139">
        <f>K5+L5</f>
        <v>1.08</v>
      </c>
    </row>
    <row r="6" spans="1:13" s="139" customFormat="1" ht="53.25" customHeight="1">
      <c r="A6" s="25" t="s">
        <v>5</v>
      </c>
      <c r="B6" s="138" t="s">
        <v>20</v>
      </c>
      <c r="C6" s="25" t="s">
        <v>19</v>
      </c>
      <c r="D6" s="118">
        <v>150</v>
      </c>
      <c r="E6" s="128">
        <v>180</v>
      </c>
      <c r="F6" s="83"/>
      <c r="G6" s="49"/>
      <c r="H6" s="51" t="str">
        <f>IF(OR(G6="",H5=""),"",H5)</f>
        <v/>
      </c>
      <c r="I6" s="53">
        <f t="shared" ref="I6:I14" si="2">E6*G6</f>
        <v>0</v>
      </c>
      <c r="J6" s="53" t="str">
        <f t="shared" ref="J6:J14" si="3">IF(G6="","",I6*M6)</f>
        <v/>
      </c>
      <c r="K6" s="139">
        <v>1</v>
      </c>
      <c r="L6" s="140" t="e">
        <f t="shared" ref="L6:L14" si="4">H6*0.01</f>
        <v>#VALUE!</v>
      </c>
      <c r="M6" s="139" t="e">
        <f t="shared" ref="M6:M14" si="5">K6+L6</f>
        <v>#VALUE!</v>
      </c>
    </row>
    <row r="7" spans="1:13" s="139" customFormat="1" ht="39" customHeight="1">
      <c r="A7" s="25" t="s">
        <v>6</v>
      </c>
      <c r="B7" s="138" t="s">
        <v>153</v>
      </c>
      <c r="C7" s="25" t="s">
        <v>21</v>
      </c>
      <c r="D7" s="118">
        <v>1200</v>
      </c>
      <c r="E7" s="128">
        <v>1600</v>
      </c>
      <c r="F7" s="83"/>
      <c r="G7" s="49"/>
      <c r="H7" s="51">
        <v>23</v>
      </c>
      <c r="I7" s="53">
        <f t="shared" si="2"/>
        <v>0</v>
      </c>
      <c r="J7" s="53" t="str">
        <f t="shared" si="3"/>
        <v/>
      </c>
      <c r="K7" s="139">
        <v>1</v>
      </c>
      <c r="L7" s="140">
        <f t="shared" si="4"/>
        <v>0.23</v>
      </c>
      <c r="M7" s="139">
        <f t="shared" si="5"/>
        <v>1.23</v>
      </c>
    </row>
    <row r="8" spans="1:13" s="139" customFormat="1" ht="27.75" customHeight="1">
      <c r="A8" s="25" t="s">
        <v>34</v>
      </c>
      <c r="B8" s="138" t="s">
        <v>22</v>
      </c>
      <c r="C8" s="25" t="s">
        <v>19</v>
      </c>
      <c r="D8" s="118">
        <v>400</v>
      </c>
      <c r="E8" s="128">
        <v>500</v>
      </c>
      <c r="F8" s="83"/>
      <c r="G8" s="49"/>
      <c r="H8" s="51" t="str">
        <f t="shared" ref="H8:H14" si="6">IF(OR(G8="",H7=""),"",H7)</f>
        <v/>
      </c>
      <c r="I8" s="53">
        <f t="shared" si="2"/>
        <v>0</v>
      </c>
      <c r="J8" s="53" t="str">
        <f t="shared" si="3"/>
        <v/>
      </c>
      <c r="K8" s="139">
        <v>1</v>
      </c>
      <c r="L8" s="140" t="e">
        <f t="shared" si="4"/>
        <v>#VALUE!</v>
      </c>
      <c r="M8" s="139" t="e">
        <f t="shared" si="5"/>
        <v>#VALUE!</v>
      </c>
    </row>
    <row r="9" spans="1:13" s="139" customFormat="1" ht="27.75" customHeight="1">
      <c r="A9" s="25" t="s">
        <v>35</v>
      </c>
      <c r="B9" s="138" t="s">
        <v>94</v>
      </c>
      <c r="C9" s="25" t="s">
        <v>19</v>
      </c>
      <c r="D9" s="118">
        <v>1</v>
      </c>
      <c r="E9" s="128">
        <v>10</v>
      </c>
      <c r="F9" s="83"/>
      <c r="G9" s="49"/>
      <c r="H9" s="51" t="str">
        <f t="shared" si="6"/>
        <v/>
      </c>
      <c r="I9" s="53">
        <f t="shared" si="2"/>
        <v>0</v>
      </c>
      <c r="J9" s="53" t="str">
        <f t="shared" si="3"/>
        <v/>
      </c>
      <c r="K9" s="139">
        <v>1</v>
      </c>
      <c r="L9" s="140" t="e">
        <f t="shared" si="4"/>
        <v>#VALUE!</v>
      </c>
      <c r="M9" s="139" t="e">
        <f t="shared" si="5"/>
        <v>#VALUE!</v>
      </c>
    </row>
    <row r="10" spans="1:13" s="139" customFormat="1" ht="36.75" customHeight="1">
      <c r="A10" s="25" t="s">
        <v>36</v>
      </c>
      <c r="B10" s="138" t="s">
        <v>128</v>
      </c>
      <c r="C10" s="25" t="s">
        <v>19</v>
      </c>
      <c r="D10" s="118">
        <v>800</v>
      </c>
      <c r="E10" s="128">
        <v>1000</v>
      </c>
      <c r="F10" s="83"/>
      <c r="G10" s="49"/>
      <c r="H10" s="51" t="str">
        <f t="shared" si="6"/>
        <v/>
      </c>
      <c r="I10" s="53">
        <f t="shared" si="2"/>
        <v>0</v>
      </c>
      <c r="J10" s="53" t="str">
        <f t="shared" si="3"/>
        <v/>
      </c>
      <c r="K10" s="139">
        <v>1</v>
      </c>
      <c r="L10" s="140" t="e">
        <f t="shared" si="4"/>
        <v>#VALUE!</v>
      </c>
      <c r="M10" s="139" t="e">
        <f t="shared" si="5"/>
        <v>#VALUE!</v>
      </c>
    </row>
    <row r="11" spans="1:13" s="139" customFormat="1" ht="21" customHeight="1">
      <c r="A11" s="25" t="s">
        <v>37</v>
      </c>
      <c r="B11" s="138" t="s">
        <v>23</v>
      </c>
      <c r="C11" s="25" t="s">
        <v>19</v>
      </c>
      <c r="D11" s="118">
        <v>250</v>
      </c>
      <c r="E11" s="128">
        <v>300</v>
      </c>
      <c r="F11" s="83"/>
      <c r="G11" s="49"/>
      <c r="H11" s="51" t="str">
        <f t="shared" si="6"/>
        <v/>
      </c>
      <c r="I11" s="53">
        <f t="shared" si="2"/>
        <v>0</v>
      </c>
      <c r="J11" s="53" t="str">
        <f t="shared" si="3"/>
        <v/>
      </c>
      <c r="K11" s="139">
        <v>1</v>
      </c>
      <c r="L11" s="140" t="e">
        <f t="shared" si="4"/>
        <v>#VALUE!</v>
      </c>
      <c r="M11" s="139" t="e">
        <f t="shared" si="5"/>
        <v>#VALUE!</v>
      </c>
    </row>
    <row r="12" spans="1:13" s="139" customFormat="1" ht="37.5" customHeight="1">
      <c r="A12" s="25" t="s">
        <v>38</v>
      </c>
      <c r="B12" s="138" t="s">
        <v>25</v>
      </c>
      <c r="C12" s="25" t="s">
        <v>19</v>
      </c>
      <c r="D12" s="118">
        <v>70</v>
      </c>
      <c r="E12" s="128">
        <v>90</v>
      </c>
      <c r="F12" s="83"/>
      <c r="G12" s="49"/>
      <c r="H12" s="51" t="str">
        <f t="shared" si="6"/>
        <v/>
      </c>
      <c r="I12" s="53">
        <f t="shared" si="2"/>
        <v>0</v>
      </c>
      <c r="J12" s="53" t="str">
        <f t="shared" si="3"/>
        <v/>
      </c>
      <c r="K12" s="139">
        <v>1</v>
      </c>
      <c r="L12" s="140" t="e">
        <f t="shared" si="4"/>
        <v>#VALUE!</v>
      </c>
      <c r="M12" s="139" t="e">
        <f t="shared" si="5"/>
        <v>#VALUE!</v>
      </c>
    </row>
    <row r="13" spans="1:13" s="139" customFormat="1" ht="26.4">
      <c r="A13" s="25" t="s">
        <v>39</v>
      </c>
      <c r="B13" s="138" t="s">
        <v>26</v>
      </c>
      <c r="C13" s="25" t="s">
        <v>19</v>
      </c>
      <c r="D13" s="118">
        <v>6000</v>
      </c>
      <c r="E13" s="128">
        <v>8000</v>
      </c>
      <c r="F13" s="84"/>
      <c r="G13" s="50"/>
      <c r="H13" s="51" t="str">
        <f t="shared" si="6"/>
        <v/>
      </c>
      <c r="I13" s="53">
        <f t="shared" si="2"/>
        <v>0</v>
      </c>
      <c r="J13" s="53" t="str">
        <f t="shared" si="3"/>
        <v/>
      </c>
      <c r="K13" s="139">
        <v>1</v>
      </c>
      <c r="L13" s="140" t="e">
        <f t="shared" si="4"/>
        <v>#VALUE!</v>
      </c>
      <c r="M13" s="139" t="e">
        <f t="shared" si="5"/>
        <v>#VALUE!</v>
      </c>
    </row>
    <row r="14" spans="1:13" s="139" customFormat="1" ht="19.2" customHeight="1" thickBot="1">
      <c r="A14" s="25" t="s">
        <v>40</v>
      </c>
      <c r="B14" s="138" t="s">
        <v>129</v>
      </c>
      <c r="C14" s="25" t="s">
        <v>19</v>
      </c>
      <c r="D14" s="118">
        <v>450</v>
      </c>
      <c r="E14" s="128">
        <v>550</v>
      </c>
      <c r="F14" s="85"/>
      <c r="G14" s="52"/>
      <c r="H14" s="51" t="str">
        <f t="shared" si="6"/>
        <v/>
      </c>
      <c r="I14" s="54">
        <f t="shared" si="2"/>
        <v>0</v>
      </c>
      <c r="J14" s="53" t="str">
        <f t="shared" si="3"/>
        <v/>
      </c>
      <c r="K14" s="139">
        <v>1</v>
      </c>
      <c r="L14" s="140" t="e">
        <f t="shared" si="4"/>
        <v>#VALUE!</v>
      </c>
      <c r="M14" s="139" t="e">
        <f t="shared" si="5"/>
        <v>#VALUE!</v>
      </c>
    </row>
    <row r="15" spans="1:13" ht="18" customHeight="1" thickBot="1">
      <c r="A15" s="102"/>
      <c r="C15" s="101" t="s">
        <v>49</v>
      </c>
      <c r="D15" s="103"/>
      <c r="E15" s="103"/>
      <c r="F15" s="17"/>
      <c r="G15" s="81"/>
      <c r="H15" s="40" t="s">
        <v>3</v>
      </c>
      <c r="I15" s="143">
        <f>SUM(I5:I14)</f>
        <v>0</v>
      </c>
      <c r="J15" s="144">
        <f>SUM(J5:J14)</f>
        <v>0</v>
      </c>
    </row>
    <row r="16" spans="1:13" ht="18" customHeight="1" thickBot="1">
      <c r="H16" s="98" t="s">
        <v>47</v>
      </c>
      <c r="I16" s="97"/>
    </row>
    <row r="17" spans="1:10">
      <c r="B17" s="41" t="s">
        <v>66</v>
      </c>
      <c r="C17" s="15"/>
      <c r="D17" s="15"/>
      <c r="E17" s="15"/>
    </row>
    <row r="18" spans="1:10" ht="16.5" customHeight="1">
      <c r="A18" s="8"/>
      <c r="B18" s="41" t="s">
        <v>12</v>
      </c>
      <c r="C18" s="14"/>
      <c r="D18" s="14"/>
      <c r="E18" s="14"/>
      <c r="F18" s="8"/>
      <c r="G18" s="8"/>
      <c r="H18" s="8"/>
      <c r="I18" s="8"/>
    </row>
    <row r="19" spans="1:10" ht="16.5" customHeight="1">
      <c r="A19" s="8"/>
      <c r="B19" s="8" t="s">
        <v>92</v>
      </c>
      <c r="C19" s="8"/>
      <c r="D19" s="14"/>
      <c r="E19" s="14"/>
      <c r="F19" s="8"/>
      <c r="G19" s="8"/>
      <c r="H19" s="8"/>
      <c r="I19" s="8"/>
    </row>
    <row r="20" spans="1:10" ht="15.6" customHeight="1">
      <c r="A20" s="8"/>
      <c r="B20" s="14" t="s">
        <v>154</v>
      </c>
      <c r="C20" s="8"/>
      <c r="D20" s="8"/>
      <c r="E20" s="8"/>
      <c r="F20" s="8"/>
      <c r="G20" s="8"/>
      <c r="H20" s="8"/>
      <c r="I20" s="8"/>
    </row>
    <row r="21" spans="1:10">
      <c r="A21" s="8"/>
      <c r="B21" s="8" t="s">
        <v>112</v>
      </c>
      <c r="C21" s="8"/>
      <c r="D21" s="8"/>
      <c r="E21" s="8"/>
      <c r="F21" s="8"/>
      <c r="G21" s="8"/>
      <c r="H21" s="8"/>
      <c r="I21" s="8"/>
      <c r="J21" s="8"/>
    </row>
    <row r="22" spans="1:10">
      <c r="A22" s="8"/>
      <c r="B22" s="8" t="s">
        <v>93</v>
      </c>
      <c r="C22" s="8"/>
      <c r="D22" s="8"/>
      <c r="E22" s="8"/>
      <c r="F22" s="8"/>
      <c r="G22" s="8"/>
      <c r="H22" s="8"/>
      <c r="I22" s="8"/>
      <c r="J22" s="8"/>
    </row>
    <row r="23" spans="1:10">
      <c r="A23" s="8"/>
      <c r="B23" s="8" t="s">
        <v>143</v>
      </c>
      <c r="C23" s="8"/>
      <c r="D23" s="8"/>
      <c r="E23" s="8"/>
      <c r="F23" s="8"/>
      <c r="G23" s="8"/>
      <c r="H23" s="8"/>
      <c r="I23" s="8"/>
      <c r="J23" s="8"/>
    </row>
    <row r="25" spans="1:10">
      <c r="B25" s="9"/>
    </row>
  </sheetData>
  <conditionalFormatting sqref="I5:J15">
    <cfRule type="cellIs" dxfId="14" priority="1" operator="lessThanOrEqual">
      <formula>0</formula>
    </cfRule>
  </conditionalFormatting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G6" sqref="G6"/>
    </sheetView>
  </sheetViews>
  <sheetFormatPr defaultColWidth="9.109375" defaultRowHeight="13.2"/>
  <cols>
    <col min="1" max="1" width="4.5546875" style="15" customWidth="1"/>
    <col min="2" max="2" width="36.6640625" style="15" customWidth="1"/>
    <col min="3" max="3" width="6.109375" style="15" customWidth="1"/>
    <col min="4" max="4" width="7.33203125" style="15" customWidth="1"/>
    <col min="5" max="5" width="8" style="15" customWidth="1"/>
    <col min="6" max="6" width="25.109375" style="15" customWidth="1"/>
    <col min="7" max="7" width="8.88671875" style="15" customWidth="1"/>
    <col min="8" max="8" width="9" style="15" customWidth="1"/>
    <col min="9" max="9" width="10.88671875" style="15" customWidth="1"/>
    <col min="10" max="10" width="11.5546875" style="15" customWidth="1"/>
    <col min="11" max="11" width="6" style="15" hidden="1" customWidth="1"/>
    <col min="12" max="12" width="6.33203125" style="15" hidden="1" customWidth="1"/>
    <col min="13" max="13" width="5.6640625" style="15" hidden="1" customWidth="1"/>
    <col min="14" max="16384" width="9.109375" style="15"/>
  </cols>
  <sheetData>
    <row r="1" spans="1:13" ht="17.25" customHeight="1">
      <c r="A1" s="2" t="s">
        <v>117</v>
      </c>
      <c r="C1" s="106" t="s">
        <v>67</v>
      </c>
      <c r="J1" s="28" t="s">
        <v>101</v>
      </c>
    </row>
    <row r="2" spans="1:13" ht="18.75" customHeight="1">
      <c r="B2" s="8" t="s">
        <v>70</v>
      </c>
      <c r="H2" s="32" t="s">
        <v>14</v>
      </c>
      <c r="J2" s="28" t="s">
        <v>80</v>
      </c>
    </row>
    <row r="3" spans="1:13" ht="44.4" customHeight="1">
      <c r="A3" s="12" t="s">
        <v>0</v>
      </c>
      <c r="B3" s="18" t="s">
        <v>9</v>
      </c>
      <c r="C3" s="19" t="s">
        <v>59</v>
      </c>
      <c r="D3" s="19" t="s">
        <v>51</v>
      </c>
      <c r="E3" s="38" t="s">
        <v>56</v>
      </c>
      <c r="F3" s="11" t="s">
        <v>7</v>
      </c>
      <c r="G3" s="11" t="s">
        <v>1</v>
      </c>
      <c r="H3" s="11" t="s">
        <v>8</v>
      </c>
      <c r="I3" s="19" t="s">
        <v>68</v>
      </c>
      <c r="J3" s="11" t="s">
        <v>2</v>
      </c>
      <c r="L3" s="42"/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41.25" customHeight="1">
      <c r="A5" s="43" t="s">
        <v>4</v>
      </c>
      <c r="B5" s="130" t="s">
        <v>130</v>
      </c>
      <c r="C5" s="92" t="s">
        <v>131</v>
      </c>
      <c r="D5" s="118">
        <v>1000</v>
      </c>
      <c r="E5" s="128">
        <v>1400</v>
      </c>
      <c r="F5" s="86"/>
      <c r="G5" s="46"/>
      <c r="H5" s="45">
        <v>8</v>
      </c>
      <c r="I5" s="46">
        <f>E5*G5</f>
        <v>0</v>
      </c>
      <c r="J5" s="46">
        <f>I5*M5</f>
        <v>0</v>
      </c>
      <c r="K5" s="47">
        <v>1</v>
      </c>
      <c r="L5" s="47">
        <f>H5*0.01</f>
        <v>0.08</v>
      </c>
      <c r="M5" s="47">
        <f>K5+L5</f>
        <v>1.08</v>
      </c>
    </row>
    <row r="6" spans="1:13" ht="41.25" customHeight="1" thickBot="1">
      <c r="A6" s="43" t="s">
        <v>5</v>
      </c>
      <c r="B6" s="69" t="s">
        <v>132</v>
      </c>
      <c r="C6" s="25" t="s">
        <v>21</v>
      </c>
      <c r="D6" s="70">
        <v>130</v>
      </c>
      <c r="E6" s="128">
        <v>170</v>
      </c>
      <c r="F6" s="86"/>
      <c r="G6" s="46"/>
      <c r="H6" s="51" t="str">
        <f>IF(OR(G6="",H5=""),"",H5)</f>
        <v/>
      </c>
      <c r="I6" s="46">
        <f>E6*G6</f>
        <v>0</v>
      </c>
      <c r="J6" s="53" t="str">
        <f t="shared" ref="J6" si="0">IF(G6="","",I6*M6)</f>
        <v/>
      </c>
      <c r="K6" s="47">
        <v>1</v>
      </c>
      <c r="L6" s="47" t="e">
        <f>H6*0.01</f>
        <v>#VALUE!</v>
      </c>
      <c r="M6" s="47" t="e">
        <f>K6+L6</f>
        <v>#VALUE!</v>
      </c>
    </row>
    <row r="7" spans="1:13" ht="16.5" customHeight="1" thickBot="1">
      <c r="A7" s="104"/>
      <c r="B7" s="104"/>
      <c r="C7" s="101" t="s">
        <v>49</v>
      </c>
      <c r="D7" s="44"/>
      <c r="E7" s="44"/>
      <c r="F7" s="44"/>
      <c r="G7" s="82"/>
      <c r="H7" s="142" t="s">
        <v>3</v>
      </c>
      <c r="I7" s="143">
        <f>SUM(I5:I6)</f>
        <v>0</v>
      </c>
      <c r="J7" s="143">
        <f>SUM(J5:J6)</f>
        <v>0</v>
      </c>
    </row>
    <row r="8" spans="1:13" ht="18.75" customHeight="1" thickBot="1">
      <c r="H8" s="98" t="s">
        <v>47</v>
      </c>
      <c r="I8" s="97"/>
    </row>
    <row r="9" spans="1:13" ht="15.75" customHeight="1">
      <c r="B9" s="41" t="s">
        <v>66</v>
      </c>
    </row>
    <row r="10" spans="1:13" ht="26.25" customHeight="1">
      <c r="A10" s="14"/>
      <c r="B10" s="41" t="s">
        <v>12</v>
      </c>
      <c r="C10" s="14"/>
      <c r="D10" s="14"/>
      <c r="E10" s="14"/>
      <c r="F10" s="14"/>
      <c r="G10" s="14"/>
      <c r="H10" s="14"/>
      <c r="I10" s="14"/>
    </row>
    <row r="11" spans="1:13" ht="12.75" customHeight="1">
      <c r="A11" s="14"/>
      <c r="B11" s="14" t="s">
        <v>145</v>
      </c>
      <c r="C11" s="14"/>
      <c r="D11" s="14"/>
      <c r="E11" s="14"/>
      <c r="F11" s="14"/>
      <c r="G11" s="14"/>
      <c r="H11" s="14"/>
      <c r="I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</row>
    <row r="13" spans="1:13">
      <c r="A13" s="14"/>
      <c r="B13" s="8"/>
      <c r="C13" s="14"/>
      <c r="D13" s="14"/>
      <c r="E13" s="14"/>
      <c r="F13" s="14"/>
      <c r="G13" s="14"/>
      <c r="H13" s="14"/>
      <c r="I13" s="14"/>
    </row>
    <row r="14" spans="1:13">
      <c r="A14" s="14"/>
      <c r="B14" s="8"/>
      <c r="C14" s="14"/>
      <c r="D14" s="14"/>
      <c r="E14" s="14"/>
      <c r="F14" s="14"/>
      <c r="G14" s="14"/>
      <c r="H14" s="14"/>
      <c r="I14" s="14"/>
    </row>
    <row r="15" spans="1:13">
      <c r="A15" s="14"/>
      <c r="B15" s="14"/>
      <c r="C15" s="14"/>
      <c r="D15" s="14"/>
      <c r="E15" s="14"/>
      <c r="F15" s="14"/>
      <c r="G15" s="14"/>
      <c r="H15" s="14"/>
      <c r="I15" s="14"/>
    </row>
    <row r="16" spans="1:13">
      <c r="B16" s="14"/>
      <c r="C16" s="14"/>
      <c r="D16" s="14"/>
      <c r="E16" s="14"/>
      <c r="F16" s="14"/>
      <c r="G16" s="14"/>
      <c r="H16" s="14"/>
      <c r="I16" s="14"/>
      <c r="J16" s="14"/>
    </row>
    <row r="17" spans="2:10">
      <c r="B17" s="14"/>
      <c r="C17" s="14"/>
      <c r="D17" s="14"/>
      <c r="E17" s="14"/>
      <c r="F17" s="14"/>
      <c r="G17" s="14"/>
      <c r="H17" s="14"/>
      <c r="I17" s="14"/>
      <c r="J17" s="14"/>
    </row>
    <row r="18" spans="2:10">
      <c r="B18" s="14"/>
      <c r="C18" s="14"/>
      <c r="D18" s="14"/>
      <c r="E18" s="14"/>
      <c r="F18" s="14"/>
      <c r="G18" s="14"/>
      <c r="H18" s="14"/>
      <c r="I18" s="14"/>
      <c r="J18" s="14"/>
    </row>
  </sheetData>
  <conditionalFormatting sqref="I5:J7">
    <cfRule type="cellIs" dxfId="13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D25" sqref="D25"/>
    </sheetView>
  </sheetViews>
  <sheetFormatPr defaultRowHeight="13.2"/>
  <cols>
    <col min="1" max="1" width="4.44140625" customWidth="1"/>
    <col min="2" max="2" width="41.33203125" customWidth="1"/>
    <col min="3" max="3" width="6.21875" customWidth="1"/>
    <col min="4" max="4" width="6.88671875" customWidth="1"/>
    <col min="5" max="5" width="6.6640625" customWidth="1"/>
    <col min="6" max="6" width="24.6640625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2.44140625" hidden="1" customWidth="1"/>
    <col min="12" max="12" width="4" hidden="1" customWidth="1"/>
    <col min="13" max="13" width="3" hidden="1" customWidth="1"/>
  </cols>
  <sheetData>
    <row r="1" spans="1:13" ht="17.25" customHeight="1">
      <c r="A1" s="2" t="s">
        <v>118</v>
      </c>
      <c r="B1" s="14"/>
      <c r="C1" s="109" t="s">
        <v>67</v>
      </c>
      <c r="D1" s="14"/>
      <c r="J1" s="28" t="s">
        <v>102</v>
      </c>
    </row>
    <row r="2" spans="1:13" ht="21" customHeight="1">
      <c r="B2" s="8" t="s">
        <v>78</v>
      </c>
      <c r="D2" s="14"/>
      <c r="H2" s="32" t="s">
        <v>17</v>
      </c>
      <c r="J2" s="28" t="s">
        <v>81</v>
      </c>
      <c r="K2" s="9"/>
    </row>
    <row r="3" spans="1:13" ht="48" customHeight="1">
      <c r="A3" s="18" t="s">
        <v>0</v>
      </c>
      <c r="B3" s="18" t="s">
        <v>9</v>
      </c>
      <c r="C3" s="19" t="s">
        <v>59</v>
      </c>
      <c r="D3" s="19" t="s">
        <v>52</v>
      </c>
      <c r="E3" s="38" t="s">
        <v>57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10</v>
      </c>
    </row>
    <row r="4" spans="1:13">
      <c r="A4" s="13">
        <v>1</v>
      </c>
      <c r="B4" s="71">
        <v>2</v>
      </c>
      <c r="C4" s="13">
        <v>3</v>
      </c>
      <c r="D4" s="71"/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</row>
    <row r="5" spans="1:13" ht="70.5" customHeight="1" thickBot="1">
      <c r="A5" s="87" t="s">
        <v>4</v>
      </c>
      <c r="B5" s="69" t="s">
        <v>133</v>
      </c>
      <c r="C5" s="25" t="s">
        <v>19</v>
      </c>
      <c r="D5" s="70">
        <v>1400</v>
      </c>
      <c r="E5" s="128">
        <v>1650</v>
      </c>
      <c r="F5" s="83"/>
      <c r="G5" s="49"/>
      <c r="H5" s="51"/>
      <c r="I5" s="53">
        <f>E5*G5</f>
        <v>0</v>
      </c>
      <c r="J5" s="53">
        <f>I5*M5</f>
        <v>0</v>
      </c>
      <c r="K5">
        <v>1</v>
      </c>
      <c r="L5">
        <f>H5*0.01</f>
        <v>0</v>
      </c>
      <c r="M5">
        <f>K5+L5</f>
        <v>1</v>
      </c>
    </row>
    <row r="6" spans="1:13" ht="16.5" customHeight="1" thickBot="1">
      <c r="A6" s="102"/>
      <c r="B6" s="103"/>
      <c r="C6" s="101" t="s">
        <v>49</v>
      </c>
      <c r="D6" s="101"/>
      <c r="E6" s="103"/>
      <c r="F6" s="17"/>
      <c r="G6" s="145" t="s">
        <v>3</v>
      </c>
      <c r="H6" s="146"/>
      <c r="I6" s="55">
        <f>SUM(I5:I5)</f>
        <v>0</v>
      </c>
      <c r="J6" s="56">
        <f>SUM(J5:J5)</f>
        <v>0</v>
      </c>
    </row>
    <row r="7" spans="1:13" ht="18" customHeight="1" thickBot="1">
      <c r="H7" s="98" t="s">
        <v>47</v>
      </c>
      <c r="I7" s="97"/>
    </row>
    <row r="8" spans="1:13" ht="18" customHeight="1">
      <c r="B8" s="41" t="s">
        <v>66</v>
      </c>
      <c r="C8" s="15"/>
      <c r="D8" s="15"/>
      <c r="E8" s="15"/>
    </row>
    <row r="9" spans="1:13" ht="27.75" customHeight="1">
      <c r="A9" s="8"/>
      <c r="B9" s="41" t="s">
        <v>12</v>
      </c>
      <c r="C9" s="14"/>
      <c r="D9" s="14"/>
      <c r="E9" s="14"/>
      <c r="F9" s="8"/>
      <c r="G9" s="8"/>
      <c r="H9" s="8"/>
      <c r="I9" s="8"/>
    </row>
    <row r="10" spans="1:13" ht="18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9"/>
      <c r="C11" s="8"/>
      <c r="D11" s="8"/>
      <c r="E11" s="8"/>
      <c r="F11" s="9"/>
      <c r="G11" s="8"/>
      <c r="H11" s="8"/>
      <c r="I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  <c r="J16" s="8"/>
    </row>
  </sheetData>
  <mergeCells count="1">
    <mergeCell ref="G6:H6"/>
  </mergeCells>
  <conditionalFormatting sqref="I5:J6">
    <cfRule type="cellIs" dxfId="12" priority="1" operator="lessThanOrEqual">
      <formula>0</formula>
    </cfRule>
  </conditionalFormatting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workbookViewId="0">
      <selection activeCell="E12" sqref="E12"/>
    </sheetView>
  </sheetViews>
  <sheetFormatPr defaultRowHeight="13.2"/>
  <cols>
    <col min="1" max="1" width="3.6640625" customWidth="1"/>
    <col min="2" max="2" width="44.77734375" customWidth="1"/>
    <col min="3" max="3" width="5.88671875" customWidth="1"/>
    <col min="4" max="4" width="7.109375" customWidth="1"/>
    <col min="5" max="5" width="7.33203125" customWidth="1"/>
    <col min="6" max="6" width="21.44140625" customWidth="1"/>
    <col min="7" max="7" width="10.33203125" customWidth="1"/>
    <col min="8" max="8" width="8.33203125" customWidth="1"/>
    <col min="9" max="9" width="11.44140625" customWidth="1"/>
    <col min="10" max="10" width="11.6640625" customWidth="1"/>
    <col min="11" max="11" width="2.44140625" hidden="1" customWidth="1"/>
    <col min="12" max="12" width="4" hidden="1" customWidth="1"/>
    <col min="13" max="13" width="5.109375" hidden="1" customWidth="1"/>
  </cols>
  <sheetData>
    <row r="1" spans="1:13" ht="17.25" customHeight="1">
      <c r="A1" s="2" t="s">
        <v>119</v>
      </c>
      <c r="B1" s="8"/>
      <c r="C1" s="109" t="s">
        <v>67</v>
      </c>
      <c r="D1" s="8"/>
      <c r="E1" s="8"/>
      <c r="F1" s="8"/>
      <c r="J1" s="28" t="s">
        <v>103</v>
      </c>
    </row>
    <row r="2" spans="1:13" ht="18" customHeight="1">
      <c r="B2" s="8" t="s">
        <v>71</v>
      </c>
      <c r="D2" s="8"/>
      <c r="E2" s="8"/>
      <c r="F2" s="8"/>
      <c r="H2" s="32" t="s">
        <v>14</v>
      </c>
      <c r="J2" s="28" t="s">
        <v>82</v>
      </c>
      <c r="K2" s="28"/>
    </row>
    <row r="3" spans="1:13" ht="37.5" customHeight="1">
      <c r="A3" s="19" t="s">
        <v>0</v>
      </c>
      <c r="B3" s="18" t="s">
        <v>9</v>
      </c>
      <c r="C3" s="19" t="s">
        <v>59</v>
      </c>
      <c r="D3" s="19" t="s">
        <v>48</v>
      </c>
      <c r="E3" s="57" t="s">
        <v>55</v>
      </c>
      <c r="F3" s="19" t="s">
        <v>7</v>
      </c>
      <c r="G3" s="19" t="s">
        <v>1</v>
      </c>
      <c r="H3" s="19" t="s">
        <v>8</v>
      </c>
      <c r="I3" s="19" t="s">
        <v>68</v>
      </c>
      <c r="J3" s="19" t="s">
        <v>2</v>
      </c>
    </row>
    <row r="4" spans="1:13">
      <c r="A4" s="1">
        <v>1</v>
      </c>
      <c r="B4" s="6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16.5" customHeight="1">
      <c r="A5" s="18" t="s">
        <v>4</v>
      </c>
      <c r="B5" s="72" t="s">
        <v>95</v>
      </c>
      <c r="C5" s="70" t="s">
        <v>19</v>
      </c>
      <c r="D5" s="116">
        <v>60</v>
      </c>
      <c r="E5" s="117">
        <v>90</v>
      </c>
      <c r="F5" s="21"/>
      <c r="G5" s="74"/>
      <c r="H5" s="51"/>
      <c r="I5" s="58">
        <f>E5*G5</f>
        <v>0</v>
      </c>
      <c r="J5" s="58">
        <f>I5*M5</f>
        <v>0</v>
      </c>
      <c r="K5">
        <v>1</v>
      </c>
      <c r="L5">
        <f>H5*0.01</f>
        <v>0</v>
      </c>
      <c r="M5">
        <f>K5+L5</f>
        <v>1</v>
      </c>
    </row>
    <row r="6" spans="1:13" ht="16.5" customHeight="1">
      <c r="A6" s="18" t="s">
        <v>5</v>
      </c>
      <c r="B6" s="72" t="s">
        <v>96</v>
      </c>
      <c r="C6" s="70" t="s">
        <v>19</v>
      </c>
      <c r="D6" s="118">
        <v>80</v>
      </c>
      <c r="E6" s="119">
        <v>120</v>
      </c>
      <c r="F6" s="21"/>
      <c r="G6" s="74"/>
      <c r="H6" s="51" t="str">
        <f>IF(OR(G6="",H5=""),"",H5)</f>
        <v/>
      </c>
      <c r="I6" s="53">
        <f t="shared" ref="I6:I8" si="0">E6*G6</f>
        <v>0</v>
      </c>
      <c r="J6" s="53" t="str">
        <f t="shared" ref="J6:J8" si="1">IF(G6="","",I6*M6)</f>
        <v/>
      </c>
      <c r="K6">
        <v>1</v>
      </c>
      <c r="L6" t="e">
        <f>H6*0.01</f>
        <v>#VALUE!</v>
      </c>
      <c r="M6" t="e">
        <f t="shared" ref="M6:M8" si="2">K6+L6</f>
        <v>#VALUE!</v>
      </c>
    </row>
    <row r="7" spans="1:13" ht="18.75" customHeight="1">
      <c r="A7" s="18" t="s">
        <v>6</v>
      </c>
      <c r="B7" s="73" t="s">
        <v>97</v>
      </c>
      <c r="C7" s="70" t="s">
        <v>19</v>
      </c>
      <c r="D7" s="118">
        <v>140</v>
      </c>
      <c r="E7" s="119">
        <v>190</v>
      </c>
      <c r="F7" s="21"/>
      <c r="G7" s="74"/>
      <c r="H7" s="51" t="str">
        <f t="shared" ref="H7:H8" si="3">IF(OR(G7="",H6=""),"",H6)</f>
        <v/>
      </c>
      <c r="I7" s="53">
        <f t="shared" si="0"/>
        <v>0</v>
      </c>
      <c r="J7" s="53" t="str">
        <f t="shared" si="1"/>
        <v/>
      </c>
      <c r="K7">
        <v>1</v>
      </c>
      <c r="L7" t="e">
        <f t="shared" ref="L7:L8" si="4">H7*0.01</f>
        <v>#VALUE!</v>
      </c>
      <c r="M7" t="e">
        <f t="shared" si="2"/>
        <v>#VALUE!</v>
      </c>
    </row>
    <row r="8" spans="1:13" ht="29.25" customHeight="1" thickBot="1">
      <c r="A8" s="18" t="s">
        <v>34</v>
      </c>
      <c r="B8" s="73" t="s">
        <v>98</v>
      </c>
      <c r="C8" s="70" t="s">
        <v>19</v>
      </c>
      <c r="D8" s="118">
        <v>60</v>
      </c>
      <c r="E8" s="119">
        <v>90</v>
      </c>
      <c r="F8" s="21"/>
      <c r="G8" s="74"/>
      <c r="H8" s="51" t="str">
        <f t="shared" si="3"/>
        <v/>
      </c>
      <c r="I8" s="53">
        <f t="shared" si="0"/>
        <v>0</v>
      </c>
      <c r="J8" s="53" t="str">
        <f t="shared" si="1"/>
        <v/>
      </c>
      <c r="K8">
        <v>1</v>
      </c>
      <c r="L8" t="e">
        <f t="shared" si="4"/>
        <v>#VALUE!</v>
      </c>
      <c r="M8" t="e">
        <f t="shared" si="2"/>
        <v>#VALUE!</v>
      </c>
    </row>
    <row r="9" spans="1:13" ht="21" customHeight="1" thickBot="1">
      <c r="A9" s="8"/>
      <c r="C9" s="101" t="s">
        <v>49</v>
      </c>
      <c r="D9" s="8"/>
      <c r="E9" s="8"/>
      <c r="F9" s="8"/>
      <c r="G9" s="81"/>
      <c r="H9" s="80" t="s">
        <v>3</v>
      </c>
      <c r="I9" s="59">
        <f>SUM(I5:I8)</f>
        <v>0</v>
      </c>
      <c r="J9" s="60">
        <f>SUM(J5:J8)</f>
        <v>0</v>
      </c>
    </row>
    <row r="10" spans="1:13" ht="21" customHeight="1" thickBot="1">
      <c r="A10" s="8"/>
      <c r="B10" s="8" t="s">
        <v>99</v>
      </c>
      <c r="C10" s="8"/>
      <c r="D10" s="8"/>
      <c r="E10" s="8"/>
      <c r="F10" s="8"/>
      <c r="G10" s="100"/>
      <c r="H10" s="98" t="s">
        <v>47</v>
      </c>
      <c r="I10" s="97"/>
      <c r="J10" s="99"/>
    </row>
    <row r="11" spans="1:13" ht="21" customHeight="1">
      <c r="A11" s="8"/>
      <c r="B11" s="41" t="s">
        <v>66</v>
      </c>
      <c r="G11" s="113"/>
      <c r="H11" s="114"/>
      <c r="I11" s="115"/>
      <c r="J11" s="99"/>
    </row>
    <row r="12" spans="1:13" ht="21" customHeight="1">
      <c r="A12" s="8"/>
      <c r="B12" s="41" t="s">
        <v>12</v>
      </c>
      <c r="G12" s="113"/>
      <c r="H12" s="114"/>
      <c r="I12" s="115"/>
      <c r="J12" s="99"/>
    </row>
    <row r="13" spans="1:13" ht="223.5" customHeight="1">
      <c r="A13" s="8"/>
      <c r="B13" s="112" t="s">
        <v>111</v>
      </c>
      <c r="C13" s="147" t="s">
        <v>114</v>
      </c>
      <c r="D13" s="147"/>
      <c r="E13" s="147"/>
      <c r="F13" s="147"/>
      <c r="G13" s="147"/>
      <c r="H13" s="147"/>
      <c r="I13" s="147"/>
      <c r="J13" s="147"/>
    </row>
    <row r="14" spans="1:13" ht="15" customHeight="1"/>
    <row r="15" spans="1:13" ht="20.25" customHeight="1"/>
    <row r="16" spans="1:13">
      <c r="B16" s="9"/>
      <c r="F16" s="9"/>
    </row>
    <row r="18" spans="2:6">
      <c r="B18" s="9"/>
      <c r="F18" s="9"/>
    </row>
    <row r="20" spans="2:6">
      <c r="B20" s="9"/>
      <c r="F20" s="9"/>
    </row>
    <row r="22" spans="2:6">
      <c r="B22" s="9"/>
      <c r="F22" s="9"/>
    </row>
    <row r="24" spans="2:6">
      <c r="B24" s="9"/>
    </row>
  </sheetData>
  <mergeCells count="1">
    <mergeCell ref="C13:J13"/>
  </mergeCells>
  <conditionalFormatting sqref="I9 J9:J12">
    <cfRule type="cellIs" dxfId="11" priority="3" operator="lessThanOrEqual">
      <formula>0</formula>
    </cfRule>
  </conditionalFormatting>
  <conditionalFormatting sqref="I5:J8">
    <cfRule type="cellIs" dxfId="10" priority="1" operator="lessThanOrEqual">
      <formula>0</formula>
    </cfRule>
  </conditionalFormatting>
  <pageMargins left="0.70866141732283472" right="0.31496062992125984" top="1.1417322834645669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workbookViewId="0">
      <selection activeCell="F27" sqref="F27"/>
    </sheetView>
  </sheetViews>
  <sheetFormatPr defaultRowHeight="13.2"/>
  <cols>
    <col min="1" max="1" width="4.6640625" customWidth="1"/>
    <col min="2" max="2" width="41.33203125" customWidth="1"/>
    <col min="3" max="3" width="5.6640625" customWidth="1"/>
    <col min="4" max="4" width="8" customWidth="1"/>
    <col min="5" max="5" width="7.6640625" customWidth="1"/>
    <col min="6" max="6" width="24.3320312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2.44140625" hidden="1" customWidth="1"/>
    <col min="12" max="12" width="4" hidden="1" customWidth="1"/>
    <col min="13" max="13" width="6" hidden="1" customWidth="1"/>
  </cols>
  <sheetData>
    <row r="1" spans="1:13" ht="17.25" customHeight="1">
      <c r="A1" s="2" t="s">
        <v>120</v>
      </c>
      <c r="B1" s="2"/>
      <c r="C1" s="109" t="s">
        <v>67</v>
      </c>
      <c r="D1" s="2"/>
      <c r="E1" s="3"/>
      <c r="J1" s="28" t="s">
        <v>104</v>
      </c>
    </row>
    <row r="2" spans="1:13" ht="18" customHeight="1">
      <c r="B2" s="8" t="s">
        <v>91</v>
      </c>
      <c r="D2" s="3"/>
      <c r="E2" s="3"/>
      <c r="H2" s="32" t="s">
        <v>16</v>
      </c>
      <c r="J2" s="28" t="s">
        <v>83</v>
      </c>
      <c r="K2" s="28"/>
    </row>
    <row r="3" spans="1:13" ht="39" customHeight="1">
      <c r="A3" s="18" t="s">
        <v>0</v>
      </c>
      <c r="B3" s="18" t="s">
        <v>9</v>
      </c>
      <c r="C3" s="19" t="s">
        <v>59</v>
      </c>
      <c r="D3" s="19" t="s">
        <v>53</v>
      </c>
      <c r="E3" s="57" t="s">
        <v>54</v>
      </c>
      <c r="F3" s="10" t="s">
        <v>7</v>
      </c>
      <c r="G3" s="19" t="s">
        <v>1</v>
      </c>
      <c r="H3" s="10" t="s">
        <v>8</v>
      </c>
      <c r="I3" s="19" t="s">
        <v>68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32.25" customHeight="1">
      <c r="A5" s="61" t="s">
        <v>4</v>
      </c>
      <c r="B5" s="75" t="s">
        <v>27</v>
      </c>
      <c r="C5" s="131" t="s">
        <v>19</v>
      </c>
      <c r="D5" s="70">
        <v>1</v>
      </c>
      <c r="E5" s="128">
        <v>5</v>
      </c>
      <c r="F5" s="88"/>
      <c r="G5" s="65"/>
      <c r="H5" s="64"/>
      <c r="I5" s="63">
        <f>E5*G5</f>
        <v>0</v>
      </c>
      <c r="J5" s="63">
        <f>I5*M5</f>
        <v>0</v>
      </c>
      <c r="K5">
        <v>1</v>
      </c>
      <c r="L5">
        <f>H5*0.01</f>
        <v>0</v>
      </c>
      <c r="M5">
        <f>K5+L5</f>
        <v>1</v>
      </c>
    </row>
    <row r="6" spans="1:13" ht="28.2" customHeight="1" thickBot="1">
      <c r="A6" s="25" t="s">
        <v>5</v>
      </c>
      <c r="B6" s="75" t="s">
        <v>115</v>
      </c>
      <c r="C6" s="90" t="s">
        <v>19</v>
      </c>
      <c r="D6" s="118">
        <v>400</v>
      </c>
      <c r="E6" s="128">
        <v>500</v>
      </c>
      <c r="F6" s="88"/>
      <c r="G6" s="65"/>
      <c r="H6" s="51" t="str">
        <f>IF(OR(G6="",H5=""),"",H5)</f>
        <v/>
      </c>
      <c r="I6" s="53">
        <f t="shared" ref="I6" si="0">E6*G6</f>
        <v>0</v>
      </c>
      <c r="J6" s="53" t="str">
        <f t="shared" ref="J6" si="1">IF(G6="","",I6*M6)</f>
        <v/>
      </c>
      <c r="K6">
        <v>1</v>
      </c>
      <c r="L6" t="e">
        <f>H6*0.01</f>
        <v>#VALUE!</v>
      </c>
      <c r="M6" t="e">
        <f>K6+L6</f>
        <v>#VALUE!</v>
      </c>
    </row>
    <row r="7" spans="1:13" ht="20.25" customHeight="1" thickBot="1">
      <c r="B7" s="16"/>
      <c r="C7" s="101" t="s">
        <v>49</v>
      </c>
      <c r="D7" s="16"/>
      <c r="E7" s="16"/>
      <c r="F7" s="16"/>
      <c r="G7" s="62"/>
      <c r="H7" s="40" t="s">
        <v>3</v>
      </c>
      <c r="I7" s="39">
        <f>SUM(I5:I6)</f>
        <v>0</v>
      </c>
      <c r="J7" s="96">
        <f>SUM(J5:J6)</f>
        <v>0</v>
      </c>
    </row>
    <row r="8" spans="1:13" ht="18.75" customHeight="1" thickBot="1">
      <c r="H8" s="98" t="s">
        <v>47</v>
      </c>
      <c r="I8" s="97"/>
    </row>
    <row r="9" spans="1:13" ht="18.75" customHeight="1">
      <c r="B9" s="41" t="s">
        <v>66</v>
      </c>
    </row>
    <row r="10" spans="1:13" ht="20.25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3" ht="8.25" customHeight="1">
      <c r="A11" s="8"/>
      <c r="B11" s="8"/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 ht="14.25" customHeight="1">
      <c r="A13" s="8"/>
      <c r="B13" s="9"/>
      <c r="C13" s="8"/>
      <c r="D13" s="8"/>
      <c r="E13" s="8"/>
      <c r="F13" s="9"/>
      <c r="G13" s="8"/>
      <c r="H13" s="8"/>
      <c r="I13" s="8"/>
    </row>
    <row r="14" spans="1:13">
      <c r="A14" s="8"/>
      <c r="B14" s="14"/>
      <c r="C14" s="8"/>
      <c r="D14" s="8"/>
      <c r="E14" s="8"/>
      <c r="F14" s="8"/>
      <c r="G14" s="8"/>
      <c r="H14" s="8"/>
      <c r="I14" s="8"/>
    </row>
    <row r="15" spans="1:13">
      <c r="A15" s="34"/>
      <c r="B15" s="93"/>
      <c r="C15" s="8"/>
      <c r="D15" s="8"/>
      <c r="E15" s="8"/>
      <c r="F15" s="8"/>
      <c r="G15" s="8"/>
      <c r="H15" s="8"/>
      <c r="I15" s="8"/>
    </row>
    <row r="16" spans="1:13">
      <c r="A16" s="94"/>
      <c r="B16" s="93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</sheetData>
  <conditionalFormatting sqref="I5:J7">
    <cfRule type="cellIs" dxfId="9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activeCell="E5" sqref="E5"/>
    </sheetView>
  </sheetViews>
  <sheetFormatPr defaultRowHeight="13.2"/>
  <cols>
    <col min="1" max="1" width="5" customWidth="1"/>
    <col min="2" max="2" width="44.33203125" customWidth="1"/>
    <col min="3" max="4" width="6.33203125" customWidth="1"/>
    <col min="5" max="5" width="6.88671875" customWidth="1"/>
    <col min="6" max="6" width="21.6640625" customWidth="1"/>
    <col min="7" max="7" width="8.109375" customWidth="1"/>
    <col min="8" max="8" width="7.6640625" customWidth="1"/>
    <col min="9" max="9" width="11.5546875" customWidth="1"/>
    <col min="10" max="10" width="11.6640625" customWidth="1"/>
    <col min="11" max="11" width="2.44140625" hidden="1" customWidth="1"/>
    <col min="12" max="12" width="4" hidden="1" customWidth="1"/>
    <col min="13" max="13" width="6" hidden="1" customWidth="1"/>
  </cols>
  <sheetData>
    <row r="1" spans="1:13" ht="17.25" customHeight="1">
      <c r="A1" s="2" t="s">
        <v>121</v>
      </c>
      <c r="B1" s="7"/>
      <c r="C1" s="109" t="s">
        <v>67</v>
      </c>
      <c r="D1" s="8"/>
      <c r="J1" s="28" t="s">
        <v>105</v>
      </c>
    </row>
    <row r="2" spans="1:13" ht="18" customHeight="1">
      <c r="B2" s="8" t="s">
        <v>77</v>
      </c>
      <c r="D2" s="8"/>
      <c r="H2" s="32" t="s">
        <v>14</v>
      </c>
      <c r="J2" s="28" t="s">
        <v>84</v>
      </c>
      <c r="K2" s="28"/>
    </row>
    <row r="3" spans="1:13" ht="36">
      <c r="A3" s="67" t="s">
        <v>0</v>
      </c>
      <c r="B3" s="18" t="s">
        <v>9</v>
      </c>
      <c r="C3" s="19" t="s">
        <v>59</v>
      </c>
      <c r="D3" s="11" t="s">
        <v>52</v>
      </c>
      <c r="E3" s="57" t="s">
        <v>58</v>
      </c>
      <c r="F3" s="10" t="s">
        <v>7</v>
      </c>
      <c r="G3" s="19" t="s">
        <v>1</v>
      </c>
      <c r="H3" s="10" t="s">
        <v>8</v>
      </c>
      <c r="I3" s="19" t="s">
        <v>68</v>
      </c>
      <c r="J3" s="11" t="s">
        <v>2</v>
      </c>
    </row>
    <row r="4" spans="1:13">
      <c r="A4" s="4">
        <v>1</v>
      </c>
      <c r="B4" s="5">
        <v>2</v>
      </c>
      <c r="C4" s="76">
        <v>3</v>
      </c>
      <c r="D4" s="76">
        <v>4</v>
      </c>
      <c r="E4" s="76">
        <v>5</v>
      </c>
      <c r="F4" s="76">
        <v>6</v>
      </c>
      <c r="G4" s="76">
        <v>7</v>
      </c>
      <c r="H4" s="76">
        <v>8</v>
      </c>
      <c r="I4" s="76">
        <v>9</v>
      </c>
      <c r="J4" s="76">
        <v>10</v>
      </c>
    </row>
    <row r="5" spans="1:13" ht="27" thickBot="1">
      <c r="A5" s="25" t="s">
        <v>4</v>
      </c>
      <c r="B5" s="69" t="s">
        <v>134</v>
      </c>
      <c r="C5" s="132" t="s">
        <v>19</v>
      </c>
      <c r="D5" s="118">
        <v>400</v>
      </c>
      <c r="E5" s="128">
        <v>600</v>
      </c>
      <c r="F5" s="89"/>
      <c r="G5" s="36"/>
      <c r="H5" s="37">
        <v>23</v>
      </c>
      <c r="I5" s="36">
        <f>E5*G5</f>
        <v>0</v>
      </c>
      <c r="J5" s="36">
        <f>I5*M5</f>
        <v>0</v>
      </c>
      <c r="K5">
        <v>1</v>
      </c>
      <c r="L5">
        <f>H5*0.01</f>
        <v>0.23</v>
      </c>
      <c r="M5">
        <f>K5+L5</f>
        <v>1.23</v>
      </c>
    </row>
    <row r="6" spans="1:13" ht="18" customHeight="1" thickBot="1">
      <c r="D6" s="101" t="s">
        <v>49</v>
      </c>
      <c r="G6" s="9"/>
      <c r="H6" s="68" t="s">
        <v>3</v>
      </c>
      <c r="I6" s="59">
        <f>SUM(I5:I5)</f>
        <v>0</v>
      </c>
      <c r="J6" s="60">
        <f>SUM(J5:J5)</f>
        <v>0</v>
      </c>
    </row>
    <row r="7" spans="1:13" ht="17.25" customHeight="1" thickBot="1">
      <c r="H7" s="98" t="s">
        <v>47</v>
      </c>
      <c r="I7" s="97"/>
    </row>
    <row r="8" spans="1:13" ht="16.5" customHeight="1">
      <c r="A8" s="8"/>
      <c r="B8" s="41" t="s">
        <v>66</v>
      </c>
      <c r="C8" s="8"/>
      <c r="D8" s="8"/>
      <c r="E8" s="8"/>
      <c r="F8" s="8"/>
      <c r="G8" s="8"/>
      <c r="H8" s="8"/>
      <c r="I8" s="8"/>
      <c r="J8" s="8"/>
    </row>
    <row r="9" spans="1:13" ht="18" customHeight="1">
      <c r="A9" s="8"/>
      <c r="B9" s="41" t="s">
        <v>12</v>
      </c>
      <c r="C9" s="8"/>
      <c r="D9" s="8"/>
      <c r="E9" s="8"/>
      <c r="F9" s="8"/>
      <c r="G9" s="8"/>
      <c r="H9" s="8"/>
      <c r="I9" s="8"/>
    </row>
    <row r="10" spans="1:13" ht="6.75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14"/>
      <c r="C11" s="8"/>
      <c r="D11" s="8"/>
      <c r="E11" s="8"/>
      <c r="F11" s="8"/>
      <c r="G11" s="8"/>
      <c r="H11" s="8"/>
      <c r="I11" s="8"/>
    </row>
    <row r="12" spans="1:13">
      <c r="A12" s="34"/>
      <c r="B12" s="93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</sheetData>
  <conditionalFormatting sqref="I5:J6">
    <cfRule type="cellIs" dxfId="8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"/>
  <sheetViews>
    <sheetView workbookViewId="0">
      <selection activeCell="E5" sqref="E5:E6"/>
    </sheetView>
  </sheetViews>
  <sheetFormatPr defaultRowHeight="13.2"/>
  <cols>
    <col min="1" max="1" width="4.6640625" customWidth="1"/>
    <col min="2" max="2" width="35.88671875" customWidth="1"/>
    <col min="3" max="3" width="5.88671875" customWidth="1"/>
    <col min="4" max="4" width="7" customWidth="1"/>
    <col min="5" max="5" width="7.6640625" customWidth="1"/>
    <col min="6" max="6" width="25.6640625" customWidth="1"/>
    <col min="7" max="7" width="8.44140625" customWidth="1"/>
    <col min="9" max="9" width="11.33203125" customWidth="1"/>
    <col min="10" max="10" width="12.33203125" customWidth="1"/>
    <col min="11" max="11" width="2.44140625" hidden="1" customWidth="1"/>
    <col min="12" max="12" width="4" hidden="1" customWidth="1"/>
    <col min="13" max="13" width="6" hidden="1" customWidth="1"/>
    <col min="14" max="14" width="9.109375" hidden="1" customWidth="1"/>
    <col min="15" max="15" width="39.33203125" customWidth="1"/>
  </cols>
  <sheetData>
    <row r="1" spans="1:15" ht="17.25" customHeight="1">
      <c r="A1" s="2" t="s">
        <v>122</v>
      </c>
      <c r="B1" s="7"/>
      <c r="C1" s="109" t="s">
        <v>67</v>
      </c>
      <c r="D1" s="8"/>
      <c r="J1" s="28" t="s">
        <v>106</v>
      </c>
    </row>
    <row r="2" spans="1:15" ht="17.25" customHeight="1">
      <c r="B2" s="8" t="s">
        <v>76</v>
      </c>
      <c r="D2" s="8"/>
      <c r="H2" s="32" t="s">
        <v>16</v>
      </c>
      <c r="J2" s="28" t="s">
        <v>85</v>
      </c>
      <c r="K2" s="9"/>
    </row>
    <row r="3" spans="1:15" ht="41.25" customHeight="1">
      <c r="A3" s="11" t="s">
        <v>0</v>
      </c>
      <c r="B3" s="18" t="s">
        <v>9</v>
      </c>
      <c r="C3" s="19" t="s">
        <v>59</v>
      </c>
      <c r="D3" s="19" t="s">
        <v>60</v>
      </c>
      <c r="E3" s="57" t="s">
        <v>55</v>
      </c>
      <c r="F3" s="11" t="s">
        <v>7</v>
      </c>
      <c r="G3" s="11" t="s">
        <v>1</v>
      </c>
      <c r="H3" s="11" t="s">
        <v>8</v>
      </c>
      <c r="I3" s="19" t="s">
        <v>68</v>
      </c>
      <c r="J3" s="11" t="s">
        <v>2</v>
      </c>
    </row>
    <row r="4" spans="1:15">
      <c r="A4" s="4">
        <v>1</v>
      </c>
      <c r="B4" s="5">
        <v>2</v>
      </c>
      <c r="C4" s="4">
        <v>3</v>
      </c>
      <c r="D4" s="76">
        <v>4</v>
      </c>
      <c r="E4" s="76">
        <v>5</v>
      </c>
      <c r="F4" s="76">
        <v>6</v>
      </c>
      <c r="G4" s="76">
        <v>7</v>
      </c>
      <c r="H4" s="76">
        <v>8</v>
      </c>
      <c r="I4" s="76">
        <v>9</v>
      </c>
      <c r="J4" s="76">
        <v>10</v>
      </c>
    </row>
    <row r="5" spans="1:15" ht="26.4">
      <c r="A5" s="25" t="s">
        <v>4</v>
      </c>
      <c r="B5" s="136" t="s">
        <v>135</v>
      </c>
      <c r="C5" s="137" t="s">
        <v>19</v>
      </c>
      <c r="D5" s="133">
        <v>200</v>
      </c>
      <c r="E5" s="148">
        <v>300</v>
      </c>
      <c r="F5" s="89"/>
      <c r="G5" s="105"/>
      <c r="H5" s="5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5" ht="42.75" customHeight="1">
      <c r="A6" s="25">
        <v>2</v>
      </c>
      <c r="B6" s="69" t="s">
        <v>136</v>
      </c>
      <c r="C6" s="25" t="s">
        <v>19</v>
      </c>
      <c r="D6" s="70">
        <v>12</v>
      </c>
      <c r="E6" s="128">
        <v>20</v>
      </c>
      <c r="F6" s="123"/>
      <c r="G6" s="105"/>
      <c r="H6" s="51" t="str">
        <f>IF(OR(G6="",H5=""),"",H5)</f>
        <v/>
      </c>
      <c r="I6" s="53">
        <f t="shared" ref="I6" si="0">E6*G6</f>
        <v>0</v>
      </c>
      <c r="J6" s="53" t="str">
        <f t="shared" ref="J6" si="1">IF(G6="","",I6*M6)</f>
        <v/>
      </c>
      <c r="K6">
        <v>1</v>
      </c>
      <c r="L6" t="e">
        <f>H6*0.01</f>
        <v>#VALUE!</v>
      </c>
      <c r="M6" t="e">
        <f>K6+L6</f>
        <v>#VALUE!</v>
      </c>
      <c r="O6" s="122"/>
    </row>
    <row r="7" spans="1:15" ht="16.5" customHeight="1" thickBot="1">
      <c r="C7" s="101" t="s">
        <v>49</v>
      </c>
      <c r="G7" s="9"/>
      <c r="H7" s="120" t="s">
        <v>3</v>
      </c>
      <c r="I7" s="121">
        <f>SUM(I5:I6)</f>
        <v>0</v>
      </c>
      <c r="J7" s="121">
        <f>SUM(J5:J6)</f>
        <v>0</v>
      </c>
    </row>
    <row r="8" spans="1:15" ht="17.25" customHeight="1" thickBot="1">
      <c r="H8" s="98" t="s">
        <v>47</v>
      </c>
      <c r="I8" s="97"/>
    </row>
    <row r="9" spans="1:15" ht="18" customHeight="1">
      <c r="A9" s="8"/>
      <c r="B9" s="41" t="s">
        <v>66</v>
      </c>
      <c r="C9" s="8"/>
      <c r="D9" s="8"/>
      <c r="E9" s="8"/>
      <c r="F9" s="8"/>
      <c r="G9" s="8"/>
      <c r="H9" s="8"/>
      <c r="I9" s="8"/>
      <c r="J9" s="8"/>
    </row>
    <row r="10" spans="1:15" ht="18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5">
      <c r="B11" s="14"/>
    </row>
    <row r="12" spans="1:15">
      <c r="B12" s="8"/>
    </row>
  </sheetData>
  <conditionalFormatting sqref="I5:J7">
    <cfRule type="cellIs" dxfId="7" priority="1" operator="lessThanOrEqual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3"/>
  <sheetViews>
    <sheetView workbookViewId="0">
      <selection activeCell="B19" sqref="B19:G19"/>
    </sheetView>
  </sheetViews>
  <sheetFormatPr defaultRowHeight="13.2"/>
  <cols>
    <col min="1" max="1" width="4.21875" customWidth="1"/>
    <col min="2" max="2" width="45.88671875" customWidth="1"/>
    <col min="3" max="3" width="5.33203125" customWidth="1"/>
    <col min="4" max="4" width="7.88671875" customWidth="1"/>
    <col min="5" max="5" width="9" customWidth="1"/>
    <col min="6" max="6" width="21.33203125" customWidth="1"/>
    <col min="7" max="7" width="7.6640625" customWidth="1"/>
    <col min="8" max="8" width="7.5546875" customWidth="1"/>
    <col min="9" max="9" width="11.21875" customWidth="1"/>
    <col min="10" max="10" width="11.33203125" customWidth="1"/>
    <col min="11" max="11" width="2.44140625" hidden="1" customWidth="1"/>
    <col min="12" max="12" width="4" hidden="1" customWidth="1"/>
    <col min="13" max="13" width="6" hidden="1" customWidth="1"/>
  </cols>
  <sheetData>
    <row r="1" spans="1:13" ht="17.25" customHeight="1">
      <c r="A1" s="2" t="s">
        <v>123</v>
      </c>
      <c r="B1" s="7"/>
      <c r="C1" s="109" t="s">
        <v>67</v>
      </c>
      <c r="D1" s="8"/>
      <c r="J1" s="28" t="s">
        <v>107</v>
      </c>
    </row>
    <row r="2" spans="1:13" ht="15" customHeight="1">
      <c r="B2" s="8" t="s">
        <v>75</v>
      </c>
      <c r="D2" s="8"/>
      <c r="H2" s="32" t="s">
        <v>14</v>
      </c>
      <c r="J2" s="28" t="s">
        <v>86</v>
      </c>
      <c r="K2" s="28"/>
    </row>
    <row r="3" spans="1:13" ht="36">
      <c r="A3" s="67" t="s">
        <v>0</v>
      </c>
      <c r="B3" s="18" t="s">
        <v>9</v>
      </c>
      <c r="C3" s="19" t="s">
        <v>59</v>
      </c>
      <c r="D3" s="19" t="s">
        <v>61</v>
      </c>
      <c r="E3" s="57" t="s">
        <v>62</v>
      </c>
      <c r="F3" s="11" t="s">
        <v>7</v>
      </c>
      <c r="G3" s="19" t="s">
        <v>1</v>
      </c>
      <c r="H3" s="10" t="s">
        <v>8</v>
      </c>
      <c r="I3" s="19" t="s">
        <v>68</v>
      </c>
      <c r="J3" s="11" t="s">
        <v>2</v>
      </c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28.5" customHeight="1">
      <c r="A5" s="25" t="s">
        <v>4</v>
      </c>
      <c r="B5" s="69" t="s">
        <v>41</v>
      </c>
      <c r="C5" s="25" t="s">
        <v>24</v>
      </c>
      <c r="D5" s="118">
        <v>15</v>
      </c>
      <c r="E5" s="128">
        <v>25</v>
      </c>
      <c r="F5" s="89"/>
      <c r="G5" s="105"/>
      <c r="H5" s="25">
        <v>23</v>
      </c>
      <c r="I5" s="36">
        <f>E5*G5</f>
        <v>0</v>
      </c>
      <c r="J5" s="36">
        <f>I5*M5</f>
        <v>0</v>
      </c>
      <c r="K5">
        <v>1</v>
      </c>
      <c r="L5">
        <f>H5*0.01</f>
        <v>0.23</v>
      </c>
      <c r="M5">
        <f>K5+L5</f>
        <v>1.23</v>
      </c>
    </row>
    <row r="6" spans="1:13" ht="29.25" customHeight="1">
      <c r="A6" s="25" t="s">
        <v>5</v>
      </c>
      <c r="B6" s="134" t="s">
        <v>137</v>
      </c>
      <c r="C6" s="91" t="s">
        <v>19</v>
      </c>
      <c r="D6" s="118">
        <v>1800</v>
      </c>
      <c r="E6" s="128">
        <v>2100</v>
      </c>
      <c r="F6" s="89"/>
      <c r="G6" s="105"/>
      <c r="H6" s="51" t="str">
        <f>IF(OR(G6="",H5=""),"",H5)</f>
        <v/>
      </c>
      <c r="I6" s="53">
        <f t="shared" ref="I6:I8" si="0">E6*G6</f>
        <v>0</v>
      </c>
      <c r="J6" s="53" t="str">
        <f t="shared" ref="J6:J8" si="1">IF(G6="","",I6*M6)</f>
        <v/>
      </c>
      <c r="K6">
        <v>1</v>
      </c>
      <c r="L6" t="e">
        <f>H6*0.01</f>
        <v>#VALUE!</v>
      </c>
      <c r="M6" t="e">
        <f>K6+L6</f>
        <v>#VALUE!</v>
      </c>
    </row>
    <row r="7" spans="1:13" ht="42" customHeight="1">
      <c r="A7" s="25" t="s">
        <v>6</v>
      </c>
      <c r="B7" s="69" t="s">
        <v>138</v>
      </c>
      <c r="C7" s="25" t="s">
        <v>28</v>
      </c>
      <c r="D7" s="118">
        <v>200</v>
      </c>
      <c r="E7" s="128">
        <v>300</v>
      </c>
      <c r="F7" s="89"/>
      <c r="G7" s="105"/>
      <c r="H7" s="51" t="str">
        <f t="shared" ref="H7:H8" si="2">IF(OR(G7="",H6=""),"",H6)</f>
        <v/>
      </c>
      <c r="I7" s="53">
        <f t="shared" si="0"/>
        <v>0</v>
      </c>
      <c r="J7" s="53" t="str">
        <f t="shared" si="1"/>
        <v/>
      </c>
      <c r="K7">
        <v>1</v>
      </c>
      <c r="L7" t="e">
        <f t="shared" ref="L7:L13" si="3">H7*0.01</f>
        <v>#VALUE!</v>
      </c>
      <c r="M7" t="e">
        <f t="shared" ref="M7:M13" si="4">K7+L7</f>
        <v>#VALUE!</v>
      </c>
    </row>
    <row r="8" spans="1:13" ht="18.600000000000001" customHeight="1">
      <c r="A8" s="25" t="s">
        <v>34</v>
      </c>
      <c r="B8" s="77" t="s">
        <v>139</v>
      </c>
      <c r="C8" s="25" t="s">
        <v>19</v>
      </c>
      <c r="D8" s="118">
        <v>250</v>
      </c>
      <c r="E8" s="128">
        <v>350</v>
      </c>
      <c r="F8" s="89"/>
      <c r="G8" s="105"/>
      <c r="H8" s="51" t="str">
        <f t="shared" si="2"/>
        <v/>
      </c>
      <c r="I8" s="53">
        <f t="shared" si="0"/>
        <v>0</v>
      </c>
      <c r="J8" s="53" t="str">
        <f t="shared" si="1"/>
        <v/>
      </c>
      <c r="K8">
        <v>1</v>
      </c>
      <c r="L8" t="e">
        <f t="shared" si="3"/>
        <v>#VALUE!</v>
      </c>
      <c r="M8" t="e">
        <f t="shared" si="4"/>
        <v>#VALUE!</v>
      </c>
    </row>
    <row r="9" spans="1:13" ht="55.2" customHeight="1">
      <c r="A9" s="25" t="s">
        <v>35</v>
      </c>
      <c r="B9" s="77" t="s">
        <v>29</v>
      </c>
      <c r="C9" s="25" t="s">
        <v>19</v>
      </c>
      <c r="D9" s="118">
        <v>60</v>
      </c>
      <c r="E9" s="128">
        <v>80</v>
      </c>
      <c r="F9" s="89"/>
      <c r="G9" s="105"/>
      <c r="H9" s="51" t="str">
        <f t="shared" ref="H9:H13" si="5">IF(OR(G9="",H8=""),"",H8)</f>
        <v/>
      </c>
      <c r="I9" s="53">
        <f t="shared" ref="I9:I13" si="6">E9*G9</f>
        <v>0</v>
      </c>
      <c r="J9" s="53" t="str">
        <f t="shared" ref="J9:J13" si="7">IF(G9="","",I9*M9)</f>
        <v/>
      </c>
      <c r="K9">
        <v>1</v>
      </c>
      <c r="L9" t="e">
        <f t="shared" si="3"/>
        <v>#VALUE!</v>
      </c>
      <c r="M9" t="e">
        <f t="shared" si="4"/>
        <v>#VALUE!</v>
      </c>
    </row>
    <row r="10" spans="1:13" ht="15.75" customHeight="1">
      <c r="A10" s="25" t="s">
        <v>36</v>
      </c>
      <c r="B10" s="69" t="s">
        <v>44</v>
      </c>
      <c r="C10" s="25" t="s">
        <v>19</v>
      </c>
      <c r="D10" s="118">
        <v>200</v>
      </c>
      <c r="E10" s="128">
        <v>250</v>
      </c>
      <c r="F10" s="89"/>
      <c r="G10" s="105"/>
      <c r="H10" s="51" t="str">
        <f t="shared" si="5"/>
        <v/>
      </c>
      <c r="I10" s="53">
        <f t="shared" si="6"/>
        <v>0</v>
      </c>
      <c r="J10" s="53" t="str">
        <f t="shared" si="7"/>
        <v/>
      </c>
      <c r="K10">
        <v>1</v>
      </c>
      <c r="L10" t="e">
        <f t="shared" si="3"/>
        <v>#VALUE!</v>
      </c>
      <c r="M10" t="e">
        <f t="shared" si="4"/>
        <v>#VALUE!</v>
      </c>
    </row>
    <row r="11" spans="1:13" ht="13.8">
      <c r="A11" s="25" t="s">
        <v>37</v>
      </c>
      <c r="B11" s="69" t="s">
        <v>45</v>
      </c>
      <c r="C11" s="25" t="s">
        <v>19</v>
      </c>
      <c r="D11" s="118">
        <v>100</v>
      </c>
      <c r="E11" s="128">
        <v>130</v>
      </c>
      <c r="F11" s="89"/>
      <c r="G11" s="105"/>
      <c r="H11" s="51" t="str">
        <f t="shared" si="5"/>
        <v/>
      </c>
      <c r="I11" s="53">
        <f t="shared" si="6"/>
        <v>0</v>
      </c>
      <c r="J11" s="53" t="str">
        <f t="shared" si="7"/>
        <v/>
      </c>
      <c r="K11">
        <v>1</v>
      </c>
      <c r="L11" t="e">
        <f t="shared" si="3"/>
        <v>#VALUE!</v>
      </c>
      <c r="M11" t="e">
        <f t="shared" si="4"/>
        <v>#VALUE!</v>
      </c>
    </row>
    <row r="12" spans="1:13" ht="13.8">
      <c r="A12" s="25" t="s">
        <v>38</v>
      </c>
      <c r="B12" s="69" t="s">
        <v>46</v>
      </c>
      <c r="C12" s="25" t="s">
        <v>19</v>
      </c>
      <c r="D12" s="118">
        <v>200</v>
      </c>
      <c r="E12" s="128">
        <v>250</v>
      </c>
      <c r="F12" s="89"/>
      <c r="G12" s="105"/>
      <c r="H12" s="51" t="str">
        <f t="shared" si="5"/>
        <v/>
      </c>
      <c r="I12" s="53">
        <f t="shared" si="6"/>
        <v>0</v>
      </c>
      <c r="J12" s="53" t="str">
        <f t="shared" si="7"/>
        <v/>
      </c>
      <c r="K12">
        <v>1</v>
      </c>
      <c r="L12" t="e">
        <f t="shared" si="3"/>
        <v>#VALUE!</v>
      </c>
      <c r="M12" t="e">
        <f t="shared" si="4"/>
        <v>#VALUE!</v>
      </c>
    </row>
    <row r="13" spans="1:13" ht="31.5" customHeight="1" thickBot="1">
      <c r="A13" s="25" t="s">
        <v>39</v>
      </c>
      <c r="B13" s="69" t="s">
        <v>30</v>
      </c>
      <c r="C13" s="25" t="s">
        <v>19</v>
      </c>
      <c r="D13" s="118">
        <v>180</v>
      </c>
      <c r="E13" s="128">
        <v>200</v>
      </c>
      <c r="F13" s="89"/>
      <c r="G13" s="105"/>
      <c r="H13" s="51" t="str">
        <f t="shared" si="5"/>
        <v/>
      </c>
      <c r="I13" s="53">
        <f t="shared" si="6"/>
        <v>0</v>
      </c>
      <c r="J13" s="53" t="str">
        <f t="shared" si="7"/>
        <v/>
      </c>
      <c r="K13">
        <v>1</v>
      </c>
      <c r="L13" t="e">
        <f t="shared" si="3"/>
        <v>#VALUE!</v>
      </c>
      <c r="M13" t="e">
        <f t="shared" si="4"/>
        <v>#VALUE!</v>
      </c>
    </row>
    <row r="14" spans="1:13" ht="15.75" customHeight="1" thickBot="1">
      <c r="C14" s="101" t="s">
        <v>49</v>
      </c>
      <c r="H14" s="68" t="s">
        <v>11</v>
      </c>
      <c r="I14" s="48">
        <f>SUM(I5:I13)</f>
        <v>0</v>
      </c>
      <c r="J14" s="78">
        <f>SUM(J5:J13)</f>
        <v>0</v>
      </c>
    </row>
    <row r="15" spans="1:13" ht="18" customHeight="1" thickBot="1">
      <c r="H15" s="98" t="s">
        <v>47</v>
      </c>
      <c r="I15" s="97"/>
    </row>
    <row r="16" spans="1:13" ht="17.25" customHeight="1">
      <c r="B16" s="41" t="s">
        <v>66</v>
      </c>
    </row>
    <row r="17" spans="1:7" ht="18.75" customHeight="1">
      <c r="B17" s="41" t="s">
        <v>12</v>
      </c>
    </row>
    <row r="19" spans="1:7">
      <c r="A19" s="95"/>
      <c r="B19" s="149"/>
      <c r="C19" s="150"/>
      <c r="D19" s="150"/>
      <c r="E19" s="150"/>
      <c r="F19" s="151"/>
      <c r="G19" s="152"/>
    </row>
    <row r="20" spans="1:7">
      <c r="A20" s="34"/>
      <c r="B20" s="93"/>
      <c r="C20" s="127"/>
    </row>
    <row r="21" spans="1:7">
      <c r="A21" s="34"/>
      <c r="B21" s="93"/>
    </row>
    <row r="22" spans="1:7">
      <c r="A22" s="34"/>
      <c r="B22" s="93"/>
    </row>
    <row r="23" spans="1:7">
      <c r="A23" s="34"/>
      <c r="B23" s="93"/>
    </row>
  </sheetData>
  <conditionalFormatting sqref="I5:J14">
    <cfRule type="cellIs" dxfId="6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</vt:i4>
      </vt:variant>
    </vt:vector>
  </HeadingPairs>
  <TitlesOfParts>
    <vt:vector size="15" baseType="lpstr">
      <vt:lpstr>Arkusz1</vt:lpstr>
      <vt:lpstr>cz.1</vt:lpstr>
      <vt:lpstr>cz.2</vt:lpstr>
      <vt:lpstr>cz.3</vt:lpstr>
      <vt:lpstr>cz.4</vt:lpstr>
      <vt:lpstr>cz.5</vt:lpstr>
      <vt:lpstr>cz.6</vt:lpstr>
      <vt:lpstr>cz.7</vt:lpstr>
      <vt:lpstr>cz.8</vt:lpstr>
      <vt:lpstr>cz.9</vt:lpstr>
      <vt:lpstr>cz.10</vt:lpstr>
      <vt:lpstr>cz.11</vt:lpstr>
      <vt:lpstr>cz.12</vt:lpstr>
      <vt:lpstr>cz.13</vt:lpstr>
      <vt:lpstr>cz.4!Tytuły_wydruku</vt:lpstr>
    </vt:vector>
  </TitlesOfParts>
  <Company>KPR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Piotr Michno</cp:lastModifiedBy>
  <cp:lastPrinted>2024-10-14T05:08:15Z</cp:lastPrinted>
  <dcterms:created xsi:type="dcterms:W3CDTF">2008-06-23T10:22:55Z</dcterms:created>
  <dcterms:modified xsi:type="dcterms:W3CDTF">2024-10-14T05:21:45Z</dcterms:modified>
</cp:coreProperties>
</file>