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icek_ka\Desktop\ubezpieczenie komunikacyjne\"/>
    </mc:Choice>
  </mc:AlternateContent>
  <xr:revisionPtr revIDLastSave="0" documentId="8_{2D58EB7D-8ACF-404B-AE48-C04DC76728FB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podsumowanie" sheetId="7" r:id="rId1"/>
    <sheet name="flota podstawowa" sheetId="2" r:id="rId2"/>
    <sheet name="elektryki GZM " sheetId="6" r:id="rId3"/>
    <sheet name="zakupy XII 2023" sheetId="8" r:id="rId4"/>
    <sheet name="." sheetId="9" r:id="rId5"/>
  </sheets>
  <definedNames>
    <definedName name="elektryki">#REF!</definedName>
    <definedName name="podstawowa">Tabela23[[#Headers],[#Data]]</definedName>
    <definedName name="zakupy">'zakupy XII 2023'!$A$3:$O$20</definedName>
    <definedName name="ztm">'elektryki GZM '!$A$5:$Q$13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7" l="1"/>
  <c r="E2" i="9"/>
  <c r="F10" i="7"/>
  <c r="F16" i="7" s="1"/>
  <c r="E10" i="7"/>
  <c r="E16" i="7" s="1"/>
  <c r="L158" i="2"/>
  <c r="L159" i="2"/>
  <c r="L160" i="2"/>
  <c r="L161" i="2"/>
  <c r="L162" i="2"/>
  <c r="L163" i="2"/>
  <c r="L164" i="2"/>
  <c r="L165" i="2"/>
  <c r="L166" i="2"/>
  <c r="L157" i="2"/>
  <c r="F2" i="9"/>
  <c r="D2" i="9"/>
  <c r="C2" i="9"/>
  <c r="B2" i="9"/>
  <c r="A2" i="9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4" i="8"/>
  <c r="G10" i="7"/>
  <c r="G16" i="7" s="1"/>
  <c r="C15" i="7"/>
  <c r="I15" i="7" s="1"/>
  <c r="C10" i="7"/>
  <c r="C11" i="7"/>
  <c r="I11" i="7" s="1"/>
  <c r="C12" i="7"/>
  <c r="I12" i="7" s="1"/>
  <c r="I174" i="2"/>
  <c r="J174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73" i="2"/>
  <c r="D15" i="7" s="1"/>
  <c r="J15" i="7" s="1"/>
  <c r="D10" i="7" l="1"/>
  <c r="I10" i="7"/>
  <c r="H10" i="7"/>
  <c r="H16" i="7" s="1"/>
  <c r="C13" i="7"/>
  <c r="I13" i="7" s="1"/>
  <c r="I14" i="7"/>
  <c r="K170" i="2"/>
  <c r="L170" i="2" s="1"/>
  <c r="K172" i="2"/>
  <c r="L172" i="2" s="1"/>
  <c r="K167" i="2"/>
  <c r="L167" i="2" s="1"/>
  <c r="D11" i="7" s="1"/>
  <c r="J11" i="7" s="1"/>
  <c r="K168" i="2"/>
  <c r="L168" i="2" s="1"/>
  <c r="D12" i="7" s="1"/>
  <c r="J12" i="7" s="1"/>
  <c r="K169" i="2"/>
  <c r="L169" i="2" s="1"/>
  <c r="D13" i="7" s="1"/>
  <c r="J13" i="7" s="1"/>
  <c r="D14" i="7" l="1"/>
  <c r="J14" i="7" s="1"/>
  <c r="L174" i="2"/>
  <c r="J10" i="7"/>
  <c r="I16" i="7"/>
  <c r="C16" i="7"/>
  <c r="K174" i="2"/>
  <c r="D16" i="7" l="1"/>
  <c r="J16" i="7"/>
</calcChain>
</file>

<file path=xl/sharedStrings.xml><?xml version="1.0" encoding="utf-8"?>
<sst xmlns="http://schemas.openxmlformats.org/spreadsheetml/2006/main" count="942" uniqueCount="482">
  <si>
    <t>Lp.</t>
  </si>
  <si>
    <t>Marka/typ</t>
  </si>
  <si>
    <t>Nr rejestracyjny</t>
  </si>
  <si>
    <t>VIN</t>
  </si>
  <si>
    <t>Rok prod.</t>
  </si>
  <si>
    <t>początek okresu ubezpieczenia</t>
  </si>
  <si>
    <t>SG 1122A</t>
  </si>
  <si>
    <t>SUU3412118BPN1266</t>
  </si>
  <si>
    <t>SG 1123A</t>
  </si>
  <si>
    <t>SUU3412118BPN1267</t>
  </si>
  <si>
    <t>SG 1124A</t>
  </si>
  <si>
    <t>SUU3412118BPN1268</t>
  </si>
  <si>
    <t>SG 1125A</t>
  </si>
  <si>
    <t>SUU3412118BPN1269</t>
  </si>
  <si>
    <t>SG 4117A</t>
  </si>
  <si>
    <t>SUU3412118BPN1382</t>
  </si>
  <si>
    <t>SG 4118A</t>
  </si>
  <si>
    <t>SUU3412118BPN1383</t>
  </si>
  <si>
    <t>SG 4119A</t>
  </si>
  <si>
    <t>SUU3412118BPN1384</t>
  </si>
  <si>
    <t>SG 3976C</t>
  </si>
  <si>
    <t xml:space="preserve">  SUU2411618B006648   </t>
  </si>
  <si>
    <t>SG 3981C</t>
  </si>
  <si>
    <t xml:space="preserve">  SUU2411618B006649   </t>
  </si>
  <si>
    <t>SG 3985C</t>
  </si>
  <si>
    <t xml:space="preserve">  SUU2411618B006652   </t>
  </si>
  <si>
    <t>SG 3986C</t>
  </si>
  <si>
    <t xml:space="preserve">  SUU2411618B006653   </t>
  </si>
  <si>
    <t>SG 3987C</t>
  </si>
  <si>
    <t xml:space="preserve">  SUU2411618B006654   </t>
  </si>
  <si>
    <t>SG 3989C</t>
  </si>
  <si>
    <t xml:space="preserve">  SUU2411618B006655   </t>
  </si>
  <si>
    <t>SG 3992C</t>
  </si>
  <si>
    <t xml:space="preserve">  SUU2411618B006656   </t>
  </si>
  <si>
    <t>SG 3993C</t>
  </si>
  <si>
    <t xml:space="preserve">  SUU2411618B006657   </t>
  </si>
  <si>
    <t>SG 3994C</t>
  </si>
  <si>
    <t xml:space="preserve">  SUU2411618B006658   </t>
  </si>
  <si>
    <t>SG 3995C</t>
  </si>
  <si>
    <t xml:space="preserve">  SUU2411618B006659   </t>
  </si>
  <si>
    <t>SG 3996C</t>
  </si>
  <si>
    <t>SUU2411618B006661</t>
  </si>
  <si>
    <t>SG 3997C</t>
  </si>
  <si>
    <t>SUU2411618B006662</t>
  </si>
  <si>
    <t>SG 3998C</t>
  </si>
  <si>
    <t>SUU2411618B006663</t>
  </si>
  <si>
    <t>SG 8501F</t>
  </si>
  <si>
    <t>SUU341211AB008997</t>
  </si>
  <si>
    <t>SG 8502F</t>
  </si>
  <si>
    <t>SUU341211AB008998</t>
  </si>
  <si>
    <t>SG 8503F</t>
  </si>
  <si>
    <t>SUU341211AB008999</t>
  </si>
  <si>
    <t>SG 8504F</t>
  </si>
  <si>
    <t>SUU341211AB009000</t>
  </si>
  <si>
    <t>SG 8505F</t>
  </si>
  <si>
    <t>SUU341211AB009001</t>
  </si>
  <si>
    <t>SG 8506F</t>
  </si>
  <si>
    <t>SUU341211AB009002</t>
  </si>
  <si>
    <t>SG 8507F</t>
  </si>
  <si>
    <t>SUU341211AB009003</t>
  </si>
  <si>
    <t>SG 8508F</t>
  </si>
  <si>
    <t>SUU341211AB009004</t>
  </si>
  <si>
    <t>SG 8509F</t>
  </si>
  <si>
    <t>SUU341211AB009005</t>
  </si>
  <si>
    <t>SG 8510F</t>
  </si>
  <si>
    <t>SUU341211AB009006</t>
  </si>
  <si>
    <t>SG 8511F</t>
  </si>
  <si>
    <t>SUU341211AB009007</t>
  </si>
  <si>
    <t>SG 8512F</t>
  </si>
  <si>
    <t>SUU341211AB009008</t>
  </si>
  <si>
    <t>SG 8513F</t>
  </si>
  <si>
    <t>SUU341211AB009009</t>
  </si>
  <si>
    <t>SG 8514F</t>
  </si>
  <si>
    <t>SUU341211AB009010</t>
  </si>
  <si>
    <t>SG 8515F</t>
  </si>
  <si>
    <t>SUU341211AB009011</t>
  </si>
  <si>
    <t>SG 8516F</t>
  </si>
  <si>
    <t>SUU341211AB009012</t>
  </si>
  <si>
    <t>SG 8517F</t>
  </si>
  <si>
    <t>SUU341211AB009013</t>
  </si>
  <si>
    <t>SG 8518F</t>
  </si>
  <si>
    <t>SUU341211AB009014</t>
  </si>
  <si>
    <t>SG 8520F</t>
  </si>
  <si>
    <t>SUU341211AB009016</t>
  </si>
  <si>
    <t>SG 2748H</t>
  </si>
  <si>
    <t>WMAA23ZZXBR009033</t>
  </si>
  <si>
    <t>SG 2749H</t>
  </si>
  <si>
    <t>WMAA23ZZ9BR009041</t>
  </si>
  <si>
    <t>SG 2750H</t>
  </si>
  <si>
    <t>WMAA23ZZ8BR009046</t>
  </si>
  <si>
    <t>SG 9859G</t>
  </si>
  <si>
    <t>SZAN6X20001873336</t>
  </si>
  <si>
    <t>SG 9860G</t>
  </si>
  <si>
    <t>SZAN6X20001873337</t>
  </si>
  <si>
    <t>SG 9861G</t>
  </si>
  <si>
    <t>SZAN6X20001873338</t>
  </si>
  <si>
    <t>SG 9862G</t>
  </si>
  <si>
    <t>SZAN6X20001873339</t>
  </si>
  <si>
    <t>SG 0027H</t>
  </si>
  <si>
    <t>SZAN6X20001876335</t>
  </si>
  <si>
    <t>SG 0128H</t>
  </si>
  <si>
    <t>SZAN6X20001876337</t>
  </si>
  <si>
    <t>SG 0127H</t>
  </si>
  <si>
    <t>SZAN6X20001876338</t>
  </si>
  <si>
    <t>SG 0126H</t>
  </si>
  <si>
    <t>SZAN6X20001876339</t>
  </si>
  <si>
    <t>SG 6810H</t>
  </si>
  <si>
    <t>SUU241161CB010810</t>
  </si>
  <si>
    <t>SG 6811H</t>
  </si>
  <si>
    <t>SUU241161CB010811</t>
  </si>
  <si>
    <t>SG 6812H</t>
  </si>
  <si>
    <t>SUU241161CB010812</t>
  </si>
  <si>
    <t>SG 6813H</t>
  </si>
  <si>
    <t>SUU241161CB010813</t>
  </si>
  <si>
    <t>SG 6814H</t>
  </si>
  <si>
    <t>SUU241161CB010814</t>
  </si>
  <si>
    <t>SG 6815H</t>
  </si>
  <si>
    <t>SUU241161CB010815</t>
  </si>
  <si>
    <t>SG 6816H</t>
  </si>
  <si>
    <t>SUU341201CB010816</t>
  </si>
  <si>
    <t>SG 6817H</t>
  </si>
  <si>
    <t>SUU341201CB010817</t>
  </si>
  <si>
    <t>SG 6818H</t>
  </si>
  <si>
    <t>SUU341201CB010818</t>
  </si>
  <si>
    <t>SG 6585K</t>
  </si>
  <si>
    <t>SG 6632K</t>
  </si>
  <si>
    <t>SG 6586K</t>
  </si>
  <si>
    <t>SG 6634K</t>
  </si>
  <si>
    <t>SG 6635K</t>
  </si>
  <si>
    <t>SG 6637K</t>
  </si>
  <si>
    <t>SG 6638K</t>
  </si>
  <si>
    <t>SG 6694K</t>
  </si>
  <si>
    <t>SG 6695K</t>
  </si>
  <si>
    <t>SG 6696K</t>
  </si>
  <si>
    <t>SG 6742K</t>
  </si>
  <si>
    <t>SG 6743K</t>
  </si>
  <si>
    <t>SG 6576K</t>
  </si>
  <si>
    <t>SG 6578K</t>
  </si>
  <si>
    <t>SG 6579K</t>
  </si>
  <si>
    <t>SG 6580K</t>
  </si>
  <si>
    <t>SG 6581K</t>
  </si>
  <si>
    <t>SG 6582K</t>
  </si>
  <si>
    <t>SG 6583K</t>
  </si>
  <si>
    <t>SG 6584K</t>
  </si>
  <si>
    <t>SG 6697K</t>
  </si>
  <si>
    <t>SG 6698K</t>
  </si>
  <si>
    <t xml:space="preserve">SG 5501L </t>
  </si>
  <si>
    <t xml:space="preserve">SUU341201EB013835 </t>
  </si>
  <si>
    <t>SG 5502L</t>
  </si>
  <si>
    <t xml:space="preserve">SUU341201EB013836 </t>
  </si>
  <si>
    <t>SG 5504L</t>
  </si>
  <si>
    <t xml:space="preserve">SUU341201EB013837 </t>
  </si>
  <si>
    <t>SG 5505L</t>
  </si>
  <si>
    <t xml:space="preserve">SUU341201EB013838 </t>
  </si>
  <si>
    <t>SG 5506L</t>
  </si>
  <si>
    <t xml:space="preserve">SUU341201EB013839 </t>
  </si>
  <si>
    <t>SG 5507L</t>
  </si>
  <si>
    <t xml:space="preserve">SUU341201EB013840 </t>
  </si>
  <si>
    <t>SG 0056M</t>
  </si>
  <si>
    <t>SG 1164M</t>
  </si>
  <si>
    <t>SG 0851M</t>
  </si>
  <si>
    <t>SG 0041M</t>
  </si>
  <si>
    <t>SG 0435M</t>
  </si>
  <si>
    <t>SG 4932S</t>
  </si>
  <si>
    <t>SG 4934S</t>
  </si>
  <si>
    <t>SUU241161HB017606  </t>
  </si>
  <si>
    <t>SG 4935S</t>
  </si>
  <si>
    <t>SUU241161HB017607  </t>
  </si>
  <si>
    <t>SG 4936S</t>
  </si>
  <si>
    <t>SG 4937S</t>
  </si>
  <si>
    <t>SUU241161HB017609  </t>
  </si>
  <si>
    <t>SG 4938S</t>
  </si>
  <si>
    <t>SG 4939S</t>
  </si>
  <si>
    <t>SG 4941S</t>
  </si>
  <si>
    <t>SG 4942S</t>
  </si>
  <si>
    <t>SUU241161HB017613  </t>
  </si>
  <si>
    <t>SG 6457R</t>
  </si>
  <si>
    <t>SG 6458R</t>
  </si>
  <si>
    <t>SG 6459R</t>
  </si>
  <si>
    <t>SG 6526R</t>
  </si>
  <si>
    <t>SG 6527R</t>
  </si>
  <si>
    <t>SG 6528R</t>
  </si>
  <si>
    <t>SG 6724R</t>
  </si>
  <si>
    <t>SG 6725R</t>
  </si>
  <si>
    <t>SG 6783R</t>
  </si>
  <si>
    <t>SG 6784R</t>
  </si>
  <si>
    <t>SG 6785R</t>
  </si>
  <si>
    <t>x</t>
  </si>
  <si>
    <t>Ładowarka 510 C</t>
  </si>
  <si>
    <t>SG 6113C</t>
  </si>
  <si>
    <t>P2291</t>
  </si>
  <si>
    <t>Ford Connect</t>
  </si>
  <si>
    <t>SG 16563</t>
  </si>
  <si>
    <t>WF0UXXTTPU7C73191</t>
  </si>
  <si>
    <t>CITROEN BERLINGO</t>
  </si>
  <si>
    <t>SG 66922</t>
  </si>
  <si>
    <t>URSUS ciągnik</t>
  </si>
  <si>
    <t xml:space="preserve">SG 0624 </t>
  </si>
  <si>
    <t>SG 0139K</t>
  </si>
  <si>
    <t>YS2R8X40005318849</t>
  </si>
  <si>
    <t xml:space="preserve">SG 0439M </t>
  </si>
  <si>
    <t>SG 5214V</t>
  </si>
  <si>
    <t>SG 5215V</t>
  </si>
  <si>
    <t>SG 5356V</t>
  </si>
  <si>
    <t>SG 5216V</t>
  </si>
  <si>
    <t>SG 5217V</t>
  </si>
  <si>
    <t>SG 5358V</t>
  </si>
  <si>
    <t>SG 5683V</t>
  </si>
  <si>
    <t>SG 5359V</t>
  </si>
  <si>
    <t>SG 5684V</t>
  </si>
  <si>
    <t>SG 5685V</t>
  </si>
  <si>
    <t>SG 5218V</t>
  </si>
  <si>
    <t>SG 5219V</t>
  </si>
  <si>
    <t>SG 3727V</t>
  </si>
  <si>
    <t>SG 3728V</t>
  </si>
  <si>
    <t>SG 3729V</t>
  </si>
  <si>
    <t>SG 3730V</t>
  </si>
  <si>
    <t>SUU341201DB012818</t>
  </si>
  <si>
    <t>SUU341201DB012819</t>
  </si>
  <si>
    <t>SUU341201DB012820</t>
  </si>
  <si>
    <t>SUU341201DB012821</t>
  </si>
  <si>
    <t>SUU341201DB012822</t>
  </si>
  <si>
    <t>SUU341201DB012823</t>
  </si>
  <si>
    <t>SUU341201DB012824</t>
  </si>
  <si>
    <t>SUU341201DB012825</t>
  </si>
  <si>
    <t>SUU341201DB012826</t>
  </si>
  <si>
    <t>SUU341201DB012827</t>
  </si>
  <si>
    <t>SUU341201DB012828</t>
  </si>
  <si>
    <t>SUU341201DB012829</t>
  </si>
  <si>
    <t>SUU241161DB012808</t>
  </si>
  <si>
    <t>SUU241161DB012809</t>
  </si>
  <si>
    <t>SUU241161DB012810</t>
  </si>
  <si>
    <t>SUU241161DB012811</t>
  </si>
  <si>
    <t>SUU241161DB012812</t>
  </si>
  <si>
    <t>SUU241161DB012813</t>
  </si>
  <si>
    <t>SUU241161DB012814</t>
  </si>
  <si>
    <t>SUU241161DB012815</t>
  </si>
  <si>
    <t>SUU241161DB012816</t>
  </si>
  <si>
    <t>SUU241161DB012817</t>
  </si>
  <si>
    <t>SUU3412118BPN1592</t>
  </si>
  <si>
    <t>SUU3412118BPN1593</t>
  </si>
  <si>
    <t>SUU3412118BPN1600</t>
  </si>
  <si>
    <t>SUU3412118BPN1595</t>
  </si>
  <si>
    <t>SUU3412118BPN1601</t>
  </si>
  <si>
    <t>SUU3412118BPN1602</t>
  </si>
  <si>
    <t>SUU241161HB017605  </t>
  </si>
  <si>
    <t>SUU241161HB017608  </t>
  </si>
  <si>
    <t>SUU241161HB017610  </t>
  </si>
  <si>
    <t>SUU241161HB017611  </t>
  </si>
  <si>
    <t>SUU241161HB017612  </t>
  </si>
  <si>
    <t>SUU341211GB016932</t>
  </si>
  <si>
    <t>SUU341211GB016933</t>
  </si>
  <si>
    <t>SUU341211GB016934</t>
  </si>
  <si>
    <t>SUU341211GB016935</t>
  </si>
  <si>
    <t>SUU341211GB016936</t>
  </si>
  <si>
    <t>SUU341211GB016937</t>
  </si>
  <si>
    <t>SUU341211GB016938</t>
  </si>
  <si>
    <t>SUU341211GB016939</t>
  </si>
  <si>
    <t>SUU341211GB016940</t>
  </si>
  <si>
    <t>SUU341211GB016941</t>
  </si>
  <si>
    <t>SUU341211GB016942</t>
  </si>
  <si>
    <t>SUU341211KB020376</t>
  </si>
  <si>
    <t>SUU341211KB020377</t>
  </si>
  <si>
    <t>SUU341211KB020378</t>
  </si>
  <si>
    <t>SUU341211KB020379</t>
  </si>
  <si>
    <t>SUU341211KB020380</t>
  </si>
  <si>
    <t>SUU341211KB020381</t>
  </si>
  <si>
    <t>SUU341211KB020382</t>
  </si>
  <si>
    <t>SUU341211KB020383</t>
  </si>
  <si>
    <t>SUU341211KB020384</t>
  </si>
  <si>
    <t>SUU341211KB020385</t>
  </si>
  <si>
    <t>SUU341211KB020386</t>
  </si>
  <si>
    <t>SUU341211KB020387</t>
  </si>
  <si>
    <t>SUU241163KB020146</t>
  </si>
  <si>
    <t>SUU241163KB020147</t>
  </si>
  <si>
    <t>SUU241163KB020148</t>
  </si>
  <si>
    <t>SUU241163KB020149</t>
  </si>
  <si>
    <t>pojemność 
silnika
[cm3]</t>
  </si>
  <si>
    <t>4-5038</t>
  </si>
  <si>
    <t>4-7042</t>
  </si>
  <si>
    <t>4-7036</t>
  </si>
  <si>
    <t>4-7037</t>
  </si>
  <si>
    <t>4-7039</t>
  </si>
  <si>
    <t>Ilość miejsc siedzących
z kierowcą</t>
  </si>
  <si>
    <t>Ilość miejsc razem</t>
  </si>
  <si>
    <t>Ilość miejsc stojących</t>
  </si>
  <si>
    <t xml:space="preserve">SOLARIS URBINO 15 </t>
  </si>
  <si>
    <t>SOLARIS URBINO 15</t>
  </si>
  <si>
    <t>SOLARIS URBINO 18</t>
  </si>
  <si>
    <t xml:space="preserve">SOLARIS URBINO 18 </t>
  </si>
  <si>
    <t xml:space="preserve">SOLARIS URBINO 12 </t>
  </si>
  <si>
    <t>SOLARIS URBINO 12</t>
  </si>
  <si>
    <t xml:space="preserve">MAN A23 LION'S CITY G </t>
  </si>
  <si>
    <t xml:space="preserve">Scania CN 6X2/2 OmniCity </t>
  </si>
  <si>
    <t>Scania CN 6X2/2 OmniCity</t>
  </si>
  <si>
    <t>08003</t>
  </si>
  <si>
    <t>VF7GJRHYB93023338</t>
  </si>
  <si>
    <t>Suma</t>
  </si>
  <si>
    <t>koniec
 okresu ubezpieczenia</t>
  </si>
  <si>
    <t>uwagi</t>
  </si>
  <si>
    <t>SG 9356X</t>
  </si>
  <si>
    <t>SG 9357X</t>
  </si>
  <si>
    <t>SG 9358X</t>
  </si>
  <si>
    <t>SG 9359X</t>
  </si>
  <si>
    <t>SG 9360X</t>
  </si>
  <si>
    <t>SG 9361X</t>
  </si>
  <si>
    <t>SG 9362X</t>
  </si>
  <si>
    <t>SG 9363X</t>
  </si>
  <si>
    <t>SG 9364X</t>
  </si>
  <si>
    <t>SG 9365X</t>
  </si>
  <si>
    <t>SUU241163LB022713</t>
  </si>
  <si>
    <t>SUU241163LB022714</t>
  </si>
  <si>
    <t>SUU241163LB022715</t>
  </si>
  <si>
    <t>SUU241163LB022716</t>
  </si>
  <si>
    <t>SUU241163LB022717</t>
  </si>
  <si>
    <t>SUU241163LB022718</t>
  </si>
  <si>
    <t>SUU241163LB022719</t>
  </si>
  <si>
    <t>SUU241163LB022720</t>
  </si>
  <si>
    <t>SUU241163LB022721</t>
  </si>
  <si>
    <t>SUU241163LB022722</t>
  </si>
  <si>
    <t>MAN Lion’s City 19C</t>
  </si>
  <si>
    <t>SG356AH</t>
  </si>
  <si>
    <t>SG357AH</t>
  </si>
  <si>
    <t>SG359AH</t>
  </si>
  <si>
    <t>SG361AH</t>
  </si>
  <si>
    <t>SG368AH</t>
  </si>
  <si>
    <t>SG371AH</t>
  </si>
  <si>
    <t>SG372AH</t>
  </si>
  <si>
    <t>SG373AH</t>
  </si>
  <si>
    <t>SG374AH</t>
  </si>
  <si>
    <t>SG375AH</t>
  </si>
  <si>
    <t>SG386AH</t>
  </si>
  <si>
    <t>SG387AH</t>
  </si>
  <si>
    <t>SG390AH</t>
  </si>
  <si>
    <t>SG391AH</t>
  </si>
  <si>
    <t>SG392AH</t>
  </si>
  <si>
    <t>WMA19CZZXNF017005</t>
  </si>
  <si>
    <t>WMA19CZZ5NF017008</t>
  </si>
  <si>
    <t>WMA19CZZ8NF017018</t>
  </si>
  <si>
    <t>WMA19CZZ8NF017021</t>
  </si>
  <si>
    <t>WMA19CZZ0NF017028</t>
  </si>
  <si>
    <t>WMA19CZZ2NF017032</t>
  </si>
  <si>
    <t>WMA19CZZ6NF017034</t>
  </si>
  <si>
    <t>WMA19CZZ3NF017038</t>
  </si>
  <si>
    <t>WMA19CZZ1NF017040</t>
  </si>
  <si>
    <t>WMA19CZZ5NF017042</t>
  </si>
  <si>
    <t>WMA19CZZ2NF017046</t>
  </si>
  <si>
    <t>WMA19CZZ6NF017048</t>
  </si>
  <si>
    <t>WMA19CZZ4NF017050</t>
  </si>
  <si>
    <t>WMA19CZZ5NF017056</t>
  </si>
  <si>
    <t>WMA19CZZ8NF017066</t>
  </si>
  <si>
    <t xml:space="preserve">Nr boczny
</t>
  </si>
  <si>
    <t>760-04-007043</t>
  </si>
  <si>
    <t>Wózek widłowy HELI CPCD18-WS1H</t>
  </si>
  <si>
    <t>Liczba miejsc do NNW</t>
  </si>
  <si>
    <t>data 1 rejestracji</t>
  </si>
  <si>
    <t>autobus</t>
  </si>
  <si>
    <t>samochód specjalny</t>
  </si>
  <si>
    <t>Ford transit</t>
  </si>
  <si>
    <t>SG429CH</t>
  </si>
  <si>
    <t>WF0EXXTTREPK58406</t>
  </si>
  <si>
    <t>4-7046</t>
  </si>
  <si>
    <t xml:space="preserve">holownik  SCANIA R560 CB8X4ESZ </t>
  </si>
  <si>
    <t>L.p.</t>
  </si>
  <si>
    <t>początek okresu ubezp</t>
  </si>
  <si>
    <t>koniec okresu ubezp</t>
  </si>
  <si>
    <t>VOLVO B4SC 7900</t>
  </si>
  <si>
    <t xml:space="preserve">SG 959AH </t>
  </si>
  <si>
    <t>YV3U1W129N1206986</t>
  </si>
  <si>
    <t>elektryk</t>
  </si>
  <si>
    <t>SG 963AH</t>
  </si>
  <si>
    <t>YV3U1W127N1206985</t>
  </si>
  <si>
    <t>SG 970AH</t>
  </si>
  <si>
    <t>YV3U1W120N1206987</t>
  </si>
  <si>
    <t>SG 968AH</t>
  </si>
  <si>
    <t>YV3U1W122N1206988</t>
  </si>
  <si>
    <t xml:space="preserve">SG 966AH </t>
  </si>
  <si>
    <t>YV3U1W124N1206989</t>
  </si>
  <si>
    <t>SG 971AH</t>
  </si>
  <si>
    <t>YV3U1W120N1206990</t>
  </si>
  <si>
    <t>SG 965AH</t>
  </si>
  <si>
    <t>YV3U1W122N1206991</t>
  </si>
  <si>
    <t>VOLVO BASC 7900</t>
  </si>
  <si>
    <t>SG 964AH</t>
  </si>
  <si>
    <t>YV3U1W125N1206984</t>
  </si>
  <si>
    <t>SG 972AH</t>
  </si>
  <si>
    <t>YV3U1W120N1207251</t>
  </si>
  <si>
    <t>SG973AH</t>
  </si>
  <si>
    <t>YV3U1W122N1207252</t>
  </si>
  <si>
    <t>Marka i typ autobusu</t>
  </si>
  <si>
    <t>Kategoria</t>
  </si>
  <si>
    <t>Nr inwent.</t>
  </si>
  <si>
    <t>Nr rejestr.</t>
  </si>
  <si>
    <t>Data pierwszej rejestracji</t>
  </si>
  <si>
    <t>Nr VIN</t>
  </si>
  <si>
    <t>moc silnika kW</t>
  </si>
  <si>
    <t>Liczba miejsc do siedz. z kierowcą</t>
  </si>
  <si>
    <t>Liczba miejsc stoj.</t>
  </si>
  <si>
    <t>Liczba miejsc razem</t>
  </si>
  <si>
    <t>Marka i typ silnika</t>
  </si>
  <si>
    <t>norma emisj spalin</t>
  </si>
  <si>
    <t>SOLARIS URBINO 12 el</t>
  </si>
  <si>
    <t>B</t>
  </si>
  <si>
    <t>SK147XY</t>
  </si>
  <si>
    <t>SUU24116EPB026498</t>
  </si>
  <si>
    <t>2x125</t>
  </si>
  <si>
    <t>ZF AVE 130</t>
  </si>
  <si>
    <t>ZEV</t>
  </si>
  <si>
    <t>SK148XY</t>
  </si>
  <si>
    <t>SUU24116EPB026499</t>
  </si>
  <si>
    <t>SK149XY</t>
  </si>
  <si>
    <t>SUU24116EPB026500</t>
  </si>
  <si>
    <t>SK150XY</t>
  </si>
  <si>
    <t>SUU24116EPB026501</t>
  </si>
  <si>
    <t>SK143XY</t>
  </si>
  <si>
    <t>SUU24116EPB026502</t>
  </si>
  <si>
    <t>SK144XY</t>
  </si>
  <si>
    <t>SUU24116EPB026503</t>
  </si>
  <si>
    <t>SK142XY</t>
  </si>
  <si>
    <t>SUU24116EPB026504</t>
  </si>
  <si>
    <t>SOLARIS URBINO 18 el</t>
  </si>
  <si>
    <t>C</t>
  </si>
  <si>
    <t>SK156YA</t>
  </si>
  <si>
    <t xml:space="preserve">SUU34121EPB026497 </t>
  </si>
  <si>
    <t>flota podstawowa</t>
  </si>
  <si>
    <t>zakupy XII 2023</t>
  </si>
  <si>
    <t>sztuk</t>
  </si>
  <si>
    <t>miejsc</t>
  </si>
  <si>
    <t>samochód ciężarowy</t>
  </si>
  <si>
    <t>samochód osobowy</t>
  </si>
  <si>
    <t>wolnobieżny</t>
  </si>
  <si>
    <t>Rodzaj</t>
  </si>
  <si>
    <t>rodzaj</t>
  </si>
  <si>
    <t>razem</t>
  </si>
  <si>
    <t>Zestawienie autobusów elektrycznych będących przedmiotem ubezpieczenia</t>
  </si>
  <si>
    <t>SOLARIS URBINO 18 Hybrid</t>
  </si>
  <si>
    <t>ład. 862 kg</t>
  </si>
  <si>
    <t>ubezpieczony</t>
  </si>
  <si>
    <t>"GÓRNOŚLĄSKO - ZAGŁĘBIOWSKA METROPOLIA"
40-053 Katowice, Barbary 21a</t>
  </si>
  <si>
    <t>Pojazdy do ubezpieczenia - podsumowanie</t>
  </si>
  <si>
    <t>ciągnik rolniczy</t>
  </si>
  <si>
    <t>Załącznik nr 4 do SWZ</t>
  </si>
  <si>
    <t>pojazdy rejestrowane XII'2023</t>
  </si>
  <si>
    <t>SG 474CK</t>
  </si>
  <si>
    <t>SG 356CK</t>
  </si>
  <si>
    <t>SG 357CK</t>
  </si>
  <si>
    <t>SG 491CK</t>
  </si>
  <si>
    <t>SG 492CK</t>
  </si>
  <si>
    <t>SG 493CK</t>
  </si>
  <si>
    <t>SG 436CK</t>
  </si>
  <si>
    <t>SG 435CK</t>
  </si>
  <si>
    <t>SG 437CK</t>
  </si>
  <si>
    <t>SG 451CK</t>
  </si>
  <si>
    <t>SG 438CK</t>
  </si>
  <si>
    <t>SG 358CK</t>
  </si>
  <si>
    <t>SG 439CK</t>
  </si>
  <si>
    <t>SG 468CK</t>
  </si>
  <si>
    <t>SG 454CK</t>
  </si>
  <si>
    <t>SG 457CK</t>
  </si>
  <si>
    <t>SG 462CK</t>
  </si>
  <si>
    <t>SUU341211PB027308</t>
  </si>
  <si>
    <t>SUU341211PB027309</t>
  </si>
  <si>
    <t>SUU341211PB027310</t>
  </si>
  <si>
    <t>SUU341211PB027311</t>
  </si>
  <si>
    <t>SUU341211PB027312</t>
  </si>
  <si>
    <t>SUU341211PB027313</t>
  </si>
  <si>
    <t>SUU341211PB027314</t>
  </si>
  <si>
    <t>SUU341211PB027315</t>
  </si>
  <si>
    <t>SUU341211PB027316</t>
  </si>
  <si>
    <t>SUU341211PB027317</t>
  </si>
  <si>
    <t>SUU341211PB027318</t>
  </si>
  <si>
    <t>SUU341211PB027319</t>
  </si>
  <si>
    <t>SUU341211PB027320</t>
  </si>
  <si>
    <t>SUU341211PB027321</t>
  </si>
  <si>
    <t>SUU341211PB027322</t>
  </si>
  <si>
    <t>SUU341211PB027323</t>
  </si>
  <si>
    <t>SUU341211PB027324</t>
  </si>
  <si>
    <t>Załacznik nr 4 do SWZ</t>
  </si>
  <si>
    <t>wycofany z ruchu do 20.12.2024</t>
  </si>
  <si>
    <t xml:space="preserve">
Pojazdy do ubezpieczenia w 2025 r.                                                                                                                                                                                                                    Załacznik nr 4 do SWZ
</t>
  </si>
  <si>
    <t>Ubezpieczenia komunikacyjne PKM, Sp. z o.o. na rok 2025</t>
  </si>
  <si>
    <t>elektryki GZM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</si>
</sst>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Calibri"/>
      <family val="2"/>
      <scheme val="minor"/>
    </font>
    <font>
      <b/>
      <sz val="6.5"/>
      <color rgb="FF003D7C"/>
      <name val="Tahoma"/>
      <family val="2"/>
      <charset val="238"/>
    </font>
    <font>
      <sz val="6.5"/>
      <color theme="1"/>
      <name val="Tahoma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7"/>
      <color theme="0" tint="-0.249977111117893"/>
      <name val="Calibri"/>
      <family val="2"/>
      <scheme val="minor"/>
    </font>
    <font>
      <sz val="10"/>
      <color rgb="FF000000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rgb="FFFFFFFF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D7C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double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double">
        <color indexed="64"/>
      </bottom>
      <diagonal/>
    </border>
  </borders>
  <cellStyleXfs count="3">
    <xf numFmtId="0" fontId="0" fillId="0" borderId="0"/>
    <xf numFmtId="0" fontId="8" fillId="0" borderId="2">
      <alignment horizontal="center" textRotation="90"/>
    </xf>
    <xf numFmtId="0" fontId="9" fillId="10" borderId="2">
      <alignment horizontal="center" vertical="center" wrapText="1"/>
    </xf>
  </cellStyleXfs>
  <cellXfs count="124">
    <xf numFmtId="0" fontId="0" fillId="0" borderId="0" xfId="0"/>
    <xf numFmtId="0" fontId="15" fillId="0" borderId="0" xfId="0" applyFont="1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11" xfId="0" applyNumberFormat="1" applyFont="1" applyBorder="1"/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right"/>
    </xf>
    <xf numFmtId="0" fontId="5" fillId="9" borderId="25" xfId="0" applyFont="1" applyFill="1" applyBorder="1"/>
    <xf numFmtId="0" fontId="4" fillId="5" borderId="22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14" fontId="4" fillId="2" borderId="22" xfId="0" applyNumberFormat="1" applyFont="1" applyFill="1" applyBorder="1" applyAlignment="1">
      <alignment horizontal="center"/>
    </xf>
    <xf numFmtId="14" fontId="4" fillId="2" borderId="22" xfId="0" applyNumberFormat="1" applyFont="1" applyFill="1" applyBorder="1"/>
    <xf numFmtId="3" fontId="4" fillId="3" borderId="22" xfId="0" applyNumberFormat="1" applyFont="1" applyFill="1" applyBorder="1" applyAlignment="1">
      <alignment horizontal="right"/>
    </xf>
    <xf numFmtId="0" fontId="6" fillId="6" borderId="22" xfId="0" applyFont="1" applyFill="1" applyBorder="1" applyAlignment="1">
      <alignment horizontal="center"/>
    </xf>
    <xf numFmtId="1" fontId="6" fillId="6" borderId="22" xfId="0" applyNumberFormat="1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 wrapText="1"/>
    </xf>
    <xf numFmtId="0" fontId="5" fillId="5" borderId="22" xfId="0" applyFont="1" applyFill="1" applyBorder="1"/>
    <xf numFmtId="0" fontId="5" fillId="5" borderId="22" xfId="0" applyFont="1" applyFill="1" applyBorder="1" applyAlignment="1">
      <alignment horizontal="center"/>
    </xf>
    <xf numFmtId="14" fontId="4" fillId="5" borderId="22" xfId="0" applyNumberFormat="1" applyFont="1" applyFill="1" applyBorder="1" applyAlignment="1">
      <alignment horizontal="center"/>
    </xf>
    <xf numFmtId="14" fontId="4" fillId="5" borderId="22" xfId="0" applyNumberFormat="1" applyFont="1" applyFill="1" applyBorder="1"/>
    <xf numFmtId="3" fontId="4" fillId="5" borderId="22" xfId="0" applyNumberFormat="1" applyFont="1" applyFill="1" applyBorder="1" applyAlignment="1">
      <alignment horizontal="right"/>
    </xf>
    <xf numFmtId="0" fontId="5" fillId="5" borderId="25" xfId="0" applyFont="1" applyFill="1" applyBorder="1"/>
    <xf numFmtId="14" fontId="5" fillId="2" borderId="22" xfId="0" applyNumberFormat="1" applyFont="1" applyFill="1" applyBorder="1"/>
    <xf numFmtId="0" fontId="5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14" fontId="4" fillId="2" borderId="22" xfId="0" applyNumberFormat="1" applyFont="1" applyFill="1" applyBorder="1" applyAlignment="1">
      <alignment horizontal="right" vertical="top"/>
    </xf>
    <xf numFmtId="14" fontId="5" fillId="2" borderId="22" xfId="0" applyNumberFormat="1" applyFont="1" applyFill="1" applyBorder="1" applyAlignment="1">
      <alignment horizontal="left"/>
    </xf>
    <xf numFmtId="0" fontId="4" fillId="5" borderId="22" xfId="0" applyFont="1" applyFill="1" applyBorder="1"/>
    <xf numFmtId="0" fontId="4" fillId="11" borderId="22" xfId="0" applyFont="1" applyFill="1" applyBorder="1"/>
    <xf numFmtId="0" fontId="4" fillId="5" borderId="22" xfId="0" applyFont="1" applyFill="1" applyBorder="1" applyAlignment="1">
      <alignment horizontal="center" vertical="center"/>
    </xf>
    <xf numFmtId="3" fontId="4" fillId="5" borderId="22" xfId="0" applyNumberFormat="1" applyFont="1" applyFill="1" applyBorder="1" applyAlignment="1">
      <alignment vertical="top"/>
    </xf>
    <xf numFmtId="0" fontId="4" fillId="4" borderId="22" xfId="0" applyFont="1" applyFill="1" applyBorder="1"/>
    <xf numFmtId="0" fontId="5" fillId="7" borderId="22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vertical="top"/>
    </xf>
    <xf numFmtId="3" fontId="4" fillId="2" borderId="22" xfId="0" applyNumberFormat="1" applyFont="1" applyFill="1" applyBorder="1"/>
    <xf numFmtId="0" fontId="5" fillId="8" borderId="22" xfId="0" applyFont="1" applyFill="1" applyBorder="1" applyAlignment="1">
      <alignment horizontal="center"/>
    </xf>
    <xf numFmtId="49" fontId="4" fillId="4" borderId="22" xfId="0" applyNumberFormat="1" applyFont="1" applyFill="1" applyBorder="1" applyAlignment="1">
      <alignment horizontal="center"/>
    </xf>
    <xf numFmtId="3" fontId="4" fillId="5" borderId="22" xfId="0" applyNumberFormat="1" applyFont="1" applyFill="1" applyBorder="1"/>
    <xf numFmtId="0" fontId="4" fillId="2" borderId="19" xfId="0" applyFont="1" applyFill="1" applyBorder="1" applyAlignment="1">
      <alignment horizontal="right"/>
    </xf>
    <xf numFmtId="0" fontId="5" fillId="2" borderId="26" xfId="0" applyFont="1" applyFill="1" applyBorder="1"/>
    <xf numFmtId="0" fontId="4" fillId="2" borderId="26" xfId="0" applyFont="1" applyFill="1" applyBorder="1" applyAlignment="1">
      <alignment horizontal="center"/>
    </xf>
    <xf numFmtId="1" fontId="4" fillId="2" borderId="26" xfId="0" applyNumberFormat="1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9" borderId="18" xfId="0" applyFont="1" applyFill="1" applyBorder="1"/>
    <xf numFmtId="14" fontId="5" fillId="5" borderId="22" xfId="0" applyNumberFormat="1" applyFont="1" applyFill="1" applyBorder="1" applyAlignment="1">
      <alignment horizontal="center"/>
    </xf>
    <xf numFmtId="14" fontId="4" fillId="5" borderId="22" xfId="0" applyNumberFormat="1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 vertical="center"/>
    </xf>
    <xf numFmtId="3" fontId="5" fillId="5" borderId="22" xfId="0" applyNumberFormat="1" applyFont="1" applyFill="1" applyBorder="1"/>
    <xf numFmtId="0" fontId="14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7" fillId="11" borderId="0" xfId="0" applyFont="1" applyFill="1" applyAlignment="1">
      <alignment vertical="top"/>
    </xf>
    <xf numFmtId="0" fontId="11" fillId="11" borderId="0" xfId="0" applyFont="1" applyFill="1"/>
    <xf numFmtId="0" fontId="11" fillId="0" borderId="0" xfId="0" applyFont="1" applyAlignment="1">
      <alignment wrapText="1"/>
    </xf>
    <xf numFmtId="0" fontId="17" fillId="1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10" fillId="13" borderId="1" xfId="0" applyFont="1" applyFill="1" applyBorder="1" applyAlignment="1">
      <alignment horizontal="center"/>
    </xf>
    <xf numFmtId="3" fontId="2" fillId="0" borderId="29" xfId="0" applyNumberFormat="1" applyFont="1" applyBorder="1"/>
    <xf numFmtId="3" fontId="2" fillId="0" borderId="30" xfId="0" applyNumberFormat="1" applyFont="1" applyBorder="1"/>
    <xf numFmtId="3" fontId="2" fillId="0" borderId="31" xfId="0" applyNumberFormat="1" applyFont="1" applyBorder="1"/>
    <xf numFmtId="3" fontId="2" fillId="0" borderId="34" xfId="0" applyNumberFormat="1" applyFont="1" applyBorder="1"/>
    <xf numFmtId="3" fontId="2" fillId="0" borderId="35" xfId="0" applyNumberFormat="1" applyFont="1" applyBorder="1"/>
    <xf numFmtId="3" fontId="2" fillId="0" borderId="36" xfId="0" applyNumberFormat="1" applyFont="1" applyBorder="1"/>
    <xf numFmtId="3" fontId="2" fillId="0" borderId="39" xfId="0" applyNumberFormat="1" applyFont="1" applyBorder="1"/>
    <xf numFmtId="3" fontId="2" fillId="0" borderId="40" xfId="0" applyNumberFormat="1" applyFont="1" applyBorder="1"/>
    <xf numFmtId="3" fontId="2" fillId="0" borderId="41" xfId="0" applyNumberFormat="1" applyFont="1" applyBorder="1"/>
    <xf numFmtId="0" fontId="13" fillId="0" borderId="0" xfId="0" applyFont="1"/>
    <xf numFmtId="0" fontId="19" fillId="14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13" fillId="11" borderId="6" xfId="0" applyFont="1" applyFill="1" applyBorder="1" applyAlignment="1">
      <alignment horizontal="center"/>
    </xf>
    <xf numFmtId="3" fontId="13" fillId="11" borderId="29" xfId="0" applyNumberFormat="1" applyFont="1" applyFill="1" applyBorder="1"/>
    <xf numFmtId="3" fontId="13" fillId="11" borderId="30" xfId="0" applyNumberFormat="1" applyFont="1" applyFill="1" applyBorder="1"/>
    <xf numFmtId="3" fontId="13" fillId="11" borderId="34" xfId="0" applyNumberFormat="1" applyFont="1" applyFill="1" applyBorder="1"/>
    <xf numFmtId="3" fontId="13" fillId="11" borderId="35" xfId="0" applyNumberFormat="1" applyFont="1" applyFill="1" applyBorder="1"/>
    <xf numFmtId="3" fontId="13" fillId="11" borderId="7" xfId="0" applyNumberFormat="1" applyFont="1" applyFill="1" applyBorder="1"/>
    <xf numFmtId="3" fontId="13" fillId="11" borderId="8" xfId="0" applyNumberFormat="1" applyFont="1" applyFill="1" applyBorder="1"/>
    <xf numFmtId="0" fontId="13" fillId="0" borderId="0" xfId="0" applyFont="1" applyAlignment="1">
      <alignment wrapText="1"/>
    </xf>
    <xf numFmtId="0" fontId="20" fillId="1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13" fillId="0" borderId="0" xfId="0" applyFont="1" applyAlignment="1">
      <alignment horizontal="center" wrapText="1"/>
    </xf>
    <xf numFmtId="0" fontId="13" fillId="11" borderId="3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11" borderId="12" xfId="0" applyFon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12" fillId="11" borderId="27" xfId="0" applyFont="1" applyFill="1" applyBorder="1" applyAlignment="1">
      <alignment horizontal="left" indent="1"/>
    </xf>
    <xf numFmtId="0" fontId="12" fillId="11" borderId="28" xfId="0" applyFont="1" applyFill="1" applyBorder="1" applyAlignment="1">
      <alignment horizontal="left" indent="1"/>
    </xf>
    <xf numFmtId="0" fontId="12" fillId="11" borderId="32" xfId="0" applyFont="1" applyFill="1" applyBorder="1" applyAlignment="1">
      <alignment horizontal="left" indent="1"/>
    </xf>
    <xf numFmtId="0" fontId="12" fillId="11" borderId="33" xfId="0" applyFont="1" applyFill="1" applyBorder="1" applyAlignment="1">
      <alignment horizontal="left" indent="1"/>
    </xf>
    <xf numFmtId="0" fontId="12" fillId="11" borderId="37" xfId="0" applyFont="1" applyFill="1" applyBorder="1" applyAlignment="1">
      <alignment horizontal="left" indent="1"/>
    </xf>
    <xf numFmtId="0" fontId="12" fillId="11" borderId="38" xfId="0" applyFont="1" applyFill="1" applyBorder="1" applyAlignment="1">
      <alignment horizontal="left" inden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1" fillId="11" borderId="0" xfId="0" applyFont="1" applyFill="1" applyAlignment="1">
      <alignment horizontal="center" wrapText="1"/>
    </xf>
    <xf numFmtId="0" fontId="18" fillId="11" borderId="0" xfId="0" applyFont="1" applyFill="1" applyAlignment="1">
      <alignment horizontal="left"/>
    </xf>
  </cellXfs>
  <cellStyles count="3">
    <cellStyle name="Normalny" xfId="0" builtinId="0"/>
    <cellStyle name="PZU naglowek pion" xfId="1" xr:uid="{732060FF-6357-4AB4-88F6-BC2AF0ABFB06}"/>
    <cellStyle name="PZU Tekst kolumna 2" xfId="2" xr:uid="{4D376D75-26E8-4425-AB39-998D0DAE2EDF}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rgb="FFFFFFFF"/>
          <bgColor rgb="FFFFFFFF"/>
        </patternFill>
      </fill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rgb="FFFFFFFF"/>
          <bgColor rgb="FFFFFFFF"/>
        </patternFill>
      </fill>
      <alignment textRotation="0" relative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vertical="top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vertical="top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0" formatCode="General"/>
      <fill>
        <patternFill patternType="solid">
          <fgColor theme="0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textRotation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textRotation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" formatCode="0"/>
      <fill>
        <patternFill patternType="solid">
          <fgColor theme="0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" formatCode="0"/>
      <fill>
        <patternFill patternType="solid">
          <fgColor theme="0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gradientFill degree="90">
          <stop position="0">
            <color theme="0"/>
          </stop>
          <stop position="1">
            <color theme="0"/>
          </stop>
        </gradient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solid">
          <fgColor theme="0"/>
          <bgColor theme="0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rgb="FFFFFFFF"/>
          <bgColor rgb="FFFFFFFF"/>
        </patternFill>
      </fill>
      <alignment textRotation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0"/>
        <name val="Arial Narrow"/>
        <family val="2"/>
        <charset val="238"/>
        <scheme val="none"/>
      </font>
      <fill>
        <patternFill patternType="solid">
          <fgColor rgb="FFFFFFFF"/>
          <bgColor rgb="FFFFFFFF"/>
        </patternFill>
      </fill>
      <alignment textRotation="0" relativeIndent="0" justifyLastLine="0" shrinkToFit="0" readingOrder="0"/>
      <border diagonalUp="0" diagonalDown="0" outline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8731A6-9EAC-4616-B9EB-30AAF780A34B}" name="Tabela23" displayName="Tabela23" ref="A2:P174" totalsRowCount="1" headerRowDxfId="37" dataDxfId="35" totalsRowDxfId="33" headerRowBorderDxfId="36" tableBorderDxfId="34" totalsRowBorderDxfId="32">
  <tableColumns count="16">
    <tableColumn id="1" xr3:uid="{C20B6A31-4A51-44E4-99DB-A7604635F890}" name="Lp." totalsRowLabel="Suma" dataDxfId="31" totalsRowDxfId="30"/>
    <tableColumn id="2" xr3:uid="{FD8CD0B6-C69C-4ABC-9F56-9D0ACBE8D22E}" name="Marka/typ" dataDxfId="29" totalsRowDxfId="28"/>
    <tableColumn id="9" xr3:uid="{17BA7926-CE15-465E-91C2-0C119430DC38}" name="rodzaj" dataDxfId="27" totalsRowDxfId="26"/>
    <tableColumn id="16" xr3:uid="{A9E1B28D-ADA2-480A-B44B-3F53B6499790}" name="data 1 rejestracji" dataDxfId="25" totalsRowDxfId="24"/>
    <tableColumn id="3" xr3:uid="{DEB0F479-84F6-46B8-96AD-F5D7D011F119}" name="Nr boczny_x000a_" dataDxfId="23" totalsRowDxfId="22"/>
    <tableColumn id="4" xr3:uid="{F07CF7D2-385C-409E-B28C-243221E28466}" name="Nr rejestracyjny" dataDxfId="21" totalsRowDxfId="20"/>
    <tableColumn id="5" xr3:uid="{D7F73469-6ADF-44B4-B3E2-1305408BA1ED}" name="VIN" dataDxfId="19" totalsRowDxfId="18"/>
    <tableColumn id="6" xr3:uid="{FA0F1AC7-7B51-4040-B174-8D47A91EC939}" name="Rok prod." dataDxfId="17" totalsRowDxfId="16"/>
    <tableColumn id="10" xr3:uid="{68911EF6-1B53-48B1-B4A3-20CF2F6686C1}" name="Ilość miejsc siedzących_x000a_z kierowcą" totalsRowFunction="custom" dataDxfId="15" totalsRowDxfId="14">
      <totalsRowFormula>SUM(I3:I173)</totalsRowFormula>
    </tableColumn>
    <tableColumn id="11" xr3:uid="{2B09B66F-72E2-40CD-8034-F04A12810FBA}" name="Ilość miejsc stojących" totalsRowFunction="custom" dataDxfId="13" totalsRowDxfId="12">
      <totalsRowFormula>SUM(J3:J173)</totalsRowFormula>
    </tableColumn>
    <tableColumn id="12" xr3:uid="{B41E5186-143A-49F5-8267-C45219823642}" name="Ilość miejsc razem" totalsRowFunction="custom" dataDxfId="11" totalsRowDxfId="10">
      <totalsRowFormula>SUM(K3:K173)</totalsRowFormula>
    </tableColumn>
    <tableColumn id="8" xr3:uid="{D4C18210-6EFC-453A-AC0D-EE29FDDC8711}" name="Liczba miejsc do NNW" totalsRowFunction="custom" dataDxfId="9" totalsRowDxfId="8">
      <calculatedColumnFormula>Tabela23[[#This Row],[Ilość miejsc razem]]</calculatedColumnFormula>
      <totalsRowFormula>SUM(L3:L173)</totalsRowFormula>
    </tableColumn>
    <tableColumn id="17" xr3:uid="{35E94A1D-A95B-491E-8823-DB6D007D9C64}" name="początek okresu ubezpieczenia" dataDxfId="7" totalsRowDxfId="6"/>
    <tableColumn id="13" xr3:uid="{FC9196FE-15DA-4FD6-81C3-655A276E51EF}" name="koniec_x000a_ okresu ubezpieczenia" dataDxfId="5" totalsRowDxfId="4"/>
    <tableColumn id="14" xr3:uid="{FF5B906E-6B53-46B8-A88C-264C09FCC745}" name="pojemność _x000a_silnika_x000a_[cm3]" dataDxfId="3" totalsRowDxfId="2"/>
    <tableColumn id="7" xr3:uid="{55A3ADBA-994B-40DD-8119-8B72188CB0FE}" name="uwagi" dataDxfId="1" totalsRow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D204-8030-4349-87BB-B826A918F101}">
  <dimension ref="A1:J20"/>
  <sheetViews>
    <sheetView workbookViewId="0">
      <selection activeCell="E8" sqref="E8:F8"/>
    </sheetView>
  </sheetViews>
  <sheetFormatPr defaultRowHeight="15" x14ac:dyDescent="0.25"/>
  <cols>
    <col min="1" max="1" width="12.7109375" customWidth="1"/>
    <col min="2" max="2" width="7.42578125" customWidth="1"/>
    <col min="3" max="3" width="8" customWidth="1"/>
    <col min="4" max="4" width="10" customWidth="1"/>
    <col min="5" max="10" width="8" customWidth="1"/>
  </cols>
  <sheetData>
    <row r="1" spans="1:10" ht="30" customHeight="1" x14ac:dyDescent="0.25">
      <c r="A1" s="100" t="s">
        <v>441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x14ac:dyDescent="0.25">
      <c r="A2" s="96"/>
    </row>
    <row r="3" spans="1:10" x14ac:dyDescent="0.25">
      <c r="A3" s="100" t="s">
        <v>480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x14ac:dyDescent="0.25">
      <c r="A4" s="96"/>
    </row>
    <row r="5" spans="1:10" x14ac:dyDescent="0.25">
      <c r="A5" s="96"/>
    </row>
    <row r="6" spans="1:10" x14ac:dyDescent="0.25">
      <c r="A6" s="84" t="s">
        <v>439</v>
      </c>
      <c r="B6" s="2"/>
      <c r="C6" s="2"/>
      <c r="D6" s="2"/>
      <c r="E6" s="2"/>
      <c r="F6" s="2"/>
      <c r="G6" s="2"/>
      <c r="H6" s="2"/>
    </row>
    <row r="7" spans="1:10" ht="15.75" thickBot="1" x14ac:dyDescent="0.3">
      <c r="A7" s="2"/>
      <c r="B7" s="2"/>
      <c r="C7" s="2"/>
      <c r="D7" s="2"/>
      <c r="E7" s="2"/>
      <c r="F7" s="2"/>
      <c r="G7" s="2"/>
      <c r="H7" s="2"/>
    </row>
    <row r="8" spans="1:10" ht="15.75" thickTop="1" x14ac:dyDescent="0.25">
      <c r="A8" s="109" t="s">
        <v>431</v>
      </c>
      <c r="B8" s="110"/>
      <c r="C8" s="105" t="s">
        <v>424</v>
      </c>
      <c r="D8" s="106"/>
      <c r="E8" s="107" t="s">
        <v>481</v>
      </c>
      <c r="F8" s="106"/>
      <c r="G8" s="108" t="s">
        <v>425</v>
      </c>
      <c r="H8" s="106"/>
      <c r="I8" s="101" t="s">
        <v>433</v>
      </c>
      <c r="J8" s="102"/>
    </row>
    <row r="9" spans="1:10" ht="15.75" thickBot="1" x14ac:dyDescent="0.3">
      <c r="A9" s="111"/>
      <c r="B9" s="112"/>
      <c r="C9" s="3" t="s">
        <v>426</v>
      </c>
      <c r="D9" s="4" t="s">
        <v>427</v>
      </c>
      <c r="E9" s="3" t="s">
        <v>426</v>
      </c>
      <c r="F9" s="4" t="s">
        <v>427</v>
      </c>
      <c r="G9" s="5" t="s">
        <v>426</v>
      </c>
      <c r="H9" s="4" t="s">
        <v>427</v>
      </c>
      <c r="I9" s="88" t="s">
        <v>426</v>
      </c>
      <c r="J9" s="89" t="s">
        <v>427</v>
      </c>
    </row>
    <row r="10" spans="1:10" ht="15.75" thickTop="1" x14ac:dyDescent="0.25">
      <c r="A10" s="113" t="s">
        <v>356</v>
      </c>
      <c r="B10" s="114"/>
      <c r="C10" s="75">
        <f>DCOUNT(podstawowa,1,'.'!A1:A2)</f>
        <v>164</v>
      </c>
      <c r="D10" s="76">
        <f>DSUM(podstawowa,12,'.'!A1:A2)</f>
        <v>21467</v>
      </c>
      <c r="E10" s="75">
        <f>DCOUNT(ztm,1,'.'!A1:A2)</f>
        <v>8</v>
      </c>
      <c r="F10" s="76">
        <f>DSUM(ztm,13,'.'!A1:A2)</f>
        <v>745</v>
      </c>
      <c r="G10" s="77">
        <f>DCOUNT(zakupy,1,'.'!A1:A2)</f>
        <v>17</v>
      </c>
      <c r="H10" s="76">
        <f>DSUM(zakupy,13,'.'!A1:A2)</f>
        <v>2465</v>
      </c>
      <c r="I10" s="90">
        <f>C10+E10+G10</f>
        <v>189</v>
      </c>
      <c r="J10" s="91">
        <f>D10+F10+H10</f>
        <v>24677</v>
      </c>
    </row>
    <row r="11" spans="1:10" x14ac:dyDescent="0.25">
      <c r="A11" s="115" t="s">
        <v>429</v>
      </c>
      <c r="B11" s="116"/>
      <c r="C11" s="78">
        <f>DCOUNT(podstawowa,1,'.'!B1:B2)</f>
        <v>1</v>
      </c>
      <c r="D11" s="79">
        <f>DSUM(podstawowa,12,'.'!B1:B2)</f>
        <v>5</v>
      </c>
      <c r="E11" s="78"/>
      <c r="F11" s="79"/>
      <c r="G11" s="80"/>
      <c r="H11" s="79"/>
      <c r="I11" s="92">
        <f>C11+E11+G11</f>
        <v>1</v>
      </c>
      <c r="J11" s="93">
        <f>D11+F11+H11</f>
        <v>5</v>
      </c>
    </row>
    <row r="12" spans="1:10" x14ac:dyDescent="0.25">
      <c r="A12" s="115" t="s">
        <v>428</v>
      </c>
      <c r="B12" s="116"/>
      <c r="C12" s="78">
        <f>DCOUNT(podstawowa,1,'.'!C1:C2)</f>
        <v>1</v>
      </c>
      <c r="D12" s="79">
        <f>DSUM(podstawowa,12,'.'!C1:C2)</f>
        <v>2</v>
      </c>
      <c r="E12" s="78"/>
      <c r="F12" s="79"/>
      <c r="G12" s="80"/>
      <c r="H12" s="79"/>
      <c r="I12" s="92">
        <f t="shared" ref="I12:I15" si="0">C12+E12+G12</f>
        <v>1</v>
      </c>
      <c r="J12" s="93">
        <f t="shared" ref="J12:J15" si="1">D12+F12+H12</f>
        <v>2</v>
      </c>
    </row>
    <row r="13" spans="1:10" x14ac:dyDescent="0.25">
      <c r="A13" s="115" t="s">
        <v>357</v>
      </c>
      <c r="B13" s="116"/>
      <c r="C13" s="78">
        <f>DCOUNT(podstawowa,1,'.'!D1:D2)</f>
        <v>3</v>
      </c>
      <c r="D13" s="79">
        <f>DSUM(podstawowa,12,'.'!D1:D2)</f>
        <v>10</v>
      </c>
      <c r="E13" s="78"/>
      <c r="F13" s="79"/>
      <c r="G13" s="80"/>
      <c r="H13" s="79"/>
      <c r="I13" s="92">
        <f t="shared" si="0"/>
        <v>3</v>
      </c>
      <c r="J13" s="93">
        <f t="shared" si="1"/>
        <v>10</v>
      </c>
    </row>
    <row r="14" spans="1:10" x14ac:dyDescent="0.25">
      <c r="A14" s="115" t="s">
        <v>440</v>
      </c>
      <c r="B14" s="116"/>
      <c r="C14" s="78">
        <f>DCOUNT(podstawowa,1,'.'!E1:E2)</f>
        <v>1</v>
      </c>
      <c r="D14" s="79">
        <f>DSUM(podstawowa,12,'.'!E1:E2)</f>
        <v>1</v>
      </c>
      <c r="E14" s="78"/>
      <c r="F14" s="79"/>
      <c r="G14" s="80"/>
      <c r="H14" s="79"/>
      <c r="I14" s="92">
        <f t="shared" si="0"/>
        <v>1</v>
      </c>
      <c r="J14" s="93">
        <f t="shared" si="1"/>
        <v>1</v>
      </c>
    </row>
    <row r="15" spans="1:10" ht="15.75" thickBot="1" x14ac:dyDescent="0.3">
      <c r="A15" s="117" t="s">
        <v>430</v>
      </c>
      <c r="B15" s="118"/>
      <c r="C15" s="81">
        <f>DCOUNT(podstawowa,1,'.'!F1:F2)</f>
        <v>1</v>
      </c>
      <c r="D15" s="82">
        <f>DSUM(podstawowa,12,'.'!F1:F2)</f>
        <v>1</v>
      </c>
      <c r="E15" s="81"/>
      <c r="F15" s="82"/>
      <c r="G15" s="83"/>
      <c r="H15" s="82"/>
      <c r="I15" s="92">
        <f t="shared" si="0"/>
        <v>1</v>
      </c>
      <c r="J15" s="93">
        <f t="shared" si="1"/>
        <v>1</v>
      </c>
    </row>
    <row r="16" spans="1:10" ht="16.5" thickTop="1" thickBot="1" x14ac:dyDescent="0.3">
      <c r="A16" s="103" t="s">
        <v>433</v>
      </c>
      <c r="B16" s="104"/>
      <c r="C16" s="6">
        <f t="shared" ref="C16:H16" si="2">SUM(C10:C15)</f>
        <v>171</v>
      </c>
      <c r="D16" s="7">
        <f t="shared" si="2"/>
        <v>21486</v>
      </c>
      <c r="E16" s="6">
        <f t="shared" si="2"/>
        <v>8</v>
      </c>
      <c r="F16" s="7">
        <f t="shared" si="2"/>
        <v>745</v>
      </c>
      <c r="G16" s="8">
        <f t="shared" si="2"/>
        <v>17</v>
      </c>
      <c r="H16" s="7">
        <f t="shared" si="2"/>
        <v>2465</v>
      </c>
      <c r="I16" s="94">
        <f t="shared" ref="I16:J16" si="3">SUM(I10:I15)</f>
        <v>196</v>
      </c>
      <c r="J16" s="95">
        <f t="shared" si="3"/>
        <v>24696</v>
      </c>
    </row>
    <row r="17" spans="1:8" ht="15.75" thickTop="1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</sheetData>
  <mergeCells count="14">
    <mergeCell ref="A1:J1"/>
    <mergeCell ref="A3:J3"/>
    <mergeCell ref="I8:J8"/>
    <mergeCell ref="A16:B16"/>
    <mergeCell ref="C8:D8"/>
    <mergeCell ref="E8:F8"/>
    <mergeCell ref="G8:H8"/>
    <mergeCell ref="A8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54C9-65A3-4534-9C74-8CC9459D718A}">
  <sheetPr>
    <pageSetUpPr fitToPage="1"/>
  </sheetPr>
  <dimension ref="A1:P174"/>
  <sheetViews>
    <sheetView topLeftCell="A46" zoomScale="80" zoomScaleNormal="80" workbookViewId="0">
      <selection activeCell="R16" sqref="R16"/>
    </sheetView>
  </sheetViews>
  <sheetFormatPr defaultRowHeight="15" x14ac:dyDescent="0.25"/>
  <cols>
    <col min="1" max="1" width="6.5703125" customWidth="1"/>
    <col min="2" max="2" width="39.140625" customWidth="1"/>
    <col min="3" max="3" width="15.5703125" customWidth="1"/>
    <col min="4" max="5" width="12.140625" customWidth="1"/>
    <col min="6" max="6" width="11.7109375" customWidth="1"/>
    <col min="7" max="7" width="20.5703125" customWidth="1"/>
    <col min="8" max="8" width="12.140625" customWidth="1"/>
    <col min="9" max="9" width="9.28515625" customWidth="1"/>
    <col min="10" max="10" width="9.28515625" bestFit="1" customWidth="1"/>
    <col min="11" max="11" width="9.28515625" customWidth="1"/>
    <col min="12" max="12" width="12.28515625" customWidth="1"/>
    <col min="13" max="13" width="11.85546875" customWidth="1"/>
    <col min="14" max="14" width="9.5703125" customWidth="1"/>
    <col min="15" max="15" width="10.85546875" customWidth="1"/>
    <col min="16" max="16" width="27.85546875" customWidth="1"/>
  </cols>
  <sheetData>
    <row r="1" spans="1:16" ht="35.450000000000003" customHeight="1" x14ac:dyDescent="0.25">
      <c r="A1" s="119" t="s">
        <v>479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</row>
    <row r="2" spans="1:16" ht="51" x14ac:dyDescent="0.25">
      <c r="A2" s="9" t="s">
        <v>0</v>
      </c>
      <c r="B2" s="10" t="s">
        <v>1</v>
      </c>
      <c r="C2" s="10" t="s">
        <v>432</v>
      </c>
      <c r="D2" s="10" t="s">
        <v>355</v>
      </c>
      <c r="E2" s="10" t="s">
        <v>351</v>
      </c>
      <c r="F2" s="10" t="s">
        <v>2</v>
      </c>
      <c r="G2" s="10" t="s">
        <v>3</v>
      </c>
      <c r="H2" s="10" t="s">
        <v>4</v>
      </c>
      <c r="I2" s="10" t="s">
        <v>283</v>
      </c>
      <c r="J2" s="10" t="s">
        <v>285</v>
      </c>
      <c r="K2" s="10" t="s">
        <v>284</v>
      </c>
      <c r="L2" s="10" t="s">
        <v>354</v>
      </c>
      <c r="M2" s="10" t="s">
        <v>5</v>
      </c>
      <c r="N2" s="10" t="s">
        <v>298</v>
      </c>
      <c r="O2" s="10" t="s">
        <v>277</v>
      </c>
      <c r="P2" s="11" t="s">
        <v>299</v>
      </c>
    </row>
    <row r="3" spans="1:16" ht="15" customHeight="1" x14ac:dyDescent="0.25">
      <c r="A3" s="12">
        <v>1</v>
      </c>
      <c r="B3" s="14" t="s">
        <v>289</v>
      </c>
      <c r="C3" s="39" t="s">
        <v>356</v>
      </c>
      <c r="D3" s="57">
        <v>39484</v>
      </c>
      <c r="E3" s="15">
        <v>56</v>
      </c>
      <c r="F3" s="14" t="s">
        <v>6</v>
      </c>
      <c r="G3" s="16" t="s">
        <v>7</v>
      </c>
      <c r="H3" s="17">
        <v>2008</v>
      </c>
      <c r="I3" s="18">
        <v>44</v>
      </c>
      <c r="J3" s="18">
        <v>124</v>
      </c>
      <c r="K3" s="17">
        <v>168</v>
      </c>
      <c r="L3" s="17">
        <f>Tabela23[[#This Row],[Ilość miejsc razem]]</f>
        <v>168</v>
      </c>
      <c r="M3" s="19">
        <v>45658</v>
      </c>
      <c r="N3" s="20">
        <v>46022</v>
      </c>
      <c r="O3" s="21">
        <v>9186</v>
      </c>
      <c r="P3" s="13"/>
    </row>
    <row r="4" spans="1:16" ht="15" customHeight="1" x14ac:dyDescent="0.25">
      <c r="A4" s="12">
        <v>2</v>
      </c>
      <c r="B4" s="14" t="s">
        <v>289</v>
      </c>
      <c r="C4" s="39" t="s">
        <v>356</v>
      </c>
      <c r="D4" s="57">
        <v>39484</v>
      </c>
      <c r="E4" s="15">
        <v>57</v>
      </c>
      <c r="F4" s="14" t="s">
        <v>8</v>
      </c>
      <c r="G4" s="16" t="s">
        <v>9</v>
      </c>
      <c r="H4" s="17">
        <v>2008</v>
      </c>
      <c r="I4" s="18">
        <v>44</v>
      </c>
      <c r="J4" s="18">
        <v>124</v>
      </c>
      <c r="K4" s="17">
        <v>168</v>
      </c>
      <c r="L4" s="17">
        <f>Tabela23[[#This Row],[Ilość miejsc razem]]</f>
        <v>168</v>
      </c>
      <c r="M4" s="19">
        <v>45658</v>
      </c>
      <c r="N4" s="20">
        <v>46022</v>
      </c>
      <c r="O4" s="21">
        <v>9186</v>
      </c>
      <c r="P4" s="13"/>
    </row>
    <row r="5" spans="1:16" ht="15" customHeight="1" x14ac:dyDescent="0.25">
      <c r="A5" s="12">
        <v>3</v>
      </c>
      <c r="B5" s="14" t="s">
        <v>289</v>
      </c>
      <c r="C5" s="39" t="s">
        <v>356</v>
      </c>
      <c r="D5" s="57">
        <v>39484</v>
      </c>
      <c r="E5" s="15">
        <v>58</v>
      </c>
      <c r="F5" s="14" t="s">
        <v>10</v>
      </c>
      <c r="G5" s="16" t="s">
        <v>11</v>
      </c>
      <c r="H5" s="17">
        <v>2008</v>
      </c>
      <c r="I5" s="18">
        <v>44</v>
      </c>
      <c r="J5" s="18">
        <v>124</v>
      </c>
      <c r="K5" s="17">
        <v>168</v>
      </c>
      <c r="L5" s="17">
        <f>Tabela23[[#This Row],[Ilość miejsc razem]]</f>
        <v>168</v>
      </c>
      <c r="M5" s="19">
        <v>45658</v>
      </c>
      <c r="N5" s="20">
        <v>46022</v>
      </c>
      <c r="O5" s="21">
        <v>9186</v>
      </c>
      <c r="P5" s="13"/>
    </row>
    <row r="6" spans="1:16" ht="15" customHeight="1" x14ac:dyDescent="0.25">
      <c r="A6" s="12">
        <v>4</v>
      </c>
      <c r="B6" s="14" t="s">
        <v>289</v>
      </c>
      <c r="C6" s="39" t="s">
        <v>356</v>
      </c>
      <c r="D6" s="57">
        <v>39484</v>
      </c>
      <c r="E6" s="15">
        <v>59</v>
      </c>
      <c r="F6" s="14" t="s">
        <v>12</v>
      </c>
      <c r="G6" s="16" t="s">
        <v>13</v>
      </c>
      <c r="H6" s="17">
        <v>2008</v>
      </c>
      <c r="I6" s="18">
        <v>44</v>
      </c>
      <c r="J6" s="18">
        <v>124</v>
      </c>
      <c r="K6" s="17">
        <v>168</v>
      </c>
      <c r="L6" s="17">
        <f>Tabela23[[#This Row],[Ilość miejsc razem]]</f>
        <v>168</v>
      </c>
      <c r="M6" s="19">
        <v>45658</v>
      </c>
      <c r="N6" s="20">
        <v>46022</v>
      </c>
      <c r="O6" s="21">
        <v>9186</v>
      </c>
      <c r="P6" s="13"/>
    </row>
    <row r="7" spans="1:16" ht="15" customHeight="1" x14ac:dyDescent="0.25">
      <c r="A7" s="12">
        <v>5</v>
      </c>
      <c r="B7" s="14" t="s">
        <v>289</v>
      </c>
      <c r="C7" s="39" t="s">
        <v>356</v>
      </c>
      <c r="D7" s="57">
        <v>39555</v>
      </c>
      <c r="E7" s="15">
        <v>60</v>
      </c>
      <c r="F7" s="14" t="s">
        <v>14</v>
      </c>
      <c r="G7" s="16" t="s">
        <v>15</v>
      </c>
      <c r="H7" s="17">
        <v>2008</v>
      </c>
      <c r="I7" s="18">
        <v>44</v>
      </c>
      <c r="J7" s="18">
        <v>124</v>
      </c>
      <c r="K7" s="17">
        <v>168</v>
      </c>
      <c r="L7" s="17">
        <f>Tabela23[[#This Row],[Ilość miejsc razem]]</f>
        <v>168</v>
      </c>
      <c r="M7" s="19">
        <v>45658</v>
      </c>
      <c r="N7" s="20">
        <v>46022</v>
      </c>
      <c r="O7" s="21">
        <v>9186</v>
      </c>
      <c r="P7" s="13"/>
    </row>
    <row r="8" spans="1:16" ht="15" customHeight="1" x14ac:dyDescent="0.25">
      <c r="A8" s="12">
        <v>6</v>
      </c>
      <c r="B8" s="14" t="s">
        <v>289</v>
      </c>
      <c r="C8" s="39" t="s">
        <v>356</v>
      </c>
      <c r="D8" s="57">
        <v>39555</v>
      </c>
      <c r="E8" s="15">
        <v>61</v>
      </c>
      <c r="F8" s="14" t="s">
        <v>16</v>
      </c>
      <c r="G8" s="16" t="s">
        <v>17</v>
      </c>
      <c r="H8" s="17">
        <v>2008</v>
      </c>
      <c r="I8" s="18">
        <v>44</v>
      </c>
      <c r="J8" s="18">
        <v>124</v>
      </c>
      <c r="K8" s="17">
        <v>168</v>
      </c>
      <c r="L8" s="17">
        <f>Tabela23[[#This Row],[Ilość miejsc razem]]</f>
        <v>168</v>
      </c>
      <c r="M8" s="19">
        <v>45658</v>
      </c>
      <c r="N8" s="20">
        <v>46022</v>
      </c>
      <c r="O8" s="21">
        <v>9186</v>
      </c>
      <c r="P8" s="13"/>
    </row>
    <row r="9" spans="1:16" ht="15" customHeight="1" x14ac:dyDescent="0.25">
      <c r="A9" s="12">
        <v>7</v>
      </c>
      <c r="B9" s="14" t="s">
        <v>289</v>
      </c>
      <c r="C9" s="39" t="s">
        <v>356</v>
      </c>
      <c r="D9" s="57">
        <v>39555</v>
      </c>
      <c r="E9" s="15">
        <v>62</v>
      </c>
      <c r="F9" s="14" t="s">
        <v>18</v>
      </c>
      <c r="G9" s="16" t="s">
        <v>19</v>
      </c>
      <c r="H9" s="17">
        <v>2008</v>
      </c>
      <c r="I9" s="18">
        <v>44</v>
      </c>
      <c r="J9" s="18">
        <v>124</v>
      </c>
      <c r="K9" s="17">
        <v>168</v>
      </c>
      <c r="L9" s="17">
        <f>Tabela23[[#This Row],[Ilość miejsc razem]]</f>
        <v>168</v>
      </c>
      <c r="M9" s="19">
        <v>45658</v>
      </c>
      <c r="N9" s="20">
        <v>46022</v>
      </c>
      <c r="O9" s="21">
        <v>9186</v>
      </c>
      <c r="P9" s="13"/>
    </row>
    <row r="10" spans="1:16" ht="15" customHeight="1" x14ac:dyDescent="0.25">
      <c r="A10" s="12">
        <v>8</v>
      </c>
      <c r="B10" s="14" t="s">
        <v>290</v>
      </c>
      <c r="C10" s="39" t="s">
        <v>356</v>
      </c>
      <c r="D10" s="57">
        <v>39783</v>
      </c>
      <c r="E10" s="15">
        <v>63</v>
      </c>
      <c r="F10" s="14" t="s">
        <v>20</v>
      </c>
      <c r="G10" s="22" t="s">
        <v>21</v>
      </c>
      <c r="H10" s="17">
        <v>2008</v>
      </c>
      <c r="I10" s="18">
        <v>29</v>
      </c>
      <c r="J10" s="18">
        <v>67</v>
      </c>
      <c r="K10" s="17">
        <v>96</v>
      </c>
      <c r="L10" s="17">
        <f>Tabela23[[#This Row],[Ilość miejsc razem]]</f>
        <v>96</v>
      </c>
      <c r="M10" s="19">
        <v>45658</v>
      </c>
      <c r="N10" s="20">
        <v>46022</v>
      </c>
      <c r="O10" s="21">
        <v>9186</v>
      </c>
      <c r="P10" s="13"/>
    </row>
    <row r="11" spans="1:16" ht="15" customHeight="1" x14ac:dyDescent="0.25">
      <c r="A11" s="12">
        <v>9</v>
      </c>
      <c r="B11" s="14" t="s">
        <v>291</v>
      </c>
      <c r="C11" s="39" t="s">
        <v>356</v>
      </c>
      <c r="D11" s="57">
        <v>39783</v>
      </c>
      <c r="E11" s="15">
        <v>64</v>
      </c>
      <c r="F11" s="14" t="s">
        <v>22</v>
      </c>
      <c r="G11" s="22" t="s">
        <v>23</v>
      </c>
      <c r="H11" s="17">
        <v>2008</v>
      </c>
      <c r="I11" s="18">
        <v>29</v>
      </c>
      <c r="J11" s="18">
        <v>67</v>
      </c>
      <c r="K11" s="17">
        <v>96</v>
      </c>
      <c r="L11" s="17">
        <f>Tabela23[[#This Row],[Ilość miejsc razem]]</f>
        <v>96</v>
      </c>
      <c r="M11" s="19">
        <v>45658</v>
      </c>
      <c r="N11" s="20">
        <v>46022</v>
      </c>
      <c r="O11" s="21">
        <v>9186</v>
      </c>
      <c r="P11" s="13"/>
    </row>
    <row r="12" spans="1:16" ht="15" customHeight="1" x14ac:dyDescent="0.25">
      <c r="A12" s="12">
        <v>10</v>
      </c>
      <c r="B12" s="14" t="s">
        <v>290</v>
      </c>
      <c r="C12" s="39" t="s">
        <v>356</v>
      </c>
      <c r="D12" s="57">
        <v>39783</v>
      </c>
      <c r="E12" s="15">
        <v>67</v>
      </c>
      <c r="F12" s="14" t="s">
        <v>24</v>
      </c>
      <c r="G12" s="22" t="s">
        <v>25</v>
      </c>
      <c r="H12" s="17">
        <v>2008</v>
      </c>
      <c r="I12" s="18">
        <v>29</v>
      </c>
      <c r="J12" s="18">
        <v>67</v>
      </c>
      <c r="K12" s="17">
        <v>96</v>
      </c>
      <c r="L12" s="17">
        <f>Tabela23[[#This Row],[Ilość miejsc razem]]</f>
        <v>96</v>
      </c>
      <c r="M12" s="19">
        <v>45658</v>
      </c>
      <c r="N12" s="20">
        <v>46022</v>
      </c>
      <c r="O12" s="21">
        <v>9186</v>
      </c>
      <c r="P12" s="13"/>
    </row>
    <row r="13" spans="1:16" ht="15" customHeight="1" x14ac:dyDescent="0.25">
      <c r="A13" s="12">
        <v>11</v>
      </c>
      <c r="B13" s="14" t="s">
        <v>290</v>
      </c>
      <c r="C13" s="39" t="s">
        <v>356</v>
      </c>
      <c r="D13" s="57">
        <v>39783</v>
      </c>
      <c r="E13" s="15">
        <v>68</v>
      </c>
      <c r="F13" s="14" t="s">
        <v>26</v>
      </c>
      <c r="G13" s="22" t="s">
        <v>27</v>
      </c>
      <c r="H13" s="17">
        <v>2008</v>
      </c>
      <c r="I13" s="18">
        <v>29</v>
      </c>
      <c r="J13" s="18">
        <v>67</v>
      </c>
      <c r="K13" s="17">
        <v>96</v>
      </c>
      <c r="L13" s="17">
        <f>Tabela23[[#This Row],[Ilość miejsc razem]]</f>
        <v>96</v>
      </c>
      <c r="M13" s="19">
        <v>45658</v>
      </c>
      <c r="N13" s="20">
        <v>46022</v>
      </c>
      <c r="O13" s="21">
        <v>9186</v>
      </c>
      <c r="P13" s="13"/>
    </row>
    <row r="14" spans="1:16" ht="15" customHeight="1" x14ac:dyDescent="0.25">
      <c r="A14" s="12">
        <v>12</v>
      </c>
      <c r="B14" s="14" t="s">
        <v>291</v>
      </c>
      <c r="C14" s="39" t="s">
        <v>356</v>
      </c>
      <c r="D14" s="57">
        <v>39783</v>
      </c>
      <c r="E14" s="15">
        <v>69</v>
      </c>
      <c r="F14" s="14" t="s">
        <v>28</v>
      </c>
      <c r="G14" s="22" t="s">
        <v>29</v>
      </c>
      <c r="H14" s="17">
        <v>2008</v>
      </c>
      <c r="I14" s="18">
        <v>29</v>
      </c>
      <c r="J14" s="18">
        <v>67</v>
      </c>
      <c r="K14" s="17">
        <v>96</v>
      </c>
      <c r="L14" s="17">
        <f>Tabela23[[#This Row],[Ilość miejsc razem]]</f>
        <v>96</v>
      </c>
      <c r="M14" s="19">
        <v>45658</v>
      </c>
      <c r="N14" s="20">
        <v>46022</v>
      </c>
      <c r="O14" s="21">
        <v>9186</v>
      </c>
      <c r="P14" s="13"/>
    </row>
    <row r="15" spans="1:16" ht="15" customHeight="1" x14ac:dyDescent="0.25">
      <c r="A15" s="12">
        <v>13</v>
      </c>
      <c r="B15" s="14" t="s">
        <v>290</v>
      </c>
      <c r="C15" s="39" t="s">
        <v>356</v>
      </c>
      <c r="D15" s="57">
        <v>39783</v>
      </c>
      <c r="E15" s="15">
        <v>70</v>
      </c>
      <c r="F15" s="14" t="s">
        <v>30</v>
      </c>
      <c r="G15" s="22" t="s">
        <v>31</v>
      </c>
      <c r="H15" s="17">
        <v>2008</v>
      </c>
      <c r="I15" s="18">
        <v>29</v>
      </c>
      <c r="J15" s="18">
        <v>67</v>
      </c>
      <c r="K15" s="17">
        <v>96</v>
      </c>
      <c r="L15" s="17">
        <f>Tabela23[[#This Row],[Ilość miejsc razem]]</f>
        <v>96</v>
      </c>
      <c r="M15" s="19">
        <v>45658</v>
      </c>
      <c r="N15" s="20">
        <v>46022</v>
      </c>
      <c r="O15" s="21">
        <v>9186</v>
      </c>
      <c r="P15" s="13"/>
    </row>
    <row r="16" spans="1:16" ht="15" customHeight="1" x14ac:dyDescent="0.25">
      <c r="A16" s="12">
        <v>14</v>
      </c>
      <c r="B16" s="14" t="s">
        <v>290</v>
      </c>
      <c r="C16" s="39" t="s">
        <v>356</v>
      </c>
      <c r="D16" s="57">
        <v>39783</v>
      </c>
      <c r="E16" s="15">
        <v>71</v>
      </c>
      <c r="F16" s="14" t="s">
        <v>32</v>
      </c>
      <c r="G16" s="22" t="s">
        <v>33</v>
      </c>
      <c r="H16" s="17">
        <v>2008</v>
      </c>
      <c r="I16" s="18">
        <v>29</v>
      </c>
      <c r="J16" s="18">
        <v>67</v>
      </c>
      <c r="K16" s="17">
        <v>96</v>
      </c>
      <c r="L16" s="17">
        <f>Tabela23[[#This Row],[Ilość miejsc razem]]</f>
        <v>96</v>
      </c>
      <c r="M16" s="19">
        <v>45658</v>
      </c>
      <c r="N16" s="20">
        <v>46022</v>
      </c>
      <c r="O16" s="21">
        <v>9186</v>
      </c>
      <c r="P16" s="13"/>
    </row>
    <row r="17" spans="1:16" ht="15" customHeight="1" x14ac:dyDescent="0.25">
      <c r="A17" s="12">
        <v>15</v>
      </c>
      <c r="B17" s="14" t="s">
        <v>290</v>
      </c>
      <c r="C17" s="39" t="s">
        <v>356</v>
      </c>
      <c r="D17" s="57">
        <v>39783</v>
      </c>
      <c r="E17" s="15">
        <v>72</v>
      </c>
      <c r="F17" s="14" t="s">
        <v>34</v>
      </c>
      <c r="G17" s="22" t="s">
        <v>35</v>
      </c>
      <c r="H17" s="17">
        <v>2008</v>
      </c>
      <c r="I17" s="18">
        <v>29</v>
      </c>
      <c r="J17" s="18">
        <v>67</v>
      </c>
      <c r="K17" s="17">
        <v>96</v>
      </c>
      <c r="L17" s="17">
        <f>Tabela23[[#This Row],[Ilość miejsc razem]]</f>
        <v>96</v>
      </c>
      <c r="M17" s="19">
        <v>45658</v>
      </c>
      <c r="N17" s="20">
        <v>46022</v>
      </c>
      <c r="O17" s="21">
        <v>9186</v>
      </c>
      <c r="P17" s="13"/>
    </row>
    <row r="18" spans="1:16" ht="15" customHeight="1" x14ac:dyDescent="0.25">
      <c r="A18" s="12">
        <v>16</v>
      </c>
      <c r="B18" s="14" t="s">
        <v>290</v>
      </c>
      <c r="C18" s="39" t="s">
        <v>356</v>
      </c>
      <c r="D18" s="57">
        <v>39783</v>
      </c>
      <c r="E18" s="15">
        <v>73</v>
      </c>
      <c r="F18" s="14" t="s">
        <v>36</v>
      </c>
      <c r="G18" s="22" t="s">
        <v>37</v>
      </c>
      <c r="H18" s="17">
        <v>2008</v>
      </c>
      <c r="I18" s="18">
        <v>29</v>
      </c>
      <c r="J18" s="18">
        <v>67</v>
      </c>
      <c r="K18" s="17">
        <v>96</v>
      </c>
      <c r="L18" s="17">
        <f>Tabela23[[#This Row],[Ilość miejsc razem]]</f>
        <v>96</v>
      </c>
      <c r="M18" s="19">
        <v>45658</v>
      </c>
      <c r="N18" s="20">
        <v>46022</v>
      </c>
      <c r="O18" s="21">
        <v>9186</v>
      </c>
      <c r="P18" s="13"/>
    </row>
    <row r="19" spans="1:16" ht="15" customHeight="1" x14ac:dyDescent="0.25">
      <c r="A19" s="12">
        <v>17</v>
      </c>
      <c r="B19" s="14" t="s">
        <v>290</v>
      </c>
      <c r="C19" s="39" t="s">
        <v>356</v>
      </c>
      <c r="D19" s="57">
        <v>39783</v>
      </c>
      <c r="E19" s="15">
        <v>74</v>
      </c>
      <c r="F19" s="14" t="s">
        <v>38</v>
      </c>
      <c r="G19" s="22" t="s">
        <v>39</v>
      </c>
      <c r="H19" s="17">
        <v>2008</v>
      </c>
      <c r="I19" s="18">
        <v>29</v>
      </c>
      <c r="J19" s="18">
        <v>67</v>
      </c>
      <c r="K19" s="17">
        <v>96</v>
      </c>
      <c r="L19" s="17">
        <f>Tabela23[[#This Row],[Ilość miejsc razem]]</f>
        <v>96</v>
      </c>
      <c r="M19" s="19">
        <v>45658</v>
      </c>
      <c r="N19" s="20">
        <v>46022</v>
      </c>
      <c r="O19" s="21">
        <v>9186</v>
      </c>
      <c r="P19" s="13"/>
    </row>
    <row r="20" spans="1:16" ht="15" customHeight="1" x14ac:dyDescent="0.25">
      <c r="A20" s="12">
        <v>18</v>
      </c>
      <c r="B20" s="14" t="s">
        <v>290</v>
      </c>
      <c r="C20" s="39" t="s">
        <v>356</v>
      </c>
      <c r="D20" s="57">
        <v>39783</v>
      </c>
      <c r="E20" s="15">
        <v>76</v>
      </c>
      <c r="F20" s="14" t="s">
        <v>40</v>
      </c>
      <c r="G20" s="22" t="s">
        <v>41</v>
      </c>
      <c r="H20" s="17">
        <v>2008</v>
      </c>
      <c r="I20" s="18">
        <v>29</v>
      </c>
      <c r="J20" s="18">
        <v>67</v>
      </c>
      <c r="K20" s="17">
        <v>96</v>
      </c>
      <c r="L20" s="17">
        <f>Tabela23[[#This Row],[Ilość miejsc razem]]</f>
        <v>96</v>
      </c>
      <c r="M20" s="19">
        <v>45658</v>
      </c>
      <c r="N20" s="20">
        <v>46022</v>
      </c>
      <c r="O20" s="21">
        <v>9186</v>
      </c>
      <c r="P20" s="13"/>
    </row>
    <row r="21" spans="1:16" ht="15" customHeight="1" x14ac:dyDescent="0.25">
      <c r="A21" s="12">
        <v>19</v>
      </c>
      <c r="B21" s="14" t="s">
        <v>290</v>
      </c>
      <c r="C21" s="39" t="s">
        <v>356</v>
      </c>
      <c r="D21" s="57">
        <v>39783</v>
      </c>
      <c r="E21" s="15">
        <v>77</v>
      </c>
      <c r="F21" s="14" t="s">
        <v>42</v>
      </c>
      <c r="G21" s="22" t="s">
        <v>43</v>
      </c>
      <c r="H21" s="17">
        <v>2008</v>
      </c>
      <c r="I21" s="18">
        <v>29</v>
      </c>
      <c r="J21" s="18">
        <v>67</v>
      </c>
      <c r="K21" s="17">
        <v>96</v>
      </c>
      <c r="L21" s="17">
        <f>Tabela23[[#This Row],[Ilość miejsc razem]]</f>
        <v>96</v>
      </c>
      <c r="M21" s="19">
        <v>45658</v>
      </c>
      <c r="N21" s="20">
        <v>46022</v>
      </c>
      <c r="O21" s="21">
        <v>9186</v>
      </c>
      <c r="P21" s="13"/>
    </row>
    <row r="22" spans="1:16" x14ac:dyDescent="0.25">
      <c r="A22" s="12">
        <v>20</v>
      </c>
      <c r="B22" s="14" t="s">
        <v>290</v>
      </c>
      <c r="C22" s="39" t="s">
        <v>356</v>
      </c>
      <c r="D22" s="57">
        <v>39783</v>
      </c>
      <c r="E22" s="15">
        <v>78</v>
      </c>
      <c r="F22" s="14" t="s">
        <v>44</v>
      </c>
      <c r="G22" s="22" t="s">
        <v>45</v>
      </c>
      <c r="H22" s="17">
        <v>2008</v>
      </c>
      <c r="I22" s="18">
        <v>29</v>
      </c>
      <c r="J22" s="18">
        <v>67</v>
      </c>
      <c r="K22" s="17">
        <v>96</v>
      </c>
      <c r="L22" s="17">
        <f>Tabela23[[#This Row],[Ilość miejsc razem]]</f>
        <v>96</v>
      </c>
      <c r="M22" s="19">
        <v>45658</v>
      </c>
      <c r="N22" s="20">
        <v>46022</v>
      </c>
      <c r="O22" s="21">
        <v>9186</v>
      </c>
      <c r="P22" s="13"/>
    </row>
    <row r="23" spans="1:16" x14ac:dyDescent="0.25">
      <c r="A23" s="12">
        <v>21</v>
      </c>
      <c r="B23" s="14" t="s">
        <v>289</v>
      </c>
      <c r="C23" s="39" t="s">
        <v>356</v>
      </c>
      <c r="D23" s="57">
        <v>40485</v>
      </c>
      <c r="E23" s="15">
        <v>80</v>
      </c>
      <c r="F23" s="14" t="s">
        <v>46</v>
      </c>
      <c r="G23" s="23" t="s">
        <v>47</v>
      </c>
      <c r="H23" s="17">
        <v>2010</v>
      </c>
      <c r="I23" s="18">
        <v>45</v>
      </c>
      <c r="J23" s="18">
        <v>125</v>
      </c>
      <c r="K23" s="17">
        <v>170</v>
      </c>
      <c r="L23" s="17">
        <f>Tabela23[[#This Row],[Ilość miejsc razem]]</f>
        <v>170</v>
      </c>
      <c r="M23" s="19">
        <v>45658</v>
      </c>
      <c r="N23" s="20">
        <v>46022</v>
      </c>
      <c r="O23" s="21">
        <v>9186</v>
      </c>
      <c r="P23" s="13"/>
    </row>
    <row r="24" spans="1:16" x14ac:dyDescent="0.25">
      <c r="A24" s="12">
        <v>22</v>
      </c>
      <c r="B24" s="14" t="s">
        <v>289</v>
      </c>
      <c r="C24" s="39" t="s">
        <v>356</v>
      </c>
      <c r="D24" s="57">
        <v>40485</v>
      </c>
      <c r="E24" s="15">
        <v>81</v>
      </c>
      <c r="F24" s="14" t="s">
        <v>48</v>
      </c>
      <c r="G24" s="23" t="s">
        <v>49</v>
      </c>
      <c r="H24" s="17">
        <v>2010</v>
      </c>
      <c r="I24" s="18">
        <v>45</v>
      </c>
      <c r="J24" s="18">
        <v>125</v>
      </c>
      <c r="K24" s="17">
        <v>170</v>
      </c>
      <c r="L24" s="17">
        <f>Tabela23[[#This Row],[Ilość miejsc razem]]</f>
        <v>170</v>
      </c>
      <c r="M24" s="19">
        <v>45658</v>
      </c>
      <c r="N24" s="20">
        <v>46022</v>
      </c>
      <c r="O24" s="21">
        <v>9186</v>
      </c>
      <c r="P24" s="13"/>
    </row>
    <row r="25" spans="1:16" x14ac:dyDescent="0.25">
      <c r="A25" s="12">
        <v>23</v>
      </c>
      <c r="B25" s="14" t="s">
        <v>289</v>
      </c>
      <c r="C25" s="39" t="s">
        <v>356</v>
      </c>
      <c r="D25" s="57">
        <v>40485</v>
      </c>
      <c r="E25" s="15">
        <v>82</v>
      </c>
      <c r="F25" s="14" t="s">
        <v>50</v>
      </c>
      <c r="G25" s="24" t="s">
        <v>51</v>
      </c>
      <c r="H25" s="17">
        <v>2010</v>
      </c>
      <c r="I25" s="18">
        <v>45</v>
      </c>
      <c r="J25" s="18">
        <v>125</v>
      </c>
      <c r="K25" s="17">
        <v>170</v>
      </c>
      <c r="L25" s="17">
        <f>Tabela23[[#This Row],[Ilość miejsc razem]]</f>
        <v>170</v>
      </c>
      <c r="M25" s="19">
        <v>45658</v>
      </c>
      <c r="N25" s="20">
        <v>46022</v>
      </c>
      <c r="O25" s="21">
        <v>9186</v>
      </c>
      <c r="P25" s="13"/>
    </row>
    <row r="26" spans="1:16" x14ac:dyDescent="0.25">
      <c r="A26" s="12">
        <v>24</v>
      </c>
      <c r="B26" s="14" t="s">
        <v>289</v>
      </c>
      <c r="C26" s="39" t="s">
        <v>356</v>
      </c>
      <c r="D26" s="57">
        <v>40485</v>
      </c>
      <c r="E26" s="15">
        <v>83</v>
      </c>
      <c r="F26" s="14" t="s">
        <v>52</v>
      </c>
      <c r="G26" s="24" t="s">
        <v>53</v>
      </c>
      <c r="H26" s="17">
        <v>2010</v>
      </c>
      <c r="I26" s="18">
        <v>45</v>
      </c>
      <c r="J26" s="18">
        <v>125</v>
      </c>
      <c r="K26" s="17">
        <v>170</v>
      </c>
      <c r="L26" s="17">
        <f>Tabela23[[#This Row],[Ilość miejsc razem]]</f>
        <v>170</v>
      </c>
      <c r="M26" s="19">
        <v>45658</v>
      </c>
      <c r="N26" s="20">
        <v>46022</v>
      </c>
      <c r="O26" s="21">
        <v>9186</v>
      </c>
      <c r="P26" s="13"/>
    </row>
    <row r="27" spans="1:16" x14ac:dyDescent="0.25">
      <c r="A27" s="12">
        <v>25</v>
      </c>
      <c r="B27" s="14" t="s">
        <v>289</v>
      </c>
      <c r="C27" s="39" t="s">
        <v>356</v>
      </c>
      <c r="D27" s="57">
        <v>40485</v>
      </c>
      <c r="E27" s="15">
        <v>84</v>
      </c>
      <c r="F27" s="14" t="s">
        <v>54</v>
      </c>
      <c r="G27" s="24" t="s">
        <v>55</v>
      </c>
      <c r="H27" s="17">
        <v>2010</v>
      </c>
      <c r="I27" s="18">
        <v>45</v>
      </c>
      <c r="J27" s="18">
        <v>125</v>
      </c>
      <c r="K27" s="17">
        <v>170</v>
      </c>
      <c r="L27" s="17">
        <f>Tabela23[[#This Row],[Ilość miejsc razem]]</f>
        <v>170</v>
      </c>
      <c r="M27" s="19">
        <v>45658</v>
      </c>
      <c r="N27" s="20">
        <v>46022</v>
      </c>
      <c r="O27" s="21">
        <v>9186</v>
      </c>
      <c r="P27" s="13"/>
    </row>
    <row r="28" spans="1:16" x14ac:dyDescent="0.25">
      <c r="A28" s="12">
        <v>26</v>
      </c>
      <c r="B28" s="14" t="s">
        <v>289</v>
      </c>
      <c r="C28" s="39" t="s">
        <v>356</v>
      </c>
      <c r="D28" s="57">
        <v>40485</v>
      </c>
      <c r="E28" s="15">
        <v>85</v>
      </c>
      <c r="F28" s="14" t="s">
        <v>56</v>
      </c>
      <c r="G28" s="24" t="s">
        <v>57</v>
      </c>
      <c r="H28" s="17">
        <v>2010</v>
      </c>
      <c r="I28" s="18">
        <v>45</v>
      </c>
      <c r="J28" s="18">
        <v>125</v>
      </c>
      <c r="K28" s="17">
        <v>170</v>
      </c>
      <c r="L28" s="17">
        <f>Tabela23[[#This Row],[Ilość miejsc razem]]</f>
        <v>170</v>
      </c>
      <c r="M28" s="19">
        <v>45658</v>
      </c>
      <c r="N28" s="20">
        <v>46022</v>
      </c>
      <c r="O28" s="21">
        <v>9186</v>
      </c>
      <c r="P28" s="13"/>
    </row>
    <row r="29" spans="1:16" x14ac:dyDescent="0.25">
      <c r="A29" s="12">
        <v>27</v>
      </c>
      <c r="B29" s="14" t="s">
        <v>289</v>
      </c>
      <c r="C29" s="39" t="s">
        <v>356</v>
      </c>
      <c r="D29" s="57">
        <v>40485</v>
      </c>
      <c r="E29" s="15">
        <v>86</v>
      </c>
      <c r="F29" s="14" t="s">
        <v>58</v>
      </c>
      <c r="G29" s="24" t="s">
        <v>59</v>
      </c>
      <c r="H29" s="17">
        <v>2010</v>
      </c>
      <c r="I29" s="18">
        <v>45</v>
      </c>
      <c r="J29" s="18">
        <v>125</v>
      </c>
      <c r="K29" s="17">
        <v>170</v>
      </c>
      <c r="L29" s="17">
        <f>Tabela23[[#This Row],[Ilość miejsc razem]]</f>
        <v>170</v>
      </c>
      <c r="M29" s="19">
        <v>45658</v>
      </c>
      <c r="N29" s="20">
        <v>46022</v>
      </c>
      <c r="O29" s="21">
        <v>9186</v>
      </c>
      <c r="P29" s="13"/>
    </row>
    <row r="30" spans="1:16" x14ac:dyDescent="0.25">
      <c r="A30" s="12">
        <v>28</v>
      </c>
      <c r="B30" s="14" t="s">
        <v>289</v>
      </c>
      <c r="C30" s="39" t="s">
        <v>356</v>
      </c>
      <c r="D30" s="57">
        <v>40485</v>
      </c>
      <c r="E30" s="15">
        <v>87</v>
      </c>
      <c r="F30" s="14" t="s">
        <v>60</v>
      </c>
      <c r="G30" s="24" t="s">
        <v>61</v>
      </c>
      <c r="H30" s="17">
        <v>2010</v>
      </c>
      <c r="I30" s="18">
        <v>45</v>
      </c>
      <c r="J30" s="18">
        <v>125</v>
      </c>
      <c r="K30" s="17">
        <v>170</v>
      </c>
      <c r="L30" s="17">
        <f>Tabela23[[#This Row],[Ilość miejsc razem]]</f>
        <v>170</v>
      </c>
      <c r="M30" s="19">
        <v>45658</v>
      </c>
      <c r="N30" s="20">
        <v>46022</v>
      </c>
      <c r="O30" s="21">
        <v>9186</v>
      </c>
      <c r="P30" s="13"/>
    </row>
    <row r="31" spans="1:16" x14ac:dyDescent="0.25">
      <c r="A31" s="12">
        <v>29</v>
      </c>
      <c r="B31" s="14" t="s">
        <v>289</v>
      </c>
      <c r="C31" s="39" t="s">
        <v>356</v>
      </c>
      <c r="D31" s="57">
        <v>40485</v>
      </c>
      <c r="E31" s="15">
        <v>88</v>
      </c>
      <c r="F31" s="14" t="s">
        <v>62</v>
      </c>
      <c r="G31" s="24" t="s">
        <v>63</v>
      </c>
      <c r="H31" s="17">
        <v>2010</v>
      </c>
      <c r="I31" s="18">
        <v>45</v>
      </c>
      <c r="J31" s="18">
        <v>125</v>
      </c>
      <c r="K31" s="17">
        <v>170</v>
      </c>
      <c r="L31" s="17">
        <f>Tabela23[[#This Row],[Ilość miejsc razem]]</f>
        <v>170</v>
      </c>
      <c r="M31" s="19">
        <v>45658</v>
      </c>
      <c r="N31" s="20">
        <v>46022</v>
      </c>
      <c r="O31" s="21">
        <v>9186</v>
      </c>
      <c r="P31" s="13"/>
    </row>
    <row r="32" spans="1:16" ht="15" customHeight="1" x14ac:dyDescent="0.25">
      <c r="A32" s="12">
        <v>30</v>
      </c>
      <c r="B32" s="14" t="s">
        <v>289</v>
      </c>
      <c r="C32" s="39" t="s">
        <v>356</v>
      </c>
      <c r="D32" s="57">
        <v>40485</v>
      </c>
      <c r="E32" s="15">
        <v>89</v>
      </c>
      <c r="F32" s="14" t="s">
        <v>64</v>
      </c>
      <c r="G32" s="24" t="s">
        <v>65</v>
      </c>
      <c r="H32" s="17">
        <v>2010</v>
      </c>
      <c r="I32" s="18">
        <v>45</v>
      </c>
      <c r="J32" s="18">
        <v>125</v>
      </c>
      <c r="K32" s="17">
        <v>170</v>
      </c>
      <c r="L32" s="17">
        <f>Tabela23[[#This Row],[Ilość miejsc razem]]</f>
        <v>170</v>
      </c>
      <c r="M32" s="19">
        <v>45658</v>
      </c>
      <c r="N32" s="20">
        <v>46022</v>
      </c>
      <c r="O32" s="21">
        <v>9186</v>
      </c>
      <c r="P32" s="13"/>
    </row>
    <row r="33" spans="1:16" ht="15" customHeight="1" x14ac:dyDescent="0.25">
      <c r="A33" s="12">
        <v>31</v>
      </c>
      <c r="B33" s="14" t="s">
        <v>289</v>
      </c>
      <c r="C33" s="39" t="s">
        <v>356</v>
      </c>
      <c r="D33" s="57">
        <v>40485</v>
      </c>
      <c r="E33" s="15">
        <v>90</v>
      </c>
      <c r="F33" s="14" t="s">
        <v>66</v>
      </c>
      <c r="G33" s="24" t="s">
        <v>67</v>
      </c>
      <c r="H33" s="17">
        <v>2010</v>
      </c>
      <c r="I33" s="18">
        <v>45</v>
      </c>
      <c r="J33" s="18">
        <v>125</v>
      </c>
      <c r="K33" s="17">
        <v>170</v>
      </c>
      <c r="L33" s="17">
        <f>Tabela23[[#This Row],[Ilość miejsc razem]]</f>
        <v>170</v>
      </c>
      <c r="M33" s="19">
        <v>45658</v>
      </c>
      <c r="N33" s="20">
        <v>46022</v>
      </c>
      <c r="O33" s="21">
        <v>9186</v>
      </c>
      <c r="P33" s="13"/>
    </row>
    <row r="34" spans="1:16" ht="15" customHeight="1" x14ac:dyDescent="0.25">
      <c r="A34" s="12">
        <v>32</v>
      </c>
      <c r="B34" s="14" t="s">
        <v>289</v>
      </c>
      <c r="C34" s="39" t="s">
        <v>356</v>
      </c>
      <c r="D34" s="57">
        <v>40485</v>
      </c>
      <c r="E34" s="15">
        <v>91</v>
      </c>
      <c r="F34" s="14" t="s">
        <v>68</v>
      </c>
      <c r="G34" s="24" t="s">
        <v>69</v>
      </c>
      <c r="H34" s="17">
        <v>2010</v>
      </c>
      <c r="I34" s="18">
        <v>45</v>
      </c>
      <c r="J34" s="18">
        <v>125</v>
      </c>
      <c r="K34" s="17">
        <v>170</v>
      </c>
      <c r="L34" s="17">
        <f>Tabela23[[#This Row],[Ilość miejsc razem]]</f>
        <v>170</v>
      </c>
      <c r="M34" s="19">
        <v>45658</v>
      </c>
      <c r="N34" s="20">
        <v>46022</v>
      </c>
      <c r="O34" s="21">
        <v>9186</v>
      </c>
      <c r="P34" s="13"/>
    </row>
    <row r="35" spans="1:16" ht="15" customHeight="1" x14ac:dyDescent="0.25">
      <c r="A35" s="12">
        <v>33</v>
      </c>
      <c r="B35" s="14" t="s">
        <v>289</v>
      </c>
      <c r="C35" s="39" t="s">
        <v>356</v>
      </c>
      <c r="D35" s="57">
        <v>40485</v>
      </c>
      <c r="E35" s="15">
        <v>92</v>
      </c>
      <c r="F35" s="14" t="s">
        <v>70</v>
      </c>
      <c r="G35" s="24" t="s">
        <v>71</v>
      </c>
      <c r="H35" s="17">
        <v>2010</v>
      </c>
      <c r="I35" s="18">
        <v>45</v>
      </c>
      <c r="J35" s="18">
        <v>125</v>
      </c>
      <c r="K35" s="17">
        <v>170</v>
      </c>
      <c r="L35" s="17">
        <f>Tabela23[[#This Row],[Ilość miejsc razem]]</f>
        <v>170</v>
      </c>
      <c r="M35" s="19">
        <v>45658</v>
      </c>
      <c r="N35" s="20">
        <v>46022</v>
      </c>
      <c r="O35" s="21">
        <v>9186</v>
      </c>
      <c r="P35" s="13"/>
    </row>
    <row r="36" spans="1:16" ht="15" customHeight="1" x14ac:dyDescent="0.25">
      <c r="A36" s="12">
        <v>34</v>
      </c>
      <c r="B36" s="14" t="s">
        <v>289</v>
      </c>
      <c r="C36" s="39" t="s">
        <v>356</v>
      </c>
      <c r="D36" s="57">
        <v>40485</v>
      </c>
      <c r="E36" s="15">
        <v>93</v>
      </c>
      <c r="F36" s="14" t="s">
        <v>72</v>
      </c>
      <c r="G36" s="24" t="s">
        <v>73</v>
      </c>
      <c r="H36" s="17">
        <v>2010</v>
      </c>
      <c r="I36" s="18">
        <v>45</v>
      </c>
      <c r="J36" s="18">
        <v>125</v>
      </c>
      <c r="K36" s="17">
        <v>170</v>
      </c>
      <c r="L36" s="17">
        <f>Tabela23[[#This Row],[Ilość miejsc razem]]</f>
        <v>170</v>
      </c>
      <c r="M36" s="19">
        <v>45658</v>
      </c>
      <c r="N36" s="20">
        <v>46022</v>
      </c>
      <c r="O36" s="21">
        <v>9186</v>
      </c>
      <c r="P36" s="13"/>
    </row>
    <row r="37" spans="1:16" ht="15" customHeight="1" x14ac:dyDescent="0.25">
      <c r="A37" s="12">
        <v>35</v>
      </c>
      <c r="B37" s="14" t="s">
        <v>289</v>
      </c>
      <c r="C37" s="39" t="s">
        <v>356</v>
      </c>
      <c r="D37" s="57">
        <v>40485</v>
      </c>
      <c r="E37" s="15">
        <v>94</v>
      </c>
      <c r="F37" s="14" t="s">
        <v>74</v>
      </c>
      <c r="G37" s="24" t="s">
        <v>75</v>
      </c>
      <c r="H37" s="17">
        <v>2010</v>
      </c>
      <c r="I37" s="18">
        <v>45</v>
      </c>
      <c r="J37" s="18">
        <v>125</v>
      </c>
      <c r="K37" s="17">
        <v>170</v>
      </c>
      <c r="L37" s="17">
        <f>Tabela23[[#This Row],[Ilość miejsc razem]]</f>
        <v>170</v>
      </c>
      <c r="M37" s="19">
        <v>45658</v>
      </c>
      <c r="N37" s="20">
        <v>46022</v>
      </c>
      <c r="O37" s="21">
        <v>9186</v>
      </c>
      <c r="P37" s="13"/>
    </row>
    <row r="38" spans="1:16" ht="15" customHeight="1" x14ac:dyDescent="0.25">
      <c r="A38" s="12">
        <v>36</v>
      </c>
      <c r="B38" s="14" t="s">
        <v>289</v>
      </c>
      <c r="C38" s="39" t="s">
        <v>356</v>
      </c>
      <c r="D38" s="57">
        <v>40485</v>
      </c>
      <c r="E38" s="15">
        <v>95</v>
      </c>
      <c r="F38" s="14" t="s">
        <v>76</v>
      </c>
      <c r="G38" s="24" t="s">
        <v>77</v>
      </c>
      <c r="H38" s="17">
        <v>2010</v>
      </c>
      <c r="I38" s="18">
        <v>45</v>
      </c>
      <c r="J38" s="18">
        <v>125</v>
      </c>
      <c r="K38" s="17">
        <v>170</v>
      </c>
      <c r="L38" s="17">
        <f>Tabela23[[#This Row],[Ilość miejsc razem]]</f>
        <v>170</v>
      </c>
      <c r="M38" s="19">
        <v>45658</v>
      </c>
      <c r="N38" s="20">
        <v>46022</v>
      </c>
      <c r="O38" s="21">
        <v>9186</v>
      </c>
      <c r="P38" s="13"/>
    </row>
    <row r="39" spans="1:16" ht="15" customHeight="1" x14ac:dyDescent="0.25">
      <c r="A39" s="12">
        <v>37</v>
      </c>
      <c r="B39" s="14" t="s">
        <v>289</v>
      </c>
      <c r="C39" s="39" t="s">
        <v>356</v>
      </c>
      <c r="D39" s="57">
        <v>40485</v>
      </c>
      <c r="E39" s="15">
        <v>96</v>
      </c>
      <c r="F39" s="14" t="s">
        <v>78</v>
      </c>
      <c r="G39" s="24" t="s">
        <v>79</v>
      </c>
      <c r="H39" s="17">
        <v>2010</v>
      </c>
      <c r="I39" s="18">
        <v>45</v>
      </c>
      <c r="J39" s="18">
        <v>125</v>
      </c>
      <c r="K39" s="17">
        <v>170</v>
      </c>
      <c r="L39" s="17">
        <f>Tabela23[[#This Row],[Ilość miejsc razem]]</f>
        <v>170</v>
      </c>
      <c r="M39" s="19">
        <v>45658</v>
      </c>
      <c r="N39" s="20">
        <v>46022</v>
      </c>
      <c r="O39" s="21">
        <v>9186</v>
      </c>
      <c r="P39" s="13"/>
    </row>
    <row r="40" spans="1:16" ht="15" customHeight="1" x14ac:dyDescent="0.25">
      <c r="A40" s="12">
        <v>38</v>
      </c>
      <c r="B40" s="14" t="s">
        <v>288</v>
      </c>
      <c r="C40" s="39" t="s">
        <v>356</v>
      </c>
      <c r="D40" s="57">
        <v>40485</v>
      </c>
      <c r="E40" s="15">
        <v>97</v>
      </c>
      <c r="F40" s="14" t="s">
        <v>80</v>
      </c>
      <c r="G40" s="24" t="s">
        <v>81</v>
      </c>
      <c r="H40" s="17">
        <v>2010</v>
      </c>
      <c r="I40" s="18">
        <v>45</v>
      </c>
      <c r="J40" s="18">
        <v>125</v>
      </c>
      <c r="K40" s="17">
        <v>170</v>
      </c>
      <c r="L40" s="17">
        <f>Tabela23[[#This Row],[Ilość miejsc razem]]</f>
        <v>170</v>
      </c>
      <c r="M40" s="19">
        <v>45658</v>
      </c>
      <c r="N40" s="20">
        <v>46022</v>
      </c>
      <c r="O40" s="21">
        <v>9186</v>
      </c>
      <c r="P40" s="13"/>
    </row>
    <row r="41" spans="1:16" ht="15" customHeight="1" x14ac:dyDescent="0.25">
      <c r="A41" s="12">
        <v>39</v>
      </c>
      <c r="B41" s="14" t="s">
        <v>288</v>
      </c>
      <c r="C41" s="39" t="s">
        <v>356</v>
      </c>
      <c r="D41" s="57">
        <v>40485</v>
      </c>
      <c r="E41" s="15">
        <v>99</v>
      </c>
      <c r="F41" s="14" t="s">
        <v>82</v>
      </c>
      <c r="G41" s="24" t="s">
        <v>83</v>
      </c>
      <c r="H41" s="17">
        <v>2010</v>
      </c>
      <c r="I41" s="18">
        <v>45</v>
      </c>
      <c r="J41" s="18">
        <v>125</v>
      </c>
      <c r="K41" s="17">
        <v>170</v>
      </c>
      <c r="L41" s="17">
        <f>Tabela23[[#This Row],[Ilość miejsc razem]]</f>
        <v>170</v>
      </c>
      <c r="M41" s="19">
        <v>45658</v>
      </c>
      <c r="N41" s="20">
        <v>46022</v>
      </c>
      <c r="O41" s="21">
        <v>9186</v>
      </c>
      <c r="P41" s="13"/>
    </row>
    <row r="42" spans="1:16" ht="15" customHeight="1" x14ac:dyDescent="0.25">
      <c r="A42" s="12">
        <v>40</v>
      </c>
      <c r="B42" s="14" t="s">
        <v>292</v>
      </c>
      <c r="C42" s="39" t="s">
        <v>356</v>
      </c>
      <c r="D42" s="57">
        <v>40911</v>
      </c>
      <c r="E42" s="15">
        <v>148</v>
      </c>
      <c r="F42" s="25" t="s">
        <v>84</v>
      </c>
      <c r="G42" s="23" t="s">
        <v>85</v>
      </c>
      <c r="H42" s="17">
        <v>2011</v>
      </c>
      <c r="I42" s="18">
        <v>44</v>
      </c>
      <c r="J42" s="18">
        <v>118</v>
      </c>
      <c r="K42" s="17">
        <v>162</v>
      </c>
      <c r="L42" s="17">
        <f>Tabela23[[#This Row],[Ilość miejsc razem]]</f>
        <v>162</v>
      </c>
      <c r="M42" s="19">
        <v>45658</v>
      </c>
      <c r="N42" s="20">
        <v>46022</v>
      </c>
      <c r="O42" s="21">
        <v>10518</v>
      </c>
      <c r="P42" s="13"/>
    </row>
    <row r="43" spans="1:16" ht="15" customHeight="1" x14ac:dyDescent="0.25">
      <c r="A43" s="12">
        <v>41</v>
      </c>
      <c r="B43" s="14" t="s">
        <v>292</v>
      </c>
      <c r="C43" s="39" t="s">
        <v>356</v>
      </c>
      <c r="D43" s="57">
        <v>40911</v>
      </c>
      <c r="E43" s="15">
        <v>149</v>
      </c>
      <c r="F43" s="25" t="s">
        <v>86</v>
      </c>
      <c r="G43" s="23" t="s">
        <v>87</v>
      </c>
      <c r="H43" s="17">
        <v>2011</v>
      </c>
      <c r="I43" s="18">
        <v>44</v>
      </c>
      <c r="J43" s="18">
        <v>118</v>
      </c>
      <c r="K43" s="17">
        <v>162</v>
      </c>
      <c r="L43" s="17">
        <f>Tabela23[[#This Row],[Ilość miejsc razem]]</f>
        <v>162</v>
      </c>
      <c r="M43" s="19">
        <v>45658</v>
      </c>
      <c r="N43" s="20">
        <v>46022</v>
      </c>
      <c r="O43" s="21">
        <v>10518</v>
      </c>
      <c r="P43" s="13"/>
    </row>
    <row r="44" spans="1:16" ht="15" customHeight="1" x14ac:dyDescent="0.25">
      <c r="A44" s="12">
        <v>42</v>
      </c>
      <c r="B44" s="14" t="s">
        <v>292</v>
      </c>
      <c r="C44" s="39" t="s">
        <v>356</v>
      </c>
      <c r="D44" s="57">
        <v>40911</v>
      </c>
      <c r="E44" s="15">
        <v>150</v>
      </c>
      <c r="F44" s="25" t="s">
        <v>88</v>
      </c>
      <c r="G44" s="23" t="s">
        <v>89</v>
      </c>
      <c r="H44" s="17">
        <v>2011</v>
      </c>
      <c r="I44" s="18">
        <v>44</v>
      </c>
      <c r="J44" s="18">
        <v>118</v>
      </c>
      <c r="K44" s="17">
        <v>162</v>
      </c>
      <c r="L44" s="17">
        <f>Tabela23[[#This Row],[Ilość miejsc razem]]</f>
        <v>162</v>
      </c>
      <c r="M44" s="19">
        <v>45658</v>
      </c>
      <c r="N44" s="20">
        <v>46022</v>
      </c>
      <c r="O44" s="21">
        <v>10518</v>
      </c>
      <c r="P44" s="13"/>
    </row>
    <row r="45" spans="1:16" ht="15" customHeight="1" x14ac:dyDescent="0.25">
      <c r="A45" s="12">
        <v>43</v>
      </c>
      <c r="B45" s="14" t="s">
        <v>294</v>
      </c>
      <c r="C45" s="39" t="s">
        <v>356</v>
      </c>
      <c r="D45" s="57">
        <v>40821</v>
      </c>
      <c r="E45" s="15">
        <v>157</v>
      </c>
      <c r="F45" s="25" t="s">
        <v>90</v>
      </c>
      <c r="G45" s="26" t="s">
        <v>91</v>
      </c>
      <c r="H45" s="17">
        <v>2011</v>
      </c>
      <c r="I45" s="18">
        <v>51</v>
      </c>
      <c r="J45" s="18">
        <v>110</v>
      </c>
      <c r="K45" s="17">
        <v>161</v>
      </c>
      <c r="L45" s="17">
        <f>Tabela23[[#This Row],[Ilość miejsc razem]]</f>
        <v>161</v>
      </c>
      <c r="M45" s="19">
        <v>45658</v>
      </c>
      <c r="N45" s="20">
        <v>46022</v>
      </c>
      <c r="O45" s="21">
        <v>9290</v>
      </c>
      <c r="P45" s="13"/>
    </row>
    <row r="46" spans="1:16" ht="15" customHeight="1" x14ac:dyDescent="0.25">
      <c r="A46" s="12">
        <v>44</v>
      </c>
      <c r="B46" s="14" t="s">
        <v>293</v>
      </c>
      <c r="C46" s="39" t="s">
        <v>356</v>
      </c>
      <c r="D46" s="57">
        <v>40821</v>
      </c>
      <c r="E46" s="15">
        <v>158</v>
      </c>
      <c r="F46" s="25" t="s">
        <v>92</v>
      </c>
      <c r="G46" s="26" t="s">
        <v>93</v>
      </c>
      <c r="H46" s="17">
        <v>2011</v>
      </c>
      <c r="I46" s="18">
        <v>51</v>
      </c>
      <c r="J46" s="18">
        <v>110</v>
      </c>
      <c r="K46" s="17">
        <v>161</v>
      </c>
      <c r="L46" s="17">
        <f>Tabela23[[#This Row],[Ilość miejsc razem]]</f>
        <v>161</v>
      </c>
      <c r="M46" s="19">
        <v>45658</v>
      </c>
      <c r="N46" s="20">
        <v>46022</v>
      </c>
      <c r="O46" s="21">
        <v>9290</v>
      </c>
      <c r="P46" s="13"/>
    </row>
    <row r="47" spans="1:16" ht="15" customHeight="1" x14ac:dyDescent="0.25">
      <c r="A47" s="12">
        <v>45</v>
      </c>
      <c r="B47" s="14" t="s">
        <v>293</v>
      </c>
      <c r="C47" s="39" t="s">
        <v>356</v>
      </c>
      <c r="D47" s="57">
        <v>40821</v>
      </c>
      <c r="E47" s="15">
        <v>159</v>
      </c>
      <c r="F47" s="25" t="s">
        <v>94</v>
      </c>
      <c r="G47" s="26" t="s">
        <v>95</v>
      </c>
      <c r="H47" s="17">
        <v>2011</v>
      </c>
      <c r="I47" s="18">
        <v>51</v>
      </c>
      <c r="J47" s="18">
        <v>110</v>
      </c>
      <c r="K47" s="17">
        <v>161</v>
      </c>
      <c r="L47" s="17">
        <f>Tabela23[[#This Row],[Ilość miejsc razem]]</f>
        <v>161</v>
      </c>
      <c r="M47" s="19">
        <v>45658</v>
      </c>
      <c r="N47" s="20">
        <v>46022</v>
      </c>
      <c r="O47" s="21">
        <v>9290</v>
      </c>
      <c r="P47" s="13"/>
    </row>
    <row r="48" spans="1:16" x14ac:dyDescent="0.25">
      <c r="A48" s="12">
        <v>46</v>
      </c>
      <c r="B48" s="14" t="s">
        <v>293</v>
      </c>
      <c r="C48" s="39" t="s">
        <v>356</v>
      </c>
      <c r="D48" s="57">
        <v>40821</v>
      </c>
      <c r="E48" s="15">
        <v>160</v>
      </c>
      <c r="F48" s="25" t="s">
        <v>96</v>
      </c>
      <c r="G48" s="26" t="s">
        <v>97</v>
      </c>
      <c r="H48" s="17">
        <v>2011</v>
      </c>
      <c r="I48" s="18">
        <v>51</v>
      </c>
      <c r="J48" s="18">
        <v>110</v>
      </c>
      <c r="K48" s="17">
        <v>161</v>
      </c>
      <c r="L48" s="17">
        <f>Tabela23[[#This Row],[Ilość miejsc razem]]</f>
        <v>161</v>
      </c>
      <c r="M48" s="19">
        <v>45658</v>
      </c>
      <c r="N48" s="20">
        <v>46022</v>
      </c>
      <c r="O48" s="21">
        <v>9290</v>
      </c>
      <c r="P48" s="13"/>
    </row>
    <row r="49" spans="1:16" x14ac:dyDescent="0.25">
      <c r="A49" s="12">
        <v>47</v>
      </c>
      <c r="B49" s="14" t="s">
        <v>293</v>
      </c>
      <c r="C49" s="39" t="s">
        <v>356</v>
      </c>
      <c r="D49" s="57">
        <v>40826</v>
      </c>
      <c r="E49" s="15">
        <v>161</v>
      </c>
      <c r="F49" s="25" t="s">
        <v>98</v>
      </c>
      <c r="G49" s="26" t="s">
        <v>99</v>
      </c>
      <c r="H49" s="17">
        <v>2011</v>
      </c>
      <c r="I49" s="18">
        <v>51</v>
      </c>
      <c r="J49" s="18">
        <v>110</v>
      </c>
      <c r="K49" s="17">
        <v>161</v>
      </c>
      <c r="L49" s="17">
        <f>Tabela23[[#This Row],[Ilość miejsc razem]]</f>
        <v>161</v>
      </c>
      <c r="M49" s="19">
        <v>45658</v>
      </c>
      <c r="N49" s="20">
        <v>46022</v>
      </c>
      <c r="O49" s="21">
        <v>9290</v>
      </c>
      <c r="P49" s="13"/>
    </row>
    <row r="50" spans="1:16" x14ac:dyDescent="0.25">
      <c r="A50" s="12">
        <v>48</v>
      </c>
      <c r="B50" s="14" t="s">
        <v>294</v>
      </c>
      <c r="C50" s="39" t="s">
        <v>356</v>
      </c>
      <c r="D50" s="57">
        <v>40828</v>
      </c>
      <c r="E50" s="15">
        <v>163</v>
      </c>
      <c r="F50" s="25" t="s">
        <v>100</v>
      </c>
      <c r="G50" s="26" t="s">
        <v>101</v>
      </c>
      <c r="H50" s="17">
        <v>2011</v>
      </c>
      <c r="I50" s="18">
        <v>51</v>
      </c>
      <c r="J50" s="18">
        <v>110</v>
      </c>
      <c r="K50" s="17">
        <v>161</v>
      </c>
      <c r="L50" s="17">
        <f>Tabela23[[#This Row],[Ilość miejsc razem]]</f>
        <v>161</v>
      </c>
      <c r="M50" s="19">
        <v>45658</v>
      </c>
      <c r="N50" s="20">
        <v>46022</v>
      </c>
      <c r="O50" s="21">
        <v>9290</v>
      </c>
      <c r="P50" s="13" t="s">
        <v>478</v>
      </c>
    </row>
    <row r="51" spans="1:16" x14ac:dyDescent="0.25">
      <c r="A51" s="12">
        <v>49</v>
      </c>
      <c r="B51" s="14" t="s">
        <v>294</v>
      </c>
      <c r="C51" s="39" t="s">
        <v>356</v>
      </c>
      <c r="D51" s="57">
        <v>40828</v>
      </c>
      <c r="E51" s="15">
        <v>164</v>
      </c>
      <c r="F51" s="25" t="s">
        <v>102</v>
      </c>
      <c r="G51" s="26" t="s">
        <v>103</v>
      </c>
      <c r="H51" s="17">
        <v>2011</v>
      </c>
      <c r="I51" s="18">
        <v>51</v>
      </c>
      <c r="J51" s="18">
        <v>110</v>
      </c>
      <c r="K51" s="17">
        <v>161</v>
      </c>
      <c r="L51" s="17">
        <f>Tabela23[[#This Row],[Ilość miejsc razem]]</f>
        <v>161</v>
      </c>
      <c r="M51" s="19">
        <v>45658</v>
      </c>
      <c r="N51" s="20">
        <v>46022</v>
      </c>
      <c r="O51" s="21">
        <v>9290</v>
      </c>
      <c r="P51" s="13"/>
    </row>
    <row r="52" spans="1:16" x14ac:dyDescent="0.25">
      <c r="A52" s="12">
        <v>50</v>
      </c>
      <c r="B52" s="14" t="s">
        <v>294</v>
      </c>
      <c r="C52" s="39" t="s">
        <v>356</v>
      </c>
      <c r="D52" s="57">
        <v>40828</v>
      </c>
      <c r="E52" s="15">
        <v>165</v>
      </c>
      <c r="F52" s="25" t="s">
        <v>104</v>
      </c>
      <c r="G52" s="26" t="s">
        <v>105</v>
      </c>
      <c r="H52" s="17">
        <v>2011</v>
      </c>
      <c r="I52" s="18">
        <v>51</v>
      </c>
      <c r="J52" s="18">
        <v>110</v>
      </c>
      <c r="K52" s="17">
        <v>161</v>
      </c>
      <c r="L52" s="17">
        <f>Tabela23[[#This Row],[Ilość miejsc razem]]</f>
        <v>161</v>
      </c>
      <c r="M52" s="19">
        <v>45658</v>
      </c>
      <c r="N52" s="20">
        <v>46022</v>
      </c>
      <c r="O52" s="21">
        <v>9290</v>
      </c>
      <c r="P52" s="13"/>
    </row>
    <row r="53" spans="1:16" x14ac:dyDescent="0.25">
      <c r="A53" s="12">
        <v>51</v>
      </c>
      <c r="B53" s="14" t="s">
        <v>290</v>
      </c>
      <c r="C53" s="39" t="s">
        <v>356</v>
      </c>
      <c r="D53" s="57">
        <v>41031</v>
      </c>
      <c r="E53" s="15">
        <v>166</v>
      </c>
      <c r="F53" s="25" t="s">
        <v>106</v>
      </c>
      <c r="G53" s="26" t="s">
        <v>107</v>
      </c>
      <c r="H53" s="17">
        <v>2012</v>
      </c>
      <c r="I53" s="18">
        <v>30</v>
      </c>
      <c r="J53" s="18">
        <v>66</v>
      </c>
      <c r="K53" s="17">
        <v>96</v>
      </c>
      <c r="L53" s="17">
        <f>Tabela23[[#This Row],[Ilość miejsc razem]]</f>
        <v>96</v>
      </c>
      <c r="M53" s="19">
        <v>45658</v>
      </c>
      <c r="N53" s="20">
        <v>46022</v>
      </c>
      <c r="O53" s="21">
        <v>9186</v>
      </c>
      <c r="P53" s="13"/>
    </row>
    <row r="54" spans="1:16" x14ac:dyDescent="0.25">
      <c r="A54" s="12">
        <v>52</v>
      </c>
      <c r="B54" s="14" t="s">
        <v>290</v>
      </c>
      <c r="C54" s="39" t="s">
        <v>356</v>
      </c>
      <c r="D54" s="57">
        <v>41031</v>
      </c>
      <c r="E54" s="15">
        <v>167</v>
      </c>
      <c r="F54" s="25" t="s">
        <v>108</v>
      </c>
      <c r="G54" s="26" t="s">
        <v>109</v>
      </c>
      <c r="H54" s="17">
        <v>2012</v>
      </c>
      <c r="I54" s="18">
        <v>30</v>
      </c>
      <c r="J54" s="18">
        <v>66</v>
      </c>
      <c r="K54" s="17">
        <v>96</v>
      </c>
      <c r="L54" s="17">
        <f>Tabela23[[#This Row],[Ilość miejsc razem]]</f>
        <v>96</v>
      </c>
      <c r="M54" s="19">
        <v>45658</v>
      </c>
      <c r="N54" s="20">
        <v>46022</v>
      </c>
      <c r="O54" s="21">
        <v>9186</v>
      </c>
      <c r="P54" s="13"/>
    </row>
    <row r="55" spans="1:16" x14ac:dyDescent="0.25">
      <c r="A55" s="12">
        <v>53</v>
      </c>
      <c r="B55" s="14" t="s">
        <v>290</v>
      </c>
      <c r="C55" s="39" t="s">
        <v>356</v>
      </c>
      <c r="D55" s="57">
        <v>41031</v>
      </c>
      <c r="E55" s="15">
        <v>168</v>
      </c>
      <c r="F55" s="25" t="s">
        <v>110</v>
      </c>
      <c r="G55" s="26" t="s">
        <v>111</v>
      </c>
      <c r="H55" s="17">
        <v>2012</v>
      </c>
      <c r="I55" s="18">
        <v>30</v>
      </c>
      <c r="J55" s="18">
        <v>66</v>
      </c>
      <c r="K55" s="17">
        <v>96</v>
      </c>
      <c r="L55" s="17">
        <f>Tabela23[[#This Row],[Ilość miejsc razem]]</f>
        <v>96</v>
      </c>
      <c r="M55" s="19">
        <v>45658</v>
      </c>
      <c r="N55" s="20">
        <v>46022</v>
      </c>
      <c r="O55" s="21">
        <v>9186</v>
      </c>
      <c r="P55" s="13"/>
    </row>
    <row r="56" spans="1:16" x14ac:dyDescent="0.25">
      <c r="A56" s="12">
        <v>54</v>
      </c>
      <c r="B56" s="14" t="s">
        <v>290</v>
      </c>
      <c r="C56" s="39" t="s">
        <v>356</v>
      </c>
      <c r="D56" s="57">
        <v>41031</v>
      </c>
      <c r="E56" s="15">
        <v>169</v>
      </c>
      <c r="F56" s="25" t="s">
        <v>112</v>
      </c>
      <c r="G56" s="26" t="s">
        <v>113</v>
      </c>
      <c r="H56" s="17">
        <v>2012</v>
      </c>
      <c r="I56" s="18">
        <v>30</v>
      </c>
      <c r="J56" s="18">
        <v>66</v>
      </c>
      <c r="K56" s="17">
        <v>96</v>
      </c>
      <c r="L56" s="17">
        <f>Tabela23[[#This Row],[Ilość miejsc razem]]</f>
        <v>96</v>
      </c>
      <c r="M56" s="19">
        <v>45658</v>
      </c>
      <c r="N56" s="20">
        <v>46022</v>
      </c>
      <c r="O56" s="21">
        <v>9186</v>
      </c>
      <c r="P56" s="13"/>
    </row>
    <row r="57" spans="1:16" x14ac:dyDescent="0.25">
      <c r="A57" s="12">
        <v>55</v>
      </c>
      <c r="B57" s="14" t="s">
        <v>290</v>
      </c>
      <c r="C57" s="39" t="s">
        <v>356</v>
      </c>
      <c r="D57" s="57">
        <v>41031</v>
      </c>
      <c r="E57" s="15">
        <v>170</v>
      </c>
      <c r="F57" s="25" t="s">
        <v>114</v>
      </c>
      <c r="G57" s="26" t="s">
        <v>115</v>
      </c>
      <c r="H57" s="17">
        <v>2012</v>
      </c>
      <c r="I57" s="18">
        <v>30</v>
      </c>
      <c r="J57" s="18">
        <v>66</v>
      </c>
      <c r="K57" s="17">
        <v>96</v>
      </c>
      <c r="L57" s="17">
        <f>Tabela23[[#This Row],[Ilość miejsc razem]]</f>
        <v>96</v>
      </c>
      <c r="M57" s="19">
        <v>45658</v>
      </c>
      <c r="N57" s="20">
        <v>46022</v>
      </c>
      <c r="O57" s="21">
        <v>9186</v>
      </c>
      <c r="P57" s="13"/>
    </row>
    <row r="58" spans="1:16" x14ac:dyDescent="0.25">
      <c r="A58" s="12">
        <v>56</v>
      </c>
      <c r="B58" s="14" t="s">
        <v>290</v>
      </c>
      <c r="C58" s="39" t="s">
        <v>356</v>
      </c>
      <c r="D58" s="57">
        <v>41031</v>
      </c>
      <c r="E58" s="15">
        <v>171</v>
      </c>
      <c r="F58" s="25" t="s">
        <v>116</v>
      </c>
      <c r="G58" s="26" t="s">
        <v>117</v>
      </c>
      <c r="H58" s="17">
        <v>2012</v>
      </c>
      <c r="I58" s="18">
        <v>30</v>
      </c>
      <c r="J58" s="18">
        <v>66</v>
      </c>
      <c r="K58" s="17">
        <v>96</v>
      </c>
      <c r="L58" s="17">
        <f>Tabela23[[#This Row],[Ilość miejsc razem]]</f>
        <v>96</v>
      </c>
      <c r="M58" s="19">
        <v>45658</v>
      </c>
      <c r="N58" s="20">
        <v>46022</v>
      </c>
      <c r="O58" s="21">
        <v>9186</v>
      </c>
      <c r="P58" s="13"/>
    </row>
    <row r="59" spans="1:16" x14ac:dyDescent="0.25">
      <c r="A59" s="12">
        <v>57</v>
      </c>
      <c r="B59" s="14" t="s">
        <v>286</v>
      </c>
      <c r="C59" s="39" t="s">
        <v>356</v>
      </c>
      <c r="D59" s="57">
        <v>41031</v>
      </c>
      <c r="E59" s="15">
        <v>172</v>
      </c>
      <c r="F59" s="25" t="s">
        <v>118</v>
      </c>
      <c r="G59" s="26" t="s">
        <v>119</v>
      </c>
      <c r="H59" s="17">
        <v>2012</v>
      </c>
      <c r="I59" s="18">
        <v>36</v>
      </c>
      <c r="J59" s="18">
        <v>105</v>
      </c>
      <c r="K59" s="17">
        <v>141</v>
      </c>
      <c r="L59" s="17">
        <f>Tabela23[[#This Row],[Ilość miejsc razem]]</f>
        <v>141</v>
      </c>
      <c r="M59" s="19">
        <v>45658</v>
      </c>
      <c r="N59" s="20">
        <v>46022</v>
      </c>
      <c r="O59" s="21">
        <v>9186</v>
      </c>
      <c r="P59" s="13"/>
    </row>
    <row r="60" spans="1:16" x14ac:dyDescent="0.25">
      <c r="A60" s="12">
        <v>58</v>
      </c>
      <c r="B60" s="14" t="s">
        <v>286</v>
      </c>
      <c r="C60" s="39" t="s">
        <v>356</v>
      </c>
      <c r="D60" s="57">
        <v>41031</v>
      </c>
      <c r="E60" s="15">
        <v>173</v>
      </c>
      <c r="F60" s="25" t="s">
        <v>120</v>
      </c>
      <c r="G60" s="26" t="s">
        <v>121</v>
      </c>
      <c r="H60" s="17">
        <v>2012</v>
      </c>
      <c r="I60" s="18">
        <v>36</v>
      </c>
      <c r="J60" s="18">
        <v>105</v>
      </c>
      <c r="K60" s="17">
        <v>141</v>
      </c>
      <c r="L60" s="17">
        <f>Tabela23[[#This Row],[Ilość miejsc razem]]</f>
        <v>141</v>
      </c>
      <c r="M60" s="19">
        <v>45658</v>
      </c>
      <c r="N60" s="20">
        <v>46022</v>
      </c>
      <c r="O60" s="21">
        <v>9186</v>
      </c>
      <c r="P60" s="13"/>
    </row>
    <row r="61" spans="1:16" x14ac:dyDescent="0.25">
      <c r="A61" s="12">
        <v>59</v>
      </c>
      <c r="B61" s="14" t="s">
        <v>287</v>
      </c>
      <c r="C61" s="39" t="s">
        <v>356</v>
      </c>
      <c r="D61" s="57">
        <v>41031</v>
      </c>
      <c r="E61" s="15">
        <v>174</v>
      </c>
      <c r="F61" s="25" t="s">
        <v>122</v>
      </c>
      <c r="G61" s="26" t="s">
        <v>123</v>
      </c>
      <c r="H61" s="17">
        <v>2012</v>
      </c>
      <c r="I61" s="18">
        <v>36</v>
      </c>
      <c r="J61" s="18">
        <v>105</v>
      </c>
      <c r="K61" s="17">
        <v>141</v>
      </c>
      <c r="L61" s="17">
        <f>Tabela23[[#This Row],[Ilość miejsc razem]]</f>
        <v>141</v>
      </c>
      <c r="M61" s="19">
        <v>45658</v>
      </c>
      <c r="N61" s="20">
        <v>46022</v>
      </c>
      <c r="O61" s="21">
        <v>9186</v>
      </c>
      <c r="P61" s="13"/>
    </row>
    <row r="62" spans="1:16" x14ac:dyDescent="0.25">
      <c r="A62" s="12">
        <v>60</v>
      </c>
      <c r="B62" s="14" t="s">
        <v>287</v>
      </c>
      <c r="C62" s="39" t="s">
        <v>356</v>
      </c>
      <c r="D62" s="57">
        <v>41625</v>
      </c>
      <c r="E62" s="15">
        <v>175</v>
      </c>
      <c r="F62" s="25" t="s">
        <v>124</v>
      </c>
      <c r="G62" s="26" t="s">
        <v>217</v>
      </c>
      <c r="H62" s="15">
        <v>2013</v>
      </c>
      <c r="I62" s="26">
        <v>36</v>
      </c>
      <c r="J62" s="26">
        <v>105</v>
      </c>
      <c r="K62" s="15">
        <v>141</v>
      </c>
      <c r="L62" s="15">
        <f>Tabela23[[#This Row],[Ilość miejsc razem]]</f>
        <v>141</v>
      </c>
      <c r="M62" s="19">
        <v>45658</v>
      </c>
      <c r="N62" s="20">
        <v>46022</v>
      </c>
      <c r="O62" s="29">
        <v>9186</v>
      </c>
      <c r="P62" s="30"/>
    </row>
    <row r="63" spans="1:16" x14ac:dyDescent="0.25">
      <c r="A63" s="12">
        <v>61</v>
      </c>
      <c r="B63" s="14" t="s">
        <v>286</v>
      </c>
      <c r="C63" s="39" t="s">
        <v>356</v>
      </c>
      <c r="D63" s="57">
        <v>41626</v>
      </c>
      <c r="E63" s="15">
        <v>176</v>
      </c>
      <c r="F63" s="25" t="s">
        <v>125</v>
      </c>
      <c r="G63" s="26" t="s">
        <v>218</v>
      </c>
      <c r="H63" s="15">
        <v>2013</v>
      </c>
      <c r="I63" s="26">
        <v>36</v>
      </c>
      <c r="J63" s="26">
        <v>105</v>
      </c>
      <c r="K63" s="15">
        <v>141</v>
      </c>
      <c r="L63" s="15">
        <f>Tabela23[[#This Row],[Ilość miejsc razem]]</f>
        <v>141</v>
      </c>
      <c r="M63" s="19">
        <v>45658</v>
      </c>
      <c r="N63" s="20">
        <v>46022</v>
      </c>
      <c r="O63" s="29">
        <v>9186</v>
      </c>
      <c r="P63" s="30"/>
    </row>
    <row r="64" spans="1:16" x14ac:dyDescent="0.25">
      <c r="A64" s="12">
        <v>62</v>
      </c>
      <c r="B64" s="14" t="s">
        <v>287</v>
      </c>
      <c r="C64" s="39" t="s">
        <v>356</v>
      </c>
      <c r="D64" s="57">
        <v>41625</v>
      </c>
      <c r="E64" s="15">
        <v>177</v>
      </c>
      <c r="F64" s="25" t="s">
        <v>126</v>
      </c>
      <c r="G64" s="26" t="s">
        <v>219</v>
      </c>
      <c r="H64" s="15">
        <v>2013</v>
      </c>
      <c r="I64" s="26">
        <v>36</v>
      </c>
      <c r="J64" s="26">
        <v>105</v>
      </c>
      <c r="K64" s="15">
        <v>141</v>
      </c>
      <c r="L64" s="15">
        <f>Tabela23[[#This Row],[Ilość miejsc razem]]</f>
        <v>141</v>
      </c>
      <c r="M64" s="19">
        <v>45658</v>
      </c>
      <c r="N64" s="20">
        <v>46022</v>
      </c>
      <c r="O64" s="29">
        <v>9186</v>
      </c>
      <c r="P64" s="30"/>
    </row>
    <row r="65" spans="1:16" x14ac:dyDescent="0.25">
      <c r="A65" s="12">
        <v>63</v>
      </c>
      <c r="B65" s="14" t="s">
        <v>286</v>
      </c>
      <c r="C65" s="39" t="s">
        <v>356</v>
      </c>
      <c r="D65" s="57">
        <v>41626</v>
      </c>
      <c r="E65" s="15">
        <v>178</v>
      </c>
      <c r="F65" s="25" t="s">
        <v>127</v>
      </c>
      <c r="G65" s="26" t="s">
        <v>220</v>
      </c>
      <c r="H65" s="15">
        <v>2013</v>
      </c>
      <c r="I65" s="26">
        <v>36</v>
      </c>
      <c r="J65" s="26">
        <v>105</v>
      </c>
      <c r="K65" s="15">
        <v>141</v>
      </c>
      <c r="L65" s="15">
        <f>Tabela23[[#This Row],[Ilość miejsc razem]]</f>
        <v>141</v>
      </c>
      <c r="M65" s="19">
        <v>45658</v>
      </c>
      <c r="N65" s="20">
        <v>46022</v>
      </c>
      <c r="O65" s="29">
        <v>9186</v>
      </c>
      <c r="P65" s="30"/>
    </row>
    <row r="66" spans="1:16" x14ac:dyDescent="0.25">
      <c r="A66" s="12">
        <v>64</v>
      </c>
      <c r="B66" s="14" t="s">
        <v>286</v>
      </c>
      <c r="C66" s="39" t="s">
        <v>356</v>
      </c>
      <c r="D66" s="57">
        <v>41626</v>
      </c>
      <c r="E66" s="15">
        <v>179</v>
      </c>
      <c r="F66" s="25" t="s">
        <v>128</v>
      </c>
      <c r="G66" s="26" t="s">
        <v>221</v>
      </c>
      <c r="H66" s="15">
        <v>2013</v>
      </c>
      <c r="I66" s="26">
        <v>36</v>
      </c>
      <c r="J66" s="26">
        <v>105</v>
      </c>
      <c r="K66" s="15">
        <v>141</v>
      </c>
      <c r="L66" s="15">
        <f>Tabela23[[#This Row],[Ilość miejsc razem]]</f>
        <v>141</v>
      </c>
      <c r="M66" s="19">
        <v>45658</v>
      </c>
      <c r="N66" s="20">
        <v>46022</v>
      </c>
      <c r="O66" s="29">
        <v>9186</v>
      </c>
      <c r="P66" s="30"/>
    </row>
    <row r="67" spans="1:16" x14ac:dyDescent="0.25">
      <c r="A67" s="12">
        <v>65</v>
      </c>
      <c r="B67" s="14" t="s">
        <v>287</v>
      </c>
      <c r="C67" s="39" t="s">
        <v>356</v>
      </c>
      <c r="D67" s="57">
        <v>41626</v>
      </c>
      <c r="E67" s="15">
        <v>180</v>
      </c>
      <c r="F67" s="25" t="s">
        <v>129</v>
      </c>
      <c r="G67" s="26" t="s">
        <v>222</v>
      </c>
      <c r="H67" s="15">
        <v>2013</v>
      </c>
      <c r="I67" s="26">
        <v>36</v>
      </c>
      <c r="J67" s="26">
        <v>105</v>
      </c>
      <c r="K67" s="15">
        <v>141</v>
      </c>
      <c r="L67" s="15">
        <f>Tabela23[[#This Row],[Ilość miejsc razem]]</f>
        <v>141</v>
      </c>
      <c r="M67" s="19">
        <v>45658</v>
      </c>
      <c r="N67" s="20">
        <v>46022</v>
      </c>
      <c r="O67" s="29">
        <v>9186</v>
      </c>
      <c r="P67" s="30"/>
    </row>
    <row r="68" spans="1:16" x14ac:dyDescent="0.25">
      <c r="A68" s="12">
        <v>66</v>
      </c>
      <c r="B68" s="14" t="s">
        <v>286</v>
      </c>
      <c r="C68" s="39" t="s">
        <v>356</v>
      </c>
      <c r="D68" s="57">
        <v>41626</v>
      </c>
      <c r="E68" s="15">
        <v>181</v>
      </c>
      <c r="F68" s="25" t="s">
        <v>130</v>
      </c>
      <c r="G68" s="26" t="s">
        <v>223</v>
      </c>
      <c r="H68" s="15">
        <v>2013</v>
      </c>
      <c r="I68" s="26">
        <v>36</v>
      </c>
      <c r="J68" s="26">
        <v>105</v>
      </c>
      <c r="K68" s="15">
        <v>141</v>
      </c>
      <c r="L68" s="15">
        <f>Tabela23[[#This Row],[Ilość miejsc razem]]</f>
        <v>141</v>
      </c>
      <c r="M68" s="19">
        <v>45658</v>
      </c>
      <c r="N68" s="20">
        <v>46022</v>
      </c>
      <c r="O68" s="29">
        <v>9186</v>
      </c>
      <c r="P68" s="30"/>
    </row>
    <row r="69" spans="1:16" x14ac:dyDescent="0.25">
      <c r="A69" s="12">
        <v>67</v>
      </c>
      <c r="B69" s="14" t="s">
        <v>286</v>
      </c>
      <c r="C69" s="39" t="s">
        <v>356</v>
      </c>
      <c r="D69" s="57">
        <v>41627</v>
      </c>
      <c r="E69" s="15">
        <v>182</v>
      </c>
      <c r="F69" s="25" t="s">
        <v>131</v>
      </c>
      <c r="G69" s="26" t="s">
        <v>224</v>
      </c>
      <c r="H69" s="15">
        <v>2013</v>
      </c>
      <c r="I69" s="26">
        <v>36</v>
      </c>
      <c r="J69" s="26">
        <v>105</v>
      </c>
      <c r="K69" s="15">
        <v>141</v>
      </c>
      <c r="L69" s="15">
        <f>Tabela23[[#This Row],[Ilość miejsc razem]]</f>
        <v>141</v>
      </c>
      <c r="M69" s="19">
        <v>45658</v>
      </c>
      <c r="N69" s="20">
        <v>46022</v>
      </c>
      <c r="O69" s="29">
        <v>9186</v>
      </c>
      <c r="P69" s="30"/>
    </row>
    <row r="70" spans="1:16" x14ac:dyDescent="0.25">
      <c r="A70" s="12">
        <v>68</v>
      </c>
      <c r="B70" s="14" t="s">
        <v>286</v>
      </c>
      <c r="C70" s="39" t="s">
        <v>356</v>
      </c>
      <c r="D70" s="57">
        <v>41627</v>
      </c>
      <c r="E70" s="15">
        <v>183</v>
      </c>
      <c r="F70" s="25" t="s">
        <v>132</v>
      </c>
      <c r="G70" s="26" t="s">
        <v>225</v>
      </c>
      <c r="H70" s="15">
        <v>2013</v>
      </c>
      <c r="I70" s="26">
        <v>36</v>
      </c>
      <c r="J70" s="26">
        <v>105</v>
      </c>
      <c r="K70" s="15">
        <v>141</v>
      </c>
      <c r="L70" s="15">
        <f>Tabela23[[#This Row],[Ilość miejsc razem]]</f>
        <v>141</v>
      </c>
      <c r="M70" s="19">
        <v>45658</v>
      </c>
      <c r="N70" s="20">
        <v>46022</v>
      </c>
      <c r="O70" s="29">
        <v>9186</v>
      </c>
      <c r="P70" s="30"/>
    </row>
    <row r="71" spans="1:16" x14ac:dyDescent="0.25">
      <c r="A71" s="12">
        <v>69</v>
      </c>
      <c r="B71" s="14" t="s">
        <v>286</v>
      </c>
      <c r="C71" s="39" t="s">
        <v>356</v>
      </c>
      <c r="D71" s="57">
        <v>41627</v>
      </c>
      <c r="E71" s="15">
        <v>184</v>
      </c>
      <c r="F71" s="25" t="s">
        <v>133</v>
      </c>
      <c r="G71" s="26" t="s">
        <v>226</v>
      </c>
      <c r="H71" s="15">
        <v>2013</v>
      </c>
      <c r="I71" s="26">
        <v>36</v>
      </c>
      <c r="J71" s="26">
        <v>105</v>
      </c>
      <c r="K71" s="15">
        <v>141</v>
      </c>
      <c r="L71" s="15">
        <f>Tabela23[[#This Row],[Ilość miejsc razem]]</f>
        <v>141</v>
      </c>
      <c r="M71" s="19">
        <v>45658</v>
      </c>
      <c r="N71" s="20">
        <v>46022</v>
      </c>
      <c r="O71" s="29">
        <v>9186</v>
      </c>
      <c r="P71" s="30"/>
    </row>
    <row r="72" spans="1:16" x14ac:dyDescent="0.25">
      <c r="A72" s="12">
        <v>70</v>
      </c>
      <c r="B72" s="14" t="s">
        <v>287</v>
      </c>
      <c r="C72" s="39" t="s">
        <v>356</v>
      </c>
      <c r="D72" s="57">
        <v>41628</v>
      </c>
      <c r="E72" s="15">
        <v>185</v>
      </c>
      <c r="F72" s="25" t="s">
        <v>134</v>
      </c>
      <c r="G72" s="26" t="s">
        <v>227</v>
      </c>
      <c r="H72" s="15">
        <v>2013</v>
      </c>
      <c r="I72" s="26">
        <v>36</v>
      </c>
      <c r="J72" s="26">
        <v>105</v>
      </c>
      <c r="K72" s="15">
        <v>141</v>
      </c>
      <c r="L72" s="15">
        <f>Tabela23[[#This Row],[Ilość miejsc razem]]</f>
        <v>141</v>
      </c>
      <c r="M72" s="19">
        <v>45658</v>
      </c>
      <c r="N72" s="20">
        <v>46022</v>
      </c>
      <c r="O72" s="29">
        <v>9186</v>
      </c>
      <c r="P72" s="30"/>
    </row>
    <row r="73" spans="1:16" x14ac:dyDescent="0.25">
      <c r="A73" s="12">
        <v>71</v>
      </c>
      <c r="B73" s="14" t="s">
        <v>287</v>
      </c>
      <c r="C73" s="39" t="s">
        <v>356</v>
      </c>
      <c r="D73" s="57">
        <v>41628</v>
      </c>
      <c r="E73" s="15">
        <v>186</v>
      </c>
      <c r="F73" s="25" t="s">
        <v>135</v>
      </c>
      <c r="G73" s="26" t="s">
        <v>228</v>
      </c>
      <c r="H73" s="15">
        <v>2013</v>
      </c>
      <c r="I73" s="26">
        <v>36</v>
      </c>
      <c r="J73" s="26">
        <v>105</v>
      </c>
      <c r="K73" s="15">
        <v>141</v>
      </c>
      <c r="L73" s="15">
        <f>Tabela23[[#This Row],[Ilość miejsc razem]]</f>
        <v>141</v>
      </c>
      <c r="M73" s="19">
        <v>45658</v>
      </c>
      <c r="N73" s="20">
        <v>46022</v>
      </c>
      <c r="O73" s="29">
        <v>9186</v>
      </c>
      <c r="P73" s="30"/>
    </row>
    <row r="74" spans="1:16" x14ac:dyDescent="0.25">
      <c r="A74" s="12">
        <v>72</v>
      </c>
      <c r="B74" s="14" t="s">
        <v>290</v>
      </c>
      <c r="C74" s="39" t="s">
        <v>356</v>
      </c>
      <c r="D74" s="57">
        <v>41625</v>
      </c>
      <c r="E74" s="15">
        <v>187</v>
      </c>
      <c r="F74" s="25" t="s">
        <v>136</v>
      </c>
      <c r="G74" s="26" t="s">
        <v>229</v>
      </c>
      <c r="H74" s="15">
        <v>2013</v>
      </c>
      <c r="I74" s="26">
        <v>30</v>
      </c>
      <c r="J74" s="26">
        <v>66</v>
      </c>
      <c r="K74" s="15">
        <v>96</v>
      </c>
      <c r="L74" s="15">
        <f>Tabela23[[#This Row],[Ilość miejsc razem]]</f>
        <v>96</v>
      </c>
      <c r="M74" s="19">
        <v>45658</v>
      </c>
      <c r="N74" s="20">
        <v>46022</v>
      </c>
      <c r="O74" s="29">
        <v>9186</v>
      </c>
      <c r="P74" s="30"/>
    </row>
    <row r="75" spans="1:16" x14ac:dyDescent="0.25">
      <c r="A75" s="12">
        <v>73</v>
      </c>
      <c r="B75" s="14" t="s">
        <v>291</v>
      </c>
      <c r="C75" s="39" t="s">
        <v>356</v>
      </c>
      <c r="D75" s="57">
        <v>41625</v>
      </c>
      <c r="E75" s="15">
        <v>188</v>
      </c>
      <c r="F75" s="25" t="s">
        <v>137</v>
      </c>
      <c r="G75" s="26" t="s">
        <v>230</v>
      </c>
      <c r="H75" s="15">
        <v>2013</v>
      </c>
      <c r="I75" s="26">
        <v>30</v>
      </c>
      <c r="J75" s="26">
        <v>66</v>
      </c>
      <c r="K75" s="15">
        <v>96</v>
      </c>
      <c r="L75" s="15">
        <f>Tabela23[[#This Row],[Ilość miejsc razem]]</f>
        <v>96</v>
      </c>
      <c r="M75" s="19">
        <v>45658</v>
      </c>
      <c r="N75" s="20">
        <v>46022</v>
      </c>
      <c r="O75" s="29">
        <v>9186</v>
      </c>
      <c r="P75" s="30"/>
    </row>
    <row r="76" spans="1:16" x14ac:dyDescent="0.25">
      <c r="A76" s="12">
        <v>74</v>
      </c>
      <c r="B76" s="14" t="s">
        <v>290</v>
      </c>
      <c r="C76" s="39" t="s">
        <v>356</v>
      </c>
      <c r="D76" s="57">
        <v>41625</v>
      </c>
      <c r="E76" s="15">
        <v>189</v>
      </c>
      <c r="F76" s="25" t="s">
        <v>138</v>
      </c>
      <c r="G76" s="26" t="s">
        <v>231</v>
      </c>
      <c r="H76" s="15">
        <v>2013</v>
      </c>
      <c r="I76" s="26">
        <v>30</v>
      </c>
      <c r="J76" s="26">
        <v>66</v>
      </c>
      <c r="K76" s="15">
        <v>96</v>
      </c>
      <c r="L76" s="15">
        <f>Tabela23[[#This Row],[Ilość miejsc razem]]</f>
        <v>96</v>
      </c>
      <c r="M76" s="19">
        <v>45658</v>
      </c>
      <c r="N76" s="20">
        <v>46022</v>
      </c>
      <c r="O76" s="29">
        <v>9186</v>
      </c>
      <c r="P76" s="30"/>
    </row>
    <row r="77" spans="1:16" x14ac:dyDescent="0.25">
      <c r="A77" s="12">
        <v>75</v>
      </c>
      <c r="B77" s="14" t="s">
        <v>290</v>
      </c>
      <c r="C77" s="39" t="s">
        <v>356</v>
      </c>
      <c r="D77" s="57">
        <v>41625</v>
      </c>
      <c r="E77" s="15">
        <v>190</v>
      </c>
      <c r="F77" s="25" t="s">
        <v>139</v>
      </c>
      <c r="G77" s="26" t="s">
        <v>232</v>
      </c>
      <c r="H77" s="15">
        <v>2013</v>
      </c>
      <c r="I77" s="26">
        <v>30</v>
      </c>
      <c r="J77" s="26">
        <v>66</v>
      </c>
      <c r="K77" s="15">
        <v>96</v>
      </c>
      <c r="L77" s="15">
        <f>Tabela23[[#This Row],[Ilość miejsc razem]]</f>
        <v>96</v>
      </c>
      <c r="M77" s="19">
        <v>45658</v>
      </c>
      <c r="N77" s="20">
        <v>46022</v>
      </c>
      <c r="O77" s="29">
        <v>9186</v>
      </c>
      <c r="P77" s="30"/>
    </row>
    <row r="78" spans="1:16" x14ac:dyDescent="0.25">
      <c r="A78" s="12">
        <v>76</v>
      </c>
      <c r="B78" s="14" t="s">
        <v>290</v>
      </c>
      <c r="C78" s="39" t="s">
        <v>356</v>
      </c>
      <c r="D78" s="57">
        <v>41625</v>
      </c>
      <c r="E78" s="15">
        <v>191</v>
      </c>
      <c r="F78" s="25" t="s">
        <v>140</v>
      </c>
      <c r="G78" s="26" t="s">
        <v>233</v>
      </c>
      <c r="H78" s="15">
        <v>2013</v>
      </c>
      <c r="I78" s="26">
        <v>30</v>
      </c>
      <c r="J78" s="26">
        <v>66</v>
      </c>
      <c r="K78" s="15">
        <v>96</v>
      </c>
      <c r="L78" s="15">
        <f>Tabela23[[#This Row],[Ilość miejsc razem]]</f>
        <v>96</v>
      </c>
      <c r="M78" s="19">
        <v>45658</v>
      </c>
      <c r="N78" s="20">
        <v>46022</v>
      </c>
      <c r="O78" s="29">
        <v>9186</v>
      </c>
      <c r="P78" s="30"/>
    </row>
    <row r="79" spans="1:16" x14ac:dyDescent="0.25">
      <c r="A79" s="12">
        <v>77</v>
      </c>
      <c r="B79" s="14" t="s">
        <v>290</v>
      </c>
      <c r="C79" s="39" t="s">
        <v>356</v>
      </c>
      <c r="D79" s="57">
        <v>41625</v>
      </c>
      <c r="E79" s="15">
        <v>192</v>
      </c>
      <c r="F79" s="25" t="s">
        <v>141</v>
      </c>
      <c r="G79" s="26" t="s">
        <v>234</v>
      </c>
      <c r="H79" s="15">
        <v>2013</v>
      </c>
      <c r="I79" s="26">
        <v>30</v>
      </c>
      <c r="J79" s="26">
        <v>66</v>
      </c>
      <c r="K79" s="15">
        <v>96</v>
      </c>
      <c r="L79" s="15">
        <f>Tabela23[[#This Row],[Ilość miejsc razem]]</f>
        <v>96</v>
      </c>
      <c r="M79" s="19">
        <v>45658</v>
      </c>
      <c r="N79" s="20">
        <v>46022</v>
      </c>
      <c r="O79" s="29">
        <v>9186</v>
      </c>
      <c r="P79" s="30"/>
    </row>
    <row r="80" spans="1:16" x14ac:dyDescent="0.25">
      <c r="A80" s="12">
        <v>78</v>
      </c>
      <c r="B80" s="14" t="s">
        <v>290</v>
      </c>
      <c r="C80" s="39" t="s">
        <v>356</v>
      </c>
      <c r="D80" s="57">
        <v>41625</v>
      </c>
      <c r="E80" s="15">
        <v>193</v>
      </c>
      <c r="F80" s="25" t="s">
        <v>142</v>
      </c>
      <c r="G80" s="26" t="s">
        <v>235</v>
      </c>
      <c r="H80" s="15">
        <v>2013</v>
      </c>
      <c r="I80" s="26">
        <v>30</v>
      </c>
      <c r="J80" s="26">
        <v>66</v>
      </c>
      <c r="K80" s="15">
        <v>96</v>
      </c>
      <c r="L80" s="15">
        <f>Tabela23[[#This Row],[Ilość miejsc razem]]</f>
        <v>96</v>
      </c>
      <c r="M80" s="19">
        <v>45658</v>
      </c>
      <c r="N80" s="20">
        <v>46022</v>
      </c>
      <c r="O80" s="29">
        <v>9186</v>
      </c>
      <c r="P80" s="30"/>
    </row>
    <row r="81" spans="1:16" x14ac:dyDescent="0.25">
      <c r="A81" s="12">
        <v>79</v>
      </c>
      <c r="B81" s="14" t="s">
        <v>290</v>
      </c>
      <c r="C81" s="39" t="s">
        <v>356</v>
      </c>
      <c r="D81" s="57">
        <v>41625</v>
      </c>
      <c r="E81" s="15">
        <v>194</v>
      </c>
      <c r="F81" s="25" t="s">
        <v>143</v>
      </c>
      <c r="G81" s="26" t="s">
        <v>236</v>
      </c>
      <c r="H81" s="15">
        <v>2013</v>
      </c>
      <c r="I81" s="26">
        <v>30</v>
      </c>
      <c r="J81" s="26">
        <v>66</v>
      </c>
      <c r="K81" s="15">
        <v>96</v>
      </c>
      <c r="L81" s="15">
        <f>Tabela23[[#This Row],[Ilość miejsc razem]]</f>
        <v>96</v>
      </c>
      <c r="M81" s="19">
        <v>45658</v>
      </c>
      <c r="N81" s="20">
        <v>46022</v>
      </c>
      <c r="O81" s="29">
        <v>9186</v>
      </c>
      <c r="P81" s="30"/>
    </row>
    <row r="82" spans="1:16" x14ac:dyDescent="0.25">
      <c r="A82" s="12">
        <v>80</v>
      </c>
      <c r="B82" s="14" t="s">
        <v>290</v>
      </c>
      <c r="C82" s="39" t="s">
        <v>356</v>
      </c>
      <c r="D82" s="57">
        <v>41627</v>
      </c>
      <c r="E82" s="15">
        <v>195</v>
      </c>
      <c r="F82" s="25" t="s">
        <v>144</v>
      </c>
      <c r="G82" s="26" t="s">
        <v>237</v>
      </c>
      <c r="H82" s="15">
        <v>2013</v>
      </c>
      <c r="I82" s="26">
        <v>30</v>
      </c>
      <c r="J82" s="26">
        <v>66</v>
      </c>
      <c r="K82" s="15">
        <v>96</v>
      </c>
      <c r="L82" s="15">
        <f>Tabela23[[#This Row],[Ilość miejsc razem]]</f>
        <v>96</v>
      </c>
      <c r="M82" s="19">
        <v>45658</v>
      </c>
      <c r="N82" s="20">
        <v>46022</v>
      </c>
      <c r="O82" s="29">
        <v>9186</v>
      </c>
      <c r="P82" s="30"/>
    </row>
    <row r="83" spans="1:16" x14ac:dyDescent="0.25">
      <c r="A83" s="12">
        <v>81</v>
      </c>
      <c r="B83" s="14" t="s">
        <v>290</v>
      </c>
      <c r="C83" s="39" t="s">
        <v>356</v>
      </c>
      <c r="D83" s="57">
        <v>41627</v>
      </c>
      <c r="E83" s="15">
        <v>196</v>
      </c>
      <c r="F83" s="25" t="s">
        <v>145</v>
      </c>
      <c r="G83" s="26" t="s">
        <v>238</v>
      </c>
      <c r="H83" s="15">
        <v>2013</v>
      </c>
      <c r="I83" s="26">
        <v>30</v>
      </c>
      <c r="J83" s="26">
        <v>66</v>
      </c>
      <c r="K83" s="15">
        <v>96</v>
      </c>
      <c r="L83" s="15">
        <f>Tabela23[[#This Row],[Ilość miejsc razem]]</f>
        <v>96</v>
      </c>
      <c r="M83" s="19">
        <v>45658</v>
      </c>
      <c r="N83" s="20">
        <v>46022</v>
      </c>
      <c r="O83" s="29">
        <v>9186</v>
      </c>
      <c r="P83" s="30"/>
    </row>
    <row r="84" spans="1:16" x14ac:dyDescent="0.25">
      <c r="A84" s="12">
        <v>82</v>
      </c>
      <c r="B84" s="14" t="s">
        <v>286</v>
      </c>
      <c r="C84" s="39" t="s">
        <v>356</v>
      </c>
      <c r="D84" s="57">
        <v>41880</v>
      </c>
      <c r="E84" s="15">
        <v>200</v>
      </c>
      <c r="F84" s="25" t="s">
        <v>146</v>
      </c>
      <c r="G84" s="26" t="s">
        <v>147</v>
      </c>
      <c r="H84" s="15">
        <v>2014</v>
      </c>
      <c r="I84" s="26">
        <v>35</v>
      </c>
      <c r="J84" s="26">
        <v>100</v>
      </c>
      <c r="K84" s="15">
        <v>135</v>
      </c>
      <c r="L84" s="15">
        <f>Tabela23[[#This Row],[Ilość miejsc razem]]</f>
        <v>135</v>
      </c>
      <c r="M84" s="19">
        <v>45658</v>
      </c>
      <c r="N84" s="20">
        <v>46022</v>
      </c>
      <c r="O84" s="29">
        <v>10837</v>
      </c>
      <c r="P84" s="30"/>
    </row>
    <row r="85" spans="1:16" x14ac:dyDescent="0.25">
      <c r="A85" s="12">
        <v>83</v>
      </c>
      <c r="B85" s="14" t="s">
        <v>287</v>
      </c>
      <c r="C85" s="39" t="s">
        <v>356</v>
      </c>
      <c r="D85" s="57">
        <v>41880</v>
      </c>
      <c r="E85" s="15">
        <v>201</v>
      </c>
      <c r="F85" s="25" t="s">
        <v>148</v>
      </c>
      <c r="G85" s="26" t="s">
        <v>149</v>
      </c>
      <c r="H85" s="15">
        <v>2014</v>
      </c>
      <c r="I85" s="26">
        <v>35</v>
      </c>
      <c r="J85" s="26">
        <v>100</v>
      </c>
      <c r="K85" s="15">
        <v>135</v>
      </c>
      <c r="L85" s="15">
        <f>Tabela23[[#This Row],[Ilość miejsc razem]]</f>
        <v>135</v>
      </c>
      <c r="M85" s="19">
        <v>45658</v>
      </c>
      <c r="N85" s="20">
        <v>46022</v>
      </c>
      <c r="O85" s="29">
        <v>10837</v>
      </c>
      <c r="P85" s="30"/>
    </row>
    <row r="86" spans="1:16" x14ac:dyDescent="0.25">
      <c r="A86" s="12">
        <v>84</v>
      </c>
      <c r="B86" s="14" t="s">
        <v>286</v>
      </c>
      <c r="C86" s="39" t="s">
        <v>356</v>
      </c>
      <c r="D86" s="57">
        <v>41880</v>
      </c>
      <c r="E86" s="15">
        <v>202</v>
      </c>
      <c r="F86" s="25" t="s">
        <v>150</v>
      </c>
      <c r="G86" s="26" t="s">
        <v>151</v>
      </c>
      <c r="H86" s="15">
        <v>2014</v>
      </c>
      <c r="I86" s="26">
        <v>35</v>
      </c>
      <c r="J86" s="26">
        <v>100</v>
      </c>
      <c r="K86" s="15">
        <v>135</v>
      </c>
      <c r="L86" s="15">
        <f>Tabela23[[#This Row],[Ilość miejsc razem]]</f>
        <v>135</v>
      </c>
      <c r="M86" s="19">
        <v>45658</v>
      </c>
      <c r="N86" s="20">
        <v>46022</v>
      </c>
      <c r="O86" s="29">
        <v>10837</v>
      </c>
      <c r="P86" s="30"/>
    </row>
    <row r="87" spans="1:16" x14ac:dyDescent="0.25">
      <c r="A87" s="12">
        <v>85</v>
      </c>
      <c r="B87" s="14" t="s">
        <v>286</v>
      </c>
      <c r="C87" s="39" t="s">
        <v>356</v>
      </c>
      <c r="D87" s="57">
        <v>41880</v>
      </c>
      <c r="E87" s="15">
        <v>203</v>
      </c>
      <c r="F87" s="25" t="s">
        <v>152</v>
      </c>
      <c r="G87" s="26" t="s">
        <v>153</v>
      </c>
      <c r="H87" s="15">
        <v>2014</v>
      </c>
      <c r="I87" s="26">
        <v>35</v>
      </c>
      <c r="J87" s="26">
        <v>100</v>
      </c>
      <c r="K87" s="15">
        <v>135</v>
      </c>
      <c r="L87" s="15">
        <f>Tabela23[[#This Row],[Ilość miejsc razem]]</f>
        <v>135</v>
      </c>
      <c r="M87" s="19">
        <v>45658</v>
      </c>
      <c r="N87" s="20">
        <v>46022</v>
      </c>
      <c r="O87" s="29">
        <v>10837</v>
      </c>
      <c r="P87" s="30"/>
    </row>
    <row r="88" spans="1:16" x14ac:dyDescent="0.25">
      <c r="A88" s="12">
        <v>86</v>
      </c>
      <c r="B88" s="14" t="s">
        <v>286</v>
      </c>
      <c r="C88" s="39" t="s">
        <v>356</v>
      </c>
      <c r="D88" s="57">
        <v>41880</v>
      </c>
      <c r="E88" s="15">
        <v>204</v>
      </c>
      <c r="F88" s="25" t="s">
        <v>154</v>
      </c>
      <c r="G88" s="26" t="s">
        <v>155</v>
      </c>
      <c r="H88" s="15">
        <v>2014</v>
      </c>
      <c r="I88" s="26">
        <v>35</v>
      </c>
      <c r="J88" s="26">
        <v>100</v>
      </c>
      <c r="K88" s="15">
        <v>135</v>
      </c>
      <c r="L88" s="15">
        <f>Tabela23[[#This Row],[Ilość miejsc razem]]</f>
        <v>135</v>
      </c>
      <c r="M88" s="19">
        <v>45658</v>
      </c>
      <c r="N88" s="20">
        <v>46022</v>
      </c>
      <c r="O88" s="29">
        <v>10837</v>
      </c>
      <c r="P88" s="30"/>
    </row>
    <row r="89" spans="1:16" x14ac:dyDescent="0.25">
      <c r="A89" s="12">
        <v>87</v>
      </c>
      <c r="B89" s="14" t="s">
        <v>286</v>
      </c>
      <c r="C89" s="39" t="s">
        <v>356</v>
      </c>
      <c r="D89" s="57">
        <v>41880</v>
      </c>
      <c r="E89" s="15">
        <v>205</v>
      </c>
      <c r="F89" s="25" t="s">
        <v>156</v>
      </c>
      <c r="G89" s="26" t="s">
        <v>157</v>
      </c>
      <c r="H89" s="15">
        <v>2014</v>
      </c>
      <c r="I89" s="26">
        <v>35</v>
      </c>
      <c r="J89" s="26">
        <v>100</v>
      </c>
      <c r="K89" s="15">
        <v>135</v>
      </c>
      <c r="L89" s="15">
        <f>Tabela23[[#This Row],[Ilość miejsc razem]]</f>
        <v>135</v>
      </c>
      <c r="M89" s="19">
        <v>45658</v>
      </c>
      <c r="N89" s="20">
        <v>46022</v>
      </c>
      <c r="O89" s="29">
        <v>10837</v>
      </c>
      <c r="P89" s="30"/>
    </row>
    <row r="90" spans="1:16" x14ac:dyDescent="0.25">
      <c r="A90" s="12">
        <v>88</v>
      </c>
      <c r="B90" s="14" t="s">
        <v>289</v>
      </c>
      <c r="C90" s="39" t="s">
        <v>356</v>
      </c>
      <c r="D90" s="57">
        <v>39657</v>
      </c>
      <c r="E90" s="15">
        <v>207</v>
      </c>
      <c r="F90" s="25" t="s">
        <v>158</v>
      </c>
      <c r="G90" s="26" t="s">
        <v>239</v>
      </c>
      <c r="H90" s="15">
        <v>2008</v>
      </c>
      <c r="I90" s="26">
        <v>44</v>
      </c>
      <c r="J90" s="26">
        <v>124</v>
      </c>
      <c r="K90" s="15">
        <v>168</v>
      </c>
      <c r="L90" s="15">
        <f>Tabela23[[#This Row],[Ilość miejsc razem]]</f>
        <v>168</v>
      </c>
      <c r="M90" s="19">
        <v>45658</v>
      </c>
      <c r="N90" s="20">
        <v>46022</v>
      </c>
      <c r="O90" s="29">
        <v>9186</v>
      </c>
      <c r="P90" s="30"/>
    </row>
    <row r="91" spans="1:16" x14ac:dyDescent="0.25">
      <c r="A91" s="12">
        <v>89</v>
      </c>
      <c r="B91" s="14" t="s">
        <v>289</v>
      </c>
      <c r="C91" s="39" t="s">
        <v>356</v>
      </c>
      <c r="D91" s="57">
        <v>39654</v>
      </c>
      <c r="E91" s="15">
        <v>208</v>
      </c>
      <c r="F91" s="25" t="s">
        <v>159</v>
      </c>
      <c r="G91" s="26" t="s">
        <v>240</v>
      </c>
      <c r="H91" s="15">
        <v>2008</v>
      </c>
      <c r="I91" s="26">
        <v>44</v>
      </c>
      <c r="J91" s="26">
        <v>124</v>
      </c>
      <c r="K91" s="15">
        <v>168</v>
      </c>
      <c r="L91" s="15">
        <f>Tabela23[[#This Row],[Ilość miejsc razem]]</f>
        <v>168</v>
      </c>
      <c r="M91" s="19">
        <v>45658</v>
      </c>
      <c r="N91" s="20">
        <v>46022</v>
      </c>
      <c r="O91" s="29">
        <v>9186</v>
      </c>
      <c r="P91" s="30"/>
    </row>
    <row r="92" spans="1:16" x14ac:dyDescent="0.25">
      <c r="A92" s="12">
        <v>90</v>
      </c>
      <c r="B92" s="14" t="s">
        <v>289</v>
      </c>
      <c r="C92" s="39" t="s">
        <v>356</v>
      </c>
      <c r="D92" s="57">
        <v>39657</v>
      </c>
      <c r="E92" s="15">
        <v>209</v>
      </c>
      <c r="F92" s="25" t="s">
        <v>160</v>
      </c>
      <c r="G92" s="26" t="s">
        <v>241</v>
      </c>
      <c r="H92" s="15">
        <v>2008</v>
      </c>
      <c r="I92" s="26">
        <v>44</v>
      </c>
      <c r="J92" s="26">
        <v>124</v>
      </c>
      <c r="K92" s="15">
        <v>168</v>
      </c>
      <c r="L92" s="15">
        <f>Tabela23[[#This Row],[Ilość miejsc razem]]</f>
        <v>168</v>
      </c>
      <c r="M92" s="19">
        <v>45658</v>
      </c>
      <c r="N92" s="20">
        <v>46022</v>
      </c>
      <c r="O92" s="29">
        <v>9186</v>
      </c>
      <c r="P92" s="30"/>
    </row>
    <row r="93" spans="1:16" x14ac:dyDescent="0.25">
      <c r="A93" s="12">
        <v>91</v>
      </c>
      <c r="B93" s="14" t="s">
        <v>289</v>
      </c>
      <c r="C93" s="39" t="s">
        <v>356</v>
      </c>
      <c r="D93" s="57">
        <v>39654</v>
      </c>
      <c r="E93" s="15">
        <v>210</v>
      </c>
      <c r="F93" s="25" t="s">
        <v>161</v>
      </c>
      <c r="G93" s="26" t="s">
        <v>242</v>
      </c>
      <c r="H93" s="15">
        <v>2008</v>
      </c>
      <c r="I93" s="26">
        <v>44</v>
      </c>
      <c r="J93" s="26">
        <v>124</v>
      </c>
      <c r="K93" s="15">
        <v>168</v>
      </c>
      <c r="L93" s="15">
        <f>Tabela23[[#This Row],[Ilość miejsc razem]]</f>
        <v>168</v>
      </c>
      <c r="M93" s="19">
        <v>45658</v>
      </c>
      <c r="N93" s="20">
        <v>46022</v>
      </c>
      <c r="O93" s="29">
        <v>9186</v>
      </c>
      <c r="P93" s="30"/>
    </row>
    <row r="94" spans="1:16" x14ac:dyDescent="0.25">
      <c r="A94" s="12">
        <v>92</v>
      </c>
      <c r="B94" s="14" t="s">
        <v>288</v>
      </c>
      <c r="C94" s="39" t="s">
        <v>356</v>
      </c>
      <c r="D94" s="57">
        <v>39657</v>
      </c>
      <c r="E94" s="15">
        <v>211</v>
      </c>
      <c r="F94" s="25" t="s">
        <v>200</v>
      </c>
      <c r="G94" s="26" t="s">
        <v>243</v>
      </c>
      <c r="H94" s="15">
        <v>2008</v>
      </c>
      <c r="I94" s="26">
        <v>44</v>
      </c>
      <c r="J94" s="26">
        <v>124</v>
      </c>
      <c r="K94" s="15">
        <v>168</v>
      </c>
      <c r="L94" s="15">
        <f>Tabela23[[#This Row],[Ilość miejsc razem]]</f>
        <v>168</v>
      </c>
      <c r="M94" s="19">
        <v>45658</v>
      </c>
      <c r="N94" s="20">
        <v>46022</v>
      </c>
      <c r="O94" s="29">
        <v>9186</v>
      </c>
      <c r="P94" s="30"/>
    </row>
    <row r="95" spans="1:16" x14ac:dyDescent="0.25">
      <c r="A95" s="12">
        <v>93</v>
      </c>
      <c r="B95" s="14" t="s">
        <v>289</v>
      </c>
      <c r="C95" s="39" t="s">
        <v>356</v>
      </c>
      <c r="D95" s="57">
        <v>39657</v>
      </c>
      <c r="E95" s="15">
        <v>212</v>
      </c>
      <c r="F95" s="25" t="s">
        <v>162</v>
      </c>
      <c r="G95" s="26" t="s">
        <v>244</v>
      </c>
      <c r="H95" s="15">
        <v>2008</v>
      </c>
      <c r="I95" s="26">
        <v>44</v>
      </c>
      <c r="J95" s="26">
        <v>124</v>
      </c>
      <c r="K95" s="15">
        <v>168</v>
      </c>
      <c r="L95" s="15">
        <f>Tabela23[[#This Row],[Ilość miejsc razem]]</f>
        <v>168</v>
      </c>
      <c r="M95" s="19">
        <v>45658</v>
      </c>
      <c r="N95" s="20">
        <v>46022</v>
      </c>
      <c r="O95" s="29">
        <v>9186</v>
      </c>
      <c r="P95" s="30"/>
    </row>
    <row r="96" spans="1:16" x14ac:dyDescent="0.25">
      <c r="A96" s="12">
        <v>94</v>
      </c>
      <c r="B96" s="14" t="s">
        <v>290</v>
      </c>
      <c r="C96" s="39" t="s">
        <v>356</v>
      </c>
      <c r="D96" s="27">
        <v>42913</v>
      </c>
      <c r="E96" s="15">
        <v>213</v>
      </c>
      <c r="F96" s="25" t="s">
        <v>163</v>
      </c>
      <c r="G96" s="26" t="s">
        <v>245</v>
      </c>
      <c r="H96" s="15">
        <v>2017</v>
      </c>
      <c r="I96" s="26">
        <v>31</v>
      </c>
      <c r="J96" s="26">
        <v>61</v>
      </c>
      <c r="K96" s="15">
        <v>92</v>
      </c>
      <c r="L96" s="15">
        <f>Tabela23[[#This Row],[Ilość miejsc razem]]</f>
        <v>92</v>
      </c>
      <c r="M96" s="19">
        <v>45658</v>
      </c>
      <c r="N96" s="20">
        <v>46022</v>
      </c>
      <c r="O96" s="29">
        <v>10837</v>
      </c>
      <c r="P96" s="30"/>
    </row>
    <row r="97" spans="1:16" x14ac:dyDescent="0.25">
      <c r="A97" s="12">
        <v>95</v>
      </c>
      <c r="B97" s="14" t="s">
        <v>290</v>
      </c>
      <c r="C97" s="39" t="s">
        <v>356</v>
      </c>
      <c r="D97" s="27">
        <v>42913</v>
      </c>
      <c r="E97" s="15">
        <v>214</v>
      </c>
      <c r="F97" s="25" t="s">
        <v>164</v>
      </c>
      <c r="G97" s="26" t="s">
        <v>165</v>
      </c>
      <c r="H97" s="15">
        <v>2017</v>
      </c>
      <c r="I97" s="26">
        <v>31</v>
      </c>
      <c r="J97" s="26">
        <v>61</v>
      </c>
      <c r="K97" s="15">
        <v>92</v>
      </c>
      <c r="L97" s="15">
        <f>Tabela23[[#This Row],[Ilość miejsc razem]]</f>
        <v>92</v>
      </c>
      <c r="M97" s="19">
        <v>45658</v>
      </c>
      <c r="N97" s="20">
        <v>46022</v>
      </c>
      <c r="O97" s="29">
        <v>10837</v>
      </c>
      <c r="P97" s="30"/>
    </row>
    <row r="98" spans="1:16" x14ac:dyDescent="0.25">
      <c r="A98" s="12">
        <v>96</v>
      </c>
      <c r="B98" s="14" t="s">
        <v>290</v>
      </c>
      <c r="C98" s="39" t="s">
        <v>356</v>
      </c>
      <c r="D98" s="27">
        <v>42913</v>
      </c>
      <c r="E98" s="15">
        <v>215</v>
      </c>
      <c r="F98" s="25" t="s">
        <v>166</v>
      </c>
      <c r="G98" s="26" t="s">
        <v>167</v>
      </c>
      <c r="H98" s="15">
        <v>2017</v>
      </c>
      <c r="I98" s="26">
        <v>31</v>
      </c>
      <c r="J98" s="26">
        <v>61</v>
      </c>
      <c r="K98" s="15">
        <v>92</v>
      </c>
      <c r="L98" s="15">
        <f>Tabela23[[#This Row],[Ilość miejsc razem]]</f>
        <v>92</v>
      </c>
      <c r="M98" s="19">
        <v>45658</v>
      </c>
      <c r="N98" s="20">
        <v>46022</v>
      </c>
      <c r="O98" s="29">
        <v>10837</v>
      </c>
      <c r="P98" s="30"/>
    </row>
    <row r="99" spans="1:16" x14ac:dyDescent="0.25">
      <c r="A99" s="12">
        <v>97</v>
      </c>
      <c r="B99" s="14" t="s">
        <v>291</v>
      </c>
      <c r="C99" s="39" t="s">
        <v>356</v>
      </c>
      <c r="D99" s="27">
        <v>42913</v>
      </c>
      <c r="E99" s="15">
        <v>216</v>
      </c>
      <c r="F99" s="25" t="s">
        <v>168</v>
      </c>
      <c r="G99" s="26" t="s">
        <v>246</v>
      </c>
      <c r="H99" s="15">
        <v>2017</v>
      </c>
      <c r="I99" s="26">
        <v>31</v>
      </c>
      <c r="J99" s="26">
        <v>61</v>
      </c>
      <c r="K99" s="15">
        <v>92</v>
      </c>
      <c r="L99" s="15">
        <f>Tabela23[[#This Row],[Ilość miejsc razem]]</f>
        <v>92</v>
      </c>
      <c r="M99" s="19">
        <v>45658</v>
      </c>
      <c r="N99" s="20">
        <v>46022</v>
      </c>
      <c r="O99" s="29">
        <v>10837</v>
      </c>
      <c r="P99" s="30"/>
    </row>
    <row r="100" spans="1:16" x14ac:dyDescent="0.25">
      <c r="A100" s="12">
        <v>98</v>
      </c>
      <c r="B100" s="14" t="s">
        <v>290</v>
      </c>
      <c r="C100" s="39" t="s">
        <v>356</v>
      </c>
      <c r="D100" s="27">
        <v>42913</v>
      </c>
      <c r="E100" s="15">
        <v>217</v>
      </c>
      <c r="F100" s="25" t="s">
        <v>169</v>
      </c>
      <c r="G100" s="26" t="s">
        <v>170</v>
      </c>
      <c r="H100" s="15">
        <v>2017</v>
      </c>
      <c r="I100" s="26">
        <v>31</v>
      </c>
      <c r="J100" s="26">
        <v>61</v>
      </c>
      <c r="K100" s="15">
        <v>92</v>
      </c>
      <c r="L100" s="15">
        <f>Tabela23[[#This Row],[Ilość miejsc razem]]</f>
        <v>92</v>
      </c>
      <c r="M100" s="19">
        <v>45658</v>
      </c>
      <c r="N100" s="20">
        <v>46022</v>
      </c>
      <c r="O100" s="29">
        <v>10837</v>
      </c>
      <c r="P100" s="30"/>
    </row>
    <row r="101" spans="1:16" x14ac:dyDescent="0.25">
      <c r="A101" s="12">
        <v>99</v>
      </c>
      <c r="B101" s="14" t="s">
        <v>290</v>
      </c>
      <c r="C101" s="39" t="s">
        <v>356</v>
      </c>
      <c r="D101" s="27">
        <v>42913</v>
      </c>
      <c r="E101" s="15">
        <v>218</v>
      </c>
      <c r="F101" s="25" t="s">
        <v>171</v>
      </c>
      <c r="G101" s="26" t="s">
        <v>247</v>
      </c>
      <c r="H101" s="15">
        <v>2017</v>
      </c>
      <c r="I101" s="26">
        <v>31</v>
      </c>
      <c r="J101" s="26">
        <v>61</v>
      </c>
      <c r="K101" s="15">
        <v>92</v>
      </c>
      <c r="L101" s="15">
        <f>Tabela23[[#This Row],[Ilość miejsc razem]]</f>
        <v>92</v>
      </c>
      <c r="M101" s="19">
        <v>45658</v>
      </c>
      <c r="N101" s="20">
        <v>46022</v>
      </c>
      <c r="O101" s="29">
        <v>10837</v>
      </c>
      <c r="P101" s="30"/>
    </row>
    <row r="102" spans="1:16" x14ac:dyDescent="0.25">
      <c r="A102" s="12">
        <v>100</v>
      </c>
      <c r="B102" s="14" t="s">
        <v>290</v>
      </c>
      <c r="C102" s="39" t="s">
        <v>356</v>
      </c>
      <c r="D102" s="27">
        <v>42913</v>
      </c>
      <c r="E102" s="15">
        <v>219</v>
      </c>
      <c r="F102" s="25" t="s">
        <v>172</v>
      </c>
      <c r="G102" s="26" t="s">
        <v>248</v>
      </c>
      <c r="H102" s="15">
        <v>2017</v>
      </c>
      <c r="I102" s="26">
        <v>31</v>
      </c>
      <c r="J102" s="26">
        <v>61</v>
      </c>
      <c r="K102" s="15">
        <v>92</v>
      </c>
      <c r="L102" s="15">
        <f>Tabela23[[#This Row],[Ilość miejsc razem]]</f>
        <v>92</v>
      </c>
      <c r="M102" s="19">
        <v>45658</v>
      </c>
      <c r="N102" s="20">
        <v>46022</v>
      </c>
      <c r="O102" s="29">
        <v>10837</v>
      </c>
      <c r="P102" s="30"/>
    </row>
    <row r="103" spans="1:16" x14ac:dyDescent="0.25">
      <c r="A103" s="12">
        <v>101</v>
      </c>
      <c r="B103" s="14" t="s">
        <v>290</v>
      </c>
      <c r="C103" s="39" t="s">
        <v>356</v>
      </c>
      <c r="D103" s="27">
        <v>42913</v>
      </c>
      <c r="E103" s="15">
        <v>220</v>
      </c>
      <c r="F103" s="25" t="s">
        <v>173</v>
      </c>
      <c r="G103" s="26" t="s">
        <v>249</v>
      </c>
      <c r="H103" s="15">
        <v>2017</v>
      </c>
      <c r="I103" s="26">
        <v>31</v>
      </c>
      <c r="J103" s="26">
        <v>61</v>
      </c>
      <c r="K103" s="15">
        <v>92</v>
      </c>
      <c r="L103" s="15">
        <f>Tabela23[[#This Row],[Ilość miejsc razem]]</f>
        <v>92</v>
      </c>
      <c r="M103" s="19">
        <v>45658</v>
      </c>
      <c r="N103" s="20">
        <v>46022</v>
      </c>
      <c r="O103" s="29">
        <v>10837</v>
      </c>
      <c r="P103" s="30"/>
    </row>
    <row r="104" spans="1:16" x14ac:dyDescent="0.25">
      <c r="A104" s="12">
        <v>102</v>
      </c>
      <c r="B104" s="14" t="s">
        <v>290</v>
      </c>
      <c r="C104" s="39" t="s">
        <v>356</v>
      </c>
      <c r="D104" s="27">
        <v>42913</v>
      </c>
      <c r="E104" s="15">
        <v>221</v>
      </c>
      <c r="F104" s="25" t="s">
        <v>174</v>
      </c>
      <c r="G104" s="26" t="s">
        <v>175</v>
      </c>
      <c r="H104" s="15">
        <v>2017</v>
      </c>
      <c r="I104" s="26">
        <v>31</v>
      </c>
      <c r="J104" s="26">
        <v>61</v>
      </c>
      <c r="K104" s="15">
        <v>92</v>
      </c>
      <c r="L104" s="15">
        <f>Tabela23[[#This Row],[Ilość miejsc razem]]</f>
        <v>92</v>
      </c>
      <c r="M104" s="19">
        <v>45658</v>
      </c>
      <c r="N104" s="20">
        <v>46022</v>
      </c>
      <c r="O104" s="29">
        <v>10837</v>
      </c>
      <c r="P104" s="30"/>
    </row>
    <row r="105" spans="1:16" x14ac:dyDescent="0.25">
      <c r="A105" s="12">
        <v>103</v>
      </c>
      <c r="B105" s="14" t="s">
        <v>289</v>
      </c>
      <c r="C105" s="39" t="s">
        <v>356</v>
      </c>
      <c r="D105" s="27">
        <v>42716</v>
      </c>
      <c r="E105" s="15">
        <v>238</v>
      </c>
      <c r="F105" s="25" t="s">
        <v>176</v>
      </c>
      <c r="G105" s="26" t="s">
        <v>250</v>
      </c>
      <c r="H105" s="15">
        <v>2016</v>
      </c>
      <c r="I105" s="26">
        <v>41</v>
      </c>
      <c r="J105" s="26">
        <v>100</v>
      </c>
      <c r="K105" s="15">
        <v>141</v>
      </c>
      <c r="L105" s="15">
        <f>Tabela23[[#This Row],[Ilość miejsc razem]]</f>
        <v>141</v>
      </c>
      <c r="M105" s="19">
        <v>45658</v>
      </c>
      <c r="N105" s="20">
        <v>46022</v>
      </c>
      <c r="O105" s="29">
        <v>10837</v>
      </c>
      <c r="P105" s="30"/>
    </row>
    <row r="106" spans="1:16" x14ac:dyDescent="0.25">
      <c r="A106" s="12">
        <v>104</v>
      </c>
      <c r="B106" s="14" t="s">
        <v>288</v>
      </c>
      <c r="C106" s="39" t="s">
        <v>356</v>
      </c>
      <c r="D106" s="27">
        <v>42716</v>
      </c>
      <c r="E106" s="15">
        <v>239</v>
      </c>
      <c r="F106" s="25" t="s">
        <v>177</v>
      </c>
      <c r="G106" s="26" t="s">
        <v>251</v>
      </c>
      <c r="H106" s="15">
        <v>2016</v>
      </c>
      <c r="I106" s="26">
        <v>41</v>
      </c>
      <c r="J106" s="26">
        <v>100</v>
      </c>
      <c r="K106" s="15">
        <v>141</v>
      </c>
      <c r="L106" s="15">
        <f>Tabela23[[#This Row],[Ilość miejsc razem]]</f>
        <v>141</v>
      </c>
      <c r="M106" s="19">
        <v>45658</v>
      </c>
      <c r="N106" s="20">
        <v>46022</v>
      </c>
      <c r="O106" s="29">
        <v>10837</v>
      </c>
      <c r="P106" s="30"/>
    </row>
    <row r="107" spans="1:16" x14ac:dyDescent="0.25">
      <c r="A107" s="12">
        <v>105</v>
      </c>
      <c r="B107" s="14" t="s">
        <v>289</v>
      </c>
      <c r="C107" s="39" t="s">
        <v>356</v>
      </c>
      <c r="D107" s="27">
        <v>42716</v>
      </c>
      <c r="E107" s="15">
        <v>240</v>
      </c>
      <c r="F107" s="25" t="s">
        <v>178</v>
      </c>
      <c r="G107" s="26" t="s">
        <v>252</v>
      </c>
      <c r="H107" s="15">
        <v>2016</v>
      </c>
      <c r="I107" s="26">
        <v>41</v>
      </c>
      <c r="J107" s="26">
        <v>100</v>
      </c>
      <c r="K107" s="15">
        <v>141</v>
      </c>
      <c r="L107" s="15">
        <f>Tabela23[[#This Row],[Ilość miejsc razem]]</f>
        <v>141</v>
      </c>
      <c r="M107" s="19">
        <v>45658</v>
      </c>
      <c r="N107" s="20">
        <v>46022</v>
      </c>
      <c r="O107" s="29">
        <v>10837</v>
      </c>
      <c r="P107" s="30"/>
    </row>
    <row r="108" spans="1:16" x14ac:dyDescent="0.25">
      <c r="A108" s="12">
        <v>106</v>
      </c>
      <c r="B108" s="14" t="s">
        <v>289</v>
      </c>
      <c r="C108" s="39" t="s">
        <v>356</v>
      </c>
      <c r="D108" s="27">
        <v>42717</v>
      </c>
      <c r="E108" s="15">
        <v>241</v>
      </c>
      <c r="F108" s="25" t="s">
        <v>179</v>
      </c>
      <c r="G108" s="26" t="s">
        <v>253</v>
      </c>
      <c r="H108" s="15">
        <v>2016</v>
      </c>
      <c r="I108" s="26">
        <v>41</v>
      </c>
      <c r="J108" s="26">
        <v>100</v>
      </c>
      <c r="K108" s="15">
        <v>141</v>
      </c>
      <c r="L108" s="15">
        <f>Tabela23[[#This Row],[Ilość miejsc razem]]</f>
        <v>141</v>
      </c>
      <c r="M108" s="19">
        <v>45658</v>
      </c>
      <c r="N108" s="20">
        <v>46022</v>
      </c>
      <c r="O108" s="29">
        <v>10837</v>
      </c>
      <c r="P108" s="30"/>
    </row>
    <row r="109" spans="1:16" x14ac:dyDescent="0.25">
      <c r="A109" s="12">
        <v>107</v>
      </c>
      <c r="B109" s="14" t="s">
        <v>288</v>
      </c>
      <c r="C109" s="39" t="s">
        <v>356</v>
      </c>
      <c r="D109" s="27">
        <v>42717</v>
      </c>
      <c r="E109" s="15">
        <v>242</v>
      </c>
      <c r="F109" s="25" t="s">
        <v>180</v>
      </c>
      <c r="G109" s="26" t="s">
        <v>254</v>
      </c>
      <c r="H109" s="15">
        <v>2016</v>
      </c>
      <c r="I109" s="26">
        <v>41</v>
      </c>
      <c r="J109" s="26">
        <v>100</v>
      </c>
      <c r="K109" s="15">
        <v>141</v>
      </c>
      <c r="L109" s="15">
        <f>Tabela23[[#This Row],[Ilość miejsc razem]]</f>
        <v>141</v>
      </c>
      <c r="M109" s="19">
        <v>45658</v>
      </c>
      <c r="N109" s="20">
        <v>46022</v>
      </c>
      <c r="O109" s="29">
        <v>10837</v>
      </c>
      <c r="P109" s="30"/>
    </row>
    <row r="110" spans="1:16" x14ac:dyDescent="0.25">
      <c r="A110" s="12">
        <v>108</v>
      </c>
      <c r="B110" s="14" t="s">
        <v>289</v>
      </c>
      <c r="C110" s="39" t="s">
        <v>356</v>
      </c>
      <c r="D110" s="27">
        <v>42717</v>
      </c>
      <c r="E110" s="15">
        <v>243</v>
      </c>
      <c r="F110" s="25" t="s">
        <v>181</v>
      </c>
      <c r="G110" s="26" t="s">
        <v>255</v>
      </c>
      <c r="H110" s="15">
        <v>2016</v>
      </c>
      <c r="I110" s="26">
        <v>41</v>
      </c>
      <c r="J110" s="26">
        <v>100</v>
      </c>
      <c r="K110" s="15">
        <v>141</v>
      </c>
      <c r="L110" s="15">
        <f>Tabela23[[#This Row],[Ilość miejsc razem]]</f>
        <v>141</v>
      </c>
      <c r="M110" s="19">
        <v>45658</v>
      </c>
      <c r="N110" s="20">
        <v>46022</v>
      </c>
      <c r="O110" s="29">
        <v>10837</v>
      </c>
      <c r="P110" s="30"/>
    </row>
    <row r="111" spans="1:16" x14ac:dyDescent="0.25">
      <c r="A111" s="12">
        <v>109</v>
      </c>
      <c r="B111" s="14" t="s">
        <v>289</v>
      </c>
      <c r="C111" s="39" t="s">
        <v>356</v>
      </c>
      <c r="D111" s="27">
        <v>42720</v>
      </c>
      <c r="E111" s="15">
        <v>244</v>
      </c>
      <c r="F111" s="25" t="s">
        <v>182</v>
      </c>
      <c r="G111" s="26" t="s">
        <v>256</v>
      </c>
      <c r="H111" s="15">
        <v>2016</v>
      </c>
      <c r="I111" s="26">
        <v>41</v>
      </c>
      <c r="J111" s="26">
        <v>100</v>
      </c>
      <c r="K111" s="15">
        <v>141</v>
      </c>
      <c r="L111" s="15">
        <f>Tabela23[[#This Row],[Ilość miejsc razem]]</f>
        <v>141</v>
      </c>
      <c r="M111" s="19">
        <v>45658</v>
      </c>
      <c r="N111" s="20">
        <v>46022</v>
      </c>
      <c r="O111" s="29">
        <v>10837</v>
      </c>
      <c r="P111" s="30"/>
    </row>
    <row r="112" spans="1:16" x14ac:dyDescent="0.25">
      <c r="A112" s="12">
        <v>110</v>
      </c>
      <c r="B112" s="14" t="s">
        <v>289</v>
      </c>
      <c r="C112" s="39" t="s">
        <v>356</v>
      </c>
      <c r="D112" s="27">
        <v>42720</v>
      </c>
      <c r="E112" s="15">
        <v>245</v>
      </c>
      <c r="F112" s="25" t="s">
        <v>183</v>
      </c>
      <c r="G112" s="26" t="s">
        <v>257</v>
      </c>
      <c r="H112" s="15">
        <v>2016</v>
      </c>
      <c r="I112" s="26">
        <v>41</v>
      </c>
      <c r="J112" s="26">
        <v>100</v>
      </c>
      <c r="K112" s="15">
        <v>141</v>
      </c>
      <c r="L112" s="15">
        <f>Tabela23[[#This Row],[Ilość miejsc razem]]</f>
        <v>141</v>
      </c>
      <c r="M112" s="19">
        <v>45658</v>
      </c>
      <c r="N112" s="20">
        <v>46022</v>
      </c>
      <c r="O112" s="29">
        <v>10837</v>
      </c>
      <c r="P112" s="30"/>
    </row>
    <row r="113" spans="1:16" x14ac:dyDescent="0.25">
      <c r="A113" s="12">
        <v>111</v>
      </c>
      <c r="B113" s="14" t="s">
        <v>288</v>
      </c>
      <c r="C113" s="39" t="s">
        <v>356</v>
      </c>
      <c r="D113" s="27">
        <v>42723</v>
      </c>
      <c r="E113" s="15">
        <v>246</v>
      </c>
      <c r="F113" s="25" t="s">
        <v>184</v>
      </c>
      <c r="G113" s="26" t="s">
        <v>258</v>
      </c>
      <c r="H113" s="15">
        <v>2016</v>
      </c>
      <c r="I113" s="26">
        <v>41</v>
      </c>
      <c r="J113" s="26">
        <v>100</v>
      </c>
      <c r="K113" s="15">
        <v>141</v>
      </c>
      <c r="L113" s="15">
        <f>Tabela23[[#This Row],[Ilość miejsc razem]]</f>
        <v>141</v>
      </c>
      <c r="M113" s="19">
        <v>45658</v>
      </c>
      <c r="N113" s="20">
        <v>46022</v>
      </c>
      <c r="O113" s="29">
        <v>10837</v>
      </c>
      <c r="P113" s="30"/>
    </row>
    <row r="114" spans="1:16" x14ac:dyDescent="0.25">
      <c r="A114" s="12">
        <v>112</v>
      </c>
      <c r="B114" s="14" t="s">
        <v>289</v>
      </c>
      <c r="C114" s="39" t="s">
        <v>356</v>
      </c>
      <c r="D114" s="27">
        <v>42723</v>
      </c>
      <c r="E114" s="15">
        <v>247</v>
      </c>
      <c r="F114" s="25" t="s">
        <v>185</v>
      </c>
      <c r="G114" s="26" t="s">
        <v>259</v>
      </c>
      <c r="H114" s="15">
        <v>2016</v>
      </c>
      <c r="I114" s="26">
        <v>41</v>
      </c>
      <c r="J114" s="26">
        <v>100</v>
      </c>
      <c r="K114" s="15">
        <v>141</v>
      </c>
      <c r="L114" s="15">
        <f>Tabela23[[#This Row],[Ilość miejsc razem]]</f>
        <v>141</v>
      </c>
      <c r="M114" s="19">
        <v>45658</v>
      </c>
      <c r="N114" s="20">
        <v>46022</v>
      </c>
      <c r="O114" s="29">
        <v>10837</v>
      </c>
      <c r="P114" s="30"/>
    </row>
    <row r="115" spans="1:16" x14ac:dyDescent="0.25">
      <c r="A115" s="12">
        <v>113</v>
      </c>
      <c r="B115" s="14" t="s">
        <v>289</v>
      </c>
      <c r="C115" s="39" t="s">
        <v>356</v>
      </c>
      <c r="D115" s="27">
        <v>42723</v>
      </c>
      <c r="E115" s="15">
        <v>248</v>
      </c>
      <c r="F115" s="25" t="s">
        <v>186</v>
      </c>
      <c r="G115" s="26" t="s">
        <v>260</v>
      </c>
      <c r="H115" s="15">
        <v>2016</v>
      </c>
      <c r="I115" s="26">
        <v>41</v>
      </c>
      <c r="J115" s="26">
        <v>100</v>
      </c>
      <c r="K115" s="15">
        <v>141</v>
      </c>
      <c r="L115" s="15">
        <f>Tabela23[[#This Row],[Ilość miejsc razem]]</f>
        <v>141</v>
      </c>
      <c r="M115" s="19">
        <v>45658</v>
      </c>
      <c r="N115" s="20">
        <v>46022</v>
      </c>
      <c r="O115" s="29">
        <v>10837</v>
      </c>
      <c r="P115" s="30"/>
    </row>
    <row r="116" spans="1:16" x14ac:dyDescent="0.25">
      <c r="A116" s="12">
        <v>114</v>
      </c>
      <c r="B116" s="14" t="s">
        <v>289</v>
      </c>
      <c r="C116" s="39" t="s">
        <v>356</v>
      </c>
      <c r="D116" s="27">
        <v>43593</v>
      </c>
      <c r="E116" s="15">
        <v>249</v>
      </c>
      <c r="F116" s="25" t="s">
        <v>201</v>
      </c>
      <c r="G116" s="26" t="s">
        <v>261</v>
      </c>
      <c r="H116" s="15">
        <v>2019</v>
      </c>
      <c r="I116" s="26">
        <v>41</v>
      </c>
      <c r="J116" s="26">
        <v>100</v>
      </c>
      <c r="K116" s="15">
        <v>141</v>
      </c>
      <c r="L116" s="15">
        <f>Tabela23[[#This Row],[Ilość miejsc razem]]</f>
        <v>141</v>
      </c>
      <c r="M116" s="19">
        <v>45658</v>
      </c>
      <c r="N116" s="20">
        <v>46022</v>
      </c>
      <c r="O116" s="29">
        <v>10837</v>
      </c>
      <c r="P116" s="30"/>
    </row>
    <row r="117" spans="1:16" x14ac:dyDescent="0.25">
      <c r="A117" s="12">
        <v>115</v>
      </c>
      <c r="B117" s="14" t="s">
        <v>289</v>
      </c>
      <c r="C117" s="39" t="s">
        <v>356</v>
      </c>
      <c r="D117" s="27">
        <v>43593</v>
      </c>
      <c r="E117" s="15">
        <v>250</v>
      </c>
      <c r="F117" s="25" t="s">
        <v>202</v>
      </c>
      <c r="G117" s="26" t="s">
        <v>262</v>
      </c>
      <c r="H117" s="15">
        <v>2019</v>
      </c>
      <c r="I117" s="26">
        <v>41</v>
      </c>
      <c r="J117" s="26">
        <v>100</v>
      </c>
      <c r="K117" s="15">
        <v>141</v>
      </c>
      <c r="L117" s="15">
        <f>Tabela23[[#This Row],[Ilość miejsc razem]]</f>
        <v>141</v>
      </c>
      <c r="M117" s="19">
        <v>45658</v>
      </c>
      <c r="N117" s="20">
        <v>46022</v>
      </c>
      <c r="O117" s="29">
        <v>10837</v>
      </c>
      <c r="P117" s="30"/>
    </row>
    <row r="118" spans="1:16" x14ac:dyDescent="0.25">
      <c r="A118" s="12">
        <v>116</v>
      </c>
      <c r="B118" s="14" t="s">
        <v>289</v>
      </c>
      <c r="C118" s="39" t="s">
        <v>356</v>
      </c>
      <c r="D118" s="27">
        <v>43600</v>
      </c>
      <c r="E118" s="15">
        <v>251</v>
      </c>
      <c r="F118" s="25" t="s">
        <v>203</v>
      </c>
      <c r="G118" s="26" t="s">
        <v>263</v>
      </c>
      <c r="H118" s="15">
        <v>2019</v>
      </c>
      <c r="I118" s="26">
        <v>41</v>
      </c>
      <c r="J118" s="26">
        <v>100</v>
      </c>
      <c r="K118" s="15">
        <v>141</v>
      </c>
      <c r="L118" s="15">
        <f>Tabela23[[#This Row],[Ilość miejsc razem]]</f>
        <v>141</v>
      </c>
      <c r="M118" s="19">
        <v>45658</v>
      </c>
      <c r="N118" s="20">
        <v>46022</v>
      </c>
      <c r="O118" s="29">
        <v>10837</v>
      </c>
      <c r="P118" s="30"/>
    </row>
    <row r="119" spans="1:16" x14ac:dyDescent="0.25">
      <c r="A119" s="12">
        <v>117</v>
      </c>
      <c r="B119" s="14" t="s">
        <v>288</v>
      </c>
      <c r="C119" s="39" t="s">
        <v>356</v>
      </c>
      <c r="D119" s="27">
        <v>43593</v>
      </c>
      <c r="E119" s="15">
        <v>252</v>
      </c>
      <c r="F119" s="25" t="s">
        <v>204</v>
      </c>
      <c r="G119" s="26" t="s">
        <v>264</v>
      </c>
      <c r="H119" s="15">
        <v>2019</v>
      </c>
      <c r="I119" s="26">
        <v>41</v>
      </c>
      <c r="J119" s="26">
        <v>100</v>
      </c>
      <c r="K119" s="15">
        <v>141</v>
      </c>
      <c r="L119" s="15">
        <f>Tabela23[[#This Row],[Ilość miejsc razem]]</f>
        <v>141</v>
      </c>
      <c r="M119" s="19">
        <v>45658</v>
      </c>
      <c r="N119" s="20">
        <v>46022</v>
      </c>
      <c r="O119" s="29">
        <v>10837</v>
      </c>
      <c r="P119" s="30"/>
    </row>
    <row r="120" spans="1:16" x14ac:dyDescent="0.25">
      <c r="A120" s="12">
        <v>118</v>
      </c>
      <c r="B120" s="14" t="s">
        <v>289</v>
      </c>
      <c r="C120" s="39" t="s">
        <v>356</v>
      </c>
      <c r="D120" s="27">
        <v>43593</v>
      </c>
      <c r="E120" s="15">
        <v>253</v>
      </c>
      <c r="F120" s="25" t="s">
        <v>205</v>
      </c>
      <c r="G120" s="26" t="s">
        <v>265</v>
      </c>
      <c r="H120" s="15">
        <v>2019</v>
      </c>
      <c r="I120" s="26">
        <v>41</v>
      </c>
      <c r="J120" s="26">
        <v>100</v>
      </c>
      <c r="K120" s="15">
        <v>141</v>
      </c>
      <c r="L120" s="15">
        <f>Tabela23[[#This Row],[Ilość miejsc razem]]</f>
        <v>141</v>
      </c>
      <c r="M120" s="19">
        <v>45658</v>
      </c>
      <c r="N120" s="20">
        <v>46022</v>
      </c>
      <c r="O120" s="29">
        <v>10837</v>
      </c>
      <c r="P120" s="30"/>
    </row>
    <row r="121" spans="1:16" x14ac:dyDescent="0.25">
      <c r="A121" s="12">
        <v>119</v>
      </c>
      <c r="B121" s="14" t="s">
        <v>288</v>
      </c>
      <c r="C121" s="39" t="s">
        <v>356</v>
      </c>
      <c r="D121" s="27">
        <v>43600</v>
      </c>
      <c r="E121" s="15">
        <v>254</v>
      </c>
      <c r="F121" s="25" t="s">
        <v>206</v>
      </c>
      <c r="G121" s="26" t="s">
        <v>266</v>
      </c>
      <c r="H121" s="15">
        <v>2019</v>
      </c>
      <c r="I121" s="26">
        <v>41</v>
      </c>
      <c r="J121" s="26">
        <v>100</v>
      </c>
      <c r="K121" s="15">
        <v>141</v>
      </c>
      <c r="L121" s="15">
        <f>Tabela23[[#This Row],[Ilość miejsc razem]]</f>
        <v>141</v>
      </c>
      <c r="M121" s="19">
        <v>45658</v>
      </c>
      <c r="N121" s="20">
        <v>46022</v>
      </c>
      <c r="O121" s="29">
        <v>10837</v>
      </c>
      <c r="P121" s="30"/>
    </row>
    <row r="122" spans="1:16" x14ac:dyDescent="0.25">
      <c r="A122" s="12">
        <v>120</v>
      </c>
      <c r="B122" s="14" t="s">
        <v>289</v>
      </c>
      <c r="C122" s="39" t="s">
        <v>356</v>
      </c>
      <c r="D122" s="27">
        <v>43608</v>
      </c>
      <c r="E122" s="15">
        <v>255</v>
      </c>
      <c r="F122" s="25" t="s">
        <v>207</v>
      </c>
      <c r="G122" s="26" t="s">
        <v>267</v>
      </c>
      <c r="H122" s="15">
        <v>2019</v>
      </c>
      <c r="I122" s="26">
        <v>41</v>
      </c>
      <c r="J122" s="26">
        <v>100</v>
      </c>
      <c r="K122" s="15">
        <v>141</v>
      </c>
      <c r="L122" s="15">
        <f>Tabela23[[#This Row],[Ilość miejsc razem]]</f>
        <v>141</v>
      </c>
      <c r="M122" s="19">
        <v>45658</v>
      </c>
      <c r="N122" s="20">
        <v>46022</v>
      </c>
      <c r="O122" s="29">
        <v>10837</v>
      </c>
      <c r="P122" s="30"/>
    </row>
    <row r="123" spans="1:16" x14ac:dyDescent="0.25">
      <c r="A123" s="12">
        <v>121</v>
      </c>
      <c r="B123" s="14" t="s">
        <v>289</v>
      </c>
      <c r="C123" s="39" t="s">
        <v>356</v>
      </c>
      <c r="D123" s="27">
        <v>43600</v>
      </c>
      <c r="E123" s="15">
        <v>256</v>
      </c>
      <c r="F123" s="25" t="s">
        <v>208</v>
      </c>
      <c r="G123" s="26" t="s">
        <v>268</v>
      </c>
      <c r="H123" s="15">
        <v>2019</v>
      </c>
      <c r="I123" s="26">
        <v>41</v>
      </c>
      <c r="J123" s="26">
        <v>100</v>
      </c>
      <c r="K123" s="15">
        <v>141</v>
      </c>
      <c r="L123" s="15">
        <f>Tabela23[[#This Row],[Ilość miejsc razem]]</f>
        <v>141</v>
      </c>
      <c r="M123" s="19">
        <v>45658</v>
      </c>
      <c r="N123" s="20">
        <v>46022</v>
      </c>
      <c r="O123" s="29">
        <v>10837</v>
      </c>
      <c r="P123" s="30"/>
    </row>
    <row r="124" spans="1:16" x14ac:dyDescent="0.25">
      <c r="A124" s="12">
        <v>122</v>
      </c>
      <c r="B124" s="14" t="s">
        <v>289</v>
      </c>
      <c r="C124" s="39" t="s">
        <v>356</v>
      </c>
      <c r="D124" s="27">
        <v>43608</v>
      </c>
      <c r="E124" s="15">
        <v>257</v>
      </c>
      <c r="F124" s="25" t="s">
        <v>209</v>
      </c>
      <c r="G124" s="26" t="s">
        <v>269</v>
      </c>
      <c r="H124" s="15">
        <v>2019</v>
      </c>
      <c r="I124" s="26">
        <v>41</v>
      </c>
      <c r="J124" s="26">
        <v>100</v>
      </c>
      <c r="K124" s="15">
        <v>141</v>
      </c>
      <c r="L124" s="15">
        <f>Tabela23[[#This Row],[Ilość miejsc razem]]</f>
        <v>141</v>
      </c>
      <c r="M124" s="19">
        <v>45658</v>
      </c>
      <c r="N124" s="20">
        <v>46022</v>
      </c>
      <c r="O124" s="29">
        <v>10837</v>
      </c>
      <c r="P124" s="30"/>
    </row>
    <row r="125" spans="1:16" x14ac:dyDescent="0.25">
      <c r="A125" s="12">
        <v>123</v>
      </c>
      <c r="B125" s="14" t="s">
        <v>289</v>
      </c>
      <c r="C125" s="39" t="s">
        <v>356</v>
      </c>
      <c r="D125" s="27">
        <v>43608</v>
      </c>
      <c r="E125" s="15">
        <v>258</v>
      </c>
      <c r="F125" s="25" t="s">
        <v>210</v>
      </c>
      <c r="G125" s="26" t="s">
        <v>270</v>
      </c>
      <c r="H125" s="15">
        <v>2019</v>
      </c>
      <c r="I125" s="26">
        <v>41</v>
      </c>
      <c r="J125" s="26">
        <v>100</v>
      </c>
      <c r="K125" s="15">
        <v>141</v>
      </c>
      <c r="L125" s="15">
        <f>Tabela23[[#This Row],[Ilość miejsc razem]]</f>
        <v>141</v>
      </c>
      <c r="M125" s="19">
        <v>45658</v>
      </c>
      <c r="N125" s="20">
        <v>46022</v>
      </c>
      <c r="O125" s="29">
        <v>10837</v>
      </c>
      <c r="P125" s="30"/>
    </row>
    <row r="126" spans="1:16" x14ac:dyDescent="0.25">
      <c r="A126" s="12">
        <v>124</v>
      </c>
      <c r="B126" s="14" t="s">
        <v>289</v>
      </c>
      <c r="C126" s="39" t="s">
        <v>356</v>
      </c>
      <c r="D126" s="27">
        <v>43593</v>
      </c>
      <c r="E126" s="15">
        <v>259</v>
      </c>
      <c r="F126" s="25" t="s">
        <v>211</v>
      </c>
      <c r="G126" s="26" t="s">
        <v>271</v>
      </c>
      <c r="H126" s="15">
        <v>2019</v>
      </c>
      <c r="I126" s="26">
        <v>41</v>
      </c>
      <c r="J126" s="26">
        <v>100</v>
      </c>
      <c r="K126" s="15">
        <v>141</v>
      </c>
      <c r="L126" s="15">
        <f>Tabela23[[#This Row],[Ilość miejsc razem]]</f>
        <v>141</v>
      </c>
      <c r="M126" s="19">
        <v>45658</v>
      </c>
      <c r="N126" s="20">
        <v>46022</v>
      </c>
      <c r="O126" s="29">
        <v>10837</v>
      </c>
      <c r="P126" s="30"/>
    </row>
    <row r="127" spans="1:16" x14ac:dyDescent="0.25">
      <c r="A127" s="12">
        <v>125</v>
      </c>
      <c r="B127" s="14" t="s">
        <v>288</v>
      </c>
      <c r="C127" s="39" t="s">
        <v>356</v>
      </c>
      <c r="D127" s="27">
        <v>43593</v>
      </c>
      <c r="E127" s="15">
        <v>260</v>
      </c>
      <c r="F127" s="25" t="s">
        <v>212</v>
      </c>
      <c r="G127" s="26" t="s">
        <v>272</v>
      </c>
      <c r="H127" s="15">
        <v>2019</v>
      </c>
      <c r="I127" s="26">
        <v>41</v>
      </c>
      <c r="J127" s="26">
        <v>100</v>
      </c>
      <c r="K127" s="15">
        <v>141</v>
      </c>
      <c r="L127" s="15">
        <f>Tabela23[[#This Row],[Ilość miejsc razem]]</f>
        <v>141</v>
      </c>
      <c r="M127" s="19">
        <v>45658</v>
      </c>
      <c r="N127" s="20">
        <v>46022</v>
      </c>
      <c r="O127" s="29">
        <v>10837</v>
      </c>
      <c r="P127" s="30"/>
    </row>
    <row r="128" spans="1:16" x14ac:dyDescent="0.25">
      <c r="A128" s="12">
        <v>126</v>
      </c>
      <c r="B128" s="14" t="s">
        <v>290</v>
      </c>
      <c r="C128" s="39" t="s">
        <v>356</v>
      </c>
      <c r="D128" s="57">
        <v>43559</v>
      </c>
      <c r="E128" s="15">
        <v>261</v>
      </c>
      <c r="F128" s="25" t="s">
        <v>213</v>
      </c>
      <c r="G128" s="26" t="s">
        <v>273</v>
      </c>
      <c r="H128" s="15">
        <v>2019</v>
      </c>
      <c r="I128" s="26">
        <v>32</v>
      </c>
      <c r="J128" s="26">
        <v>64</v>
      </c>
      <c r="K128" s="15">
        <v>96</v>
      </c>
      <c r="L128" s="15">
        <f>Tabela23[[#This Row],[Ilość miejsc razem]]</f>
        <v>96</v>
      </c>
      <c r="M128" s="19">
        <v>45658</v>
      </c>
      <c r="N128" s="20">
        <v>46022</v>
      </c>
      <c r="O128" s="29">
        <v>6700</v>
      </c>
      <c r="P128" s="30"/>
    </row>
    <row r="129" spans="1:16" x14ac:dyDescent="0.25">
      <c r="A129" s="12">
        <v>127</v>
      </c>
      <c r="B129" s="14" t="s">
        <v>290</v>
      </c>
      <c r="C129" s="39" t="s">
        <v>356</v>
      </c>
      <c r="D129" s="57">
        <v>43559</v>
      </c>
      <c r="E129" s="15">
        <v>262</v>
      </c>
      <c r="F129" s="25" t="s">
        <v>214</v>
      </c>
      <c r="G129" s="26" t="s">
        <v>274</v>
      </c>
      <c r="H129" s="15">
        <v>2019</v>
      </c>
      <c r="I129" s="26">
        <v>32</v>
      </c>
      <c r="J129" s="26">
        <v>64</v>
      </c>
      <c r="K129" s="15">
        <v>96</v>
      </c>
      <c r="L129" s="15">
        <f>Tabela23[[#This Row],[Ilość miejsc razem]]</f>
        <v>96</v>
      </c>
      <c r="M129" s="19">
        <v>45658</v>
      </c>
      <c r="N129" s="20">
        <v>46022</v>
      </c>
      <c r="O129" s="29">
        <v>6700</v>
      </c>
      <c r="P129" s="30"/>
    </row>
    <row r="130" spans="1:16" x14ac:dyDescent="0.25">
      <c r="A130" s="12">
        <v>128</v>
      </c>
      <c r="B130" s="14" t="s">
        <v>290</v>
      </c>
      <c r="C130" s="39" t="s">
        <v>356</v>
      </c>
      <c r="D130" s="57">
        <v>43559</v>
      </c>
      <c r="E130" s="15">
        <v>263</v>
      </c>
      <c r="F130" s="25" t="s">
        <v>215</v>
      </c>
      <c r="G130" s="26" t="s">
        <v>275</v>
      </c>
      <c r="H130" s="15">
        <v>2019</v>
      </c>
      <c r="I130" s="26">
        <v>32</v>
      </c>
      <c r="J130" s="26">
        <v>64</v>
      </c>
      <c r="K130" s="15">
        <v>96</v>
      </c>
      <c r="L130" s="15">
        <f>Tabela23[[#This Row],[Ilość miejsc razem]]</f>
        <v>96</v>
      </c>
      <c r="M130" s="19">
        <v>45658</v>
      </c>
      <c r="N130" s="20">
        <v>46022</v>
      </c>
      <c r="O130" s="29">
        <v>6700</v>
      </c>
      <c r="P130" s="30"/>
    </row>
    <row r="131" spans="1:16" x14ac:dyDescent="0.25">
      <c r="A131" s="12">
        <v>129</v>
      </c>
      <c r="B131" s="14" t="s">
        <v>290</v>
      </c>
      <c r="C131" s="39" t="s">
        <v>356</v>
      </c>
      <c r="D131" s="57">
        <v>43559</v>
      </c>
      <c r="E131" s="15">
        <v>264</v>
      </c>
      <c r="F131" s="25" t="s">
        <v>216</v>
      </c>
      <c r="G131" s="26" t="s">
        <v>276</v>
      </c>
      <c r="H131" s="15">
        <v>2019</v>
      </c>
      <c r="I131" s="26">
        <v>32</v>
      </c>
      <c r="J131" s="26">
        <v>64</v>
      </c>
      <c r="K131" s="15">
        <v>96</v>
      </c>
      <c r="L131" s="15">
        <f>Tabela23[[#This Row],[Ilość miejsc razem]]</f>
        <v>96</v>
      </c>
      <c r="M131" s="19">
        <v>45658</v>
      </c>
      <c r="N131" s="20">
        <v>46022</v>
      </c>
      <c r="O131" s="29">
        <v>6700</v>
      </c>
      <c r="P131" s="30"/>
    </row>
    <row r="132" spans="1:16" x14ac:dyDescent="0.25">
      <c r="A132" s="12">
        <v>130</v>
      </c>
      <c r="B132" s="14" t="s">
        <v>290</v>
      </c>
      <c r="C132" s="39" t="s">
        <v>356</v>
      </c>
      <c r="D132" s="57">
        <v>44175</v>
      </c>
      <c r="E132" s="15">
        <v>265</v>
      </c>
      <c r="F132" s="25" t="s">
        <v>300</v>
      </c>
      <c r="G132" s="59" t="s">
        <v>310</v>
      </c>
      <c r="H132" s="15">
        <v>2020</v>
      </c>
      <c r="I132" s="26">
        <v>32</v>
      </c>
      <c r="J132" s="26">
        <v>64</v>
      </c>
      <c r="K132" s="15">
        <v>96</v>
      </c>
      <c r="L132" s="15">
        <f>Tabela23[[#This Row],[Ilość miejsc razem]]</f>
        <v>96</v>
      </c>
      <c r="M132" s="19">
        <v>45658</v>
      </c>
      <c r="N132" s="20">
        <v>46022</v>
      </c>
      <c r="O132" s="29">
        <v>6700</v>
      </c>
      <c r="P132" s="30"/>
    </row>
    <row r="133" spans="1:16" x14ac:dyDescent="0.25">
      <c r="A133" s="12">
        <v>131</v>
      </c>
      <c r="B133" s="14" t="s">
        <v>290</v>
      </c>
      <c r="C133" s="39" t="s">
        <v>356</v>
      </c>
      <c r="D133" s="57">
        <v>44175</v>
      </c>
      <c r="E133" s="15">
        <v>266</v>
      </c>
      <c r="F133" s="25" t="s">
        <v>301</v>
      </c>
      <c r="G133" s="59" t="s">
        <v>311</v>
      </c>
      <c r="H133" s="15">
        <v>2020</v>
      </c>
      <c r="I133" s="26">
        <v>32</v>
      </c>
      <c r="J133" s="26">
        <v>64</v>
      </c>
      <c r="K133" s="15">
        <v>96</v>
      </c>
      <c r="L133" s="15">
        <f>Tabela23[[#This Row],[Ilość miejsc razem]]</f>
        <v>96</v>
      </c>
      <c r="M133" s="19">
        <v>45658</v>
      </c>
      <c r="N133" s="20">
        <v>46022</v>
      </c>
      <c r="O133" s="29">
        <v>6700</v>
      </c>
      <c r="P133" s="30"/>
    </row>
    <row r="134" spans="1:16" x14ac:dyDescent="0.25">
      <c r="A134" s="12">
        <v>132</v>
      </c>
      <c r="B134" s="14" t="s">
        <v>290</v>
      </c>
      <c r="C134" s="39" t="s">
        <v>356</v>
      </c>
      <c r="D134" s="57">
        <v>44175</v>
      </c>
      <c r="E134" s="15">
        <v>267</v>
      </c>
      <c r="F134" s="25" t="s">
        <v>302</v>
      </c>
      <c r="G134" s="59" t="s">
        <v>312</v>
      </c>
      <c r="H134" s="15">
        <v>2020</v>
      </c>
      <c r="I134" s="26">
        <v>32</v>
      </c>
      <c r="J134" s="26">
        <v>64</v>
      </c>
      <c r="K134" s="15">
        <v>96</v>
      </c>
      <c r="L134" s="15">
        <f>Tabela23[[#This Row],[Ilość miejsc razem]]</f>
        <v>96</v>
      </c>
      <c r="M134" s="19">
        <v>45658</v>
      </c>
      <c r="N134" s="20">
        <v>46022</v>
      </c>
      <c r="O134" s="29">
        <v>6700</v>
      </c>
      <c r="P134" s="30"/>
    </row>
    <row r="135" spans="1:16" x14ac:dyDescent="0.25">
      <c r="A135" s="12">
        <v>133</v>
      </c>
      <c r="B135" s="14" t="s">
        <v>290</v>
      </c>
      <c r="C135" s="39" t="s">
        <v>356</v>
      </c>
      <c r="D135" s="57">
        <v>44175</v>
      </c>
      <c r="E135" s="15">
        <v>268</v>
      </c>
      <c r="F135" s="25" t="s">
        <v>303</v>
      </c>
      <c r="G135" s="59" t="s">
        <v>313</v>
      </c>
      <c r="H135" s="15">
        <v>2020</v>
      </c>
      <c r="I135" s="26">
        <v>32</v>
      </c>
      <c r="J135" s="26">
        <v>64</v>
      </c>
      <c r="K135" s="15">
        <v>96</v>
      </c>
      <c r="L135" s="15">
        <f>Tabela23[[#This Row],[Ilość miejsc razem]]</f>
        <v>96</v>
      </c>
      <c r="M135" s="19">
        <v>45658</v>
      </c>
      <c r="N135" s="20">
        <v>46022</v>
      </c>
      <c r="O135" s="29">
        <v>6700</v>
      </c>
      <c r="P135" s="30"/>
    </row>
    <row r="136" spans="1:16" x14ac:dyDescent="0.25">
      <c r="A136" s="12">
        <v>134</v>
      </c>
      <c r="B136" s="14" t="s">
        <v>290</v>
      </c>
      <c r="C136" s="39" t="s">
        <v>356</v>
      </c>
      <c r="D136" s="57">
        <v>44175</v>
      </c>
      <c r="E136" s="15">
        <v>269</v>
      </c>
      <c r="F136" s="25" t="s">
        <v>304</v>
      </c>
      <c r="G136" s="59" t="s">
        <v>314</v>
      </c>
      <c r="H136" s="15">
        <v>2020</v>
      </c>
      <c r="I136" s="26">
        <v>32</v>
      </c>
      <c r="J136" s="26">
        <v>64</v>
      </c>
      <c r="K136" s="15">
        <v>96</v>
      </c>
      <c r="L136" s="15">
        <f>Tabela23[[#This Row],[Ilość miejsc razem]]</f>
        <v>96</v>
      </c>
      <c r="M136" s="19">
        <v>45658</v>
      </c>
      <c r="N136" s="20">
        <v>46022</v>
      </c>
      <c r="O136" s="29">
        <v>6700</v>
      </c>
      <c r="P136" s="30"/>
    </row>
    <row r="137" spans="1:16" x14ac:dyDescent="0.25">
      <c r="A137" s="12">
        <v>135</v>
      </c>
      <c r="B137" s="14" t="s">
        <v>290</v>
      </c>
      <c r="C137" s="39" t="s">
        <v>356</v>
      </c>
      <c r="D137" s="57">
        <v>44175</v>
      </c>
      <c r="E137" s="15">
        <v>270</v>
      </c>
      <c r="F137" s="25" t="s">
        <v>305</v>
      </c>
      <c r="G137" s="59" t="s">
        <v>315</v>
      </c>
      <c r="H137" s="15">
        <v>2020</v>
      </c>
      <c r="I137" s="26">
        <v>32</v>
      </c>
      <c r="J137" s="26">
        <v>64</v>
      </c>
      <c r="K137" s="15">
        <v>96</v>
      </c>
      <c r="L137" s="15">
        <f>Tabela23[[#This Row],[Ilość miejsc razem]]</f>
        <v>96</v>
      </c>
      <c r="M137" s="19">
        <v>45658</v>
      </c>
      <c r="N137" s="20">
        <v>46022</v>
      </c>
      <c r="O137" s="29">
        <v>6700</v>
      </c>
      <c r="P137" s="30"/>
    </row>
    <row r="138" spans="1:16" x14ac:dyDescent="0.25">
      <c r="A138" s="12">
        <v>136</v>
      </c>
      <c r="B138" s="14" t="s">
        <v>290</v>
      </c>
      <c r="C138" s="39" t="s">
        <v>356</v>
      </c>
      <c r="D138" s="57">
        <v>44175</v>
      </c>
      <c r="E138" s="15">
        <v>271</v>
      </c>
      <c r="F138" s="25" t="s">
        <v>306</v>
      </c>
      <c r="G138" s="59" t="s">
        <v>316</v>
      </c>
      <c r="H138" s="15">
        <v>2020</v>
      </c>
      <c r="I138" s="26">
        <v>32</v>
      </c>
      <c r="J138" s="26">
        <v>64</v>
      </c>
      <c r="K138" s="15">
        <v>96</v>
      </c>
      <c r="L138" s="15">
        <f>Tabela23[[#This Row],[Ilość miejsc razem]]</f>
        <v>96</v>
      </c>
      <c r="M138" s="19">
        <v>45658</v>
      </c>
      <c r="N138" s="20">
        <v>46022</v>
      </c>
      <c r="O138" s="29">
        <v>6700</v>
      </c>
      <c r="P138" s="30"/>
    </row>
    <row r="139" spans="1:16" x14ac:dyDescent="0.25">
      <c r="A139" s="12">
        <v>137</v>
      </c>
      <c r="B139" s="14" t="s">
        <v>290</v>
      </c>
      <c r="C139" s="39" t="s">
        <v>356</v>
      </c>
      <c r="D139" s="57">
        <v>44175</v>
      </c>
      <c r="E139" s="15">
        <v>272</v>
      </c>
      <c r="F139" s="25" t="s">
        <v>307</v>
      </c>
      <c r="G139" s="59" t="s">
        <v>317</v>
      </c>
      <c r="H139" s="15">
        <v>2020</v>
      </c>
      <c r="I139" s="26">
        <v>32</v>
      </c>
      <c r="J139" s="26">
        <v>64</v>
      </c>
      <c r="K139" s="15">
        <v>96</v>
      </c>
      <c r="L139" s="15">
        <f>Tabela23[[#This Row],[Ilość miejsc razem]]</f>
        <v>96</v>
      </c>
      <c r="M139" s="19">
        <v>45658</v>
      </c>
      <c r="N139" s="20">
        <v>46022</v>
      </c>
      <c r="O139" s="29">
        <v>6700</v>
      </c>
      <c r="P139" s="30"/>
    </row>
    <row r="140" spans="1:16" x14ac:dyDescent="0.25">
      <c r="A140" s="12">
        <v>138</v>
      </c>
      <c r="B140" s="14" t="s">
        <v>290</v>
      </c>
      <c r="C140" s="39" t="s">
        <v>356</v>
      </c>
      <c r="D140" s="57">
        <v>44175</v>
      </c>
      <c r="E140" s="15">
        <v>273</v>
      </c>
      <c r="F140" s="25" t="s">
        <v>308</v>
      </c>
      <c r="G140" s="59" t="s">
        <v>318</v>
      </c>
      <c r="H140" s="15">
        <v>2020</v>
      </c>
      <c r="I140" s="26">
        <v>32</v>
      </c>
      <c r="J140" s="26">
        <v>64</v>
      </c>
      <c r="K140" s="15">
        <v>96</v>
      </c>
      <c r="L140" s="15">
        <f>Tabela23[[#This Row],[Ilość miejsc razem]]</f>
        <v>96</v>
      </c>
      <c r="M140" s="19">
        <v>45658</v>
      </c>
      <c r="N140" s="20">
        <v>46022</v>
      </c>
      <c r="O140" s="29">
        <v>6700</v>
      </c>
      <c r="P140" s="30"/>
    </row>
    <row r="141" spans="1:16" x14ac:dyDescent="0.25">
      <c r="A141" s="12">
        <v>139</v>
      </c>
      <c r="B141" s="14" t="s">
        <v>290</v>
      </c>
      <c r="C141" s="39" t="s">
        <v>356</v>
      </c>
      <c r="D141" s="57">
        <v>44175</v>
      </c>
      <c r="E141" s="15">
        <v>274</v>
      </c>
      <c r="F141" s="25" t="s">
        <v>309</v>
      </c>
      <c r="G141" s="59" t="s">
        <v>319</v>
      </c>
      <c r="H141" s="15">
        <v>2020</v>
      </c>
      <c r="I141" s="26">
        <v>32</v>
      </c>
      <c r="J141" s="26">
        <v>64</v>
      </c>
      <c r="K141" s="15">
        <v>96</v>
      </c>
      <c r="L141" s="15">
        <f>Tabela23[[#This Row],[Ilość miejsc razem]]</f>
        <v>96</v>
      </c>
      <c r="M141" s="19">
        <v>45658</v>
      </c>
      <c r="N141" s="20">
        <v>46022</v>
      </c>
      <c r="O141" s="29">
        <v>6700</v>
      </c>
      <c r="P141" s="30"/>
    </row>
    <row r="142" spans="1:16" x14ac:dyDescent="0.25">
      <c r="A142" s="12">
        <v>140</v>
      </c>
      <c r="B142" s="14" t="s">
        <v>320</v>
      </c>
      <c r="C142" s="39" t="s">
        <v>356</v>
      </c>
      <c r="D142" s="57">
        <v>44544</v>
      </c>
      <c r="E142" s="15">
        <v>298</v>
      </c>
      <c r="F142" s="25" t="s">
        <v>321</v>
      </c>
      <c r="G142" s="26" t="s">
        <v>336</v>
      </c>
      <c r="H142" s="15">
        <v>2021</v>
      </c>
      <c r="I142" s="26">
        <v>40</v>
      </c>
      <c r="J142" s="60">
        <v>108</v>
      </c>
      <c r="K142" s="26">
        <v>148</v>
      </c>
      <c r="L142" s="15">
        <f>Tabela23[[#This Row],[Ilość miejsc razem]]</f>
        <v>148</v>
      </c>
      <c r="M142" s="19">
        <v>45658</v>
      </c>
      <c r="N142" s="20">
        <v>46022</v>
      </c>
      <c r="O142" s="61">
        <v>9037</v>
      </c>
      <c r="P142" s="30"/>
    </row>
    <row r="143" spans="1:16" x14ac:dyDescent="0.25">
      <c r="A143" s="12">
        <v>141</v>
      </c>
      <c r="B143" s="14" t="s">
        <v>320</v>
      </c>
      <c r="C143" s="39" t="s">
        <v>356</v>
      </c>
      <c r="D143" s="57">
        <v>44544</v>
      </c>
      <c r="E143" s="15">
        <v>299</v>
      </c>
      <c r="F143" s="25" t="s">
        <v>322</v>
      </c>
      <c r="G143" s="26" t="s">
        <v>337</v>
      </c>
      <c r="H143" s="15">
        <v>2021</v>
      </c>
      <c r="I143" s="26">
        <v>40</v>
      </c>
      <c r="J143" s="60">
        <v>108</v>
      </c>
      <c r="K143" s="26">
        <v>148</v>
      </c>
      <c r="L143" s="15">
        <f>Tabela23[[#This Row],[Ilość miejsc razem]]</f>
        <v>148</v>
      </c>
      <c r="M143" s="19">
        <v>45658</v>
      </c>
      <c r="N143" s="20">
        <v>46022</v>
      </c>
      <c r="O143" s="61">
        <v>9037</v>
      </c>
      <c r="P143" s="30"/>
    </row>
    <row r="144" spans="1:16" x14ac:dyDescent="0.25">
      <c r="A144" s="12">
        <v>142</v>
      </c>
      <c r="B144" s="14" t="s">
        <v>320</v>
      </c>
      <c r="C144" s="39" t="s">
        <v>356</v>
      </c>
      <c r="D144" s="57">
        <v>44544</v>
      </c>
      <c r="E144" s="15">
        <v>300</v>
      </c>
      <c r="F144" s="25" t="s">
        <v>323</v>
      </c>
      <c r="G144" s="26" t="s">
        <v>338</v>
      </c>
      <c r="H144" s="15">
        <v>2021</v>
      </c>
      <c r="I144" s="26">
        <v>40</v>
      </c>
      <c r="J144" s="60">
        <v>108</v>
      </c>
      <c r="K144" s="26">
        <v>148</v>
      </c>
      <c r="L144" s="15">
        <f>Tabela23[[#This Row],[Ilość miejsc razem]]</f>
        <v>148</v>
      </c>
      <c r="M144" s="19">
        <v>45658</v>
      </c>
      <c r="N144" s="20">
        <v>46022</v>
      </c>
      <c r="O144" s="61">
        <v>9037</v>
      </c>
      <c r="P144" s="30"/>
    </row>
    <row r="145" spans="1:16" x14ac:dyDescent="0.25">
      <c r="A145" s="12">
        <v>143</v>
      </c>
      <c r="B145" s="14" t="s">
        <v>320</v>
      </c>
      <c r="C145" s="39" t="s">
        <v>356</v>
      </c>
      <c r="D145" s="57">
        <v>44544</v>
      </c>
      <c r="E145" s="15">
        <v>301</v>
      </c>
      <c r="F145" s="25" t="s">
        <v>324</v>
      </c>
      <c r="G145" s="26" t="s">
        <v>339</v>
      </c>
      <c r="H145" s="15">
        <v>2021</v>
      </c>
      <c r="I145" s="26">
        <v>40</v>
      </c>
      <c r="J145" s="60">
        <v>108</v>
      </c>
      <c r="K145" s="26">
        <v>148</v>
      </c>
      <c r="L145" s="15">
        <f>Tabela23[[#This Row],[Ilość miejsc razem]]</f>
        <v>148</v>
      </c>
      <c r="M145" s="19">
        <v>45658</v>
      </c>
      <c r="N145" s="20">
        <v>46022</v>
      </c>
      <c r="O145" s="61">
        <v>9037</v>
      </c>
      <c r="P145" s="30"/>
    </row>
    <row r="146" spans="1:16" x14ac:dyDescent="0.25">
      <c r="A146" s="12">
        <v>144</v>
      </c>
      <c r="B146" s="14" t="s">
        <v>320</v>
      </c>
      <c r="C146" s="39" t="s">
        <v>356</v>
      </c>
      <c r="D146" s="57">
        <v>44544</v>
      </c>
      <c r="E146" s="15">
        <v>302</v>
      </c>
      <c r="F146" s="25" t="s">
        <v>325</v>
      </c>
      <c r="G146" s="26" t="s">
        <v>340</v>
      </c>
      <c r="H146" s="15">
        <v>2021</v>
      </c>
      <c r="I146" s="26">
        <v>40</v>
      </c>
      <c r="J146" s="60">
        <v>108</v>
      </c>
      <c r="K146" s="26">
        <v>148</v>
      </c>
      <c r="L146" s="15">
        <f>Tabela23[[#This Row],[Ilość miejsc razem]]</f>
        <v>148</v>
      </c>
      <c r="M146" s="19">
        <v>45658</v>
      </c>
      <c r="N146" s="20">
        <v>46022</v>
      </c>
      <c r="O146" s="61">
        <v>9037</v>
      </c>
      <c r="P146" s="30"/>
    </row>
    <row r="147" spans="1:16" x14ac:dyDescent="0.25">
      <c r="A147" s="12">
        <v>145</v>
      </c>
      <c r="B147" s="14" t="s">
        <v>320</v>
      </c>
      <c r="C147" s="39" t="s">
        <v>356</v>
      </c>
      <c r="D147" s="57">
        <v>44544</v>
      </c>
      <c r="E147" s="15">
        <v>303</v>
      </c>
      <c r="F147" s="25" t="s">
        <v>326</v>
      </c>
      <c r="G147" s="26" t="s">
        <v>341</v>
      </c>
      <c r="H147" s="15">
        <v>2021</v>
      </c>
      <c r="I147" s="26">
        <v>40</v>
      </c>
      <c r="J147" s="60">
        <v>108</v>
      </c>
      <c r="K147" s="26">
        <v>148</v>
      </c>
      <c r="L147" s="15">
        <f>Tabela23[[#This Row],[Ilość miejsc razem]]</f>
        <v>148</v>
      </c>
      <c r="M147" s="19">
        <v>45658</v>
      </c>
      <c r="N147" s="20">
        <v>46022</v>
      </c>
      <c r="O147" s="61">
        <v>9037</v>
      </c>
      <c r="P147" s="30"/>
    </row>
    <row r="148" spans="1:16" x14ac:dyDescent="0.25">
      <c r="A148" s="12">
        <v>146</v>
      </c>
      <c r="B148" s="14" t="s">
        <v>320</v>
      </c>
      <c r="C148" s="39" t="s">
        <v>356</v>
      </c>
      <c r="D148" s="57">
        <v>44544</v>
      </c>
      <c r="E148" s="15">
        <v>304</v>
      </c>
      <c r="F148" s="25" t="s">
        <v>327</v>
      </c>
      <c r="G148" s="26" t="s">
        <v>342</v>
      </c>
      <c r="H148" s="15">
        <v>2021</v>
      </c>
      <c r="I148" s="26">
        <v>40</v>
      </c>
      <c r="J148" s="60">
        <v>108</v>
      </c>
      <c r="K148" s="26">
        <v>148</v>
      </c>
      <c r="L148" s="15">
        <f>Tabela23[[#This Row],[Ilość miejsc razem]]</f>
        <v>148</v>
      </c>
      <c r="M148" s="19">
        <v>45658</v>
      </c>
      <c r="N148" s="20">
        <v>46022</v>
      </c>
      <c r="O148" s="61">
        <v>9037</v>
      </c>
      <c r="P148" s="30"/>
    </row>
    <row r="149" spans="1:16" x14ac:dyDescent="0.25">
      <c r="A149" s="12">
        <v>147</v>
      </c>
      <c r="B149" s="14" t="s">
        <v>320</v>
      </c>
      <c r="C149" s="39" t="s">
        <v>356</v>
      </c>
      <c r="D149" s="57">
        <v>44544</v>
      </c>
      <c r="E149" s="15">
        <v>305</v>
      </c>
      <c r="F149" s="25" t="s">
        <v>328</v>
      </c>
      <c r="G149" s="26" t="s">
        <v>343</v>
      </c>
      <c r="H149" s="15">
        <v>2021</v>
      </c>
      <c r="I149" s="26">
        <v>40</v>
      </c>
      <c r="J149" s="60">
        <v>108</v>
      </c>
      <c r="K149" s="26">
        <v>148</v>
      </c>
      <c r="L149" s="15">
        <f>Tabela23[[#This Row],[Ilość miejsc razem]]</f>
        <v>148</v>
      </c>
      <c r="M149" s="19">
        <v>45658</v>
      </c>
      <c r="N149" s="20">
        <v>46022</v>
      </c>
      <c r="O149" s="61">
        <v>9037</v>
      </c>
      <c r="P149" s="30"/>
    </row>
    <row r="150" spans="1:16" x14ac:dyDescent="0.25">
      <c r="A150" s="12">
        <v>148</v>
      </c>
      <c r="B150" s="14" t="s">
        <v>320</v>
      </c>
      <c r="C150" s="39" t="s">
        <v>356</v>
      </c>
      <c r="D150" s="57">
        <v>44544</v>
      </c>
      <c r="E150" s="15">
        <v>306</v>
      </c>
      <c r="F150" s="25" t="s">
        <v>329</v>
      </c>
      <c r="G150" s="26" t="s">
        <v>344</v>
      </c>
      <c r="H150" s="15">
        <v>2021</v>
      </c>
      <c r="I150" s="26">
        <v>40</v>
      </c>
      <c r="J150" s="60">
        <v>108</v>
      </c>
      <c r="K150" s="26">
        <v>148</v>
      </c>
      <c r="L150" s="15">
        <f>Tabela23[[#This Row],[Ilość miejsc razem]]</f>
        <v>148</v>
      </c>
      <c r="M150" s="19">
        <v>45658</v>
      </c>
      <c r="N150" s="20">
        <v>46022</v>
      </c>
      <c r="O150" s="61">
        <v>9037</v>
      </c>
      <c r="P150" s="30"/>
    </row>
    <row r="151" spans="1:16" x14ac:dyDescent="0.25">
      <c r="A151" s="12">
        <v>149</v>
      </c>
      <c r="B151" s="14" t="s">
        <v>320</v>
      </c>
      <c r="C151" s="39" t="s">
        <v>356</v>
      </c>
      <c r="D151" s="57">
        <v>44544</v>
      </c>
      <c r="E151" s="15">
        <v>307</v>
      </c>
      <c r="F151" s="25" t="s">
        <v>330</v>
      </c>
      <c r="G151" s="26" t="s">
        <v>345</v>
      </c>
      <c r="H151" s="15">
        <v>2021</v>
      </c>
      <c r="I151" s="26">
        <v>40</v>
      </c>
      <c r="J151" s="60">
        <v>108</v>
      </c>
      <c r="K151" s="26">
        <v>148</v>
      </c>
      <c r="L151" s="15">
        <f>Tabela23[[#This Row],[Ilość miejsc razem]]</f>
        <v>148</v>
      </c>
      <c r="M151" s="19">
        <v>45658</v>
      </c>
      <c r="N151" s="20">
        <v>46022</v>
      </c>
      <c r="O151" s="61">
        <v>9037</v>
      </c>
      <c r="P151" s="30"/>
    </row>
    <row r="152" spans="1:16" x14ac:dyDescent="0.25">
      <c r="A152" s="12">
        <v>150</v>
      </c>
      <c r="B152" s="14" t="s">
        <v>320</v>
      </c>
      <c r="C152" s="39" t="s">
        <v>356</v>
      </c>
      <c r="D152" s="57">
        <v>44544</v>
      </c>
      <c r="E152" s="15">
        <v>308</v>
      </c>
      <c r="F152" s="25" t="s">
        <v>331</v>
      </c>
      <c r="G152" s="26" t="s">
        <v>346</v>
      </c>
      <c r="H152" s="15">
        <v>2021</v>
      </c>
      <c r="I152" s="26">
        <v>40</v>
      </c>
      <c r="J152" s="60">
        <v>108</v>
      </c>
      <c r="K152" s="26">
        <v>148</v>
      </c>
      <c r="L152" s="15">
        <f>Tabela23[[#This Row],[Ilość miejsc razem]]</f>
        <v>148</v>
      </c>
      <c r="M152" s="19">
        <v>45658</v>
      </c>
      <c r="N152" s="20">
        <v>46022</v>
      </c>
      <c r="O152" s="61">
        <v>9037</v>
      </c>
      <c r="P152" s="30"/>
    </row>
    <row r="153" spans="1:16" x14ac:dyDescent="0.25">
      <c r="A153" s="12">
        <v>151</v>
      </c>
      <c r="B153" s="14" t="s">
        <v>320</v>
      </c>
      <c r="C153" s="39" t="s">
        <v>356</v>
      </c>
      <c r="D153" s="57">
        <v>44544</v>
      </c>
      <c r="E153" s="15">
        <v>309</v>
      </c>
      <c r="F153" s="25" t="s">
        <v>332</v>
      </c>
      <c r="G153" s="26" t="s">
        <v>347</v>
      </c>
      <c r="H153" s="15">
        <v>2021</v>
      </c>
      <c r="I153" s="26">
        <v>40</v>
      </c>
      <c r="J153" s="60">
        <v>108</v>
      </c>
      <c r="K153" s="26">
        <v>148</v>
      </c>
      <c r="L153" s="15">
        <f>Tabela23[[#This Row],[Ilość miejsc razem]]</f>
        <v>148</v>
      </c>
      <c r="M153" s="19">
        <v>45658</v>
      </c>
      <c r="N153" s="20">
        <v>46022</v>
      </c>
      <c r="O153" s="61">
        <v>9037</v>
      </c>
      <c r="P153" s="30"/>
    </row>
    <row r="154" spans="1:16" x14ac:dyDescent="0.25">
      <c r="A154" s="12">
        <v>152</v>
      </c>
      <c r="B154" s="14" t="s">
        <v>320</v>
      </c>
      <c r="C154" s="39" t="s">
        <v>356</v>
      </c>
      <c r="D154" s="57">
        <v>44544</v>
      </c>
      <c r="E154" s="15">
        <v>310</v>
      </c>
      <c r="F154" s="25" t="s">
        <v>333</v>
      </c>
      <c r="G154" s="26" t="s">
        <v>348</v>
      </c>
      <c r="H154" s="15">
        <v>2021</v>
      </c>
      <c r="I154" s="26">
        <v>40</v>
      </c>
      <c r="J154" s="60">
        <v>108</v>
      </c>
      <c r="K154" s="26">
        <v>148</v>
      </c>
      <c r="L154" s="15">
        <f>Tabela23[[#This Row],[Ilość miejsc razem]]</f>
        <v>148</v>
      </c>
      <c r="M154" s="19">
        <v>45658</v>
      </c>
      <c r="N154" s="20">
        <v>46022</v>
      </c>
      <c r="O154" s="61">
        <v>9037</v>
      </c>
      <c r="P154" s="30"/>
    </row>
    <row r="155" spans="1:16" x14ac:dyDescent="0.25">
      <c r="A155" s="12">
        <v>153</v>
      </c>
      <c r="B155" s="14" t="s">
        <v>320</v>
      </c>
      <c r="C155" s="39" t="s">
        <v>356</v>
      </c>
      <c r="D155" s="57">
        <v>44544</v>
      </c>
      <c r="E155" s="15">
        <v>311</v>
      </c>
      <c r="F155" s="25" t="s">
        <v>334</v>
      </c>
      <c r="G155" s="26" t="s">
        <v>349</v>
      </c>
      <c r="H155" s="15">
        <v>2021</v>
      </c>
      <c r="I155" s="26">
        <v>40</v>
      </c>
      <c r="J155" s="60">
        <v>108</v>
      </c>
      <c r="K155" s="26">
        <v>148</v>
      </c>
      <c r="L155" s="15">
        <f>Tabela23[[#This Row],[Ilość miejsc razem]]</f>
        <v>148</v>
      </c>
      <c r="M155" s="19">
        <v>45658</v>
      </c>
      <c r="N155" s="20">
        <v>46022</v>
      </c>
      <c r="O155" s="61">
        <v>9037</v>
      </c>
      <c r="P155" s="30"/>
    </row>
    <row r="156" spans="1:16" x14ac:dyDescent="0.25">
      <c r="A156" s="12">
        <v>154</v>
      </c>
      <c r="B156" s="14" t="s">
        <v>320</v>
      </c>
      <c r="C156" s="39" t="s">
        <v>356</v>
      </c>
      <c r="D156" s="57">
        <v>44544</v>
      </c>
      <c r="E156" s="15">
        <v>312</v>
      </c>
      <c r="F156" s="25" t="s">
        <v>335</v>
      </c>
      <c r="G156" s="26" t="s">
        <v>350</v>
      </c>
      <c r="H156" s="15">
        <v>2021</v>
      </c>
      <c r="I156" s="26">
        <v>40</v>
      </c>
      <c r="J156" s="60">
        <v>108</v>
      </c>
      <c r="K156" s="26">
        <v>148</v>
      </c>
      <c r="L156" s="15">
        <f>Tabela23[[#This Row],[Ilość miejsc razem]]</f>
        <v>148</v>
      </c>
      <c r="M156" s="19">
        <v>45658</v>
      </c>
      <c r="N156" s="20">
        <v>46022</v>
      </c>
      <c r="O156" s="61">
        <v>9037</v>
      </c>
      <c r="P156" s="30"/>
    </row>
    <row r="157" spans="1:16" x14ac:dyDescent="0.25">
      <c r="A157" s="12">
        <v>155</v>
      </c>
      <c r="B157" s="14" t="s">
        <v>366</v>
      </c>
      <c r="C157" s="39" t="s">
        <v>356</v>
      </c>
      <c r="D157" s="58">
        <v>44613</v>
      </c>
      <c r="E157" s="15">
        <v>289</v>
      </c>
      <c r="F157" s="31" t="s">
        <v>367</v>
      </c>
      <c r="G157" s="26" t="s">
        <v>368</v>
      </c>
      <c r="H157" s="17">
        <v>2021</v>
      </c>
      <c r="I157" s="18">
        <v>34</v>
      </c>
      <c r="J157" s="32">
        <v>43</v>
      </c>
      <c r="K157" s="33">
        <v>77</v>
      </c>
      <c r="L157" s="34">
        <f>Tabela23[[#This Row],[Ilość miejsc razem]]</f>
        <v>77</v>
      </c>
      <c r="M157" s="19">
        <v>45709</v>
      </c>
      <c r="N157" s="35">
        <v>46073</v>
      </c>
      <c r="O157" s="21" t="s">
        <v>369</v>
      </c>
      <c r="P157" s="13"/>
    </row>
    <row r="158" spans="1:16" x14ac:dyDescent="0.25">
      <c r="A158" s="12">
        <v>156</v>
      </c>
      <c r="B158" s="14" t="s">
        <v>366</v>
      </c>
      <c r="C158" s="39" t="s">
        <v>356</v>
      </c>
      <c r="D158" s="58">
        <v>44616</v>
      </c>
      <c r="E158" s="15">
        <v>288</v>
      </c>
      <c r="F158" s="31" t="s">
        <v>370</v>
      </c>
      <c r="G158" s="26" t="s">
        <v>371</v>
      </c>
      <c r="H158" s="17">
        <v>2021</v>
      </c>
      <c r="I158" s="18">
        <v>34</v>
      </c>
      <c r="J158" s="32">
        <v>43</v>
      </c>
      <c r="K158" s="33">
        <v>77</v>
      </c>
      <c r="L158" s="34">
        <f>Tabela23[[#This Row],[Ilość miejsc razem]]</f>
        <v>77</v>
      </c>
      <c r="M158" s="19">
        <v>45712</v>
      </c>
      <c r="N158" s="35">
        <v>46076</v>
      </c>
      <c r="O158" s="21" t="s">
        <v>369</v>
      </c>
      <c r="P158" s="13"/>
    </row>
    <row r="159" spans="1:16" x14ac:dyDescent="0.25">
      <c r="A159" s="12">
        <v>157</v>
      </c>
      <c r="B159" s="14" t="s">
        <v>366</v>
      </c>
      <c r="C159" s="39" t="s">
        <v>356</v>
      </c>
      <c r="D159" s="58">
        <v>44616</v>
      </c>
      <c r="E159" s="15">
        <v>290</v>
      </c>
      <c r="F159" s="31" t="s">
        <v>372</v>
      </c>
      <c r="G159" s="26" t="s">
        <v>373</v>
      </c>
      <c r="H159" s="17">
        <v>2021</v>
      </c>
      <c r="I159" s="18">
        <v>34</v>
      </c>
      <c r="J159" s="32">
        <v>43</v>
      </c>
      <c r="K159" s="33">
        <v>77</v>
      </c>
      <c r="L159" s="34">
        <f>Tabela23[[#This Row],[Ilość miejsc razem]]</f>
        <v>77</v>
      </c>
      <c r="M159" s="19">
        <v>45712</v>
      </c>
      <c r="N159" s="35">
        <v>46076</v>
      </c>
      <c r="O159" s="21" t="s">
        <v>369</v>
      </c>
      <c r="P159" s="13"/>
    </row>
    <row r="160" spans="1:16" x14ac:dyDescent="0.25">
      <c r="A160" s="12">
        <v>158</v>
      </c>
      <c r="B160" s="14" t="s">
        <v>366</v>
      </c>
      <c r="C160" s="39" t="s">
        <v>356</v>
      </c>
      <c r="D160" s="58">
        <v>44616</v>
      </c>
      <c r="E160" s="15">
        <v>291</v>
      </c>
      <c r="F160" s="31" t="s">
        <v>374</v>
      </c>
      <c r="G160" s="26" t="s">
        <v>375</v>
      </c>
      <c r="H160" s="17">
        <v>2021</v>
      </c>
      <c r="I160" s="18">
        <v>34</v>
      </c>
      <c r="J160" s="32">
        <v>43</v>
      </c>
      <c r="K160" s="33">
        <v>77</v>
      </c>
      <c r="L160" s="34">
        <f>Tabela23[[#This Row],[Ilość miejsc razem]]</f>
        <v>77</v>
      </c>
      <c r="M160" s="19">
        <v>45712</v>
      </c>
      <c r="N160" s="35">
        <v>46076</v>
      </c>
      <c r="O160" s="21" t="s">
        <v>369</v>
      </c>
      <c r="P160" s="13"/>
    </row>
    <row r="161" spans="1:16" x14ac:dyDescent="0.25">
      <c r="A161" s="12">
        <v>159</v>
      </c>
      <c r="B161" s="14" t="s">
        <v>366</v>
      </c>
      <c r="C161" s="39" t="s">
        <v>356</v>
      </c>
      <c r="D161" s="58">
        <v>44616</v>
      </c>
      <c r="E161" s="15">
        <v>292</v>
      </c>
      <c r="F161" s="31" t="s">
        <v>376</v>
      </c>
      <c r="G161" s="26" t="s">
        <v>377</v>
      </c>
      <c r="H161" s="17">
        <v>2021</v>
      </c>
      <c r="I161" s="18">
        <v>34</v>
      </c>
      <c r="J161" s="32">
        <v>43</v>
      </c>
      <c r="K161" s="33">
        <v>77</v>
      </c>
      <c r="L161" s="34">
        <f>Tabela23[[#This Row],[Ilość miejsc razem]]</f>
        <v>77</v>
      </c>
      <c r="M161" s="19">
        <v>45712</v>
      </c>
      <c r="N161" s="35">
        <v>46076</v>
      </c>
      <c r="O161" s="21" t="s">
        <v>369</v>
      </c>
      <c r="P161" s="13"/>
    </row>
    <row r="162" spans="1:16" x14ac:dyDescent="0.25">
      <c r="A162" s="12">
        <v>160</v>
      </c>
      <c r="B162" s="14" t="s">
        <v>366</v>
      </c>
      <c r="C162" s="39" t="s">
        <v>356</v>
      </c>
      <c r="D162" s="58">
        <v>44616</v>
      </c>
      <c r="E162" s="15">
        <v>293</v>
      </c>
      <c r="F162" s="31" t="s">
        <v>378</v>
      </c>
      <c r="G162" s="26" t="s">
        <v>379</v>
      </c>
      <c r="H162" s="17">
        <v>2021</v>
      </c>
      <c r="I162" s="18">
        <v>34</v>
      </c>
      <c r="J162" s="32">
        <v>43</v>
      </c>
      <c r="K162" s="33">
        <v>77</v>
      </c>
      <c r="L162" s="34">
        <f>Tabela23[[#This Row],[Ilość miejsc razem]]</f>
        <v>77</v>
      </c>
      <c r="M162" s="19">
        <v>45712</v>
      </c>
      <c r="N162" s="35">
        <v>46076</v>
      </c>
      <c r="O162" s="21" t="s">
        <v>369</v>
      </c>
      <c r="P162" s="13"/>
    </row>
    <row r="163" spans="1:16" x14ac:dyDescent="0.25">
      <c r="A163" s="12">
        <v>161</v>
      </c>
      <c r="B163" s="14" t="s">
        <v>366</v>
      </c>
      <c r="C163" s="39" t="s">
        <v>356</v>
      </c>
      <c r="D163" s="58">
        <v>44616</v>
      </c>
      <c r="E163" s="15">
        <v>294</v>
      </c>
      <c r="F163" s="31" t="s">
        <v>380</v>
      </c>
      <c r="G163" s="26" t="s">
        <v>381</v>
      </c>
      <c r="H163" s="17">
        <v>2021</v>
      </c>
      <c r="I163" s="18">
        <v>34</v>
      </c>
      <c r="J163" s="32">
        <v>43</v>
      </c>
      <c r="K163" s="33">
        <v>77</v>
      </c>
      <c r="L163" s="34">
        <f>Tabela23[[#This Row],[Ilość miejsc razem]]</f>
        <v>77</v>
      </c>
      <c r="M163" s="19">
        <v>45712</v>
      </c>
      <c r="N163" s="35">
        <v>46076</v>
      </c>
      <c r="O163" s="21" t="s">
        <v>369</v>
      </c>
      <c r="P163" s="13"/>
    </row>
    <row r="164" spans="1:16" x14ac:dyDescent="0.25">
      <c r="A164" s="12">
        <v>162</v>
      </c>
      <c r="B164" s="14" t="s">
        <v>382</v>
      </c>
      <c r="C164" s="39" t="s">
        <v>356</v>
      </c>
      <c r="D164" s="58">
        <v>44616</v>
      </c>
      <c r="E164" s="15">
        <v>295</v>
      </c>
      <c r="F164" s="31" t="s">
        <v>383</v>
      </c>
      <c r="G164" s="26" t="s">
        <v>384</v>
      </c>
      <c r="H164" s="17">
        <v>2021</v>
      </c>
      <c r="I164" s="18">
        <v>36</v>
      </c>
      <c r="J164" s="32">
        <v>96</v>
      </c>
      <c r="K164" s="32">
        <v>132</v>
      </c>
      <c r="L164" s="34">
        <f>Tabela23[[#This Row],[Ilość miejsc razem]]</f>
        <v>132</v>
      </c>
      <c r="M164" s="19">
        <v>45712</v>
      </c>
      <c r="N164" s="35">
        <v>46076</v>
      </c>
      <c r="O164" s="21" t="s">
        <v>369</v>
      </c>
      <c r="P164" s="13"/>
    </row>
    <row r="165" spans="1:16" x14ac:dyDescent="0.25">
      <c r="A165" s="12">
        <v>163</v>
      </c>
      <c r="B165" s="14" t="s">
        <v>382</v>
      </c>
      <c r="C165" s="39" t="s">
        <v>356</v>
      </c>
      <c r="D165" s="58">
        <v>44617</v>
      </c>
      <c r="E165" s="15">
        <v>296</v>
      </c>
      <c r="F165" s="36" t="s">
        <v>385</v>
      </c>
      <c r="G165" s="26" t="s">
        <v>386</v>
      </c>
      <c r="H165" s="17">
        <v>2021</v>
      </c>
      <c r="I165" s="18">
        <v>36</v>
      </c>
      <c r="J165" s="32">
        <v>96</v>
      </c>
      <c r="K165" s="32">
        <v>132</v>
      </c>
      <c r="L165" s="34">
        <f>Tabela23[[#This Row],[Ilość miejsc razem]]</f>
        <v>132</v>
      </c>
      <c r="M165" s="19">
        <v>45713</v>
      </c>
      <c r="N165" s="35">
        <v>46077</v>
      </c>
      <c r="O165" s="21" t="s">
        <v>369</v>
      </c>
      <c r="P165" s="13"/>
    </row>
    <row r="166" spans="1:16" x14ac:dyDescent="0.25">
      <c r="A166" s="12">
        <v>164</v>
      </c>
      <c r="B166" s="14" t="s">
        <v>382</v>
      </c>
      <c r="C166" s="39" t="s">
        <v>356</v>
      </c>
      <c r="D166" s="58">
        <v>44617</v>
      </c>
      <c r="E166" s="15">
        <v>297</v>
      </c>
      <c r="F166" s="36" t="s">
        <v>387</v>
      </c>
      <c r="G166" s="26" t="s">
        <v>388</v>
      </c>
      <c r="H166" s="17">
        <v>2021</v>
      </c>
      <c r="I166" s="18">
        <v>36</v>
      </c>
      <c r="J166" s="32">
        <v>96</v>
      </c>
      <c r="K166" s="32">
        <v>132</v>
      </c>
      <c r="L166" s="34">
        <f>Tabela23[[#This Row],[Ilość miejsc razem]]</f>
        <v>132</v>
      </c>
      <c r="M166" s="19">
        <v>45713</v>
      </c>
      <c r="N166" s="35">
        <v>46077</v>
      </c>
      <c r="O166" s="21" t="s">
        <v>369</v>
      </c>
      <c r="P166" s="13"/>
    </row>
    <row r="167" spans="1:16" x14ac:dyDescent="0.25">
      <c r="A167" s="12">
        <v>168</v>
      </c>
      <c r="B167" s="41" t="s">
        <v>194</v>
      </c>
      <c r="C167" s="38" t="s">
        <v>429</v>
      </c>
      <c r="D167" s="43"/>
      <c r="E167" s="42" t="s">
        <v>280</v>
      </c>
      <c r="F167" s="41" t="s">
        <v>195</v>
      </c>
      <c r="G167" s="43" t="s">
        <v>296</v>
      </c>
      <c r="H167" s="44">
        <v>2002</v>
      </c>
      <c r="I167" s="17">
        <v>5</v>
      </c>
      <c r="J167" s="34" t="s">
        <v>187</v>
      </c>
      <c r="K167" s="34">
        <f>I167</f>
        <v>5</v>
      </c>
      <c r="L167" s="17">
        <f>Tabela23[[#This Row],[Ilość miejsc razem]]</f>
        <v>5</v>
      </c>
      <c r="M167" s="19">
        <v>45658</v>
      </c>
      <c r="N167" s="20">
        <v>46022</v>
      </c>
      <c r="O167" s="46">
        <v>1997</v>
      </c>
      <c r="P167" s="13"/>
    </row>
    <row r="168" spans="1:16" x14ac:dyDescent="0.25">
      <c r="A168" s="12">
        <v>169</v>
      </c>
      <c r="B168" s="41" t="s">
        <v>191</v>
      </c>
      <c r="C168" s="38" t="s">
        <v>428</v>
      </c>
      <c r="D168" s="43"/>
      <c r="E168" s="42" t="s">
        <v>279</v>
      </c>
      <c r="F168" s="41" t="s">
        <v>192</v>
      </c>
      <c r="G168" s="43" t="s">
        <v>193</v>
      </c>
      <c r="H168" s="44">
        <v>2007</v>
      </c>
      <c r="I168" s="17">
        <v>2</v>
      </c>
      <c r="J168" s="34" t="s">
        <v>187</v>
      </c>
      <c r="K168" s="34">
        <f>I168</f>
        <v>2</v>
      </c>
      <c r="L168" s="17">
        <f>Tabela23[[#This Row],[Ilość miejsc razem]]</f>
        <v>2</v>
      </c>
      <c r="M168" s="19">
        <v>45658</v>
      </c>
      <c r="N168" s="20">
        <v>46022</v>
      </c>
      <c r="O168" s="45">
        <v>1753</v>
      </c>
      <c r="P168" s="13" t="s">
        <v>436</v>
      </c>
    </row>
    <row r="169" spans="1:16" x14ac:dyDescent="0.25">
      <c r="A169" s="12">
        <v>170</v>
      </c>
      <c r="B169" s="37" t="s">
        <v>188</v>
      </c>
      <c r="C169" s="38" t="s">
        <v>357</v>
      </c>
      <c r="D169" s="27">
        <v>35131</v>
      </c>
      <c r="E169" s="26" t="s">
        <v>278</v>
      </c>
      <c r="F169" s="37" t="s">
        <v>189</v>
      </c>
      <c r="G169" s="15" t="s">
        <v>190</v>
      </c>
      <c r="H169" s="39">
        <v>1995</v>
      </c>
      <c r="I169" s="15">
        <v>1</v>
      </c>
      <c r="J169" s="15" t="s">
        <v>187</v>
      </c>
      <c r="K169" s="15">
        <f>I169</f>
        <v>1</v>
      </c>
      <c r="L169" s="15">
        <f>Tabela23[[#This Row],[Ilość miejsc razem]]</f>
        <v>1</v>
      </c>
      <c r="M169" s="19">
        <v>45658</v>
      </c>
      <c r="N169" s="20">
        <v>46022</v>
      </c>
      <c r="O169" s="40">
        <v>3920</v>
      </c>
      <c r="P169" s="30"/>
    </row>
    <row r="170" spans="1:16" x14ac:dyDescent="0.25">
      <c r="A170" s="12">
        <v>171</v>
      </c>
      <c r="B170" s="41" t="s">
        <v>362</v>
      </c>
      <c r="C170" s="38" t="s">
        <v>357</v>
      </c>
      <c r="D170" s="43"/>
      <c r="E170" s="47" t="s">
        <v>282</v>
      </c>
      <c r="F170" s="41" t="s">
        <v>198</v>
      </c>
      <c r="G170" s="43" t="s">
        <v>199</v>
      </c>
      <c r="H170" s="44">
        <v>2013</v>
      </c>
      <c r="I170" s="17">
        <v>6</v>
      </c>
      <c r="J170" s="34" t="s">
        <v>187</v>
      </c>
      <c r="K170" s="34">
        <f>I170</f>
        <v>6</v>
      </c>
      <c r="L170" s="17">
        <f>Tabela23[[#This Row],[Ilość miejsc razem]]</f>
        <v>6</v>
      </c>
      <c r="M170" s="19">
        <v>45658</v>
      </c>
      <c r="N170" s="20">
        <v>46022</v>
      </c>
      <c r="O170" s="46">
        <v>15607</v>
      </c>
      <c r="P170" s="13"/>
    </row>
    <row r="171" spans="1:16" x14ac:dyDescent="0.25">
      <c r="A171" s="12">
        <v>172</v>
      </c>
      <c r="B171" s="37" t="s">
        <v>358</v>
      </c>
      <c r="C171" s="38" t="s">
        <v>357</v>
      </c>
      <c r="D171" s="27">
        <v>45001</v>
      </c>
      <c r="E171" s="26" t="s">
        <v>361</v>
      </c>
      <c r="F171" s="37" t="s">
        <v>359</v>
      </c>
      <c r="G171" s="15" t="s">
        <v>360</v>
      </c>
      <c r="H171" s="39">
        <v>2023</v>
      </c>
      <c r="I171" s="15">
        <v>3</v>
      </c>
      <c r="J171" s="15" t="s">
        <v>187</v>
      </c>
      <c r="K171" s="15">
        <v>3</v>
      </c>
      <c r="L171" s="15">
        <v>3</v>
      </c>
      <c r="M171" s="27">
        <v>45933</v>
      </c>
      <c r="N171" s="28">
        <v>46297</v>
      </c>
      <c r="O171" s="49">
        <v>1995</v>
      </c>
      <c r="P171" s="30"/>
    </row>
    <row r="172" spans="1:16" x14ac:dyDescent="0.25">
      <c r="A172" s="12">
        <v>173</v>
      </c>
      <c r="B172" s="41" t="s">
        <v>196</v>
      </c>
      <c r="C172" s="38" t="s">
        <v>440</v>
      </c>
      <c r="D172" s="43"/>
      <c r="E172" s="47" t="s">
        <v>281</v>
      </c>
      <c r="F172" s="41" t="s">
        <v>197</v>
      </c>
      <c r="G172" s="48" t="s">
        <v>295</v>
      </c>
      <c r="H172" s="44">
        <v>1990</v>
      </c>
      <c r="I172" s="17">
        <v>1</v>
      </c>
      <c r="J172" s="34" t="s">
        <v>187</v>
      </c>
      <c r="K172" s="34">
        <f t="shared" ref="K172" si="0">I172</f>
        <v>1</v>
      </c>
      <c r="L172" s="17">
        <f>Tabela23[[#This Row],[Ilość miejsc razem]]</f>
        <v>1</v>
      </c>
      <c r="M172" s="19">
        <v>45658</v>
      </c>
      <c r="N172" s="20">
        <v>46022</v>
      </c>
      <c r="O172" s="46">
        <v>4562</v>
      </c>
      <c r="P172" s="13"/>
    </row>
    <row r="173" spans="1:16" x14ac:dyDescent="0.25">
      <c r="A173" s="12">
        <v>174</v>
      </c>
      <c r="B173" s="37" t="s">
        <v>353</v>
      </c>
      <c r="C173" s="38" t="s">
        <v>430</v>
      </c>
      <c r="D173" s="15"/>
      <c r="E173" s="26" t="s">
        <v>352</v>
      </c>
      <c r="F173" s="37"/>
      <c r="G173" s="15"/>
      <c r="H173" s="39">
        <v>2019</v>
      </c>
      <c r="I173" s="15">
        <v>1</v>
      </c>
      <c r="J173" s="15" t="s">
        <v>187</v>
      </c>
      <c r="K173" s="15">
        <v>1</v>
      </c>
      <c r="L173" s="15">
        <f>Tabela23[[#This Row],[Ilość miejsc razem]]</f>
        <v>1</v>
      </c>
      <c r="M173" s="19">
        <v>45658</v>
      </c>
      <c r="N173" s="20">
        <v>46022</v>
      </c>
      <c r="O173" s="49"/>
      <c r="P173" s="30"/>
    </row>
    <row r="174" spans="1:16" x14ac:dyDescent="0.25">
      <c r="A174" s="50" t="s">
        <v>297</v>
      </c>
      <c r="B174" s="51"/>
      <c r="C174" s="51"/>
      <c r="D174" s="51"/>
      <c r="E174" s="52"/>
      <c r="F174" s="51"/>
      <c r="G174" s="53"/>
      <c r="H174" s="51"/>
      <c r="I174" s="54">
        <f>SUM(I3:I173)</f>
        <v>6209</v>
      </c>
      <c r="J174" s="54">
        <f>SUM(J3:J173)</f>
        <v>15277</v>
      </c>
      <c r="K174" s="54">
        <f>SUM(K3:K173)</f>
        <v>21486</v>
      </c>
      <c r="L174" s="54">
        <f>SUM(L3:L173)</f>
        <v>21486</v>
      </c>
      <c r="M174" s="52"/>
      <c r="N174" s="55"/>
      <c r="O174" s="55"/>
      <c r="P174" s="56"/>
    </row>
  </sheetData>
  <mergeCells count="1">
    <mergeCell ref="A1:O1"/>
  </mergeCells>
  <phoneticPr fontId="7" type="noConversion"/>
  <pageMargins left="0.7" right="0.7" top="0.75" bottom="0.75" header="0.3" footer="0.3"/>
  <pageSetup paperSize="9" scale="37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3213-8CB2-45FD-A594-E7D624C4470D}">
  <sheetPr>
    <pageSetUpPr fitToPage="1"/>
  </sheetPr>
  <dimension ref="A1:Q13"/>
  <sheetViews>
    <sheetView zoomScale="90" zoomScaleNormal="90" workbookViewId="0">
      <selection activeCell="I28" sqref="I28"/>
    </sheetView>
  </sheetViews>
  <sheetFormatPr defaultRowHeight="15" x14ac:dyDescent="0.25"/>
  <cols>
    <col min="1" max="1" width="4.42578125" customWidth="1"/>
    <col min="2" max="2" width="21.7109375" customWidth="1"/>
    <col min="7" max="7" width="15.42578125" customWidth="1"/>
    <col min="8" max="8" width="21.140625" customWidth="1"/>
    <col min="14" max="14" width="12.5703125" customWidth="1"/>
    <col min="16" max="16" width="12.7109375" customWidth="1"/>
    <col min="17" max="17" width="13.42578125" customWidth="1"/>
  </cols>
  <sheetData>
    <row r="1" spans="1:17" x14ac:dyDescent="0.25">
      <c r="A1" s="66" t="s">
        <v>434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 t="s">
        <v>477</v>
      </c>
      <c r="N2" s="66"/>
      <c r="O2" s="66"/>
      <c r="P2" s="66"/>
      <c r="Q2" s="66"/>
    </row>
    <row r="3" spans="1:17" ht="31.9" customHeight="1" x14ac:dyDescent="0.25">
      <c r="A3" s="67" t="s">
        <v>437</v>
      </c>
      <c r="B3" s="68"/>
      <c r="C3" s="122" t="s">
        <v>438</v>
      </c>
      <c r="D3" s="122"/>
      <c r="E3" s="122"/>
      <c r="F3" s="122"/>
      <c r="G3" s="122"/>
      <c r="H3" s="69"/>
      <c r="I3" s="69"/>
      <c r="J3" s="69"/>
      <c r="K3" s="69"/>
      <c r="L3" s="69"/>
      <c r="M3" s="69"/>
      <c r="N3" s="69"/>
      <c r="O3" s="66"/>
      <c r="P3" s="66"/>
      <c r="Q3" s="66"/>
    </row>
    <row r="4" spans="1:17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ht="76.5" x14ac:dyDescent="0.25">
      <c r="A5" s="62" t="s">
        <v>363</v>
      </c>
      <c r="B5" s="62" t="s">
        <v>389</v>
      </c>
      <c r="C5" s="63" t="s">
        <v>390</v>
      </c>
      <c r="D5" s="62" t="s">
        <v>391</v>
      </c>
      <c r="E5" s="62" t="s">
        <v>432</v>
      </c>
      <c r="F5" s="62" t="s">
        <v>392</v>
      </c>
      <c r="G5" s="62" t="s">
        <v>393</v>
      </c>
      <c r="H5" s="62" t="s">
        <v>394</v>
      </c>
      <c r="I5" s="62" t="s">
        <v>4</v>
      </c>
      <c r="J5" s="62" t="s">
        <v>395</v>
      </c>
      <c r="K5" s="62" t="s">
        <v>396</v>
      </c>
      <c r="L5" s="62" t="s">
        <v>397</v>
      </c>
      <c r="M5" s="62" t="s">
        <v>398</v>
      </c>
      <c r="N5" s="62" t="s">
        <v>399</v>
      </c>
      <c r="O5" s="62" t="s">
        <v>400</v>
      </c>
      <c r="P5" s="70" t="s">
        <v>364</v>
      </c>
      <c r="Q5" s="70" t="s">
        <v>365</v>
      </c>
    </row>
    <row r="6" spans="1:17" x14ac:dyDescent="0.25">
      <c r="A6" s="64">
        <v>1</v>
      </c>
      <c r="B6" s="73" t="s">
        <v>401</v>
      </c>
      <c r="C6" s="74" t="s">
        <v>402</v>
      </c>
      <c r="D6" s="74">
        <v>338</v>
      </c>
      <c r="E6" s="71" t="s">
        <v>356</v>
      </c>
      <c r="F6" s="65" t="s">
        <v>403</v>
      </c>
      <c r="G6" s="87">
        <v>45226</v>
      </c>
      <c r="H6" s="64" t="s">
        <v>404</v>
      </c>
      <c r="I6" s="72">
        <v>2023</v>
      </c>
      <c r="J6" s="64" t="s">
        <v>405</v>
      </c>
      <c r="K6" s="65">
        <v>30</v>
      </c>
      <c r="L6" s="64">
        <v>57</v>
      </c>
      <c r="M6" s="65">
        <v>87</v>
      </c>
      <c r="N6" s="65" t="s">
        <v>406</v>
      </c>
      <c r="O6" s="65" t="s">
        <v>407</v>
      </c>
      <c r="P6" s="87">
        <v>45957</v>
      </c>
      <c r="Q6" s="87">
        <v>46321</v>
      </c>
    </row>
    <row r="7" spans="1:17" x14ac:dyDescent="0.25">
      <c r="A7" s="64">
        <v>2</v>
      </c>
      <c r="B7" s="73" t="s">
        <v>401</v>
      </c>
      <c r="C7" s="74" t="s">
        <v>402</v>
      </c>
      <c r="D7" s="74">
        <v>339</v>
      </c>
      <c r="E7" s="71" t="s">
        <v>356</v>
      </c>
      <c r="F7" s="65" t="s">
        <v>408</v>
      </c>
      <c r="G7" s="87">
        <v>45226</v>
      </c>
      <c r="H7" s="65" t="s">
        <v>409</v>
      </c>
      <c r="I7" s="72">
        <v>2023</v>
      </c>
      <c r="J7" s="64" t="s">
        <v>405</v>
      </c>
      <c r="K7" s="65">
        <v>30</v>
      </c>
      <c r="L7" s="64">
        <v>57</v>
      </c>
      <c r="M7" s="65">
        <v>87</v>
      </c>
      <c r="N7" s="65" t="s">
        <v>406</v>
      </c>
      <c r="O7" s="65" t="s">
        <v>407</v>
      </c>
      <c r="P7" s="87">
        <v>45957</v>
      </c>
      <c r="Q7" s="87">
        <v>46321</v>
      </c>
    </row>
    <row r="8" spans="1:17" x14ac:dyDescent="0.25">
      <c r="A8" s="64">
        <v>3</v>
      </c>
      <c r="B8" s="73" t="s">
        <v>401</v>
      </c>
      <c r="C8" s="74" t="s">
        <v>402</v>
      </c>
      <c r="D8" s="74">
        <v>340</v>
      </c>
      <c r="E8" s="71" t="s">
        <v>356</v>
      </c>
      <c r="F8" s="65" t="s">
        <v>410</v>
      </c>
      <c r="G8" s="87">
        <v>45226</v>
      </c>
      <c r="H8" s="65" t="s">
        <v>411</v>
      </c>
      <c r="I8" s="72">
        <v>2023</v>
      </c>
      <c r="J8" s="64" t="s">
        <v>405</v>
      </c>
      <c r="K8" s="65">
        <v>30</v>
      </c>
      <c r="L8" s="64">
        <v>57</v>
      </c>
      <c r="M8" s="65">
        <v>87</v>
      </c>
      <c r="N8" s="65" t="s">
        <v>406</v>
      </c>
      <c r="O8" s="65" t="s">
        <v>407</v>
      </c>
      <c r="P8" s="87">
        <v>45957</v>
      </c>
      <c r="Q8" s="87">
        <v>46321</v>
      </c>
    </row>
    <row r="9" spans="1:17" x14ac:dyDescent="0.25">
      <c r="A9" s="64">
        <v>4</v>
      </c>
      <c r="B9" s="73" t="s">
        <v>401</v>
      </c>
      <c r="C9" s="74" t="s">
        <v>402</v>
      </c>
      <c r="D9" s="74">
        <v>341</v>
      </c>
      <c r="E9" s="71" t="s">
        <v>356</v>
      </c>
      <c r="F9" s="65" t="s">
        <v>412</v>
      </c>
      <c r="G9" s="87">
        <v>45226</v>
      </c>
      <c r="H9" s="65" t="s">
        <v>413</v>
      </c>
      <c r="I9" s="72">
        <v>2023</v>
      </c>
      <c r="J9" s="64" t="s">
        <v>405</v>
      </c>
      <c r="K9" s="65">
        <v>30</v>
      </c>
      <c r="L9" s="64">
        <v>57</v>
      </c>
      <c r="M9" s="65">
        <v>87</v>
      </c>
      <c r="N9" s="65" t="s">
        <v>406</v>
      </c>
      <c r="O9" s="65" t="s">
        <v>407</v>
      </c>
      <c r="P9" s="87">
        <v>45957</v>
      </c>
      <c r="Q9" s="87">
        <v>46321</v>
      </c>
    </row>
    <row r="10" spans="1:17" x14ac:dyDescent="0.25">
      <c r="A10" s="64">
        <v>5</v>
      </c>
      <c r="B10" s="73" t="s">
        <v>401</v>
      </c>
      <c r="C10" s="74" t="s">
        <v>402</v>
      </c>
      <c r="D10" s="74">
        <v>342</v>
      </c>
      <c r="E10" s="71" t="s">
        <v>356</v>
      </c>
      <c r="F10" s="65" t="s">
        <v>414</v>
      </c>
      <c r="G10" s="87">
        <v>45226</v>
      </c>
      <c r="H10" s="65" t="s">
        <v>415</v>
      </c>
      <c r="I10" s="72">
        <v>2023</v>
      </c>
      <c r="J10" s="64" t="s">
        <v>405</v>
      </c>
      <c r="K10" s="65">
        <v>30</v>
      </c>
      <c r="L10" s="64">
        <v>57</v>
      </c>
      <c r="M10" s="65">
        <v>87</v>
      </c>
      <c r="N10" s="65" t="s">
        <v>406</v>
      </c>
      <c r="O10" s="65" t="s">
        <v>407</v>
      </c>
      <c r="P10" s="87">
        <v>45957</v>
      </c>
      <c r="Q10" s="87">
        <v>46321</v>
      </c>
    </row>
    <row r="11" spans="1:17" x14ac:dyDescent="0.25">
      <c r="A11" s="64">
        <v>6</v>
      </c>
      <c r="B11" s="73" t="s">
        <v>401</v>
      </c>
      <c r="C11" s="74" t="s">
        <v>402</v>
      </c>
      <c r="D11" s="74">
        <v>343</v>
      </c>
      <c r="E11" s="71" t="s">
        <v>356</v>
      </c>
      <c r="F11" s="65" t="s">
        <v>416</v>
      </c>
      <c r="G11" s="87">
        <v>45226</v>
      </c>
      <c r="H11" s="64" t="s">
        <v>417</v>
      </c>
      <c r="I11" s="72">
        <v>2023</v>
      </c>
      <c r="J11" s="64" t="s">
        <v>405</v>
      </c>
      <c r="K11" s="65">
        <v>30</v>
      </c>
      <c r="L11" s="64">
        <v>57</v>
      </c>
      <c r="M11" s="65">
        <v>87</v>
      </c>
      <c r="N11" s="65" t="s">
        <v>406</v>
      </c>
      <c r="O11" s="65" t="s">
        <v>407</v>
      </c>
      <c r="P11" s="87">
        <v>45957</v>
      </c>
      <c r="Q11" s="87">
        <v>46321</v>
      </c>
    </row>
    <row r="12" spans="1:17" x14ac:dyDescent="0.25">
      <c r="A12" s="64">
        <v>7</v>
      </c>
      <c r="B12" s="73" t="s">
        <v>401</v>
      </c>
      <c r="C12" s="74" t="s">
        <v>402</v>
      </c>
      <c r="D12" s="74">
        <v>344</v>
      </c>
      <c r="E12" s="71" t="s">
        <v>356</v>
      </c>
      <c r="F12" s="65" t="s">
        <v>418</v>
      </c>
      <c r="G12" s="87">
        <v>45226</v>
      </c>
      <c r="H12" s="64" t="s">
        <v>419</v>
      </c>
      <c r="I12" s="72">
        <v>2023</v>
      </c>
      <c r="J12" s="64" t="s">
        <v>405</v>
      </c>
      <c r="K12" s="65">
        <v>30</v>
      </c>
      <c r="L12" s="64">
        <v>57</v>
      </c>
      <c r="M12" s="65">
        <v>87</v>
      </c>
      <c r="N12" s="65" t="s">
        <v>406</v>
      </c>
      <c r="O12" s="65" t="s">
        <v>407</v>
      </c>
      <c r="P12" s="87">
        <v>45957</v>
      </c>
      <c r="Q12" s="87">
        <v>46321</v>
      </c>
    </row>
    <row r="13" spans="1:17" x14ac:dyDescent="0.25">
      <c r="A13" s="64">
        <v>8</v>
      </c>
      <c r="B13" s="73" t="s">
        <v>420</v>
      </c>
      <c r="C13" s="74" t="s">
        <v>421</v>
      </c>
      <c r="D13" s="74">
        <v>345</v>
      </c>
      <c r="E13" s="71" t="s">
        <v>356</v>
      </c>
      <c r="F13" s="65" t="s">
        <v>422</v>
      </c>
      <c r="G13" s="87">
        <v>45226</v>
      </c>
      <c r="H13" s="64" t="s">
        <v>423</v>
      </c>
      <c r="I13" s="72">
        <v>2023</v>
      </c>
      <c r="J13" s="64" t="s">
        <v>405</v>
      </c>
      <c r="K13" s="64">
        <v>40</v>
      </c>
      <c r="L13" s="64">
        <v>96</v>
      </c>
      <c r="M13" s="64">
        <v>136</v>
      </c>
      <c r="N13" s="65" t="s">
        <v>406</v>
      </c>
      <c r="O13" s="65" t="s">
        <v>407</v>
      </c>
      <c r="P13" s="87">
        <v>45957</v>
      </c>
      <c r="Q13" s="87">
        <v>46321</v>
      </c>
    </row>
  </sheetData>
  <mergeCells count="1">
    <mergeCell ref="C3:G3"/>
  </mergeCells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3F26-628C-4389-B69F-03CE9510F7A9}">
  <sheetPr>
    <pageSetUpPr fitToPage="1"/>
  </sheetPr>
  <dimension ref="A1:O20"/>
  <sheetViews>
    <sheetView tabSelected="1" topLeftCell="D1" zoomScale="90" zoomScaleNormal="90" workbookViewId="0">
      <selection activeCell="I1" sqref="I1"/>
    </sheetView>
  </sheetViews>
  <sheetFormatPr defaultRowHeight="15" x14ac:dyDescent="0.25"/>
  <cols>
    <col min="1" max="1" width="5.5703125" customWidth="1"/>
    <col min="2" max="2" width="26.85546875" customWidth="1"/>
    <col min="6" max="6" width="10.42578125" customWidth="1"/>
    <col min="7" max="7" width="11.28515625" customWidth="1"/>
    <col min="8" max="8" width="27.85546875" customWidth="1"/>
    <col min="14" max="15" width="11.7109375" customWidth="1"/>
  </cols>
  <sheetData>
    <row r="1" spans="1:15" ht="15.75" x14ac:dyDescent="0.25">
      <c r="B1" s="123" t="s">
        <v>442</v>
      </c>
      <c r="C1" s="123"/>
      <c r="D1" s="123"/>
      <c r="E1" s="123"/>
      <c r="F1" s="123"/>
      <c r="G1" s="123"/>
      <c r="K1" t="s">
        <v>477</v>
      </c>
    </row>
    <row r="3" spans="1:15" ht="76.5" x14ac:dyDescent="0.25">
      <c r="A3" s="62" t="s">
        <v>363</v>
      </c>
      <c r="B3" s="62" t="s">
        <v>389</v>
      </c>
      <c r="C3" s="63" t="s">
        <v>390</v>
      </c>
      <c r="D3" s="62" t="s">
        <v>391</v>
      </c>
      <c r="E3" s="62" t="s">
        <v>432</v>
      </c>
      <c r="F3" s="62" t="s">
        <v>392</v>
      </c>
      <c r="G3" s="62" t="s">
        <v>393</v>
      </c>
      <c r="H3" s="62" t="s">
        <v>394</v>
      </c>
      <c r="I3" s="62" t="s">
        <v>4</v>
      </c>
      <c r="J3" s="62" t="s">
        <v>395</v>
      </c>
      <c r="K3" s="62" t="s">
        <v>396</v>
      </c>
      <c r="L3" s="62" t="s">
        <v>397</v>
      </c>
      <c r="M3" s="62" t="s">
        <v>398</v>
      </c>
      <c r="N3" s="85" t="s">
        <v>364</v>
      </c>
      <c r="O3" s="85" t="s">
        <v>365</v>
      </c>
    </row>
    <row r="4" spans="1:15" x14ac:dyDescent="0.25">
      <c r="A4" s="64">
        <v>1</v>
      </c>
      <c r="B4" s="73" t="s">
        <v>435</v>
      </c>
      <c r="C4" s="86" t="s">
        <v>421</v>
      </c>
      <c r="D4" s="97">
        <v>346</v>
      </c>
      <c r="E4" s="65" t="s">
        <v>356</v>
      </c>
      <c r="F4" s="71" t="s">
        <v>443</v>
      </c>
      <c r="G4" s="99">
        <v>45273</v>
      </c>
      <c r="H4" s="98" t="s">
        <v>460</v>
      </c>
      <c r="I4" s="72">
        <v>2023</v>
      </c>
      <c r="J4" s="64">
        <v>270</v>
      </c>
      <c r="K4" s="65">
        <v>40</v>
      </c>
      <c r="L4" s="64">
        <v>105</v>
      </c>
      <c r="M4" s="65">
        <f>K4+L4</f>
        <v>145</v>
      </c>
      <c r="N4" s="87">
        <v>46004</v>
      </c>
      <c r="O4" s="87">
        <v>46368</v>
      </c>
    </row>
    <row r="5" spans="1:15" x14ac:dyDescent="0.25">
      <c r="A5" s="64">
        <v>2</v>
      </c>
      <c r="B5" s="73" t="s">
        <v>435</v>
      </c>
      <c r="C5" s="86" t="s">
        <v>421</v>
      </c>
      <c r="D5" s="97">
        <v>347</v>
      </c>
      <c r="E5" s="65" t="s">
        <v>356</v>
      </c>
      <c r="F5" s="71" t="s">
        <v>444</v>
      </c>
      <c r="G5" s="99">
        <v>45268</v>
      </c>
      <c r="H5" s="98" t="s">
        <v>461</v>
      </c>
      <c r="I5" s="72">
        <v>2023</v>
      </c>
      <c r="J5" s="64">
        <v>270</v>
      </c>
      <c r="K5" s="65">
        <v>40</v>
      </c>
      <c r="L5" s="64">
        <v>105</v>
      </c>
      <c r="M5" s="65">
        <f t="shared" ref="M5:M20" si="0">K5+L5</f>
        <v>145</v>
      </c>
      <c r="N5" s="87">
        <v>45999</v>
      </c>
      <c r="O5" s="87">
        <v>46363</v>
      </c>
    </row>
    <row r="6" spans="1:15" x14ac:dyDescent="0.25">
      <c r="A6" s="64">
        <v>3</v>
      </c>
      <c r="B6" s="73" t="s">
        <v>435</v>
      </c>
      <c r="C6" s="86" t="s">
        <v>421</v>
      </c>
      <c r="D6" s="97">
        <v>348</v>
      </c>
      <c r="E6" s="65" t="s">
        <v>356</v>
      </c>
      <c r="F6" s="71" t="s">
        <v>445</v>
      </c>
      <c r="G6" s="99">
        <v>45268</v>
      </c>
      <c r="H6" s="98" t="s">
        <v>462</v>
      </c>
      <c r="I6" s="72">
        <v>2023</v>
      </c>
      <c r="J6" s="64">
        <v>270</v>
      </c>
      <c r="K6" s="65">
        <v>40</v>
      </c>
      <c r="L6" s="64">
        <v>105</v>
      </c>
      <c r="M6" s="65">
        <f t="shared" si="0"/>
        <v>145</v>
      </c>
      <c r="N6" s="87">
        <v>45999</v>
      </c>
      <c r="O6" s="87">
        <v>46363</v>
      </c>
    </row>
    <row r="7" spans="1:15" x14ac:dyDescent="0.25">
      <c r="A7" s="64">
        <v>4</v>
      </c>
      <c r="B7" s="73" t="s">
        <v>435</v>
      </c>
      <c r="C7" s="86" t="s">
        <v>421</v>
      </c>
      <c r="D7" s="97">
        <v>349</v>
      </c>
      <c r="E7" s="65" t="s">
        <v>356</v>
      </c>
      <c r="F7" s="71" t="s">
        <v>446</v>
      </c>
      <c r="G7" s="99">
        <v>45274</v>
      </c>
      <c r="H7" s="98" t="s">
        <v>463</v>
      </c>
      <c r="I7" s="72">
        <v>2023</v>
      </c>
      <c r="J7" s="64">
        <v>270</v>
      </c>
      <c r="K7" s="65">
        <v>40</v>
      </c>
      <c r="L7" s="64">
        <v>105</v>
      </c>
      <c r="M7" s="65">
        <f t="shared" si="0"/>
        <v>145</v>
      </c>
      <c r="N7" s="87">
        <v>46005</v>
      </c>
      <c r="O7" s="87">
        <v>46369</v>
      </c>
    </row>
    <row r="8" spans="1:15" x14ac:dyDescent="0.25">
      <c r="A8" s="64">
        <v>5</v>
      </c>
      <c r="B8" s="73" t="s">
        <v>435</v>
      </c>
      <c r="C8" s="86" t="s">
        <v>421</v>
      </c>
      <c r="D8" s="97">
        <v>350</v>
      </c>
      <c r="E8" s="65" t="s">
        <v>356</v>
      </c>
      <c r="F8" s="71" t="s">
        <v>447</v>
      </c>
      <c r="G8" s="99">
        <v>45274</v>
      </c>
      <c r="H8" s="98" t="s">
        <v>464</v>
      </c>
      <c r="I8" s="72">
        <v>2023</v>
      </c>
      <c r="J8" s="64">
        <v>270</v>
      </c>
      <c r="K8" s="65">
        <v>40</v>
      </c>
      <c r="L8" s="64">
        <v>105</v>
      </c>
      <c r="M8" s="65">
        <f t="shared" si="0"/>
        <v>145</v>
      </c>
      <c r="N8" s="87">
        <v>46005</v>
      </c>
      <c r="O8" s="87">
        <v>46369</v>
      </c>
    </row>
    <row r="9" spans="1:15" x14ac:dyDescent="0.25">
      <c r="A9" s="64">
        <v>6</v>
      </c>
      <c r="B9" s="73" t="s">
        <v>435</v>
      </c>
      <c r="C9" s="86" t="s">
        <v>421</v>
      </c>
      <c r="D9" s="97">
        <v>351</v>
      </c>
      <c r="E9" s="65" t="s">
        <v>356</v>
      </c>
      <c r="F9" s="71" t="s">
        <v>448</v>
      </c>
      <c r="G9" s="99">
        <v>45274</v>
      </c>
      <c r="H9" s="98" t="s">
        <v>465</v>
      </c>
      <c r="I9" s="72">
        <v>2023</v>
      </c>
      <c r="J9" s="64">
        <v>270</v>
      </c>
      <c r="K9" s="65">
        <v>40</v>
      </c>
      <c r="L9" s="64">
        <v>105</v>
      </c>
      <c r="M9" s="65">
        <f t="shared" si="0"/>
        <v>145</v>
      </c>
      <c r="N9" s="87">
        <v>46005</v>
      </c>
      <c r="O9" s="87">
        <v>46369</v>
      </c>
    </row>
    <row r="10" spans="1:15" x14ac:dyDescent="0.25">
      <c r="A10" s="64">
        <v>7</v>
      </c>
      <c r="B10" s="73" t="s">
        <v>435</v>
      </c>
      <c r="C10" s="86" t="s">
        <v>421</v>
      </c>
      <c r="D10" s="97">
        <v>352</v>
      </c>
      <c r="E10" s="65" t="s">
        <v>356</v>
      </c>
      <c r="F10" s="71" t="s">
        <v>449</v>
      </c>
      <c r="G10" s="99">
        <v>45272</v>
      </c>
      <c r="H10" s="98" t="s">
        <v>466</v>
      </c>
      <c r="I10" s="72">
        <v>2023</v>
      </c>
      <c r="J10" s="64">
        <v>270</v>
      </c>
      <c r="K10" s="65">
        <v>40</v>
      </c>
      <c r="L10" s="64">
        <v>105</v>
      </c>
      <c r="M10" s="65">
        <f t="shared" si="0"/>
        <v>145</v>
      </c>
      <c r="N10" s="87">
        <v>46003</v>
      </c>
      <c r="O10" s="87">
        <v>46367</v>
      </c>
    </row>
    <row r="11" spans="1:15" x14ac:dyDescent="0.25">
      <c r="A11" s="64">
        <v>8</v>
      </c>
      <c r="B11" s="73" t="s">
        <v>435</v>
      </c>
      <c r="C11" s="86" t="s">
        <v>421</v>
      </c>
      <c r="D11" s="97">
        <v>353</v>
      </c>
      <c r="E11" s="65" t="s">
        <v>356</v>
      </c>
      <c r="F11" s="71" t="s">
        <v>450</v>
      </c>
      <c r="G11" s="99">
        <v>45272</v>
      </c>
      <c r="H11" s="98" t="s">
        <v>467</v>
      </c>
      <c r="I11" s="72">
        <v>2023</v>
      </c>
      <c r="J11" s="64">
        <v>270</v>
      </c>
      <c r="K11" s="65">
        <v>40</v>
      </c>
      <c r="L11" s="64">
        <v>105</v>
      </c>
      <c r="M11" s="65">
        <f t="shared" si="0"/>
        <v>145</v>
      </c>
      <c r="N11" s="87">
        <v>46003</v>
      </c>
      <c r="O11" s="87">
        <v>46367</v>
      </c>
    </row>
    <row r="12" spans="1:15" x14ac:dyDescent="0.25">
      <c r="A12" s="64">
        <v>9</v>
      </c>
      <c r="B12" s="73" t="s">
        <v>435</v>
      </c>
      <c r="C12" s="86" t="s">
        <v>421</v>
      </c>
      <c r="D12" s="97">
        <v>354</v>
      </c>
      <c r="E12" s="65" t="s">
        <v>356</v>
      </c>
      <c r="F12" s="71" t="s">
        <v>451</v>
      </c>
      <c r="G12" s="99">
        <v>45272</v>
      </c>
      <c r="H12" s="98" t="s">
        <v>468</v>
      </c>
      <c r="I12" s="72">
        <v>2023</v>
      </c>
      <c r="J12" s="64">
        <v>270</v>
      </c>
      <c r="K12" s="65">
        <v>40</v>
      </c>
      <c r="L12" s="64">
        <v>105</v>
      </c>
      <c r="M12" s="65">
        <f t="shared" si="0"/>
        <v>145</v>
      </c>
      <c r="N12" s="87">
        <v>46003</v>
      </c>
      <c r="O12" s="87">
        <v>46367</v>
      </c>
    </row>
    <row r="13" spans="1:15" x14ac:dyDescent="0.25">
      <c r="A13" s="64">
        <v>10</v>
      </c>
      <c r="B13" s="73" t="s">
        <v>435</v>
      </c>
      <c r="C13" s="86" t="s">
        <v>421</v>
      </c>
      <c r="D13" s="97">
        <v>355</v>
      </c>
      <c r="E13" s="65" t="s">
        <v>356</v>
      </c>
      <c r="F13" s="71" t="s">
        <v>452</v>
      </c>
      <c r="G13" s="99">
        <v>45273</v>
      </c>
      <c r="H13" s="98" t="s">
        <v>469</v>
      </c>
      <c r="I13" s="72">
        <v>2023</v>
      </c>
      <c r="J13" s="64">
        <v>270</v>
      </c>
      <c r="K13" s="65">
        <v>40</v>
      </c>
      <c r="L13" s="64">
        <v>105</v>
      </c>
      <c r="M13" s="65">
        <f t="shared" si="0"/>
        <v>145</v>
      </c>
      <c r="N13" s="87">
        <v>46004</v>
      </c>
      <c r="O13" s="87">
        <v>46368</v>
      </c>
    </row>
    <row r="14" spans="1:15" x14ac:dyDescent="0.25">
      <c r="A14" s="64">
        <v>11</v>
      </c>
      <c r="B14" s="73" t="s">
        <v>435</v>
      </c>
      <c r="C14" s="86" t="s">
        <v>421</v>
      </c>
      <c r="D14" s="97">
        <v>356</v>
      </c>
      <c r="E14" s="65" t="s">
        <v>356</v>
      </c>
      <c r="F14" s="71" t="s">
        <v>453</v>
      </c>
      <c r="G14" s="99">
        <v>45272</v>
      </c>
      <c r="H14" s="98" t="s">
        <v>470</v>
      </c>
      <c r="I14" s="72">
        <v>2023</v>
      </c>
      <c r="J14" s="64">
        <v>270</v>
      </c>
      <c r="K14" s="65">
        <v>40</v>
      </c>
      <c r="L14" s="64">
        <v>105</v>
      </c>
      <c r="M14" s="65">
        <f t="shared" si="0"/>
        <v>145</v>
      </c>
      <c r="N14" s="87">
        <v>46003</v>
      </c>
      <c r="O14" s="87">
        <v>46367</v>
      </c>
    </row>
    <row r="15" spans="1:15" x14ac:dyDescent="0.25">
      <c r="A15" s="64">
        <v>12</v>
      </c>
      <c r="B15" s="73" t="s">
        <v>435</v>
      </c>
      <c r="C15" s="86" t="s">
        <v>421</v>
      </c>
      <c r="D15" s="97">
        <v>357</v>
      </c>
      <c r="E15" s="65" t="s">
        <v>356</v>
      </c>
      <c r="F15" s="71" t="s">
        <v>454</v>
      </c>
      <c r="G15" s="99">
        <v>45268</v>
      </c>
      <c r="H15" s="98" t="s">
        <v>471</v>
      </c>
      <c r="I15" s="72">
        <v>2023</v>
      </c>
      <c r="J15" s="64">
        <v>270</v>
      </c>
      <c r="K15" s="65">
        <v>40</v>
      </c>
      <c r="L15" s="64">
        <v>105</v>
      </c>
      <c r="M15" s="65">
        <f t="shared" si="0"/>
        <v>145</v>
      </c>
      <c r="N15" s="87">
        <v>45999</v>
      </c>
      <c r="O15" s="87">
        <v>46363</v>
      </c>
    </row>
    <row r="16" spans="1:15" x14ac:dyDescent="0.25">
      <c r="A16" s="64">
        <v>13</v>
      </c>
      <c r="B16" s="73" t="s">
        <v>435</v>
      </c>
      <c r="C16" s="86" t="s">
        <v>421</v>
      </c>
      <c r="D16" s="97">
        <v>358</v>
      </c>
      <c r="E16" s="65" t="s">
        <v>356</v>
      </c>
      <c r="F16" s="71" t="s">
        <v>455</v>
      </c>
      <c r="G16" s="99">
        <v>45272</v>
      </c>
      <c r="H16" s="98" t="s">
        <v>472</v>
      </c>
      <c r="I16" s="72">
        <v>2023</v>
      </c>
      <c r="J16" s="64">
        <v>270</v>
      </c>
      <c r="K16" s="65">
        <v>40</v>
      </c>
      <c r="L16" s="64">
        <v>105</v>
      </c>
      <c r="M16" s="65">
        <f t="shared" si="0"/>
        <v>145</v>
      </c>
      <c r="N16" s="87">
        <v>46003</v>
      </c>
      <c r="O16" s="87">
        <v>46367</v>
      </c>
    </row>
    <row r="17" spans="1:15" x14ac:dyDescent="0.25">
      <c r="A17" s="64">
        <v>14</v>
      </c>
      <c r="B17" s="73" t="s">
        <v>435</v>
      </c>
      <c r="C17" s="86" t="s">
        <v>421</v>
      </c>
      <c r="D17" s="97">
        <v>359</v>
      </c>
      <c r="E17" s="65" t="s">
        <v>356</v>
      </c>
      <c r="F17" s="71" t="s">
        <v>456</v>
      </c>
      <c r="G17" s="99">
        <v>45273</v>
      </c>
      <c r="H17" s="98" t="s">
        <v>473</v>
      </c>
      <c r="I17" s="72">
        <v>2023</v>
      </c>
      <c r="J17" s="64">
        <v>270</v>
      </c>
      <c r="K17" s="65">
        <v>40</v>
      </c>
      <c r="L17" s="64">
        <v>105</v>
      </c>
      <c r="M17" s="65">
        <f t="shared" si="0"/>
        <v>145</v>
      </c>
      <c r="N17" s="87">
        <v>46004</v>
      </c>
      <c r="O17" s="87">
        <v>46368</v>
      </c>
    </row>
    <row r="18" spans="1:15" x14ac:dyDescent="0.25">
      <c r="A18" s="64">
        <v>15</v>
      </c>
      <c r="B18" s="73" t="s">
        <v>435</v>
      </c>
      <c r="C18" s="86" t="s">
        <v>421</v>
      </c>
      <c r="D18" s="97">
        <v>360</v>
      </c>
      <c r="E18" s="65" t="s">
        <v>356</v>
      </c>
      <c r="F18" s="71" t="s">
        <v>457</v>
      </c>
      <c r="G18" s="99">
        <v>45273</v>
      </c>
      <c r="H18" s="98" t="s">
        <v>474</v>
      </c>
      <c r="I18" s="72">
        <v>2023</v>
      </c>
      <c r="J18" s="64">
        <v>270</v>
      </c>
      <c r="K18" s="65">
        <v>40</v>
      </c>
      <c r="L18" s="64">
        <v>105</v>
      </c>
      <c r="M18" s="65">
        <f t="shared" si="0"/>
        <v>145</v>
      </c>
      <c r="N18" s="87">
        <v>46004</v>
      </c>
      <c r="O18" s="87">
        <v>46368</v>
      </c>
    </row>
    <row r="19" spans="1:15" x14ac:dyDescent="0.25">
      <c r="A19" s="64">
        <v>16</v>
      </c>
      <c r="B19" s="73" t="s">
        <v>435</v>
      </c>
      <c r="C19" s="86" t="s">
        <v>421</v>
      </c>
      <c r="D19" s="97">
        <v>361</v>
      </c>
      <c r="E19" s="65" t="s">
        <v>356</v>
      </c>
      <c r="F19" s="71" t="s">
        <v>458</v>
      </c>
      <c r="G19" s="99">
        <v>45273</v>
      </c>
      <c r="H19" s="98" t="s">
        <v>475</v>
      </c>
      <c r="I19" s="72">
        <v>2023</v>
      </c>
      <c r="J19" s="64">
        <v>270</v>
      </c>
      <c r="K19" s="65">
        <v>40</v>
      </c>
      <c r="L19" s="64">
        <v>105</v>
      </c>
      <c r="M19" s="65">
        <f t="shared" si="0"/>
        <v>145</v>
      </c>
      <c r="N19" s="87">
        <v>46004</v>
      </c>
      <c r="O19" s="87">
        <v>46368</v>
      </c>
    </row>
    <row r="20" spans="1:15" x14ac:dyDescent="0.25">
      <c r="A20" s="64">
        <v>17</v>
      </c>
      <c r="B20" s="73" t="s">
        <v>435</v>
      </c>
      <c r="C20" s="86" t="s">
        <v>421</v>
      </c>
      <c r="D20" s="97">
        <v>362</v>
      </c>
      <c r="E20" s="65" t="s">
        <v>356</v>
      </c>
      <c r="F20" s="71" t="s">
        <v>459</v>
      </c>
      <c r="G20" s="99">
        <v>45273</v>
      </c>
      <c r="H20" s="98" t="s">
        <v>476</v>
      </c>
      <c r="I20" s="72">
        <v>2023</v>
      </c>
      <c r="J20" s="64">
        <v>270</v>
      </c>
      <c r="K20" s="65">
        <v>40</v>
      </c>
      <c r="L20" s="64">
        <v>105</v>
      </c>
      <c r="M20" s="65">
        <f t="shared" si="0"/>
        <v>145</v>
      </c>
      <c r="N20" s="87">
        <v>46004</v>
      </c>
      <c r="O20" s="87">
        <v>46368</v>
      </c>
    </row>
  </sheetData>
  <mergeCells count="1">
    <mergeCell ref="B1:G1"/>
  </mergeCells>
  <phoneticPr fontId="7" type="noConversion"/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488C-4D3F-41AC-A094-644794C3DAF7}">
  <dimension ref="A1:F2"/>
  <sheetViews>
    <sheetView workbookViewId="0">
      <selection activeCell="G23" sqref="G23"/>
    </sheetView>
  </sheetViews>
  <sheetFormatPr defaultRowHeight="15" x14ac:dyDescent="0.25"/>
  <sheetData>
    <row r="1" spans="1:6" x14ac:dyDescent="0.25">
      <c r="A1" s="1" t="s">
        <v>432</v>
      </c>
      <c r="B1" s="1" t="s">
        <v>432</v>
      </c>
      <c r="C1" s="1" t="s">
        <v>432</v>
      </c>
      <c r="D1" s="1" t="s">
        <v>432</v>
      </c>
      <c r="E1" s="1" t="s">
        <v>432</v>
      </c>
      <c r="F1" s="1" t="s">
        <v>432</v>
      </c>
    </row>
    <row r="2" spans="1:6" x14ac:dyDescent="0.25">
      <c r="A2" s="1" t="str">
        <f>"=autobus"</f>
        <v>=autobus</v>
      </c>
      <c r="B2" s="1" t="str">
        <f>"=samochód osobowy"</f>
        <v>=samochód osobowy</v>
      </c>
      <c r="C2" s="1" t="str">
        <f>"=samochód ciężarowy"</f>
        <v>=samochód ciężarowy</v>
      </c>
      <c r="D2" s="1" t="str">
        <f>"=samochód specjalny"</f>
        <v>=samochód specjalny</v>
      </c>
      <c r="E2" s="1" t="str">
        <f>"=ciągnik rolniczy"</f>
        <v>=ciągnik rolniczy</v>
      </c>
      <c r="F2" s="1" t="str">
        <f>"=wolnobieżny"</f>
        <v>=wolnobieżny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podsumowanie</vt:lpstr>
      <vt:lpstr>flota podstawowa</vt:lpstr>
      <vt:lpstr>elektryki GZM </vt:lpstr>
      <vt:lpstr>zakupy XII 2023</vt:lpstr>
      <vt:lpstr>.</vt:lpstr>
      <vt:lpstr>podstawowa</vt:lpstr>
      <vt:lpstr>zakupy</vt:lpstr>
      <vt:lpstr>ztm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Ustrzycka</dc:creator>
  <cp:lastModifiedBy>Katarzyna Ficek - Wojciuch</cp:lastModifiedBy>
  <cp:lastPrinted>2024-11-14T13:30:39Z</cp:lastPrinted>
  <dcterms:created xsi:type="dcterms:W3CDTF">2015-06-05T18:19:34Z</dcterms:created>
  <dcterms:modified xsi:type="dcterms:W3CDTF">2024-11-15T11:05:28Z</dcterms:modified>
</cp:coreProperties>
</file>