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44\Desktop\MOJE DOKUMENTY\ZAMÓWIENIA 2024\186-osobowe terenowe o podwyższ. param\SWZ\"/>
    </mc:Choice>
  </mc:AlternateContent>
  <bookViews>
    <workbookView xWindow="90" yWindow="90" windowWidth="15180" windowHeight="9210" activeTab="2"/>
  </bookViews>
  <sheets>
    <sheet name="Cz1 " sheetId="1" r:id="rId1"/>
    <sheet name="Cz2" sheetId="2" r:id="rId2"/>
    <sheet name="Cz 3" sheetId="3" r:id="rId3"/>
  </sheets>
  <definedNames>
    <definedName name="_xlnm.Print_Area" localSheetId="2">'Cz 3'!$A$1:$E$16</definedName>
    <definedName name="_xlnm.Print_Area" localSheetId="0" xml:space="preserve">   'Cz1 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4" i="2" l="1"/>
  <c r="H14" i="2"/>
  <c r="G14" i="2"/>
  <c r="I11" i="2"/>
  <c r="I15" i="2" s="1"/>
  <c r="H11" i="2"/>
  <c r="G11" i="2"/>
  <c r="I10" i="2"/>
  <c r="H10" i="2"/>
  <c r="G10" i="2"/>
  <c r="I3" i="2"/>
  <c r="H3" i="2"/>
  <c r="G3" i="2"/>
  <c r="I14" i="1"/>
  <c r="H14" i="1"/>
  <c r="G14" i="1"/>
  <c r="G15" i="1" s="1"/>
  <c r="I11" i="1"/>
  <c r="H11" i="1"/>
  <c r="G11" i="1"/>
  <c r="I10" i="1"/>
  <c r="H10" i="1"/>
  <c r="G10" i="1"/>
  <c r="I3" i="1"/>
  <c r="H3" i="1"/>
  <c r="G3" i="1"/>
  <c r="H7" i="1" s="1"/>
  <c r="G7" i="1" l="1"/>
  <c r="H15" i="2"/>
  <c r="G15" i="2"/>
  <c r="H7" i="2"/>
  <c r="H16" i="2" s="1"/>
  <c r="I7" i="2"/>
  <c r="I16" i="2" s="1"/>
  <c r="G7" i="2"/>
  <c r="G16" i="2" s="1"/>
  <c r="H15" i="1"/>
  <c r="H16" i="1" s="1"/>
  <c r="I15" i="1"/>
  <c r="G16" i="1"/>
  <c r="I7" i="1"/>
  <c r="I16" i="1" l="1"/>
</calcChain>
</file>

<file path=xl/sharedStrings.xml><?xml version="1.0" encoding="utf-8"?>
<sst xmlns="http://schemas.openxmlformats.org/spreadsheetml/2006/main" count="106" uniqueCount="39">
  <si>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</si>
  <si>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</si>
  <si>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</si>
  <si>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</si>
  <si>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</si>
  <si>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</si>
  <si>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</si>
  <si>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</si>
  <si>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</si>
  <si>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</si>
  <si>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</si>
  <si>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</si>
  <si>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</si>
  <si>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</si>
  <si>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</si>
  <si>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</si>
  <si>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</si>
  <si>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cena najtańsza /cena oceniana x 100 pkt</t>
  </si>
  <si>
    <t>2.5</t>
  </si>
  <si>
    <t xml:space="preserve">Aktywny tempomat </t>
  </si>
  <si>
    <t>pojemność oceniana /pojemność największą x 10pkt</t>
  </si>
  <si>
    <t>Blokada fabryczna przedniej osi</t>
  </si>
  <si>
    <t>posiada: 10 pkt,
nie posiada: 0 pkt.</t>
  </si>
  <si>
    <t>moc oceniana/moc największa x 50 pkt</t>
  </si>
  <si>
    <t>Formularz oceny dla samochodu osobowego terenowego typu SUV w wersji nieoznakowanej o podwyższonych parametrach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</si>
  <si>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</si>
  <si>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 dla danego pojazdu musi podana wartość WLTP w cyklu mieszanym emisji spalin CO2 (g/km)  podanego przez Wykonawcę w ofercie  </t>
  </si>
  <si>
    <t>Grupa PGD</t>
  </si>
  <si>
    <t>Toyota &amp;Lexus</t>
  </si>
  <si>
    <t>ilość</t>
  </si>
  <si>
    <t>cena jednostkowa</t>
  </si>
  <si>
    <t>Wartość</t>
  </si>
  <si>
    <t>Marka</t>
  </si>
  <si>
    <t>nr oferty</t>
  </si>
  <si>
    <t>JEEP WRANGLER RUBICON</t>
  </si>
  <si>
    <t>MM CARS</t>
  </si>
  <si>
    <t>LAND ROVER DEFENDER</t>
  </si>
  <si>
    <t>TOYOTA LAND CRUISER</t>
  </si>
  <si>
    <t>Formularz oceny dla samochodu osobowego terenowego w wersji nieoznakowanej o podwyższonych parametrach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</si>
</sst>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4"/>
      <color rgb="FFFF0000"/>
      <name val="Arial CE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36"/>
      <name val="Arial"/>
      <family val="2"/>
      <charset val="238"/>
    </font>
    <font>
      <b/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4" fontId="13" fillId="0" borderId="9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4" fillId="3" borderId="25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4" fontId="10" fillId="3" borderId="28" xfId="0" applyNumberFormat="1" applyFont="1" applyFill="1" applyBorder="1" applyAlignment="1">
      <alignment horizontal="center" vertical="center"/>
    </xf>
    <xf numFmtId="4" fontId="10" fillId="3" borderId="29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6709410" y="678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sqref="A1:I16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29</v>
      </c>
      <c r="G1" s="32">
        <v>12</v>
      </c>
      <c r="H1" s="33">
        <v>12</v>
      </c>
      <c r="I1" s="34">
        <v>12</v>
      </c>
    </row>
    <row r="2" spans="1:9" s="2" customFormat="1" ht="25.5" x14ac:dyDescent="0.35">
      <c r="A2" s="3"/>
      <c r="C2" s="3"/>
      <c r="D2" s="3"/>
      <c r="E2" s="3"/>
      <c r="F2" s="51" t="s">
        <v>30</v>
      </c>
      <c r="G2" s="35">
        <v>318570</v>
      </c>
      <c r="H2" s="36">
        <v>368200</v>
      </c>
      <c r="I2" s="37">
        <v>351281</v>
      </c>
    </row>
    <row r="3" spans="1:9" ht="54" customHeight="1" x14ac:dyDescent="0.25">
      <c r="A3" s="65" t="s">
        <v>24</v>
      </c>
      <c r="B3" s="65"/>
      <c r="C3" s="65"/>
      <c r="D3" s="65"/>
      <c r="E3" s="65"/>
      <c r="F3" s="51" t="s">
        <v>31</v>
      </c>
      <c r="G3" s="38">
        <f>G1*G2</f>
        <v>3822840</v>
      </c>
      <c r="H3" s="39">
        <f t="shared" ref="H3:I3" si="0">H1*H2</f>
        <v>4418400</v>
      </c>
      <c r="I3" s="40">
        <f t="shared" si="0"/>
        <v>4215372</v>
      </c>
    </row>
    <row r="4" spans="1:9" ht="76.150000000000006" customHeight="1" thickBot="1" x14ac:dyDescent="0.25">
      <c r="A4" s="4"/>
      <c r="B4" s="5"/>
      <c r="C4" s="4"/>
      <c r="D4" s="4"/>
      <c r="E4" s="4"/>
      <c r="F4" s="52" t="s">
        <v>32</v>
      </c>
      <c r="G4" s="54" t="s">
        <v>34</v>
      </c>
      <c r="H4" s="55" t="s">
        <v>36</v>
      </c>
      <c r="I4" s="56" t="s">
        <v>37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41" t="s">
        <v>27</v>
      </c>
      <c r="H5" s="42" t="s">
        <v>35</v>
      </c>
      <c r="I5" s="42" t="s">
        <v>28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53" t="s">
        <v>33</v>
      </c>
      <c r="G6" s="43">
        <v>1</v>
      </c>
      <c r="H6" s="43">
        <v>2</v>
      </c>
      <c r="I6" s="43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51.912547528517109</v>
      </c>
      <c r="I7" s="57">
        <f>(G3/I3)*E7</f>
        <v>54.412848972759704</v>
      </c>
    </row>
    <row r="8" spans="1:9" ht="26.25" thickBot="1" x14ac:dyDescent="0.25">
      <c r="A8" s="9" t="s">
        <v>7</v>
      </c>
      <c r="B8" s="10" t="s">
        <v>8</v>
      </c>
      <c r="C8" s="11" t="s">
        <v>17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44"/>
      <c r="H9" s="45"/>
      <c r="I9" s="45"/>
    </row>
    <row r="10" spans="1:9" ht="25.5" x14ac:dyDescent="0.2">
      <c r="A10" s="19" t="s">
        <v>10</v>
      </c>
      <c r="B10" s="20" t="s">
        <v>14</v>
      </c>
      <c r="C10" s="23" t="s">
        <v>23</v>
      </c>
      <c r="D10" s="21">
        <v>50</v>
      </c>
      <c r="E10" s="60"/>
      <c r="G10" s="46">
        <f>(200/200)*50</f>
        <v>50</v>
      </c>
      <c r="H10" s="46">
        <f>(183/200)*50</f>
        <v>45.75</v>
      </c>
      <c r="I10" s="46">
        <f>(151/200)*50</f>
        <v>37.75</v>
      </c>
    </row>
    <row r="11" spans="1:9" ht="38.25" x14ac:dyDescent="0.2">
      <c r="A11" s="13" t="s">
        <v>11</v>
      </c>
      <c r="B11" s="14" t="s">
        <v>15</v>
      </c>
      <c r="C11" s="24" t="s">
        <v>20</v>
      </c>
      <c r="D11" s="22">
        <v>10</v>
      </c>
      <c r="E11" s="60"/>
      <c r="G11" s="46">
        <f>(1995/2997)*10</f>
        <v>6.6566566566566561</v>
      </c>
      <c r="H11" s="46">
        <f>(2997/2997)*10</f>
        <v>10</v>
      </c>
      <c r="I11" s="46">
        <f>(2755/2997)*10</f>
        <v>9.1925258591925267</v>
      </c>
    </row>
    <row r="12" spans="1:9" ht="25.5" x14ac:dyDescent="0.2">
      <c r="A12" s="13" t="s">
        <v>12</v>
      </c>
      <c r="B12" s="14" t="s">
        <v>21</v>
      </c>
      <c r="C12" s="31" t="s">
        <v>22</v>
      </c>
      <c r="D12" s="22">
        <v>10</v>
      </c>
      <c r="E12" s="60"/>
      <c r="G12" s="46">
        <v>10</v>
      </c>
      <c r="H12" s="46">
        <v>0</v>
      </c>
      <c r="I12" s="46">
        <v>10</v>
      </c>
    </row>
    <row r="13" spans="1:9" ht="25.5" x14ac:dyDescent="0.2">
      <c r="A13" s="13" t="s">
        <v>16</v>
      </c>
      <c r="B13" s="30" t="s">
        <v>19</v>
      </c>
      <c r="C13" s="31" t="s">
        <v>22</v>
      </c>
      <c r="D13" s="22">
        <v>10</v>
      </c>
      <c r="E13" s="60"/>
      <c r="G13" s="46">
        <v>10</v>
      </c>
      <c r="H13" s="46">
        <v>10</v>
      </c>
      <c r="I13" s="46">
        <v>10</v>
      </c>
    </row>
    <row r="14" spans="1:9" ht="297.60000000000002" customHeight="1" thickBot="1" x14ac:dyDescent="0.25">
      <c r="A14" s="13" t="s">
        <v>18</v>
      </c>
      <c r="B14" s="28" t="s">
        <v>26</v>
      </c>
      <c r="C14" s="29" t="s">
        <v>25</v>
      </c>
      <c r="D14" s="22">
        <v>20</v>
      </c>
      <c r="E14" s="60"/>
      <c r="G14" s="46">
        <f>(225/269)*20</f>
        <v>16.728624535315987</v>
      </c>
      <c r="H14" s="46">
        <f>(225/225)*20</f>
        <v>20</v>
      </c>
      <c r="I14" s="46">
        <f>(225/275)*20</f>
        <v>16.363636363636363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47">
        <f>SUM(G10:G14)*40%</f>
        <v>37.354112476789055</v>
      </c>
      <c r="H15" s="47">
        <f t="shared" ref="H15:I15" si="1">SUM(H10:H14)*40%</f>
        <v>34.300000000000004</v>
      </c>
      <c r="I15" s="47">
        <f t="shared" si="1"/>
        <v>33.32246488913156</v>
      </c>
    </row>
    <row r="16" spans="1:9" ht="45.75" thickBot="1" x14ac:dyDescent="0.25">
      <c r="G16" s="48">
        <f>G15+G7</f>
        <v>97.354112476789055</v>
      </c>
      <c r="H16" s="49">
        <f t="shared" ref="H16:I16" si="2">H15+H7</f>
        <v>86.212547528517121</v>
      </c>
      <c r="I16" s="49">
        <f t="shared" si="2"/>
        <v>87.735313861891257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A3:E3"/>
    <mergeCell ref="A6:E6"/>
    <mergeCell ref="B7:D7"/>
    <mergeCell ref="E7:E8"/>
    <mergeCell ref="G7:G8"/>
    <mergeCell ref="H7:H8"/>
    <mergeCell ref="I7:I8"/>
    <mergeCell ref="E9:E14"/>
    <mergeCell ref="A18:E18"/>
    <mergeCell ref="B9:D9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5" orientation="landscape" horizontalDpi="4294967293" r:id="rId1"/>
  <headerFooter alignWithMargins="0">
    <oddHeader xml:space="preserve">&amp;C
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sqref="A1:I16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29</v>
      </c>
      <c r="G1" s="32">
        <v>8</v>
      </c>
      <c r="H1" s="33">
        <v>8</v>
      </c>
      <c r="I1" s="34">
        <v>8</v>
      </c>
    </row>
    <row r="2" spans="1:9" s="2" customFormat="1" ht="25.5" x14ac:dyDescent="0.35">
      <c r="A2" s="3"/>
      <c r="C2" s="3"/>
      <c r="D2" s="3"/>
      <c r="E2" s="3"/>
      <c r="F2" s="51" t="s">
        <v>30</v>
      </c>
      <c r="G2" s="35">
        <v>318570</v>
      </c>
      <c r="H2" s="36">
        <v>368200</v>
      </c>
      <c r="I2" s="37">
        <v>352781</v>
      </c>
    </row>
    <row r="3" spans="1:9" ht="54" customHeight="1" x14ac:dyDescent="0.25">
      <c r="A3" s="65" t="s">
        <v>24</v>
      </c>
      <c r="B3" s="65"/>
      <c r="C3" s="65"/>
      <c r="D3" s="65"/>
      <c r="E3" s="65"/>
      <c r="F3" s="51" t="s">
        <v>31</v>
      </c>
      <c r="G3" s="38">
        <f>G1*G2</f>
        <v>2548560</v>
      </c>
      <c r="H3" s="39">
        <f t="shared" ref="H3:I3" si="0">H1*H2</f>
        <v>2945600</v>
      </c>
      <c r="I3" s="40">
        <f t="shared" si="0"/>
        <v>2822248</v>
      </c>
    </row>
    <row r="4" spans="1:9" ht="76.150000000000006" customHeight="1" thickBot="1" x14ac:dyDescent="0.25">
      <c r="A4" s="4"/>
      <c r="B4" s="5"/>
      <c r="C4" s="4"/>
      <c r="D4" s="4"/>
      <c r="E4" s="4"/>
      <c r="F4" s="52" t="s">
        <v>32</v>
      </c>
      <c r="G4" s="54" t="s">
        <v>34</v>
      </c>
      <c r="H4" s="55" t="s">
        <v>36</v>
      </c>
      <c r="I4" s="56" t="s">
        <v>37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41" t="s">
        <v>27</v>
      </c>
      <c r="H5" s="42" t="s">
        <v>35</v>
      </c>
      <c r="I5" s="42" t="s">
        <v>28</v>
      </c>
    </row>
    <row r="6" spans="1:9" ht="14.45" customHeight="1" thickBot="1" x14ac:dyDescent="0.3">
      <c r="A6" s="66" t="s">
        <v>5</v>
      </c>
      <c r="B6" s="67"/>
      <c r="C6" s="67"/>
      <c r="D6" s="67"/>
      <c r="E6" s="68"/>
      <c r="F6" s="53" t="s">
        <v>33</v>
      </c>
      <c r="G6" s="43">
        <v>1</v>
      </c>
      <c r="H6" s="43">
        <v>2</v>
      </c>
      <c r="I6" s="43">
        <v>3</v>
      </c>
    </row>
    <row r="7" spans="1:9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  <c r="G7" s="57">
        <f>G3/G3*E7</f>
        <v>60</v>
      </c>
      <c r="H7" s="57">
        <f>(G3/H3)*E7</f>
        <v>51.912547528517109</v>
      </c>
      <c r="I7" s="57">
        <f>(G3/I3)*E7</f>
        <v>54.181489365923902</v>
      </c>
    </row>
    <row r="8" spans="1:9" ht="26.25" thickBot="1" x14ac:dyDescent="0.25">
      <c r="A8" s="9" t="s">
        <v>7</v>
      </c>
      <c r="B8" s="10" t="s">
        <v>8</v>
      </c>
      <c r="C8" s="11" t="s">
        <v>17</v>
      </c>
      <c r="D8" s="12">
        <v>100</v>
      </c>
      <c r="E8" s="72"/>
      <c r="G8" s="58"/>
      <c r="H8" s="58"/>
      <c r="I8" s="58"/>
    </row>
    <row r="9" spans="1:9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  <c r="G9" s="44"/>
      <c r="H9" s="45"/>
      <c r="I9" s="45"/>
    </row>
    <row r="10" spans="1:9" ht="25.5" x14ac:dyDescent="0.2">
      <c r="A10" s="19" t="s">
        <v>10</v>
      </c>
      <c r="B10" s="20" t="s">
        <v>14</v>
      </c>
      <c r="C10" s="23" t="s">
        <v>23</v>
      </c>
      <c r="D10" s="21">
        <v>50</v>
      </c>
      <c r="E10" s="60"/>
      <c r="G10" s="46">
        <f>(200/200)*50</f>
        <v>50</v>
      </c>
      <c r="H10" s="46">
        <f>(183/200)*50</f>
        <v>45.75</v>
      </c>
      <c r="I10" s="46">
        <f>(151/200)*50</f>
        <v>37.75</v>
      </c>
    </row>
    <row r="11" spans="1:9" ht="38.25" x14ac:dyDescent="0.2">
      <c r="A11" s="13" t="s">
        <v>11</v>
      </c>
      <c r="B11" s="14" t="s">
        <v>15</v>
      </c>
      <c r="C11" s="24" t="s">
        <v>20</v>
      </c>
      <c r="D11" s="22">
        <v>10</v>
      </c>
      <c r="E11" s="60"/>
      <c r="G11" s="46">
        <f>(1995/2997)*10</f>
        <v>6.6566566566566561</v>
      </c>
      <c r="H11" s="46">
        <f>(2997/2997)*10</f>
        <v>10</v>
      </c>
      <c r="I11" s="46">
        <f>(2755/2997)*10</f>
        <v>9.1925258591925267</v>
      </c>
    </row>
    <row r="12" spans="1:9" ht="25.5" x14ac:dyDescent="0.2">
      <c r="A12" s="13" t="s">
        <v>12</v>
      </c>
      <c r="B12" s="14" t="s">
        <v>21</v>
      </c>
      <c r="C12" s="31" t="s">
        <v>22</v>
      </c>
      <c r="D12" s="22">
        <v>10</v>
      </c>
      <c r="E12" s="60"/>
      <c r="G12" s="46">
        <v>10</v>
      </c>
      <c r="H12" s="46">
        <v>0</v>
      </c>
      <c r="I12" s="46">
        <v>10</v>
      </c>
    </row>
    <row r="13" spans="1:9" ht="25.5" x14ac:dyDescent="0.2">
      <c r="A13" s="13" t="s">
        <v>16</v>
      </c>
      <c r="B13" s="30" t="s">
        <v>19</v>
      </c>
      <c r="C13" s="31" t="s">
        <v>22</v>
      </c>
      <c r="D13" s="22">
        <v>10</v>
      </c>
      <c r="E13" s="60"/>
      <c r="G13" s="46">
        <v>10</v>
      </c>
      <c r="H13" s="46">
        <v>10</v>
      </c>
      <c r="I13" s="46">
        <v>10</v>
      </c>
    </row>
    <row r="14" spans="1:9" ht="297.60000000000002" customHeight="1" thickBot="1" x14ac:dyDescent="0.25">
      <c r="A14" s="13" t="s">
        <v>18</v>
      </c>
      <c r="B14" s="28" t="s">
        <v>26</v>
      </c>
      <c r="C14" s="29" t="s">
        <v>25</v>
      </c>
      <c r="D14" s="22">
        <v>20</v>
      </c>
      <c r="E14" s="60"/>
      <c r="G14" s="46">
        <f>(225/269)*20</f>
        <v>16.728624535315987</v>
      </c>
      <c r="H14" s="46">
        <f>(225/225)*20</f>
        <v>20</v>
      </c>
      <c r="I14" s="46">
        <f>(225/275)*20</f>
        <v>16.363636363636363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47">
        <f>SUM(G10:G14)*40%</f>
        <v>37.354112476789055</v>
      </c>
      <c r="H15" s="47">
        <f t="shared" ref="H15:I15" si="1">SUM(H10:H14)*40%</f>
        <v>34.300000000000004</v>
      </c>
      <c r="I15" s="47">
        <f t="shared" si="1"/>
        <v>33.32246488913156</v>
      </c>
    </row>
    <row r="16" spans="1:9" ht="45.75" thickBot="1" x14ac:dyDescent="0.25">
      <c r="G16" s="48">
        <f>G15+G7</f>
        <v>97.354112476789055</v>
      </c>
      <c r="H16" s="49">
        <f t="shared" ref="H16:I16" si="2">H15+H7</f>
        <v>86.212547528517121</v>
      </c>
      <c r="I16" s="49">
        <f t="shared" si="2"/>
        <v>87.503954255055461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1"/>
  <sheetViews>
    <sheetView tabSelected="1" workbookViewId="0">
      <selection activeCell="I9" sqref="I9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2" spans="1:5" s="2" customFormat="1" x14ac:dyDescent="0.2">
      <c r="A2" s="3"/>
      <c r="C2" s="3"/>
      <c r="D2" s="3"/>
      <c r="E2" s="3"/>
    </row>
    <row r="3" spans="1:5" ht="54" customHeight="1" x14ac:dyDescent="0.25">
      <c r="A3" s="65" t="s">
        <v>38</v>
      </c>
      <c r="B3" s="65"/>
      <c r="C3" s="65"/>
      <c r="D3" s="65"/>
      <c r="E3" s="65"/>
    </row>
    <row r="4" spans="1:5" ht="76.150000000000006" customHeight="1" thickBot="1" x14ac:dyDescent="0.25">
      <c r="A4" s="4"/>
      <c r="B4" s="5"/>
      <c r="C4" s="4"/>
      <c r="D4" s="4"/>
      <c r="E4" s="4"/>
    </row>
    <row r="5" spans="1:5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5" ht="14.45" customHeight="1" thickBot="1" x14ac:dyDescent="0.3">
      <c r="A6" s="66" t="s">
        <v>5</v>
      </c>
      <c r="B6" s="67"/>
      <c r="C6" s="67"/>
      <c r="D6" s="67"/>
      <c r="E6" s="68"/>
    </row>
    <row r="7" spans="1:5" ht="24" customHeight="1" thickBot="1" x14ac:dyDescent="0.25">
      <c r="A7" s="8">
        <v>1</v>
      </c>
      <c r="B7" s="69" t="s">
        <v>6</v>
      </c>
      <c r="C7" s="70"/>
      <c r="D7" s="71"/>
      <c r="E7" s="59">
        <v>60</v>
      </c>
    </row>
    <row r="8" spans="1:5" ht="26.25" thickBot="1" x14ac:dyDescent="0.25">
      <c r="A8" s="9" t="s">
        <v>7</v>
      </c>
      <c r="B8" s="10" t="s">
        <v>8</v>
      </c>
      <c r="C8" s="11" t="s">
        <v>17</v>
      </c>
      <c r="D8" s="12">
        <v>100</v>
      </c>
      <c r="E8" s="72"/>
    </row>
    <row r="9" spans="1:5" ht="25.5" customHeight="1" thickBot="1" x14ac:dyDescent="0.25">
      <c r="A9" s="27">
        <v>2</v>
      </c>
      <c r="B9" s="62" t="s">
        <v>9</v>
      </c>
      <c r="C9" s="63"/>
      <c r="D9" s="64"/>
      <c r="E9" s="59">
        <v>40</v>
      </c>
    </row>
    <row r="10" spans="1:5" ht="25.5" x14ac:dyDescent="0.2">
      <c r="A10" s="19" t="s">
        <v>10</v>
      </c>
      <c r="B10" s="20" t="s">
        <v>14</v>
      </c>
      <c r="C10" s="23" t="s">
        <v>23</v>
      </c>
      <c r="D10" s="21">
        <v>50</v>
      </c>
      <c r="E10" s="60"/>
    </row>
    <row r="11" spans="1:5" ht="38.25" x14ac:dyDescent="0.2">
      <c r="A11" s="13" t="s">
        <v>11</v>
      </c>
      <c r="B11" s="14" t="s">
        <v>15</v>
      </c>
      <c r="C11" s="24" t="s">
        <v>20</v>
      </c>
      <c r="D11" s="22">
        <v>10</v>
      </c>
      <c r="E11" s="60"/>
    </row>
    <row r="12" spans="1:5" ht="25.5" x14ac:dyDescent="0.2">
      <c r="A12" s="13" t="s">
        <v>12</v>
      </c>
      <c r="B12" s="14" t="s">
        <v>21</v>
      </c>
      <c r="C12" s="31" t="s">
        <v>22</v>
      </c>
      <c r="D12" s="22">
        <v>10</v>
      </c>
      <c r="E12" s="60"/>
    </row>
    <row r="13" spans="1:5" ht="25.5" x14ac:dyDescent="0.2">
      <c r="A13" s="13" t="s">
        <v>16</v>
      </c>
      <c r="B13" s="30" t="s">
        <v>19</v>
      </c>
      <c r="C13" s="31" t="s">
        <v>22</v>
      </c>
      <c r="D13" s="22">
        <v>10</v>
      </c>
      <c r="E13" s="60"/>
    </row>
    <row r="14" spans="1:5" ht="297.60000000000002" customHeight="1" thickBot="1" x14ac:dyDescent="0.25">
      <c r="A14" s="13" t="s">
        <v>18</v>
      </c>
      <c r="B14" s="28" t="s">
        <v>26</v>
      </c>
      <c r="C14" s="29" t="s">
        <v>25</v>
      </c>
      <c r="D14" s="22">
        <v>20</v>
      </c>
      <c r="E14" s="60"/>
    </row>
    <row r="15" spans="1:5" ht="13.5" thickBot="1" x14ac:dyDescent="0.25">
      <c r="A15" s="4"/>
      <c r="B15" s="15"/>
      <c r="C15" s="16"/>
      <c r="D15" s="18" t="s">
        <v>13</v>
      </c>
      <c r="E15" s="17">
        <v>100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1"/>
      <c r="B18" s="61"/>
      <c r="C18" s="61"/>
      <c r="D18" s="61"/>
      <c r="E18" s="61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7">
    <mergeCell ref="B9:D9"/>
    <mergeCell ref="E9:E14"/>
    <mergeCell ref="A18:E18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Cz1 </vt:lpstr>
      <vt:lpstr>Cz2</vt:lpstr>
      <vt:lpstr>Cz 3</vt:lpstr>
      <vt:lpstr>'Cz 3'!Obszar_wydruku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Małgorzata Lenik</cp:lastModifiedBy>
  <cp:lastPrinted>2024-11-22T07:58:54Z</cp:lastPrinted>
  <dcterms:created xsi:type="dcterms:W3CDTF">2007-08-30T13:02:35Z</dcterms:created>
  <dcterms:modified xsi:type="dcterms:W3CDTF">2024-11-25T08:36:51Z</dcterms:modified>
</cp:coreProperties>
</file>