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7450" windowHeight="11955" tabRatio="840" firstSheet="3" activeTab="20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</sheets>
  <definedNames>
    <definedName name="_xlnm.Print_Area" localSheetId="2">'część (1)'!$A$1:$N$13</definedName>
    <definedName name="_xlnm.Print_Area" localSheetId="11">'część (10)'!$A$1:$N$11</definedName>
    <definedName name="_xlnm.Print_Area" localSheetId="12">'część (11)'!$A$1:$N$15</definedName>
    <definedName name="_xlnm.Print_Area" localSheetId="13">'część (12)'!$A$1:$N$11</definedName>
    <definedName name="_xlnm.Print_Area" localSheetId="14">'część (13)'!$A$1:$N$11</definedName>
    <definedName name="_xlnm.Print_Area" localSheetId="15">'część (14)'!$A$1:$N$15</definedName>
    <definedName name="_xlnm.Print_Area" localSheetId="16">'część (15)'!$A$1:$N$18</definedName>
    <definedName name="_xlnm.Print_Area" localSheetId="18">'część (17)'!$A$1:$N$12</definedName>
    <definedName name="_xlnm.Print_Area" localSheetId="19">'część (18)'!$A$1:$N$12</definedName>
    <definedName name="_xlnm.Print_Area" localSheetId="20">'część (19)'!$A$1:$N$17</definedName>
    <definedName name="_xlnm.Print_Area" localSheetId="3">'część (2)'!$A$1:$N$41</definedName>
    <definedName name="_xlnm.Print_Area" localSheetId="4">'część (3)'!$A$1:$N$13</definedName>
    <definedName name="_xlnm.Print_Area" localSheetId="5">'część (4)'!$A$1:$N$14</definedName>
    <definedName name="_xlnm.Print_Area" localSheetId="6">'część (5)'!$A$1:$N$16</definedName>
    <definedName name="_xlnm.Print_Area" localSheetId="7">'część (6)'!$A$1:$N$46</definedName>
    <definedName name="_xlnm.Print_Area" localSheetId="8">'część (7)'!$A$1:$N$12</definedName>
    <definedName name="_xlnm.Print_Area" localSheetId="9">'część (8)'!$A$1:$N$14</definedName>
    <definedName name="_xlnm.Print_Area" localSheetId="10">'część (9)'!$A$1:$N$11</definedName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<sst xmlns="http://schemas.openxmlformats.org/spreadsheetml/2006/main" count="1028" uniqueCount="375">
  <si>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</si>
  <si>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</si>
  <si>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</si>
  <si>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</si>
  <si>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</si>
  <si>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</si>
  <si>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</si>
  <si>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</si>
  <si>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</si>
  <si>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</si>
  <si>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</si>
  <si>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</si>
  <si>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</si>
  <si>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</si>
  <si>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</si>
  <si>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</si>
  <si>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</si>
  <si>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</si>
  <si>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</si>
  <si>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</si>
  <si>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</si>
  <si>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</si>
  <si>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</si>
  <si>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</si>
  <si>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</si>
  <si>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</si>
  <si>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</si>
  <si>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</si>
  <si>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</si>
  <si>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</si>
  <si>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</si>
  <si>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</si>
  <si>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13.</t>
  </si>
  <si>
    <t>14.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</si>
  <si>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</si>
  <si>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</si>
  <si>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</si>
  <si>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</si>
  <si>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</si>
  <si>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</si>
  <si>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</si>
  <si>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</si>
  <si>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</si>
  <si>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Załącznik nr 1 do specyfikacji</t>
  </si>
  <si>
    <t>załącznik nr 1a do specyfikacji</t>
  </si>
  <si>
    <t>Podmiot Odpowiedzialny</t>
  </si>
  <si>
    <t>Oświadczamy, że zamierzamy powierzyć następujące części zamówienia podwykonawcom i jednocześnie podajemy nazwy (firmy) podwykonawców*:</t>
  </si>
  <si>
    <t>załącznik nr ….. do umowy</t>
  </si>
  <si>
    <t xml:space="preserve">Ilość </t>
  </si>
  <si>
    <t>Oferujemy wykonanie całego przedmiotu zamówienia (w danej części) za cenę:</t>
  </si>
  <si>
    <t># jeżeli wybór oferty będzie prowadził do powstania u Zamawiającego obowiązku podatkowego, zgodnie z przepisami o podatku od towarów i usług, należy podać cenę netto</t>
  </si>
  <si>
    <t>Cena brutto#:</t>
  </si>
  <si>
    <t>nazwa (rodzaj) towaru lub usługi:
wartość bez kwoty podatku:
stawka podatku, która będzie miała zastosowanie:</t>
  </si>
  <si>
    <t>………………………………..………………
………………………………..………………
………………………………………………..</t>
  </si>
  <si>
    <t xml:space="preserve">Oświadczam, że wybór niniejszej oferty będzie prowadził do powstania u Zamawiającego obowiązku podatkowego zgodnie z przepisami o podatku od towarów i usług w zakresie*: 
</t>
  </si>
  <si>
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</si>
  <si>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</si>
  <si>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 xml:space="preserve">...……………………………..…………………………………………………………………...
</t>
  </si>
  <si>
    <t>*Jeżeli wykonawca nie poda tych informacji to Zamawiający przyjmie, że wykonawca nie zamierza powierzać żadnej części zamówienia podwykonawcy. 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</si>
  <si>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</si>
  <si>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</si>
  <si>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
 



</t>
  </si>
  <si>
    <t>Oświadczamy, że termin płatności wynosi 60 dni. Dodatkowe informacje znajdują się we wzorze umowy.</t>
  </si>
  <si>
    <t>Oświadczamy, że jesteśmy związani niniejszą ofertą przez okres podany w specyfikacji.</t>
  </si>
  <si>
    <t>Cena brutto #jednego opakowania jednostkowego</t>
  </si>
  <si>
    <t>Wartość brutto # pozycji</t>
  </si>
  <si>
    <t># jeżeli wybór oferty będzie prowadził do powstania u Zamawiającego obowiązku podatkowego, zgodnie z przepisami o podatku od towarów i usług, należy podać cenę netto.</t>
  </si>
  <si>
    <t>Oświadczamy, że oferujemy realizację przedmiotu zamówienia zgodnie z zasadami określonymi w specyfikacji warunków zamówienia wraz z załącznikami.</t>
  </si>
  <si>
    <t>Postać/ Opakowanie</t>
  </si>
  <si>
    <t>sztuk</t>
  </si>
  <si>
    <t>opakowań</t>
  </si>
  <si>
    <t>Nazwa handlowa /
Dawka / 
Postać/ Opakowanie</t>
  </si>
  <si>
    <t>Ilość sztuk</t>
  </si>
  <si>
    <t>Numer GTIN</t>
  </si>
  <si>
    <r>
      <t>Numer GTIN</t>
    </r>
    <r>
      <rPr>
        <b/>
        <strike/>
        <sz val="11"/>
        <color indexed="10"/>
        <rFont val="Times New Roman"/>
        <family val="1"/>
      </rPr>
      <t xml:space="preserve"> </t>
    </r>
  </si>
  <si>
    <r>
      <t>Numer GTIN</t>
    </r>
    <r>
      <rPr>
        <b/>
        <strike/>
        <sz val="11"/>
        <color indexed="10"/>
        <rFont val="Times New Roman"/>
        <family val="1"/>
      </rPr>
      <t xml:space="preserve"> </t>
    </r>
  </si>
  <si>
    <t xml:space="preserve">Numer GTIN </t>
  </si>
  <si>
    <t>Oferowana ilość sztuk</t>
  </si>
  <si>
    <t xml:space="preserve">Oświadczamy, że zamówienie będziemy wykonywać do czasu wyczerpania kwoty wynagrodzenia umownego, nie dłużej jednak niż przez: 18 miesięcy od dnia zawarcia umowy.
</t>
  </si>
  <si>
    <t>Ilość opakowań</t>
  </si>
  <si>
    <t>200 mg</t>
  </si>
  <si>
    <t>150 mg</t>
  </si>
  <si>
    <t>Producent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</si>
  <si>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</si>
  <si>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</si>
  <si>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</si>
  <si>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</si>
  <si>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Oświadczamy, że zapoznaliśmy się ze specyfikacją warunków zamówienia wraz z jej załącznikami i nie wnosimy do niej zastrzeżeń oraz, że zdobyliśmy konieczne informacje do przygotowania oferty.</t>
  </si>
  <si>
    <t>100 mg</t>
  </si>
  <si>
    <t>500 mg</t>
  </si>
  <si>
    <t>50 mg</t>
  </si>
  <si>
    <t>3 mg</t>
  </si>
  <si>
    <t>4 mg</t>
  </si>
  <si>
    <t xml:space="preserve">2. </t>
  </si>
  <si>
    <t>stała postać doustna</t>
  </si>
  <si>
    <t>Nazwa handlowa /
Dawka/ 
Postać/ Opakowanie</t>
  </si>
  <si>
    <t>Podmiot odpowiedzialny</t>
  </si>
  <si>
    <t>Aripiprazole</t>
  </si>
  <si>
    <t>Numer GTIN (jeżeli dotyczy)</t>
  </si>
  <si>
    <t xml:space="preserve"> sztuk</t>
  </si>
  <si>
    <t>DFP.271.148.2023.KK</t>
  </si>
  <si>
    <t xml:space="preserve">Dostawa produktów leczniczych, wyrobów medycznych, dietetycznych środków specjalnego przeznaczenia medycznego. </t>
  </si>
  <si>
    <t>Oświadczamy, że oferowane przez nas w części: 6 (poz. 31-33); 19  dietetyczne środki spożywcze specjalnego przeznaczenia medycznego są dopuszczone do obrotu na zasadach określonych w ustawie z dnia 25 sierpnia 2006 r. o bezpieczeństwie żywności i żywienia.  Jednocześnie oświadczamy, że na każdorazowe wezwanie Zamawiającego przedstawimy dokumenty dopuszczające do obrotu na terenie Polski (dotyczy wykonawców oferujących dietetyczne środki spożywcze specjalnego przeznaczenia medycznego).</t>
  </si>
  <si>
    <t>Oświadczamy, że oferowane przez nas w części: 6 (poz. 28-30) wyroby medyczne są dopuszczone do obrotu i używania na terenie Polski na zasadach określonych w ustawie o wyrobach medycznych z dnia 07.04.2022 (Dz.U.2022 poz.974) oraz z rozporządzeniem Parlamentu Europejskiego i Rady (UE) 2017/745 z dnia 5.04.2017 r. w sprawie wyrobów medycznych. Jednocześnie oświadczamy, że na każdorazowe wezwanie Zamawiającego przedstawimy dokumenty dopuszczające do obrotu i używania na terenie Polski (dotyczy wykonawców oferujących wyroby medyczne).</t>
  </si>
  <si>
    <t>Clopidogrel^</t>
  </si>
  <si>
    <t>75 mg</t>
  </si>
  <si>
    <t>postać stała doustna</t>
  </si>
  <si>
    <t>Ilość</t>
  </si>
  <si>
    <t>^z możliwośćią stosowania u pacjentów, którym wszczepia się stent w czasie zabiegu przezskórnej angioplastyki wieńcowej, w skojarzeniu z kwasem acetylosalicylowym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</si>
  <si>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</si>
  <si>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</si>
  <si>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</si>
  <si>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</si>
  <si>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</si>
  <si>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</si>
  <si>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</si>
  <si>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</si>
  <si>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</si>
  <si>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</si>
  <si>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</si>
  <si>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</si>
  <si>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Bisacodylum</t>
  </si>
  <si>
    <t>10 mg</t>
  </si>
  <si>
    <t>czopki doodbytnicze</t>
  </si>
  <si>
    <t>Alfacalcidolum</t>
  </si>
  <si>
    <t>0,25 µg</t>
  </si>
  <si>
    <t>15 mg</t>
  </si>
  <si>
    <t>Carbamazepinum</t>
  </si>
  <si>
    <t>200mg</t>
  </si>
  <si>
    <t>tabletki o przedłużonym uwalnianiu lub tabletki o zmodyfikowanym uwalnianiu</t>
  </si>
  <si>
    <t>Cefuroxime axetil</t>
  </si>
  <si>
    <t>Cetirizini dihydrochloridum</t>
  </si>
  <si>
    <t>tabl. powl.</t>
  </si>
  <si>
    <t>Chlorprothixeni hydrochloridum*</t>
  </si>
  <si>
    <t>Ipratropii bromidum</t>
  </si>
  <si>
    <t>20 mcg / dawkę inh., 10 ml (200 dawek)</t>
  </si>
  <si>
    <t>aerozol</t>
  </si>
  <si>
    <t>Levodopum + Carbidopum</t>
  </si>
  <si>
    <t>250 mg + 25 mg</t>
  </si>
  <si>
    <t>Loratadinum**</t>
  </si>
  <si>
    <t>Methylprednisolone</t>
  </si>
  <si>
    <t>Metamizolum natricum</t>
  </si>
  <si>
    <t>Perazinum*</t>
  </si>
  <si>
    <t>25 mg</t>
  </si>
  <si>
    <t>Primidonum</t>
  </si>
  <si>
    <t>250 mg</t>
  </si>
  <si>
    <t>Propafenonum</t>
  </si>
  <si>
    <t>Riluzolum ***</t>
  </si>
  <si>
    <t>Pyrazinamidum</t>
  </si>
  <si>
    <t>Salmeterol</t>
  </si>
  <si>
    <t>50 µg</t>
  </si>
  <si>
    <t>proszek do inh. 60 dawek</t>
  </si>
  <si>
    <t>Spiramycinum</t>
  </si>
  <si>
    <t>3 mln j.m.</t>
  </si>
  <si>
    <t>Theophyllinum</t>
  </si>
  <si>
    <t>300 mg</t>
  </si>
  <si>
    <t>tabl. o przedł. uwalnianiu</t>
  </si>
  <si>
    <t>Warfarinum natricum*</t>
  </si>
  <si>
    <t>5 mg</t>
  </si>
  <si>
    <t xml:space="preserve">Ilość 
</t>
  </si>
  <si>
    <t>* wymagany jeden podmiot odpowiedzialny w przypadku tej samej substancji czynnej</t>
  </si>
  <si>
    <t>** opakow nie większe niż 10 tabl.</t>
  </si>
  <si>
    <t>*** opakowanie max 60 tabl</t>
  </si>
  <si>
    <t>Formoteroli fumaras</t>
  </si>
  <si>
    <t>12 mcg x 60 kaps. w blistrach + inhalator</t>
  </si>
  <si>
    <t xml:space="preserve">proszek do inhalacji w kapsułkach twardych </t>
  </si>
  <si>
    <t>Każda ampułko-strzykawka (0,5 ml) zawiera 2,5 mg soli sodowej fondaparynuksu; subst. pom.: chlorek sodu
woda do wstrzykiwań, kwas solny, wodorotlenek sodu*</t>
  </si>
  <si>
    <t>2,5mg/0,5ml</t>
  </si>
  <si>
    <t>roztwór do wstrzykiwań, ampułkostrzyk.</t>
  </si>
  <si>
    <t>Każda ampułko-strzykawka (0,6 ml) zawiera 7,5 mg soli sodowej fondaparynuksu; subst. pom.: chlorek sodu
woda do wstrzykiwań, kwas solny, wodorotlenek sodu*</t>
  </si>
  <si>
    <t>7,5 mg/0,6 ml</t>
  </si>
  <si>
    <t>Meropenemum* ^</t>
  </si>
  <si>
    <t>1 g</t>
  </si>
  <si>
    <t>proszek do sporządzania roztworu do wstrzykiwań lub infuzji,
fiolka  30 ml</t>
  </si>
  <si>
    <t>proszek do sporządzania roztworu do wstrzykiwań lub infuzji,
fiolka 20 ml</t>
  </si>
  <si>
    <t>*wymagany jeden podmiot odpowiedzialny</t>
  </si>
  <si>
    <t>25 j.m./ml, 5ml</t>
  </si>
  <si>
    <t>roztwór do wlewu dożylnego, amp</t>
  </si>
  <si>
    <t>25 j.m./ml, 20ml</t>
  </si>
  <si>
    <t xml:space="preserve">Cytomegalovirus immunoglobulin* </t>
  </si>
  <si>
    <t>100 j.m./ml, 10 ml</t>
  </si>
  <si>
    <t>roztwór do wlewu doż.</t>
  </si>
  <si>
    <t>101 j.m./ml, 50 ml</t>
  </si>
  <si>
    <t>* w przypadku tej samej substancji czynnej wymagany ten sam podmiot odpowiedzialny</t>
  </si>
  <si>
    <t>27.</t>
  </si>
  <si>
    <t>28.</t>
  </si>
  <si>
    <t>29.</t>
  </si>
  <si>
    <t>30.</t>
  </si>
  <si>
    <t>31.</t>
  </si>
  <si>
    <t>32.</t>
  </si>
  <si>
    <t>33.</t>
  </si>
  <si>
    <t>Acidum
ursodeoxycholicum</t>
  </si>
  <si>
    <t>250 mg/5 ml</t>
  </si>
  <si>
    <t>zawiesina doustna, butelka po 250 ml</t>
  </si>
  <si>
    <t xml:space="preserve">Aloe pulv.+ Frangulae cortex extractum siccum </t>
  </si>
  <si>
    <t>35 mg + 42 mg</t>
  </si>
  <si>
    <t>draż.</t>
  </si>
  <si>
    <t>Atropini sulfas</t>
  </si>
  <si>
    <t>0,25 mg</t>
  </si>
  <si>
    <t xml:space="preserve">postać stała doustna </t>
  </si>
  <si>
    <t>Betamethasonum +
Acidum salicylicum</t>
  </si>
  <si>
    <t>(0,5 mg + 20
mg)/g, 50 ml</t>
  </si>
  <si>
    <t>płyn na skórę</t>
  </si>
  <si>
    <t>Betaxololi hydrochloridum</t>
  </si>
  <si>
    <t>20 mg</t>
  </si>
  <si>
    <t>tabletki powlekane</t>
  </si>
  <si>
    <t>Calcii dobesilas</t>
  </si>
  <si>
    <t>Carbo medicinalis</t>
  </si>
  <si>
    <t>KAPSUŁKI</t>
  </si>
  <si>
    <t>Carbetocinum*</t>
  </si>
  <si>
    <t>100 mcg/ml; 1 ml</t>
  </si>
  <si>
    <t>roztwór do
wstrzykiwań, fiol</t>
  </si>
  <si>
    <t>Diclofenacum</t>
  </si>
  <si>
    <t>tabl. powl. lub tabletki dojelitowe</t>
  </si>
  <si>
    <t>Ergotamini tartras
+ Coffeinum</t>
  </si>
  <si>
    <t>1 mg
+ 100 mg</t>
  </si>
  <si>
    <t>tabletki drażowane</t>
  </si>
  <si>
    <t>Erythromycini cyclocarbonas</t>
  </si>
  <si>
    <t>25 mg / ml,  30 ml</t>
  </si>
  <si>
    <t>płyn do stos. na skórę</t>
  </si>
  <si>
    <t>Extractum fluidum ex: Matricariae flos, Quercus cortex, Salviae folium, Arnicae herba, Calami rhizoma Menthae piperitae herba, Thymi herba + etanol 60-70% (V/V)</t>
  </si>
  <si>
    <t xml:space="preserve">
koncentrat do sporz. roztworu do stos. w jamie ustnej</t>
  </si>
  <si>
    <t>Finasteridum**</t>
  </si>
  <si>
    <t>Hydrochlorothiazidum</t>
  </si>
  <si>
    <t>Linagliptinum</t>
  </si>
  <si>
    <t>Mometasoni furoas</t>
  </si>
  <si>
    <t>1 mg/g</t>
  </si>
  <si>
    <t xml:space="preserve">krem, tuba 15 g </t>
  </si>
  <si>
    <t>Mupirocinum</t>
  </si>
  <si>
    <t>20mg/g, 3g</t>
  </si>
  <si>
    <t>Opipramoli hydrochloridum</t>
  </si>
  <si>
    <t>Racecadotril</t>
  </si>
  <si>
    <t>Retinoli palmitas</t>
  </si>
  <si>
    <t>50 000 j.m. / ml, 10 ml</t>
  </si>
  <si>
    <t>płyn doustny</t>
  </si>
  <si>
    <t>Rupatadinum</t>
  </si>
  <si>
    <t>Tacrolimus</t>
  </si>
  <si>
    <t>0,1%; 30 g</t>
  </si>
  <si>
    <t>20 mg/ml, 10 ml</t>
  </si>
  <si>
    <t>roztwór do
wstrzykiwań i infuzji
dożylnych</t>
  </si>
  <si>
    <t>Troxerutinum</t>
  </si>
  <si>
    <t>50 mg/ml; 10 ml</t>
  </si>
  <si>
    <t>Voriconazole</t>
  </si>
  <si>
    <t>40 mg/ml; butelka 45 g</t>
  </si>
  <si>
    <t>proszek do sporządzania zawiesiny doustnej</t>
  </si>
  <si>
    <t>Zuclopenthixoli acetas</t>
  </si>
  <si>
    <t>50 mg/ml, 1 ml</t>
  </si>
  <si>
    <t>roztwór do wstrz.</t>
  </si>
  <si>
    <t>Tiotropium</t>
  </si>
  <si>
    <t xml:space="preserve">18 mcg/dawkę inh. X 90 kaps </t>
  </si>
  <si>
    <t>proszek do inhalacji
w kapsułkach
twardych, 
opakowanie a 90 kapsułek</t>
  </si>
  <si>
    <t>Trehalose</t>
  </si>
  <si>
    <t>3%, 10 ml</t>
  </si>
  <si>
    <t>nie dotyczy</t>
  </si>
  <si>
    <t>inhalator</t>
  </si>
  <si>
    <t>Dwuzasadowy fosforan sodu, jednozasadowy fosforan sodu, chlorek wapnia</t>
  </si>
  <si>
    <t xml:space="preserve">Dwuzasadowy fosforan sodu 0,032, jednozasadowy fosforan sodu 0,009, chlorek wapnia 0,0052, chlorek sodu 0,569, woda oczyszczona qs </t>
  </si>
  <si>
    <t>Płyn do płukania jamy ustnej. Roztwór wodny.  Opakowanie a 64 fiol a 15 ml</t>
  </si>
  <si>
    <t>Prep. złoż. - dodatek do mleka kobiecego do postępowania dietetycznego u niemowląt z małą i bardzo małą urodzeniową masaa ciałą; zawierający maltodekstryny, hydrolizat białek mleka, skł. mineralne i witaminy</t>
  </si>
  <si>
    <t>1 g proszku ( saszetka) zawiera:
białko 0,33 g
węglowodany 0,37 g
tłuszcz 0,18 g
fosfor 9,49 mg
osmolarność 100 mOsmol/l
energia 4,31 kcal</t>
  </si>
  <si>
    <t>proszek; saszetka po 1 g
opakowanie x 50 saszetek</t>
  </si>
  <si>
    <t>Mieszanina maltodekstryn i mączki chleba świętojańskiego, nie zawiera białek mleka, laktozy, glutenu. Stosowany do zagęszczania pokarmu.</t>
  </si>
  <si>
    <t xml:space="preserve">proszek;
opakowanie a 135 g; </t>
  </si>
  <si>
    <t>Koncentrat białka w proszku, żywność specjalnego przeznaczenia medycznego dla pacjentów niedożywionych lub zagrożonych rozwojem niedożywienia, o zwiększonym zapotrzebowaniu na białko</t>
  </si>
  <si>
    <t xml:space="preserve">100 g proszku zawiera:
białko 90 g
wapń 1400 mg
fosfor 740 mg
wartość energetyczna 371 kcal
</t>
  </si>
  <si>
    <t>proszek,
opakowanie a 400 g</t>
  </si>
  <si>
    <t>**opakowanie nie większe niż 30 tabletek oraz maksymalnie 15 tabletek w blistrze</t>
  </si>
  <si>
    <t>Tuberculini derivatum proteinosum purificatum ad usum humanum, Disodu fosforan dwuwodny,  Potasu diwodorofosforan, Sodu chlorek,  Potasu hydroksychinoliny siarczan,polisorbat 80, woda do wstrzykiwań</t>
  </si>
  <si>
    <t>2 T.U./dawkę 0,1 ml; 1,5ml</t>
  </si>
  <si>
    <t>roztwór do wstrzykiwań;fiol.</t>
  </si>
  <si>
    <t>* Wymagany jeden podmiot odpowiedzialny</t>
  </si>
  <si>
    <t>Eptacog alfa (activated)*</t>
  </si>
  <si>
    <t>1 mg (50 Kj.m)</t>
  </si>
  <si>
    <t>proszek i rozp. do sporz. roztw. do wstrz.; fiolka proszku + 1 amp-strzyk. rozpuszczalnika z oddzielnym tłokiem strzykawki + łącznik fiolki do rekonstytucji + zestaw do podania: 2 waciki nasączone alkoholem, 1 zestaw do wlewu (przewód i igła motylkowa z osłonką igły), 2 gaziki i 2 plastry (opatrunki samoprzylepne)</t>
  </si>
  <si>
    <t>2 mg  (100 Kj.m)</t>
  </si>
  <si>
    <t>5 mg  (250 Kj.m)</t>
  </si>
  <si>
    <t>Caffeinum</t>
  </si>
  <si>
    <t>20 mg/ml; 1 ml</t>
  </si>
  <si>
    <t>Nimodipinum</t>
  </si>
  <si>
    <t>(0,2 mg/ml)  50 ml</t>
  </si>
  <si>
    <t>Pregabalinum* ^ ^^</t>
  </si>
  <si>
    <t>* wymagany jeden podmiot odpowiedzialny</t>
  </si>
  <si>
    <t>^^ opakowanie maxymalnie 60 szt</t>
  </si>
  <si>
    <t>Cefazolinum</t>
  </si>
  <si>
    <t xml:space="preserve">proszek do sporządzania roztworu do wstrzykiwań i.v., i.m. i infuzji, fiol. </t>
  </si>
  <si>
    <t>Olanzapine</t>
  </si>
  <si>
    <t>proszek do sprządzania
roztworu do wstrzykiwań</t>
  </si>
  <si>
    <t>Kalii chloridum + Natrii chloridum**</t>
  </si>
  <si>
    <t>1,5 g/l + 9 g/l</t>
  </si>
  <si>
    <t>roztwór do infuzji, butelka a 500 ml</t>
  </si>
  <si>
    <t>3 g/l + 9 g/l</t>
  </si>
  <si>
    <t>Kalii chloridum + Glucosum**</t>
  </si>
  <si>
    <t>1,5 g/l + 50 g/l</t>
  </si>
  <si>
    <t>Kalii chloridum + Glucosum **</t>
  </si>
  <si>
    <t>3 g/l + 50 g/l</t>
  </si>
  <si>
    <t>** wymagany jeden podmiot odpowiedzialny</t>
  </si>
  <si>
    <t xml:space="preserve">1. </t>
  </si>
  <si>
    <t xml:space="preserve">3. </t>
  </si>
  <si>
    <t xml:space="preserve">4. </t>
  </si>
  <si>
    <t>Bumetanide ^</t>
  </si>
  <si>
    <t>2 mg/4 ml</t>
  </si>
  <si>
    <t>inj., amp</t>
  </si>
  <si>
    <t>Dihydralazin^</t>
  </si>
  <si>
    <t>0,025 g</t>
  </si>
  <si>
    <t>amp. + rozp.  2ml</t>
  </si>
  <si>
    <t xml:space="preserve">HYALURONIDASE^
</t>
  </si>
  <si>
    <t>150 j.m.</t>
  </si>
  <si>
    <t>amp</t>
  </si>
  <si>
    <t>LABETALOL^</t>
  </si>
  <si>
    <t>tabl</t>
  </si>
  <si>
    <t>Methylergometrine^</t>
  </si>
  <si>
    <t>0,2 mg/ 1 ml</t>
  </si>
  <si>
    <t>amp.</t>
  </si>
  <si>
    <t>Pentamidine ^</t>
  </si>
  <si>
    <t>0,3g</t>
  </si>
  <si>
    <t>VERAPAMIL^</t>
  </si>
  <si>
    <t>0,005 G/2 ML</t>
  </si>
  <si>
    <t>inj.</t>
  </si>
  <si>
    <t>^ Import Docelowy</t>
  </si>
  <si>
    <t>0,024 G/1 ML; 250 ml</t>
  </si>
  <si>
    <t>Erythromycin^</t>
  </si>
  <si>
    <t xml:space="preserve">1 g </t>
  </si>
  <si>
    <t>Proszek do przygotowywania roztwóru do infuzji</t>
  </si>
  <si>
    <t xml:space="preserve">Podmiot odpowiedzialny </t>
  </si>
  <si>
    <t>^ import docelowy</t>
  </si>
  <si>
    <t>300j.m./2 ml</t>
  </si>
  <si>
    <t>fiol.</t>
  </si>
  <si>
    <t>Klarowny węglowodanowy preparat płynny zawiera fruktozę i substancje słodzące, do przedoperacyjnego postępowania dietetycznego u pacjentów chirurgicznych, zmniejsza pooperacyjną insulinooporność, nie zawiera glutenu, laktozy i błonnika</t>
  </si>
  <si>
    <t>100ml zawiera: 12,6 g węglowodanów, składniki mineralne: 50mg sodu, 122 mg potasu, 6 mg chloru, 6 mg wapnia, 1 mg fosforu, 1 mg magnezu; 50 kcal/215 kJ; 240 mOsmol/l</t>
  </si>
  <si>
    <t>Dieta kompletna, normokaloryczna (1 kcal/1ml), bezresztkowa; zawiera mieszaninę wolnych aminokwasów i krótkołańcuchowych peptydów, węglowodany (maltodekstryna), witaminy i składniki mineralne; o niskiej zawartości tłuszczu. Klinicznie wolna od laktozy, bezglutenowa, bezresztkowa*</t>
  </si>
  <si>
    <t>100 ml płynu zawiera: 4,0 g białka; 17,6 g węglowodanów; 1,7 g tłuszczu; składniki mineralne i witaminy oraz 37 mg choliny, 10 mg tauryny; 100 kcal; 455 mOsm/l</t>
  </si>
  <si>
    <t>Bogatoenergetyczny (384 kcal) preparat odżywczy otrzym. w wyniku enzym. hydrolizy skrobi kukurydzianej zaw. maltodekstryny (88,8%), maltozę (4,3%) i glukozę (1,9%) nie zawiera sacharozy, fruktozy, galaktozy i laktozy</t>
  </si>
  <si>
    <t>Dieta kompletna, hiperkaloryczna (1,5 kcal/1ml), zawiera białko (kazeina, serwatka, soja, groch), tłuszcz ( LCT, MCT, omega-3 i omega-6), węglowodany (maltodekstryna), witaminy i składniki mineralne (wysoka zaw.Fe). Klinicznie wolna od laktozy, bezglutenowa, bezresztkowa.*</t>
  </si>
  <si>
    <t>Modyfikowane mleko początkowe dla niemowląt od urodzenia w płynie, buteleczka</t>
  </si>
  <si>
    <t>90 ml</t>
  </si>
  <si>
    <t>* wymagany jeden producent</t>
  </si>
  <si>
    <t xml:space="preserve">sztuk </t>
  </si>
  <si>
    <r>
      <t>sztuk</t>
    </r>
    <r>
      <rPr>
        <sz val="11"/>
        <color indexed="10"/>
        <rFont val="Times New Roman"/>
        <family val="1"/>
      </rPr>
      <t xml:space="preserve"> </t>
    </r>
  </si>
  <si>
    <t xml:space="preserve"> opakowań</t>
  </si>
  <si>
    <t>^ trwałość chemiczna i fizyczna sporządzonego roztworu do wstrzyknięcia dożylnego 3 godziny w temperaturze do 25°C lub 12 godzin w temperaturze 2-8°C, potwierdzona w karcie CHPL</t>
  </si>
  <si>
    <t>Numer GTIN (poz 1, 2 jeżeli dotyczy)</t>
  </si>
  <si>
    <t>Numer GTIN ( poz. 28-33 jeżeli dotyczy)</t>
  </si>
  <si>
    <t>butelka a 100 ml</t>
  </si>
  <si>
    <t xml:space="preserve"> kaps twarde</t>
  </si>
  <si>
    <t>maść do nosa, tuba a 3 g</t>
  </si>
  <si>
    <t>maść, tuba a 30 g</t>
  </si>
  <si>
    <t>krople do oczu, butelka a 10 ml
roztwór</t>
  </si>
  <si>
    <t>krople do oczu
opakowanie a 10 ml</t>
  </si>
  <si>
    <t>Inhalator kompatybilny do preparatu z pozycji 27</t>
  </si>
  <si>
    <t>roztwór do infuzji i roztwór doustny,
ampułka</t>
  </si>
  <si>
    <t>roztwór do wstrz.
butelka a 50 ml</t>
  </si>
  <si>
    <t xml:space="preserve">^ wymagane wskazania do stosowania: w bólu neuropatycznym, padaczce i uogólnionych zaburzeniach lękowych - zawarte w CHPL
</t>
  </si>
  <si>
    <r>
      <t>Numer GTIN</t>
    </r>
    <r>
      <rPr>
        <b/>
        <strike/>
        <sz val="11"/>
        <color indexed="10"/>
        <rFont val="Times New Roman"/>
        <family val="1"/>
      </rPr>
      <t xml:space="preserve"> </t>
    </r>
  </si>
  <si>
    <t>Numer GTIN
(jeżeli dotyczy)</t>
  </si>
  <si>
    <t xml:space="preserve">Dieta cząstkowa o dużej zawartości białka  oraz wapnia  i małej zawartości tłuszczu. Zawiera związki mineralne. Preparat bezglutenowy. Proszek; puszka </t>
  </si>
  <si>
    <t>wartość odżywcza w 100 ml: węglowodany 96 g; energia 384 kcal; osmolarność 97 mOsmol/l</t>
  </si>
  <si>
    <t>Numer GTIN (jeżeli doyczy)</t>
  </si>
  <si>
    <t>proszek 225g, puszka</t>
  </si>
  <si>
    <t xml:space="preserve">proszek 400 g,
puszka </t>
  </si>
  <si>
    <t>*wskazany  do zapobiegania krwotokowi poporodowemu spowodowanemu atonią macicy w porodzie naturalnym i cięciu cesarskim, stabilność produktu leczniczego w temperaturze do 30 stopni C przez cały okres ważności leku, potwierdzona w karcie CHPL.</t>
  </si>
  <si>
    <t>^możliwe czasowe dopuszczenie do obrotu</t>
  </si>
  <si>
    <t>Immunoglobulinum humanum varicellae ad usum intravenosum*^</t>
  </si>
  <si>
    <t>FOSCARNET SODIUM^</t>
  </si>
  <si>
    <t>Rabies immune globulin^^</t>
  </si>
  <si>
    <t xml:space="preserve">^możliwe czasowe dopuszczenie do obrotu </t>
  </si>
  <si>
    <t xml:space="preserve">^^możliwe czasowe dopuszczenie do obrotu </t>
  </si>
  <si>
    <r>
      <t xml:space="preserve">Oświadczamy, że oferowane przez nas w częściach: 1-4, 5, 6 (poz. 1-27); 7-14, 16, 18 produkty lecznicze są dopuszczone do obrotu na terenie Polski na zasadach określonych w art. 3 </t>
    </r>
    <r>
      <rPr>
        <sz val="11"/>
        <color indexed="10"/>
        <rFont val="Times New Roman"/>
        <family val="1"/>
      </rPr>
      <t>lub 4 ust. 8</t>
    </r>
    <r>
      <rPr>
        <sz val="11"/>
        <rFont val="Times New Roman"/>
        <family val="1"/>
      </rPr>
      <t xml:space="preserve"> lub 4a ustawy prawo farmaceutyczne. Jednocześnie oświadczamy, że na każdorazowe wezwanie Zamawiającego przedstawimy dokumenty dopuszczające do obrotu na terenie Polski (dotyczy wykonawców oferujących produkty lecznicze).</t>
    </r>
  </si>
  <si>
    <r>
      <t xml:space="preserve">Przez produkty lecznicze, stanowiące przedmiot zamówienia w częściach: 15, 17 należy rozumieć produkty lecznicze w rozumieniu ustawy prawo farmaceutyczne z dnia 6 września 2001 roku.Zaoferowane produkty lecznicze muszą być dopuszczone do obrotu na terenie Polski na zasadach określonych w art. 3 lub 4 ust. 1 i 2 </t>
    </r>
    <r>
      <rPr>
        <sz val="11"/>
        <color indexed="10"/>
        <rFont val="Times New Roman"/>
        <family val="1"/>
      </rPr>
      <t>lub 4 ust. 8</t>
    </r>
    <r>
      <rPr>
        <sz val="11"/>
        <color indexed="8"/>
        <rFont val="Times New Roman"/>
        <family val="1"/>
      </rPr>
      <t xml:space="preserve"> lub 4a  ustawy Prawo farmaceutyczne.</t>
    </r>
  </si>
  <si>
    <r>
      <t xml:space="preserve">100 g zawiera: 66 g węglowodanów, 0,3 g tłuszczu, </t>
    </r>
    <r>
      <rPr>
        <strike/>
        <sz val="10"/>
        <color indexed="10"/>
        <rFont val="Times New Roman"/>
        <family val="1"/>
      </rPr>
      <t>29,8 g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25 g</t>
    </r>
    <r>
      <rPr>
        <sz val="10"/>
        <rFont val="Times New Roman"/>
        <family val="1"/>
      </rPr>
      <t xml:space="preserve"> błonnika, 6 mg sodu, 335 mg wapnia; 8,8 mg żelaza, 5,3 mg cynku. Wartość energetyczna 318 kcal/100 g proszku </t>
    </r>
  </si>
  <si>
    <r>
      <rPr>
        <strike/>
        <sz val="11"/>
        <color indexed="10"/>
        <rFont val="Times New Roman"/>
        <family val="1"/>
      </rPr>
      <t>kartonik typu tetra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BUTELKA</t>
    </r>
    <r>
      <rPr>
        <sz val="11"/>
        <rFont val="Times New Roman"/>
        <family val="1"/>
      </rPr>
      <t xml:space="preserve"> 200 ml</t>
    </r>
  </si>
  <si>
    <r>
      <t xml:space="preserve">Opakowanie </t>
    </r>
    <r>
      <rPr>
        <strike/>
        <sz val="11"/>
        <color indexed="10"/>
        <rFont val="Times New Roman"/>
        <family val="1"/>
      </rPr>
      <t>PACK</t>
    </r>
    <r>
      <rPr>
        <sz val="11"/>
        <rFont val="Times New Roman"/>
        <family val="1"/>
      </rPr>
      <t xml:space="preserve">, </t>
    </r>
    <r>
      <rPr>
        <sz val="11"/>
        <color indexed="10"/>
        <rFont val="Times New Roman"/>
        <family val="1"/>
      </rPr>
      <t>BUTELKA TYPU OP TRI</t>
    </r>
    <r>
      <rPr>
        <sz val="11"/>
        <rFont val="Times New Roman"/>
        <family val="1"/>
      </rPr>
      <t xml:space="preserve"> 1000ml</t>
    </r>
  </si>
  <si>
    <r>
      <t xml:space="preserve">100 g proszku zawiera 87,2 g białka; 1,6 g tłuszczów; 1,2 g węglowodanów oraz składniki mineralne: </t>
    </r>
    <r>
      <rPr>
        <strike/>
        <sz val="11"/>
        <color indexed="10"/>
        <rFont val="Times New Roman"/>
        <family val="1"/>
      </rPr>
      <t>110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100</t>
    </r>
    <r>
      <rPr>
        <sz val="11"/>
        <rFont val="Times New Roman"/>
        <family val="1"/>
      </rPr>
      <t xml:space="preserve"> mg sodu, 140 mg potasu, </t>
    </r>
    <r>
      <rPr>
        <strike/>
        <sz val="11"/>
        <color indexed="10"/>
        <rFont val="Times New Roman"/>
        <family val="1"/>
      </rPr>
      <t>180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80</t>
    </r>
    <r>
      <rPr>
        <sz val="11"/>
        <rFont val="Times New Roman"/>
        <family val="1"/>
      </rPr>
      <t xml:space="preserve"> mg chloru, 1350 mg wapnia, 700 mg fosforu i do 20 mg magnezu. Wartość energetyczna 100 g proszku: 368 kcal. 
</t>
    </r>
  </si>
  <si>
    <r>
      <t xml:space="preserve">Opakowanie </t>
    </r>
    <r>
      <rPr>
        <strike/>
        <sz val="11"/>
        <color indexed="10"/>
        <rFont val="Times New Roman"/>
        <family val="1"/>
      </rPr>
      <t>PACK</t>
    </r>
    <r>
      <rPr>
        <sz val="11"/>
        <color indexed="10"/>
        <rFont val="Times New Roman"/>
        <family val="1"/>
      </rPr>
      <t xml:space="preserve"> BUTELKA TYPU OP TRI</t>
    </r>
    <r>
      <rPr>
        <sz val="11"/>
        <rFont val="Times New Roman"/>
        <family val="1"/>
      </rPr>
      <t xml:space="preserve"> 1000ml</t>
    </r>
  </si>
  <si>
    <r>
      <t xml:space="preserve">Białko 1,3 g/100 ml. Tłuszcz 3,4 g/100 ml. Kwas linolowy </t>
    </r>
    <r>
      <rPr>
        <strike/>
        <sz val="11"/>
        <color indexed="10"/>
        <rFont val="Times New Roman"/>
        <family val="1"/>
      </rPr>
      <t>400</t>
    </r>
    <r>
      <rPr>
        <sz val="11"/>
        <color indexed="10"/>
        <rFont val="Times New Roman"/>
        <family val="1"/>
      </rPr>
      <t xml:space="preserve"> 542 </t>
    </r>
    <r>
      <rPr>
        <sz val="11"/>
        <rFont val="Times New Roman"/>
        <family val="1"/>
      </rPr>
      <t xml:space="preserve">mg/100 ml, α-linolenowy </t>
    </r>
    <r>
      <rPr>
        <strike/>
        <sz val="11"/>
        <color indexed="10"/>
        <rFont val="Times New Roman"/>
        <family val="1"/>
      </rPr>
      <t>74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51,8 </t>
    </r>
    <r>
      <rPr>
        <sz val="11"/>
        <rFont val="Times New Roman"/>
        <family val="1"/>
      </rPr>
      <t xml:space="preserve">mg/100 ml. Węglowodany </t>
    </r>
    <r>
      <rPr>
        <strike/>
        <sz val="11"/>
        <color indexed="10"/>
        <rFont val="Times New Roman"/>
        <family val="1"/>
      </rPr>
      <t>7,3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7,5</t>
    </r>
    <r>
      <rPr>
        <sz val="11"/>
        <rFont val="Times New Roman"/>
        <family val="1"/>
      </rPr>
      <t xml:space="preserve"> g/100 ml (w tym laktoza </t>
    </r>
    <r>
      <rPr>
        <strike/>
        <sz val="11"/>
        <color indexed="10"/>
        <rFont val="Times New Roman"/>
        <family val="1"/>
      </rPr>
      <t>6,9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7,3 </t>
    </r>
    <r>
      <rPr>
        <sz val="11"/>
        <rFont val="Times New Roman"/>
        <family val="1"/>
      </rPr>
      <t xml:space="preserve">g). Oligosacharydy prebiotyczne </t>
    </r>
    <r>
      <rPr>
        <strike/>
        <sz val="11"/>
        <color indexed="10"/>
        <rFont val="Times New Roman"/>
        <family val="1"/>
      </rPr>
      <t>GOS i FOS 800 mg/100 ml.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GOS /FOS 9:1</t>
    </r>
    <r>
      <rPr>
        <sz val="11"/>
        <rFont val="Times New Roman"/>
        <family val="1"/>
      </rPr>
      <t xml:space="preserve">
Składniki mineralne </t>
    </r>
    <r>
      <rPr>
        <strike/>
        <sz val="11"/>
        <color indexed="10"/>
        <rFont val="Times New Roman"/>
        <family val="1"/>
      </rPr>
      <t xml:space="preserve">(w tym Ca : P = 1,8; Fe 0,55 mg/100 ml) </t>
    </r>
    <r>
      <rPr>
        <sz val="11"/>
        <color indexed="10"/>
        <rFont val="Times New Roman"/>
        <family val="1"/>
      </rPr>
      <t xml:space="preserve">(w tym Ca 48 mg, P 34 mg Fe 0,53mg/100 ml). </t>
    </r>
    <r>
      <rPr>
        <sz val="11"/>
        <rFont val="Times New Roman"/>
        <family val="1"/>
      </rPr>
      <t>Witaminy. Wzbogacony w taurynę, L-karnitynę, cholinę i inozytol. Wartość energetyczna 66 kcal/100 ml (275 kJ/100 ml). Produkt bezglutenowy.</t>
    </r>
  </si>
  <si>
    <r>
      <t xml:space="preserve">100 ml płynu zawiera: 6 g białka, </t>
    </r>
    <r>
      <rPr>
        <strike/>
        <sz val="11"/>
        <color indexed="10"/>
        <rFont val="Times New Roman"/>
        <family val="1"/>
      </rPr>
      <t xml:space="preserve">18,5 </t>
    </r>
    <r>
      <rPr>
        <sz val="11"/>
        <color indexed="10"/>
        <rFont val="Times New Roman"/>
        <family val="1"/>
      </rPr>
      <t xml:space="preserve"> 18,3 </t>
    </r>
    <r>
      <rPr>
        <sz val="11"/>
        <rFont val="Times New Roman"/>
        <family val="1"/>
      </rPr>
      <t xml:space="preserve">g węglowodanów, 5,8 g tłuszczu (w tym kwasy nasycone 1,5 g, wielonienasycone 1,1 g); składniki mineralne, karotenoidy </t>
    </r>
    <r>
      <rPr>
        <sz val="11"/>
        <color indexed="10"/>
        <rFont val="Times New Roman"/>
        <family val="1"/>
      </rPr>
      <t>0,30 mg;</t>
    </r>
    <r>
      <rPr>
        <sz val="11"/>
        <rFont val="Times New Roman"/>
        <family val="1"/>
      </rPr>
      <t xml:space="preserve"> 55 mg choliny, witaminy; 150 kcal; 360 mOsm/l. 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</si>
</sst>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  <numFmt numFmtId="187" formatCode="[$-415]dddd\,\ d\ mmmm\ yyyy"/>
    <numFmt numFmtId="188" formatCode="_-[$€-2]\ * #,##0.00_-;\-[$€-2]\ * #,##0.00_-;_-[$€-2]\ * &quot;-&quot;??_-;_-@_-"/>
    <numFmt numFmtId="189" formatCode="_-* #,##0.00\ [$zł-415]_-;\-* #,##0.00\ [$zł-415]_-;_-* &quot;-&quot;??\ [$zł-415]_-;_-@_-"/>
    <numFmt numFmtId="190" formatCode="&quot; &quot;#,##0.00&quot; zł &quot;;&quot;-&quot;#,##0.00&quot; zł &quot;;&quot; -&quot;#&quot; zł &quot;;@&quot; &quot;"/>
  </numFmts>
  <fonts count="7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9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trike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strike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 CE"/>
      <family val="0"/>
    </font>
    <font>
      <sz val="8"/>
      <color indexed="10"/>
      <name val="Arial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 CE"/>
      <family val="0"/>
    </font>
    <font>
      <sz val="8"/>
      <color rgb="FFFF0000"/>
      <name val="Arial"/>
      <family val="2"/>
    </font>
    <font>
      <sz val="8"/>
      <color rgb="FFFF00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62" fillId="0" borderId="0" applyFont="0" applyBorder="0" applyProtection="0">
      <alignment/>
    </xf>
    <xf numFmtId="190" fontId="62" fillId="0" borderId="0" applyFont="0" applyBorder="0" applyProtection="0">
      <alignment/>
    </xf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70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10" xfId="8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80" applyNumberFormat="1" applyFont="1" applyFill="1" applyBorder="1" applyAlignment="1" applyProtection="1">
      <alignment horizontal="left" vertical="top" wrapText="1"/>
      <protection locked="0"/>
    </xf>
    <xf numFmtId="0" fontId="6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49" fontId="4" fillId="34" borderId="10" xfId="0" applyNumberFormat="1" applyFont="1" applyFill="1" applyBorder="1" applyAlignment="1" applyProtection="1">
      <alignment horizontal="left" vertical="top" wrapText="1"/>
      <protection locked="0"/>
    </xf>
    <xf numFmtId="49" fontId="4" fillId="34" borderId="11" xfId="0" applyNumberFormat="1" applyFont="1" applyFill="1" applyBorder="1" applyAlignment="1" applyProtection="1">
      <alignment horizontal="left" vertical="top" wrapText="1"/>
      <protection locked="0"/>
    </xf>
    <xf numFmtId="3" fontId="4" fillId="34" borderId="10" xfId="0" applyNumberFormat="1" applyFont="1" applyFill="1" applyBorder="1" applyAlignment="1" applyProtection="1">
      <alignment horizontal="right" vertical="top" wrapText="1"/>
      <protection locked="0"/>
    </xf>
    <xf numFmtId="0" fontId="8" fillId="34" borderId="10" xfId="0" applyFont="1" applyFill="1" applyBorder="1" applyAlignment="1" applyProtection="1">
      <alignment horizontal="left" vertical="top" wrapText="1"/>
      <protection locked="0"/>
    </xf>
    <xf numFmtId="3" fontId="8" fillId="34" borderId="11" xfId="42" applyNumberFormat="1" applyFont="1" applyFill="1" applyBorder="1" applyAlignment="1" applyProtection="1">
      <alignment horizontal="left" vertical="top" wrapText="1"/>
      <protection locked="0"/>
    </xf>
    <xf numFmtId="0" fontId="9" fillId="34" borderId="12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65" fillId="0" borderId="10" xfId="0" applyFont="1" applyFill="1" applyBorder="1" applyAlignment="1" applyProtection="1">
      <alignment horizontal="justify" vertical="top" wrapText="1"/>
      <protection/>
    </xf>
    <xf numFmtId="0" fontId="5" fillId="34" borderId="10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3" fontId="5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70" applyFont="1" applyFill="1" applyBorder="1" applyAlignment="1">
      <alignment horizontal="left" vertical="top" wrapText="1"/>
      <protection/>
    </xf>
    <xf numFmtId="0" fontId="5" fillId="34" borderId="11" xfId="0" applyFont="1" applyFill="1" applyBorder="1" applyAlignment="1" applyProtection="1">
      <alignment horizontal="left" vertical="top" wrapText="1"/>
      <protection locked="0"/>
    </xf>
    <xf numFmtId="0" fontId="66" fillId="34" borderId="10" xfId="0" applyFont="1" applyFill="1" applyBorder="1" applyAlignment="1" applyProtection="1">
      <alignment horizontal="left" vertical="top" wrapText="1"/>
      <protection locked="0"/>
    </xf>
    <xf numFmtId="0" fontId="9" fillId="34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1" fontId="64" fillId="33" borderId="10" xfId="0" applyNumberFormat="1" applyFont="1" applyFill="1" applyBorder="1" applyAlignment="1">
      <alignment horizontal="center" vertical="center"/>
    </xf>
    <xf numFmtId="3" fontId="67" fillId="34" borderId="11" xfId="42" applyNumberFormat="1" applyFont="1" applyFill="1" applyBorder="1" applyAlignment="1" applyProtection="1">
      <alignment horizontal="left" vertical="top" wrapText="1"/>
      <protection locked="0"/>
    </xf>
    <xf numFmtId="0" fontId="68" fillId="34" borderId="12" xfId="0" applyFont="1" applyFill="1" applyBorder="1" applyAlignment="1" applyProtection="1">
      <alignment horizontal="left" vertical="top" wrapText="1"/>
      <protection locked="0"/>
    </xf>
    <xf numFmtId="0" fontId="67" fillId="34" borderId="10" xfId="0" applyFont="1" applyFill="1" applyBorder="1" applyAlignment="1" applyProtection="1">
      <alignment horizontal="left" vertical="top" wrapText="1"/>
      <protection locked="0"/>
    </xf>
    <xf numFmtId="0" fontId="69" fillId="33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8" fillId="33" borderId="10" xfId="0" applyFont="1" applyFill="1" applyBorder="1" applyAlignment="1" applyProtection="1">
      <alignment horizontal="left" vertical="top" wrapText="1"/>
      <protection locked="0"/>
    </xf>
    <xf numFmtId="0" fontId="66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67" fillId="33" borderId="10" xfId="0" applyFont="1" applyFill="1" applyBorder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>
      <alignment horizontal="left" vertical="center" wrapText="1"/>
    </xf>
    <xf numFmtId="0" fontId="4" fillId="33" borderId="10" xfId="70" applyFont="1" applyFill="1" applyBorder="1" applyAlignment="1">
      <alignment horizontal="left" vertical="center" wrapText="1"/>
      <protection/>
    </xf>
    <xf numFmtId="3" fontId="9" fillId="33" borderId="11" xfId="42" applyNumberFormat="1" applyFont="1" applyFill="1" applyBorder="1" applyAlignment="1" applyProtection="1">
      <alignment horizontal="left" vertical="center" wrapText="1"/>
      <protection locked="0"/>
    </xf>
    <xf numFmtId="0" fontId="64" fillId="0" borderId="10" xfId="0" applyFont="1" applyFill="1" applyBorder="1" applyAlignment="1">
      <alignment horizontal="left" vertical="center" wrapText="1"/>
    </xf>
    <xf numFmtId="0" fontId="70" fillId="0" borderId="0" xfId="0" applyFont="1" applyAlignment="1">
      <alignment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4" fillId="0" borderId="1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35" borderId="13" xfId="0" applyFont="1" applyFill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 wrapText="1"/>
    </xf>
    <xf numFmtId="0" fontId="13" fillId="0" borderId="15" xfId="0" applyFont="1" applyBorder="1" applyAlignment="1">
      <alignment horizontal="justify" vertical="top" wrapText="1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66" fillId="0" borderId="10" xfId="0" applyFont="1" applyFill="1" applyBorder="1" applyAlignment="1" applyProtection="1">
      <alignment horizontal="left" vertical="top" wrapText="1"/>
      <protection locked="0"/>
    </xf>
    <xf numFmtId="3" fontId="68" fillId="0" borderId="10" xfId="52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3" fontId="9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68" fillId="33" borderId="11" xfId="42" applyNumberFormat="1" applyFont="1" applyFill="1" applyBorder="1" applyAlignment="1" applyProtection="1">
      <alignment horizontal="center" vertical="center" wrapText="1"/>
      <protection locked="0"/>
    </xf>
    <xf numFmtId="4" fontId="6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6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7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67" fontId="67" fillId="33" borderId="10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10" xfId="0" applyFont="1" applyFill="1" applyBorder="1" applyAlignment="1" applyProtection="1">
      <alignment horizontal="left" vertical="top" wrapText="1"/>
      <protection locked="0"/>
    </xf>
    <xf numFmtId="0" fontId="67" fillId="0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3" fontId="9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Fill="1" applyBorder="1" applyAlignment="1" applyProtection="1">
      <alignment horizontal="left" vertical="top" wrapText="1"/>
      <protection locked="0"/>
    </xf>
    <xf numFmtId="0" fontId="64" fillId="0" borderId="10" xfId="70" applyFont="1" applyFill="1" applyBorder="1" applyAlignment="1">
      <alignment horizontal="left" vertical="center" wrapText="1"/>
      <protection/>
    </xf>
    <xf numFmtId="0" fontId="66" fillId="34" borderId="10" xfId="70" applyFont="1" applyFill="1" applyBorder="1" applyAlignment="1">
      <alignment horizontal="left" vertical="top" wrapText="1"/>
      <protection/>
    </xf>
    <xf numFmtId="0" fontId="64" fillId="33" borderId="10" xfId="0" applyFont="1" applyFill="1" applyBorder="1" applyAlignment="1" applyProtection="1">
      <alignment horizontal="left" vertical="top" wrapText="1"/>
      <protection locked="0"/>
    </xf>
    <xf numFmtId="0" fontId="64" fillId="33" borderId="10" xfId="70" applyFont="1" applyFill="1" applyBorder="1" applyAlignment="1">
      <alignment horizontal="left" vertical="center" wrapText="1"/>
      <protection/>
    </xf>
    <xf numFmtId="0" fontId="64" fillId="33" borderId="10" xfId="70" applyFont="1" applyFill="1" applyBorder="1" applyAlignment="1">
      <alignment vertical="center" wrapText="1"/>
      <protection/>
    </xf>
    <xf numFmtId="0" fontId="69" fillId="33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0" fontId="7" fillId="0" borderId="10" xfId="0" applyFont="1" applyBorder="1" applyAlignment="1">
      <alignment horizontal="left" vertical="center" wrapText="1"/>
    </xf>
    <xf numFmtId="3" fontId="9" fillId="33" borderId="10" xfId="42" applyNumberFormat="1" applyFont="1" applyFill="1" applyBorder="1" applyAlignment="1" applyProtection="1">
      <alignment horizontal="center" vertical="center" wrapText="1"/>
      <protection locked="0"/>
    </xf>
    <xf numFmtId="1" fontId="66" fillId="34" borderId="0" xfId="0" applyNumberFormat="1" applyFont="1" applyFill="1" applyBorder="1" applyAlignment="1">
      <alignment horizontal="center" vertical="top"/>
    </xf>
    <xf numFmtId="4" fontId="5" fillId="34" borderId="10" xfId="0" applyNumberFormat="1" applyFont="1" applyFill="1" applyBorder="1" applyAlignment="1" applyProtection="1">
      <alignment horizontal="center" vertical="top" wrapText="1" shrinkToFit="1"/>
      <protection locked="0"/>
    </xf>
    <xf numFmtId="167" fontId="8" fillId="34" borderId="10" xfId="0" applyNumberFormat="1" applyFont="1" applyFill="1" applyBorder="1" applyAlignment="1" applyProtection="1">
      <alignment horizontal="center" vertical="top" wrapText="1"/>
      <protection locked="0"/>
    </xf>
    <xf numFmtId="44" fontId="5" fillId="34" borderId="10" xfId="0" applyNumberFormat="1" applyFont="1" applyFill="1" applyBorder="1" applyAlignment="1" applyProtection="1">
      <alignment horizontal="left" vertical="top" wrapText="1"/>
      <protection locked="0"/>
    </xf>
    <xf numFmtId="3" fontId="8" fillId="34" borderId="16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70" applyFont="1" applyFill="1" applyBorder="1" applyAlignment="1">
      <alignment horizontal="left" vertical="top" wrapText="1"/>
      <protection/>
    </xf>
    <xf numFmtId="3" fontId="9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7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Fill="1" applyBorder="1" applyAlignment="1">
      <alignment horizontal="left" vertical="center"/>
    </xf>
    <xf numFmtId="1" fontId="64" fillId="33" borderId="11" xfId="0" applyNumberFormat="1" applyFont="1" applyFill="1" applyBorder="1" applyAlignment="1">
      <alignment horizontal="left" vertical="center"/>
    </xf>
    <xf numFmtId="0" fontId="4" fillId="0" borderId="10" xfId="70" applyFont="1" applyFill="1" applyBorder="1" applyAlignment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4" fillId="34" borderId="11" xfId="0" applyNumberFormat="1" applyFont="1" applyFill="1" applyBorder="1" applyAlignment="1" applyProtection="1">
      <alignment horizontal="left" vertical="top" wrapText="1"/>
      <protection locked="0"/>
    </xf>
    <xf numFmtId="49" fontId="4" fillId="34" borderId="17" xfId="0" applyNumberFormat="1" applyFont="1" applyFill="1" applyBorder="1" applyAlignment="1" applyProtection="1">
      <alignment horizontal="left" vertical="top" wrapText="1"/>
      <protection locked="0"/>
    </xf>
    <xf numFmtId="49" fontId="4" fillId="34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 locked="0"/>
    </xf>
    <xf numFmtId="0" fontId="65" fillId="34" borderId="11" xfId="0" applyFont="1" applyFill="1" applyBorder="1" applyAlignment="1" applyProtection="1">
      <alignment horizontal="justify" vertical="top" wrapText="1"/>
      <protection/>
    </xf>
    <xf numFmtId="0" fontId="65" fillId="34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65" fillId="34" borderId="11" xfId="0" applyFont="1" applyFill="1" applyBorder="1" applyAlignment="1" applyProtection="1">
      <alignment horizontal="right" vertical="top" wrapText="1"/>
      <protection/>
    </xf>
    <xf numFmtId="0" fontId="65" fillId="34" borderId="12" xfId="0" applyFont="1" applyFill="1" applyBorder="1" applyAlignment="1">
      <alignment horizontal="right" vertical="top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6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4" fillId="0" borderId="0" xfId="0" applyFont="1" applyFill="1" applyAlignment="1" applyProtection="1">
      <alignment horizontal="left" vertical="top" wrapText="1"/>
      <protection locked="0"/>
    </xf>
    <xf numFmtId="0" fontId="64" fillId="0" borderId="0" xfId="0" applyFont="1" applyAlignment="1">
      <alignment horizontal="left" vertical="top" wrapText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Alignment="1">
      <alignment wrapText="1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64" fillId="0" borderId="18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8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</cellXfs>
  <cellStyles count="8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4 2" xfId="49"/>
    <cellStyle name="Dziesiętny 5" xfId="50"/>
    <cellStyle name="Dziesiętny 6" xfId="51"/>
    <cellStyle name="Dziesiętny 7" xfId="52"/>
    <cellStyle name="Dziesiętny 8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3" xfId="63"/>
    <cellStyle name="Normalny 3 2" xfId="64"/>
    <cellStyle name="Normalny 4" xfId="65"/>
    <cellStyle name="Normalny 5" xfId="66"/>
    <cellStyle name="Normalny 6" xfId="67"/>
    <cellStyle name="Normalny 7" xfId="68"/>
    <cellStyle name="Normalny 8" xfId="69"/>
    <cellStyle name="Normalny_Arkusz1" xfId="70"/>
    <cellStyle name="Obliczenia" xfId="71"/>
    <cellStyle name="Followed Hyperlink" xfId="72"/>
    <cellStyle name="Percent" xfId="73"/>
    <cellStyle name="Procentowy 2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11" xfId="82"/>
    <cellStyle name="Walutowy 2" xfId="83"/>
    <cellStyle name="Walutowy 2 2" xfId="84"/>
    <cellStyle name="Walutowy 2 2 2" xfId="85"/>
    <cellStyle name="Walutowy 2 3" xfId="86"/>
    <cellStyle name="Walutowy 2 4" xfId="87"/>
    <cellStyle name="Walutowy 2 5" xfId="88"/>
    <cellStyle name="Walutowy 2 9" xfId="89"/>
    <cellStyle name="Walutowy 3" xfId="90"/>
    <cellStyle name="Walutowy 3 2" xfId="91"/>
    <cellStyle name="Walutowy 4" xfId="92"/>
    <cellStyle name="Walutowy 4 2" xfId="93"/>
    <cellStyle name="Walutowy 5" xfId="94"/>
    <cellStyle name="Walutowy 6" xfId="95"/>
    <cellStyle name="Walutowy 7" xfId="96"/>
    <cellStyle name="Zły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25390625" style="81" customWidth="1"/>
    <col min="2" max="2" width="127.875" style="81" customWidth="1"/>
    <col min="3" max="16384" width="9.125" style="81" customWidth="1"/>
  </cols>
  <sheetData>
    <row r="2" ht="18.75">
      <c r="B2" s="80" t="s">
        <v>83</v>
      </c>
    </row>
    <row r="3" ht="19.5" thickBot="1"/>
    <row r="4" ht="117.75" customHeight="1">
      <c r="B4" s="82" t="s">
        <v>84</v>
      </c>
    </row>
    <row r="5" ht="102" customHeight="1">
      <c r="B5" s="83" t="s">
        <v>85</v>
      </c>
    </row>
    <row r="6" ht="95.25" customHeight="1" thickBot="1">
      <c r="B6" s="84" t="s">
        <v>86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4"/>
  <sheetViews>
    <sheetView showGridLines="0" view="pageBreakPreview" zoomScale="90" zoomScaleNormal="80" zoomScaleSheetLayoutView="90" zoomScalePageLayoutView="85" workbookViewId="0" topLeftCell="A7">
      <selection activeCell="F12" sqref="F12"/>
    </sheetView>
  </sheetViews>
  <sheetFormatPr defaultColWidth="9.00390625" defaultRowHeight="12.75"/>
  <cols>
    <col min="1" max="1" width="5.125" style="1" customWidth="1"/>
    <col min="2" max="2" width="21.375" style="1" customWidth="1"/>
    <col min="3" max="3" width="16.00390625" style="1" customWidth="1"/>
    <col min="4" max="4" width="29.375" style="1" customWidth="1"/>
    <col min="5" max="5" width="11.625" style="21" customWidth="1"/>
    <col min="6" max="6" width="10.75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4.1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8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SUM(N10:N12)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4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79</v>
      </c>
      <c r="F9" s="49"/>
      <c r="G9" s="47" t="s">
        <v>71</v>
      </c>
      <c r="H9" s="47" t="s">
        <v>45</v>
      </c>
      <c r="I9" s="58" t="str">
        <f>B9</f>
        <v>Skład</v>
      </c>
      <c r="J9" s="55" t="s">
        <v>76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165" customHeight="1">
      <c r="A10" s="19" t="s">
        <v>296</v>
      </c>
      <c r="B10" s="125" t="s">
        <v>271</v>
      </c>
      <c r="C10" s="125" t="s">
        <v>272</v>
      </c>
      <c r="D10" s="125" t="s">
        <v>273</v>
      </c>
      <c r="E10" s="109">
        <v>3</v>
      </c>
      <c r="F10" s="36" t="s">
        <v>70</v>
      </c>
      <c r="G10" s="60" t="s">
        <v>71</v>
      </c>
      <c r="H10" s="86"/>
      <c r="I10" s="87"/>
      <c r="J10" s="5"/>
      <c r="K10" s="86"/>
      <c r="L10" s="40" t="str">
        <f>IF(K10=0,"0,00",IF(K10&gt;0,ROUND(F10/K10,2)))</f>
        <v>0,00</v>
      </c>
      <c r="M10" s="86"/>
      <c r="N10" s="15">
        <f>ROUND(L10*ROUND(M10,2),2)</f>
        <v>0</v>
      </c>
    </row>
    <row r="11" spans="1:14" s="4" customFormat="1" ht="170.25" customHeight="1">
      <c r="A11" s="19" t="s">
        <v>93</v>
      </c>
      <c r="B11" s="125" t="s">
        <v>271</v>
      </c>
      <c r="C11" s="125" t="s">
        <v>274</v>
      </c>
      <c r="D11" s="125" t="s">
        <v>273</v>
      </c>
      <c r="E11" s="109">
        <v>15</v>
      </c>
      <c r="F11" s="36" t="s">
        <v>70</v>
      </c>
      <c r="G11" s="60" t="s">
        <v>71</v>
      </c>
      <c r="H11" s="86"/>
      <c r="I11" s="87"/>
      <c r="J11" s="5"/>
      <c r="K11" s="86"/>
      <c r="L11" s="40" t="str">
        <f>IF(K11=0,"0,00",IF(K11&gt;0,ROUND(F11/K11,2)))</f>
        <v>0,00</v>
      </c>
      <c r="M11" s="86"/>
      <c r="N11" s="15">
        <f>ROUND(L11*ROUND(M11,2),2)</f>
        <v>0</v>
      </c>
    </row>
    <row r="12" spans="1:14" ht="169.5" customHeight="1">
      <c r="A12" s="19" t="s">
        <v>297</v>
      </c>
      <c r="B12" s="38" t="s">
        <v>271</v>
      </c>
      <c r="C12" s="39" t="s">
        <v>275</v>
      </c>
      <c r="D12" s="34" t="s">
        <v>273</v>
      </c>
      <c r="E12" s="37">
        <v>5</v>
      </c>
      <c r="F12" s="36" t="s">
        <v>70</v>
      </c>
      <c r="G12" s="60" t="s">
        <v>71</v>
      </c>
      <c r="H12" s="35"/>
      <c r="I12" s="35"/>
      <c r="J12" s="14"/>
      <c r="K12" s="13"/>
      <c r="L12" s="40" t="str">
        <f>IF(K12=0,"0,00",IF(K12&gt;0,ROUND(F12/K12,2)))</f>
        <v>0,00</v>
      </c>
      <c r="M12" s="102"/>
      <c r="N12" s="15">
        <f>ROUND(L12*ROUND(M12,2),2)</f>
        <v>0</v>
      </c>
    </row>
    <row r="13" spans="1:14" ht="24" customHeight="1">
      <c r="A13" s="163" t="s">
        <v>270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</row>
    <row r="14" spans="1:17" ht="33.75" customHeight="1">
      <c r="A14" s="136" t="s">
        <v>66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Q14" s="1"/>
    </row>
    <row r="15" spans="2:17" ht="15">
      <c r="B15" s="162"/>
      <c r="C15" s="162"/>
      <c r="D15" s="162"/>
      <c r="E15" s="162"/>
      <c r="F15" s="16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</sheetData>
  <sheetProtection/>
  <mergeCells count="4">
    <mergeCell ref="H5:I5"/>
    <mergeCell ref="A13:N13"/>
    <mergeCell ref="A14:N14"/>
    <mergeCell ref="B15:F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1"/>
  <sheetViews>
    <sheetView showGridLines="0" view="pageBreakPreview" zoomScale="90" zoomScaleNormal="80" zoomScaleSheetLayoutView="90" zoomScalePageLayoutView="85" workbookViewId="0" topLeftCell="A1">
      <selection activeCell="A10" sqref="A10:F10"/>
    </sheetView>
  </sheetViews>
  <sheetFormatPr defaultColWidth="9.00390625" defaultRowHeight="12.75"/>
  <cols>
    <col min="1" max="1" width="5.125" style="1" customWidth="1"/>
    <col min="2" max="2" width="21.375" style="1" customWidth="1"/>
    <col min="3" max="3" width="16.00390625" style="1" customWidth="1"/>
    <col min="4" max="4" width="19.125" style="1" customWidth="1"/>
    <col min="5" max="5" width="11.25390625" style="21" customWidth="1"/>
    <col min="6" max="6" width="10.37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4.1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9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SUM(N10:N10)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4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47" t="s">
        <v>71</v>
      </c>
      <c r="H9" s="47" t="s">
        <v>45</v>
      </c>
      <c r="I9" s="58" t="str">
        <f>B9</f>
        <v>Skład</v>
      </c>
      <c r="J9" s="55" t="s">
        <v>76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45" customHeight="1">
      <c r="A10" s="110" t="s">
        <v>2</v>
      </c>
      <c r="B10" s="111" t="s">
        <v>276</v>
      </c>
      <c r="C10" s="111" t="s">
        <v>277</v>
      </c>
      <c r="D10" s="134" t="s">
        <v>349</v>
      </c>
      <c r="E10" s="109">
        <v>5800</v>
      </c>
      <c r="F10" s="36" t="s">
        <v>69</v>
      </c>
      <c r="G10" s="108" t="s">
        <v>71</v>
      </c>
      <c r="H10" s="86"/>
      <c r="I10" s="87"/>
      <c r="J10" s="5"/>
      <c r="K10" s="86"/>
      <c r="L10" s="99" t="str">
        <f>IF(K10=0,"0,00",IF(K10&gt;0,ROUND(F10/K10,2)))</f>
        <v>0,00</v>
      </c>
      <c r="M10" s="101"/>
      <c r="N10" s="100">
        <f>ROUND(L10*ROUND(M10,2),2)</f>
        <v>0</v>
      </c>
    </row>
    <row r="11" spans="1:17" ht="30" customHeight="1">
      <c r="A11" s="136" t="s">
        <v>66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Q11" s="1"/>
    </row>
    <row r="12" spans="2:17" ht="15">
      <c r="B12" s="162"/>
      <c r="C12" s="162"/>
      <c r="D12" s="162"/>
      <c r="E12" s="162"/>
      <c r="F12" s="162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3">
    <mergeCell ref="H5:I5"/>
    <mergeCell ref="A11:N11"/>
    <mergeCell ref="B12:F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1"/>
  <sheetViews>
    <sheetView showGridLines="0" view="pageBreakPreview" zoomScale="90" zoomScaleNormal="80" zoomScaleSheetLayoutView="90" zoomScalePageLayoutView="85" workbookViewId="0" topLeftCell="A1">
      <selection activeCell="A10" sqref="A10:F10"/>
    </sheetView>
  </sheetViews>
  <sheetFormatPr defaultColWidth="9.00390625" defaultRowHeight="12.75"/>
  <cols>
    <col min="1" max="1" width="5.125" style="1" customWidth="1"/>
    <col min="2" max="2" width="26.625" style="1" customWidth="1"/>
    <col min="3" max="3" width="16.00390625" style="1" customWidth="1"/>
    <col min="4" max="4" width="19.125" style="1" customWidth="1"/>
    <col min="5" max="5" width="9.75390625" style="21" customWidth="1"/>
    <col min="6" max="6" width="10.00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4.1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10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SUM(N10:N10)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45" customHeight="1">
      <c r="A9" s="58" t="s">
        <v>29</v>
      </c>
      <c r="B9" s="112" t="s">
        <v>15</v>
      </c>
      <c r="C9" s="112" t="s">
        <v>16</v>
      </c>
      <c r="D9" s="112" t="s">
        <v>68</v>
      </c>
      <c r="E9" s="62" t="s">
        <v>72</v>
      </c>
      <c r="F9" s="63"/>
      <c r="G9" s="64" t="s">
        <v>71</v>
      </c>
      <c r="H9" s="64" t="s">
        <v>45</v>
      </c>
      <c r="I9" s="58" t="str">
        <f>B9</f>
        <v>Skład</v>
      </c>
      <c r="J9" s="58" t="s">
        <v>76</v>
      </c>
      <c r="K9" s="64" t="s">
        <v>23</v>
      </c>
      <c r="L9" s="64" t="s">
        <v>24</v>
      </c>
      <c r="M9" s="64" t="s">
        <v>64</v>
      </c>
      <c r="N9" s="64" t="s">
        <v>65</v>
      </c>
    </row>
    <row r="10" spans="1:14" s="4" customFormat="1" ht="45" customHeight="1">
      <c r="A10" s="113" t="s">
        <v>2</v>
      </c>
      <c r="B10" s="114" t="s">
        <v>278</v>
      </c>
      <c r="C10" s="115" t="s">
        <v>279</v>
      </c>
      <c r="D10" s="73" t="s">
        <v>350</v>
      </c>
      <c r="E10" s="96">
        <v>2000</v>
      </c>
      <c r="F10" s="116" t="s">
        <v>99</v>
      </c>
      <c r="G10" s="66" t="s">
        <v>71</v>
      </c>
      <c r="H10" s="71"/>
      <c r="I10" s="69"/>
      <c r="J10" s="69"/>
      <c r="K10" s="71"/>
      <c r="L10" s="97" t="str">
        <f>IF(K10=0,"0,00",IF(K10&gt;0,ROUND(F10/K10,2)))</f>
        <v>0,00</v>
      </c>
      <c r="M10" s="104"/>
      <c r="N10" s="98">
        <f>ROUND(L10*ROUND(M10,2),2)</f>
        <v>0</v>
      </c>
    </row>
    <row r="11" spans="1:17" ht="32.25" customHeight="1">
      <c r="A11" s="136" t="s">
        <v>66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Q11" s="1"/>
    </row>
    <row r="12" spans="2:17" ht="15">
      <c r="B12" s="162"/>
      <c r="C12" s="162"/>
      <c r="D12" s="162"/>
      <c r="E12" s="162"/>
      <c r="F12" s="162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3">
    <mergeCell ref="H5:I5"/>
    <mergeCell ref="A11:N11"/>
    <mergeCell ref="B12:F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5"/>
  <sheetViews>
    <sheetView showGridLines="0" view="pageBreakPreview" zoomScale="90" zoomScaleNormal="80" zoomScaleSheetLayoutView="90" zoomScalePageLayoutView="85" workbookViewId="0" topLeftCell="A1">
      <selection activeCell="J9" sqref="J9"/>
    </sheetView>
  </sheetViews>
  <sheetFormatPr defaultColWidth="9.00390625" defaultRowHeight="12.75"/>
  <cols>
    <col min="1" max="1" width="5.125" style="1" customWidth="1"/>
    <col min="2" max="2" width="26.625" style="1" customWidth="1"/>
    <col min="3" max="3" width="16.00390625" style="1" customWidth="1"/>
    <col min="4" max="4" width="19.125" style="1" customWidth="1"/>
    <col min="5" max="5" width="7.875" style="21" customWidth="1"/>
    <col min="6" max="6" width="8.00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4.1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D3" s="6"/>
      <c r="E3" s="5">
        <v>11</v>
      </c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SUM(N10:N11)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45" customHeight="1">
      <c r="A9" s="58" t="s">
        <v>29</v>
      </c>
      <c r="B9" s="112" t="s">
        <v>15</v>
      </c>
      <c r="C9" s="112" t="s">
        <v>16</v>
      </c>
      <c r="D9" s="112" t="s">
        <v>68</v>
      </c>
      <c r="E9" s="62" t="s">
        <v>72</v>
      </c>
      <c r="F9" s="63"/>
      <c r="G9" s="64" t="s">
        <v>71</v>
      </c>
      <c r="H9" s="64" t="s">
        <v>45</v>
      </c>
      <c r="I9" s="58" t="str">
        <f>B9</f>
        <v>Skład</v>
      </c>
      <c r="J9" s="58" t="s">
        <v>352</v>
      </c>
      <c r="K9" s="64" t="s">
        <v>23</v>
      </c>
      <c r="L9" s="64" t="s">
        <v>77</v>
      </c>
      <c r="M9" s="64" t="s">
        <v>64</v>
      </c>
      <c r="N9" s="64" t="s">
        <v>65</v>
      </c>
    </row>
    <row r="10" spans="1:14" s="4" customFormat="1" ht="45" customHeight="1">
      <c r="A10" s="95" t="s">
        <v>2</v>
      </c>
      <c r="B10" s="73" t="s">
        <v>280</v>
      </c>
      <c r="C10" s="73" t="s">
        <v>105</v>
      </c>
      <c r="D10" s="73" t="s">
        <v>94</v>
      </c>
      <c r="E10" s="96">
        <v>90720</v>
      </c>
      <c r="F10" s="65" t="s">
        <v>69</v>
      </c>
      <c r="G10" s="66" t="s">
        <v>71</v>
      </c>
      <c r="H10" s="71"/>
      <c r="I10" s="69"/>
      <c r="J10" s="69"/>
      <c r="K10" s="71"/>
      <c r="L10" s="97">
        <v>0</v>
      </c>
      <c r="M10" s="104"/>
      <c r="N10" s="98">
        <f>ROUND(L10*ROUND(M10,2),2)</f>
        <v>0</v>
      </c>
    </row>
    <row r="11" spans="1:14" s="4" customFormat="1" ht="45" customHeight="1">
      <c r="A11" s="95" t="s">
        <v>93</v>
      </c>
      <c r="B11" s="73" t="s">
        <v>280</v>
      </c>
      <c r="C11" s="73" t="s">
        <v>81</v>
      </c>
      <c r="D11" s="73" t="s">
        <v>94</v>
      </c>
      <c r="E11" s="96">
        <v>26992</v>
      </c>
      <c r="F11" s="65" t="s">
        <v>69</v>
      </c>
      <c r="G11" s="66" t="s">
        <v>71</v>
      </c>
      <c r="H11" s="71"/>
      <c r="I11" s="69"/>
      <c r="J11" s="69"/>
      <c r="K11" s="71"/>
      <c r="L11" s="97" t="str">
        <f>IF(K11=0,"0,00",IF(K11&gt;0,ROUND(F11/K11,2)))</f>
        <v>0,00</v>
      </c>
      <c r="M11" s="104"/>
      <c r="N11" s="98">
        <f>ROUND(L11*ROUND(M11,2),2)</f>
        <v>0</v>
      </c>
    </row>
    <row r="12" spans="1:14" ht="29.25" customHeight="1">
      <c r="A12" s="171" t="s">
        <v>281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</row>
    <row r="13" spans="1:14" ht="15.75" customHeight="1">
      <c r="A13" s="172" t="s">
        <v>351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</row>
    <row r="14" spans="1:14" ht="15">
      <c r="A14" s="173" t="s">
        <v>282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7" ht="33" customHeight="1">
      <c r="A15" s="136" t="s">
        <v>66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Q15" s="1"/>
    </row>
    <row r="16" spans="2:17" ht="15">
      <c r="B16" s="162"/>
      <c r="C16" s="162"/>
      <c r="D16" s="162"/>
      <c r="E16" s="162"/>
      <c r="F16" s="16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</sheetData>
  <sheetProtection/>
  <mergeCells count="6">
    <mergeCell ref="H5:I5"/>
    <mergeCell ref="A15:N15"/>
    <mergeCell ref="B16:F16"/>
    <mergeCell ref="A12:N12"/>
    <mergeCell ref="A13:N13"/>
    <mergeCell ref="A14:N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1"/>
  <sheetViews>
    <sheetView showGridLines="0" view="pageBreakPreview" zoomScale="90" zoomScaleNormal="80" zoomScaleSheetLayoutView="90" zoomScalePageLayoutView="85" workbookViewId="0" topLeftCell="A1">
      <selection activeCell="B10" sqref="B10"/>
    </sheetView>
  </sheetViews>
  <sheetFormatPr defaultColWidth="9.00390625" defaultRowHeight="12.75"/>
  <cols>
    <col min="1" max="1" width="5.125" style="1" customWidth="1"/>
    <col min="2" max="2" width="45.375" style="1" customWidth="1"/>
    <col min="3" max="3" width="9.875" style="1" customWidth="1"/>
    <col min="4" max="4" width="24.75390625" style="1" customWidth="1"/>
    <col min="5" max="5" width="7.875" style="21" customWidth="1"/>
    <col min="6" max="6" width="11.37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4.1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12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SUM(N10:N10)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4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64" t="s">
        <v>95</v>
      </c>
      <c r="H9" s="64" t="s">
        <v>96</v>
      </c>
      <c r="I9" s="58" t="str">
        <f>B9</f>
        <v>Skład</v>
      </c>
      <c r="J9" s="55" t="s">
        <v>76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68.25" customHeight="1">
      <c r="A10" s="70">
        <v>1</v>
      </c>
      <c r="B10" s="114" t="s">
        <v>283</v>
      </c>
      <c r="C10" s="73" t="s">
        <v>172</v>
      </c>
      <c r="D10" s="73" t="s">
        <v>284</v>
      </c>
      <c r="E10" s="94">
        <v>40000</v>
      </c>
      <c r="F10" s="36" t="s">
        <v>69</v>
      </c>
      <c r="G10" s="106" t="s">
        <v>95</v>
      </c>
      <c r="H10" s="71"/>
      <c r="I10" s="69"/>
      <c r="J10" s="67"/>
      <c r="K10" s="68"/>
      <c r="L10" s="99" t="str">
        <f>IF(K10=0,"0,00",IF(K10&gt;0,ROUND(F10/K10,2)))</f>
        <v>0,00</v>
      </c>
      <c r="M10" s="103"/>
      <c r="N10" s="100">
        <f>ROUND(L10*ROUND(M10,2),2)</f>
        <v>0</v>
      </c>
    </row>
    <row r="11" spans="1:17" ht="30" customHeight="1">
      <c r="A11" s="136" t="s">
        <v>66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Q11" s="1"/>
    </row>
    <row r="12" spans="2:17" ht="15">
      <c r="B12" s="162"/>
      <c r="C12" s="162"/>
      <c r="D12" s="162"/>
      <c r="E12" s="162"/>
      <c r="F12" s="162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3">
    <mergeCell ref="H5:I5"/>
    <mergeCell ref="A11:N11"/>
    <mergeCell ref="B12:F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1"/>
  <sheetViews>
    <sheetView showGridLines="0" view="pageBreakPreview" zoomScale="80" zoomScaleNormal="80" zoomScaleSheetLayoutView="80" zoomScalePageLayoutView="85" workbookViewId="0" topLeftCell="A2">
      <selection activeCell="J10" sqref="J10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31.375" style="1" customWidth="1"/>
    <col min="4" max="4" width="19.125" style="1" customWidth="1"/>
    <col min="5" max="5" width="7.875" style="21" customWidth="1"/>
    <col min="6" max="6" width="8.00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8.75390625" style="1" customWidth="1"/>
    <col min="11" max="11" width="14.625" style="1" customWidth="1"/>
    <col min="12" max="12" width="17.6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13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SUM(N10:N10)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.7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64" t="s">
        <v>71</v>
      </c>
      <c r="H9" s="64" t="s">
        <v>96</v>
      </c>
      <c r="I9" s="58" t="str">
        <f>B9</f>
        <v>Skład</v>
      </c>
      <c r="J9" s="55" t="s">
        <v>76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80.25" customHeight="1">
      <c r="A10" s="70">
        <v>1</v>
      </c>
      <c r="B10" s="73" t="s">
        <v>285</v>
      </c>
      <c r="C10" s="73" t="s">
        <v>122</v>
      </c>
      <c r="D10" s="73" t="s">
        <v>286</v>
      </c>
      <c r="E10" s="74">
        <v>2000</v>
      </c>
      <c r="F10" s="72" t="s">
        <v>69</v>
      </c>
      <c r="G10" s="66" t="s">
        <v>71</v>
      </c>
      <c r="H10" s="107"/>
      <c r="I10" s="69"/>
      <c r="J10" s="67"/>
      <c r="K10" s="68"/>
      <c r="L10" s="99" t="str">
        <f>IF(K10=0,"0,00",IF(K10&gt;0,ROUND(F10/K10,2)))</f>
        <v>0,00</v>
      </c>
      <c r="M10" s="103"/>
      <c r="N10" s="100">
        <f>ROUND(L10*ROUND(M10,2),2)</f>
        <v>0</v>
      </c>
    </row>
    <row r="11" spans="1:17" ht="39" customHeight="1">
      <c r="A11" s="136" t="s">
        <v>66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Q11" s="1"/>
    </row>
    <row r="12" spans="2:17" ht="15">
      <c r="B12" s="162"/>
      <c r="C12" s="162"/>
      <c r="D12" s="162"/>
      <c r="E12" s="162"/>
      <c r="F12" s="162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3">
    <mergeCell ref="H5:I5"/>
    <mergeCell ref="A11:N11"/>
    <mergeCell ref="B12:F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5"/>
  <sheetViews>
    <sheetView showGridLines="0" view="pageBreakPreview" zoomScale="80" zoomScaleNormal="80" zoomScaleSheetLayoutView="80" zoomScalePageLayoutView="85" workbookViewId="0" topLeftCell="A1">
      <selection activeCell="K9" sqref="K9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31.375" style="1" customWidth="1"/>
    <col min="4" max="4" width="19.125" style="1" customWidth="1"/>
    <col min="5" max="5" width="7.875" style="21" customWidth="1"/>
    <col min="6" max="6" width="8.00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7.6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14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SUM(N10:N13)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.7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64" t="s">
        <v>71</v>
      </c>
      <c r="H9" s="64" t="s">
        <v>96</v>
      </c>
      <c r="I9" s="58" t="str">
        <f>B9</f>
        <v>Skład</v>
      </c>
      <c r="J9" s="55" t="s">
        <v>76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60.75" customHeight="1">
      <c r="A10" s="19" t="s">
        <v>296</v>
      </c>
      <c r="B10" s="125" t="s">
        <v>287</v>
      </c>
      <c r="C10" s="125" t="s">
        <v>288</v>
      </c>
      <c r="D10" s="125" t="s">
        <v>289</v>
      </c>
      <c r="E10" s="126">
        <v>200</v>
      </c>
      <c r="F10" s="72" t="s">
        <v>69</v>
      </c>
      <c r="G10" s="66" t="s">
        <v>71</v>
      </c>
      <c r="H10" s="107"/>
      <c r="I10" s="87"/>
      <c r="J10" s="5"/>
      <c r="K10" s="86"/>
      <c r="L10" s="99" t="str">
        <f>IF(K10=0,"0,00",IF(K10&gt;0,ROUND(F10/K10,2)))</f>
        <v>0,00</v>
      </c>
      <c r="M10" s="86"/>
      <c r="N10" s="100">
        <f>ROUND(L10*ROUND(M10,2),2)</f>
        <v>0</v>
      </c>
    </row>
    <row r="11" spans="1:14" s="4" customFormat="1" ht="60.75" customHeight="1">
      <c r="A11" s="19" t="s">
        <v>93</v>
      </c>
      <c r="B11" s="125" t="s">
        <v>287</v>
      </c>
      <c r="C11" s="125" t="s">
        <v>290</v>
      </c>
      <c r="D11" s="125" t="s">
        <v>289</v>
      </c>
      <c r="E11" s="126">
        <v>7000</v>
      </c>
      <c r="F11" s="72" t="s">
        <v>69</v>
      </c>
      <c r="G11" s="66" t="s">
        <v>71</v>
      </c>
      <c r="H11" s="107"/>
      <c r="I11" s="87"/>
      <c r="J11" s="5"/>
      <c r="K11" s="86"/>
      <c r="L11" s="99" t="str">
        <f>IF(K11=0,"0,00",IF(K11&gt;0,ROUND(F11/K11,2)))</f>
        <v>0,00</v>
      </c>
      <c r="M11" s="86"/>
      <c r="N11" s="100">
        <f>ROUND(L11*ROUND(M11,2),2)</f>
        <v>0</v>
      </c>
    </row>
    <row r="12" spans="1:14" s="4" customFormat="1" ht="60.75" customHeight="1">
      <c r="A12" s="19" t="s">
        <v>297</v>
      </c>
      <c r="B12" s="125" t="s">
        <v>291</v>
      </c>
      <c r="C12" s="125" t="s">
        <v>292</v>
      </c>
      <c r="D12" s="125" t="s">
        <v>289</v>
      </c>
      <c r="E12" s="126">
        <v>200</v>
      </c>
      <c r="F12" s="72" t="s">
        <v>69</v>
      </c>
      <c r="G12" s="66" t="s">
        <v>71</v>
      </c>
      <c r="H12" s="107"/>
      <c r="I12" s="87"/>
      <c r="J12" s="5"/>
      <c r="K12" s="86"/>
      <c r="L12" s="99" t="str">
        <f>IF(K12=0,"0,00",IF(K12&gt;0,ROUND(F12/K12,2)))</f>
        <v>0,00</v>
      </c>
      <c r="M12" s="86"/>
      <c r="N12" s="100">
        <f>ROUND(L12*ROUND(M12,2),2)</f>
        <v>0</v>
      </c>
    </row>
    <row r="13" spans="1:14" s="4" customFormat="1" ht="57.75" customHeight="1">
      <c r="A13" s="19" t="s">
        <v>298</v>
      </c>
      <c r="B13" s="73" t="s">
        <v>293</v>
      </c>
      <c r="C13" s="73" t="s">
        <v>294</v>
      </c>
      <c r="D13" s="73" t="s">
        <v>289</v>
      </c>
      <c r="E13" s="94">
        <v>300</v>
      </c>
      <c r="F13" s="72" t="s">
        <v>69</v>
      </c>
      <c r="G13" s="66" t="s">
        <v>71</v>
      </c>
      <c r="H13" s="107"/>
      <c r="I13" s="69"/>
      <c r="J13" s="67"/>
      <c r="K13" s="68"/>
      <c r="L13" s="99" t="str">
        <f>IF(K13=0,"0,00",IF(K13&gt;0,ROUND(F13/K13,2)))</f>
        <v>0,00</v>
      </c>
      <c r="M13" s="103"/>
      <c r="N13" s="100">
        <f>ROUND(L13*ROUND(M13,2),2)</f>
        <v>0</v>
      </c>
    </row>
    <row r="14" spans="1:14" s="4" customFormat="1" ht="26.25" customHeight="1">
      <c r="A14" s="171" t="s">
        <v>295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</row>
    <row r="15" spans="1:17" ht="31.5" customHeight="1">
      <c r="A15" s="136" t="s">
        <v>66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Q15" s="1"/>
    </row>
    <row r="16" spans="2:17" ht="15">
      <c r="B16" s="162"/>
      <c r="C16" s="162"/>
      <c r="D16" s="162"/>
      <c r="E16" s="162"/>
      <c r="F16" s="162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</sheetData>
  <sheetProtection/>
  <mergeCells count="4">
    <mergeCell ref="H5:I5"/>
    <mergeCell ref="A15:N15"/>
    <mergeCell ref="B16:F16"/>
    <mergeCell ref="A14:N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8"/>
  <sheetViews>
    <sheetView showGridLines="0" view="pageBreakPreview" zoomScale="80" zoomScaleNormal="80" zoomScaleSheetLayoutView="80" zoomScalePageLayoutView="85" workbookViewId="0" topLeftCell="A4">
      <selection activeCell="J9" sqref="J9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31.375" style="1" customWidth="1"/>
    <col min="4" max="4" width="19.125" style="1" customWidth="1"/>
    <col min="5" max="5" width="7.875" style="21" customWidth="1"/>
    <col min="6" max="6" width="8.00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7.6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15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SUM(N10:N16)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.7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64" t="s">
        <v>71</v>
      </c>
      <c r="H9" s="64" t="s">
        <v>96</v>
      </c>
      <c r="I9" s="58" t="str">
        <f>B9</f>
        <v>Skład</v>
      </c>
      <c r="J9" s="55" t="s">
        <v>98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60.75" customHeight="1">
      <c r="A10" s="19" t="s">
        <v>2</v>
      </c>
      <c r="B10" s="125" t="s">
        <v>299</v>
      </c>
      <c r="C10" s="125" t="s">
        <v>300</v>
      </c>
      <c r="D10" s="125" t="s">
        <v>301</v>
      </c>
      <c r="E10" s="126">
        <v>120</v>
      </c>
      <c r="F10" s="72" t="s">
        <v>69</v>
      </c>
      <c r="G10" s="66" t="s">
        <v>71</v>
      </c>
      <c r="H10" s="107"/>
      <c r="I10" s="87"/>
      <c r="J10" s="5"/>
      <c r="K10" s="86"/>
      <c r="L10" s="99" t="str">
        <f aca="true" t="shared" si="0" ref="L10:L15">IF(K10=0,"0,00",IF(K10&gt;0,ROUND(F10/K10,2)))</f>
        <v>0,00</v>
      </c>
      <c r="M10" s="86"/>
      <c r="N10" s="100">
        <f aca="true" t="shared" si="1" ref="N10:N15">ROUND(L10*ROUND(M10,2),2)</f>
        <v>0</v>
      </c>
    </row>
    <row r="11" spans="1:14" s="4" customFormat="1" ht="60.75" customHeight="1">
      <c r="A11" s="19" t="s">
        <v>93</v>
      </c>
      <c r="B11" s="125" t="s">
        <v>302</v>
      </c>
      <c r="C11" s="125" t="s">
        <v>303</v>
      </c>
      <c r="D11" s="125" t="s">
        <v>304</v>
      </c>
      <c r="E11" s="126">
        <v>90</v>
      </c>
      <c r="F11" s="72" t="s">
        <v>69</v>
      </c>
      <c r="G11" s="66" t="s">
        <v>71</v>
      </c>
      <c r="H11" s="107"/>
      <c r="I11" s="87"/>
      <c r="J11" s="5"/>
      <c r="K11" s="86"/>
      <c r="L11" s="99" t="str">
        <f t="shared" si="0"/>
        <v>0,00</v>
      </c>
      <c r="M11" s="86"/>
      <c r="N11" s="100">
        <f t="shared" si="1"/>
        <v>0</v>
      </c>
    </row>
    <row r="12" spans="1:14" s="4" customFormat="1" ht="60.75" customHeight="1">
      <c r="A12" s="19" t="s">
        <v>4</v>
      </c>
      <c r="B12" s="125" t="s">
        <v>305</v>
      </c>
      <c r="C12" s="125" t="s">
        <v>306</v>
      </c>
      <c r="D12" s="125" t="s">
        <v>307</v>
      </c>
      <c r="E12" s="126">
        <v>1000</v>
      </c>
      <c r="F12" s="72" t="s">
        <v>69</v>
      </c>
      <c r="G12" s="66" t="s">
        <v>71</v>
      </c>
      <c r="H12" s="107"/>
      <c r="I12" s="87"/>
      <c r="J12" s="5"/>
      <c r="K12" s="86"/>
      <c r="L12" s="99" t="str">
        <f t="shared" si="0"/>
        <v>0,00</v>
      </c>
      <c r="M12" s="86"/>
      <c r="N12" s="100">
        <f t="shared" si="1"/>
        <v>0</v>
      </c>
    </row>
    <row r="13" spans="1:14" s="4" customFormat="1" ht="60.75" customHeight="1">
      <c r="A13" s="19" t="s">
        <v>5</v>
      </c>
      <c r="B13" s="125" t="s">
        <v>308</v>
      </c>
      <c r="C13" s="125" t="s">
        <v>80</v>
      </c>
      <c r="D13" s="125" t="s">
        <v>309</v>
      </c>
      <c r="E13" s="126">
        <v>1200</v>
      </c>
      <c r="F13" s="72" t="s">
        <v>69</v>
      </c>
      <c r="G13" s="66" t="s">
        <v>71</v>
      </c>
      <c r="H13" s="107"/>
      <c r="I13" s="87"/>
      <c r="J13" s="5"/>
      <c r="K13" s="86"/>
      <c r="L13" s="99" t="str">
        <f t="shared" si="0"/>
        <v>0,00</v>
      </c>
      <c r="M13" s="86"/>
      <c r="N13" s="100">
        <f t="shared" si="1"/>
        <v>0</v>
      </c>
    </row>
    <row r="14" spans="1:14" s="4" customFormat="1" ht="60.75" customHeight="1">
      <c r="A14" s="19" t="s">
        <v>25</v>
      </c>
      <c r="B14" s="125" t="s">
        <v>310</v>
      </c>
      <c r="C14" s="125" t="s">
        <v>311</v>
      </c>
      <c r="D14" s="125" t="s">
        <v>312</v>
      </c>
      <c r="E14" s="126">
        <v>360</v>
      </c>
      <c r="F14" s="72" t="s">
        <v>69</v>
      </c>
      <c r="G14" s="66" t="s">
        <v>71</v>
      </c>
      <c r="H14" s="107"/>
      <c r="I14" s="87"/>
      <c r="J14" s="5"/>
      <c r="K14" s="86"/>
      <c r="L14" s="99" t="str">
        <f t="shared" si="0"/>
        <v>0,00</v>
      </c>
      <c r="M14" s="86"/>
      <c r="N14" s="100">
        <f t="shared" si="1"/>
        <v>0</v>
      </c>
    </row>
    <row r="15" spans="1:14" s="4" customFormat="1" ht="60.75" customHeight="1">
      <c r="A15" s="19" t="s">
        <v>31</v>
      </c>
      <c r="B15" s="125" t="s">
        <v>313</v>
      </c>
      <c r="C15" s="125" t="s">
        <v>314</v>
      </c>
      <c r="D15" s="125" t="s">
        <v>307</v>
      </c>
      <c r="E15" s="126">
        <v>50</v>
      </c>
      <c r="F15" s="72" t="s">
        <v>69</v>
      </c>
      <c r="G15" s="66" t="s">
        <v>71</v>
      </c>
      <c r="H15" s="107"/>
      <c r="I15" s="87"/>
      <c r="J15" s="5"/>
      <c r="K15" s="86"/>
      <c r="L15" s="99" t="str">
        <f t="shared" si="0"/>
        <v>0,00</v>
      </c>
      <c r="M15" s="86"/>
      <c r="N15" s="100">
        <f t="shared" si="1"/>
        <v>0</v>
      </c>
    </row>
    <row r="16" spans="1:14" s="4" customFormat="1" ht="51" customHeight="1">
      <c r="A16" s="19" t="s">
        <v>6</v>
      </c>
      <c r="B16" s="73" t="s">
        <v>315</v>
      </c>
      <c r="C16" s="73" t="s">
        <v>316</v>
      </c>
      <c r="D16" s="73" t="s">
        <v>317</v>
      </c>
      <c r="E16" s="94">
        <v>150</v>
      </c>
      <c r="F16" s="72" t="s">
        <v>69</v>
      </c>
      <c r="G16" s="66" t="s">
        <v>71</v>
      </c>
      <c r="H16" s="107"/>
      <c r="I16" s="69"/>
      <c r="J16" s="67"/>
      <c r="K16" s="68"/>
      <c r="L16" s="99" t="str">
        <f>IF(K16=0,"0,00",IF(K16&gt;0,ROUND(F16/K16,2)))</f>
        <v>0,00</v>
      </c>
      <c r="M16" s="103"/>
      <c r="N16" s="100">
        <f>ROUND(L16*ROUND(M16,2),2)</f>
        <v>0</v>
      </c>
    </row>
    <row r="17" spans="1:14" s="4" customFormat="1" ht="33" customHeight="1">
      <c r="A17" s="163" t="s">
        <v>318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</row>
    <row r="18" spans="1:17" ht="42" customHeight="1">
      <c r="A18" s="136" t="s">
        <v>66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Q18" s="1"/>
    </row>
    <row r="19" spans="2:17" ht="15">
      <c r="B19" s="162"/>
      <c r="C19" s="162"/>
      <c r="D19" s="162"/>
      <c r="E19" s="162"/>
      <c r="F19" s="162"/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</sheetData>
  <sheetProtection/>
  <mergeCells count="4">
    <mergeCell ref="H5:I5"/>
    <mergeCell ref="A18:N18"/>
    <mergeCell ref="B19:F19"/>
    <mergeCell ref="A17:N1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2"/>
  <sheetViews>
    <sheetView showGridLines="0" view="pageBreakPreview" zoomScale="80" zoomScaleNormal="80" zoomScaleSheetLayoutView="80" zoomScalePageLayoutView="85" workbookViewId="0" topLeftCell="A1">
      <selection activeCell="A11" sqref="A11:N11"/>
    </sheetView>
  </sheetViews>
  <sheetFormatPr defaultColWidth="9.00390625" defaultRowHeight="12.75"/>
  <cols>
    <col min="1" max="1" width="5.125" style="1" customWidth="1"/>
    <col min="2" max="2" width="20.125" style="1" customWidth="1"/>
    <col min="3" max="3" width="31.375" style="1" customWidth="1"/>
    <col min="4" max="4" width="19.125" style="1" customWidth="1"/>
    <col min="5" max="5" width="7.875" style="21" customWidth="1"/>
    <col min="6" max="6" width="8.00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7.6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16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SUM(N10:N10)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.7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64" t="s">
        <v>71</v>
      </c>
      <c r="H9" s="64" t="s">
        <v>96</v>
      </c>
      <c r="I9" s="58" t="str">
        <f>B9</f>
        <v>Skład</v>
      </c>
      <c r="J9" s="55" t="s">
        <v>353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51" customHeight="1">
      <c r="A10" s="70">
        <v>1</v>
      </c>
      <c r="B10" s="73" t="s">
        <v>362</v>
      </c>
      <c r="C10" s="73" t="s">
        <v>319</v>
      </c>
      <c r="D10" s="73" t="s">
        <v>317</v>
      </c>
      <c r="E10" s="94">
        <v>200</v>
      </c>
      <c r="F10" s="72" t="s">
        <v>69</v>
      </c>
      <c r="G10" s="66" t="s">
        <v>71</v>
      </c>
      <c r="H10" s="107"/>
      <c r="I10" s="69"/>
      <c r="J10" s="67"/>
      <c r="K10" s="68"/>
      <c r="L10" s="99" t="str">
        <f>IF(K10=0,"0,00",IF(K10&gt;0,ROUND(F10/K10,2)))</f>
        <v>0,00</v>
      </c>
      <c r="M10" s="103"/>
      <c r="N10" s="100">
        <f>ROUND(L10*ROUND(M10,2),2)</f>
        <v>0</v>
      </c>
    </row>
    <row r="11" spans="1:14" s="4" customFormat="1" ht="14.25" customHeight="1">
      <c r="A11" s="171" t="s">
        <v>364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</row>
    <row r="12" spans="1:17" ht="15.75" customHeight="1">
      <c r="A12" s="136" t="s">
        <v>66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Q12" s="1"/>
    </row>
    <row r="13" spans="2:17" ht="15">
      <c r="B13" s="162"/>
      <c r="C13" s="162"/>
      <c r="D13" s="162"/>
      <c r="E13" s="162"/>
      <c r="F13" s="162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</sheetData>
  <sheetProtection/>
  <mergeCells count="4">
    <mergeCell ref="H5:I5"/>
    <mergeCell ref="A12:N12"/>
    <mergeCell ref="B13:F13"/>
    <mergeCell ref="A11:N1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2"/>
  <sheetViews>
    <sheetView showGridLines="0" view="pageBreakPreview" zoomScale="80" zoomScaleNormal="80" zoomScaleSheetLayoutView="80" zoomScalePageLayoutView="85" workbookViewId="0" topLeftCell="A1">
      <selection activeCell="J9" sqref="J9"/>
    </sheetView>
  </sheetViews>
  <sheetFormatPr defaultColWidth="9.00390625" defaultRowHeight="12.75"/>
  <cols>
    <col min="1" max="1" width="5.125" style="1" customWidth="1"/>
    <col min="2" max="2" width="31.00390625" style="1" customWidth="1"/>
    <col min="3" max="3" width="31.375" style="1" customWidth="1"/>
    <col min="4" max="4" width="19.125" style="1" customWidth="1"/>
    <col min="5" max="5" width="7.875" style="21" customWidth="1"/>
    <col min="6" max="6" width="8.00390625" style="1" customWidth="1"/>
    <col min="7" max="7" width="27.25390625" style="1" customWidth="1"/>
    <col min="8" max="8" width="18.00390625" style="1" customWidth="1"/>
    <col min="9" max="9" width="16.625" style="1" customWidth="1"/>
    <col min="10" max="10" width="16.875" style="1" customWidth="1"/>
    <col min="11" max="11" width="14.625" style="1" customWidth="1"/>
    <col min="12" max="12" width="17.6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17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SUM(N10:N10)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.7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64" t="s">
        <v>71</v>
      </c>
      <c r="H9" s="64" t="s">
        <v>323</v>
      </c>
      <c r="I9" s="58" t="str">
        <f>B9</f>
        <v>Skład</v>
      </c>
      <c r="J9" s="55" t="s">
        <v>98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60" customHeight="1">
      <c r="A10" s="70">
        <v>1</v>
      </c>
      <c r="B10" s="73" t="s">
        <v>320</v>
      </c>
      <c r="C10" s="73" t="s">
        <v>321</v>
      </c>
      <c r="D10" s="73" t="s">
        <v>322</v>
      </c>
      <c r="E10" s="74">
        <v>120</v>
      </c>
      <c r="F10" s="72" t="s">
        <v>69</v>
      </c>
      <c r="G10" s="106" t="s">
        <v>71</v>
      </c>
      <c r="H10" s="107"/>
      <c r="I10" s="69"/>
      <c r="J10" s="67"/>
      <c r="K10" s="68"/>
      <c r="L10" s="99" t="str">
        <f>IF(K10=0,"0,00",IF(K10&gt;0,ROUND(F10/K10,2)))</f>
        <v>0,00</v>
      </c>
      <c r="M10" s="103"/>
      <c r="N10" s="100">
        <f>ROUND(L10*ROUND(M10,2),2)</f>
        <v>0</v>
      </c>
    </row>
    <row r="11" spans="1:14" s="4" customFormat="1" ht="37.5" customHeight="1">
      <c r="A11" s="171" t="s">
        <v>324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</row>
    <row r="12" spans="1:17" ht="32.25" customHeight="1">
      <c r="A12" s="136" t="s">
        <v>66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Q12" s="1"/>
    </row>
    <row r="13" spans="2:17" ht="15">
      <c r="B13" s="162"/>
      <c r="C13" s="162"/>
      <c r="D13" s="162"/>
      <c r="E13" s="162"/>
      <c r="F13" s="162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</sheetData>
  <sheetProtection/>
  <mergeCells count="4">
    <mergeCell ref="H5:I5"/>
    <mergeCell ref="A12:N12"/>
    <mergeCell ref="B13:F13"/>
    <mergeCell ref="A11:N1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72"/>
  <sheetViews>
    <sheetView showGridLines="0" zoomScale="93" zoomScaleNormal="93" zoomScaleSheetLayoutView="93" zoomScalePageLayoutView="115" workbookViewId="0" topLeftCell="A41">
      <selection activeCell="B47" sqref="B47:D47"/>
    </sheetView>
  </sheetViews>
  <sheetFormatPr defaultColWidth="9.00390625" defaultRowHeight="12.75"/>
  <cols>
    <col min="1" max="1" width="4.375" style="9" customWidth="1"/>
    <col min="2" max="2" width="26.625" style="9" customWidth="1"/>
    <col min="3" max="3" width="24.375" style="9" customWidth="1"/>
    <col min="4" max="4" width="41.625" style="17" customWidth="1"/>
    <col min="5" max="5" width="0.6171875" style="9" customWidth="1"/>
    <col min="6" max="6" width="0.74609375" style="9" hidden="1" customWidth="1"/>
    <col min="7" max="7" width="9.125" style="9" hidden="1" customWidth="1"/>
    <col min="8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43</v>
      </c>
    </row>
    <row r="2" spans="2:4" ht="15">
      <c r="B2" s="16"/>
      <c r="C2" s="16" t="s">
        <v>42</v>
      </c>
      <c r="D2" s="16"/>
    </row>
    <row r="4" spans="2:3" ht="15">
      <c r="B4" s="9" t="s">
        <v>35</v>
      </c>
      <c r="C4" s="9" t="s">
        <v>100</v>
      </c>
    </row>
    <row r="6" spans="2:4" ht="33.75" customHeight="1">
      <c r="B6" s="9" t="s">
        <v>34</v>
      </c>
      <c r="C6" s="152" t="s">
        <v>101</v>
      </c>
      <c r="D6" s="152"/>
    </row>
    <row r="7" spans="2:4" ht="15">
      <c r="B7" s="43" t="s">
        <v>28</v>
      </c>
      <c r="C7" s="153"/>
      <c r="D7" s="154"/>
    </row>
    <row r="8" spans="2:4" ht="15">
      <c r="B8" s="43" t="s">
        <v>36</v>
      </c>
      <c r="C8" s="150"/>
      <c r="D8" s="151"/>
    </row>
    <row r="9" spans="2:4" ht="15">
      <c r="B9" s="43" t="s">
        <v>27</v>
      </c>
      <c r="C9" s="148"/>
      <c r="D9" s="149"/>
    </row>
    <row r="10" spans="2:4" ht="15">
      <c r="B10" s="43" t="s">
        <v>37</v>
      </c>
      <c r="C10" s="148"/>
      <c r="D10" s="149"/>
    </row>
    <row r="11" spans="2:4" ht="15">
      <c r="B11" s="43" t="s">
        <v>38</v>
      </c>
      <c r="C11" s="148"/>
      <c r="D11" s="149"/>
    </row>
    <row r="12" spans="2:4" ht="15">
      <c r="B12" s="43" t="s">
        <v>39</v>
      </c>
      <c r="C12" s="148"/>
      <c r="D12" s="149"/>
    </row>
    <row r="13" spans="2:4" ht="15">
      <c r="B13" s="43" t="s">
        <v>40</v>
      </c>
      <c r="C13" s="148"/>
      <c r="D13" s="149"/>
    </row>
    <row r="14" spans="2:4" ht="15">
      <c r="B14" s="43" t="s">
        <v>41</v>
      </c>
      <c r="C14" s="148"/>
      <c r="D14" s="149"/>
    </row>
    <row r="15" spans="3:4" ht="8.25" customHeight="1">
      <c r="C15" s="6"/>
      <c r="D15" s="20"/>
    </row>
    <row r="16" spans="1:4" ht="15">
      <c r="A16" s="9" t="s">
        <v>2</v>
      </c>
      <c r="B16" s="144" t="s">
        <v>49</v>
      </c>
      <c r="C16" s="144"/>
      <c r="D16" s="144"/>
    </row>
    <row r="17" spans="3:4" ht="6.75" customHeight="1">
      <c r="C17" s="1"/>
      <c r="D17" s="21"/>
    </row>
    <row r="18" spans="2:4" ht="21" customHeight="1">
      <c r="B18" s="52" t="s">
        <v>17</v>
      </c>
      <c r="C18" s="54" t="s">
        <v>51</v>
      </c>
      <c r="D18" s="6"/>
    </row>
    <row r="19" spans="2:4" ht="15">
      <c r="B19" s="53">
        <v>1</v>
      </c>
      <c r="C19" s="22">
        <f>'część (1)'!H$5</f>
        <v>0</v>
      </c>
      <c r="D19" s="23"/>
    </row>
    <row r="20" spans="2:4" ht="15">
      <c r="B20" s="53">
        <v>2</v>
      </c>
      <c r="C20" s="22">
        <f>'część (2)'!H$5</f>
        <v>0</v>
      </c>
      <c r="D20" s="23"/>
    </row>
    <row r="21" spans="2:4" ht="15">
      <c r="B21" s="53">
        <v>3</v>
      </c>
      <c r="C21" s="22">
        <f>'część (3)'!H$5</f>
        <v>0</v>
      </c>
      <c r="D21" s="23"/>
    </row>
    <row r="22" spans="2:4" ht="15">
      <c r="B22" s="53">
        <v>4</v>
      </c>
      <c r="C22" s="22">
        <f>'część (4)'!H$5</f>
        <v>0</v>
      </c>
      <c r="D22" s="23"/>
    </row>
    <row r="23" spans="2:4" ht="15">
      <c r="B23" s="53">
        <v>5</v>
      </c>
      <c r="C23" s="22">
        <f>'część (5)'!H$5</f>
        <v>0</v>
      </c>
      <c r="D23" s="23"/>
    </row>
    <row r="24" spans="2:4" ht="15">
      <c r="B24" s="53">
        <v>6</v>
      </c>
      <c r="C24" s="22">
        <f>'część (6)'!H$5</f>
        <v>0</v>
      </c>
      <c r="D24" s="23"/>
    </row>
    <row r="25" spans="2:4" ht="15">
      <c r="B25" s="53">
        <v>7</v>
      </c>
      <c r="C25" s="22">
        <f>'część (7)'!H$5</f>
        <v>0</v>
      </c>
      <c r="D25" s="23"/>
    </row>
    <row r="26" spans="2:4" ht="15">
      <c r="B26" s="53">
        <v>8</v>
      </c>
      <c r="C26" s="22">
        <f>'część (8)'!H$5</f>
        <v>0</v>
      </c>
      <c r="D26" s="23"/>
    </row>
    <row r="27" spans="2:4" ht="15">
      <c r="B27" s="53">
        <v>9</v>
      </c>
      <c r="C27" s="22">
        <f>'część (9)'!H$5</f>
        <v>0</v>
      </c>
      <c r="D27" s="23"/>
    </row>
    <row r="28" spans="2:4" ht="15">
      <c r="B28" s="53">
        <v>10</v>
      </c>
      <c r="C28" s="22">
        <f>'część (10)'!H$5</f>
        <v>0</v>
      </c>
      <c r="D28" s="23"/>
    </row>
    <row r="29" spans="2:4" ht="15">
      <c r="B29" s="53">
        <v>11</v>
      </c>
      <c r="C29" s="22">
        <f>'część (11)'!H$5</f>
        <v>0</v>
      </c>
      <c r="D29" s="23"/>
    </row>
    <row r="30" spans="2:4" ht="15">
      <c r="B30" s="53">
        <v>12</v>
      </c>
      <c r="C30" s="22">
        <f>'część (12)'!H$5</f>
        <v>0</v>
      </c>
      <c r="D30" s="23"/>
    </row>
    <row r="31" spans="2:4" ht="15">
      <c r="B31" s="53">
        <v>13</v>
      </c>
      <c r="C31" s="22">
        <f>'część (13)'!H$5</f>
        <v>0</v>
      </c>
      <c r="D31" s="23"/>
    </row>
    <row r="32" spans="2:4" ht="15">
      <c r="B32" s="53">
        <v>14</v>
      </c>
      <c r="C32" s="22">
        <f>'część (14)'!H$5</f>
        <v>0</v>
      </c>
      <c r="D32" s="23"/>
    </row>
    <row r="33" spans="2:4" ht="15">
      <c r="B33" s="53">
        <v>15</v>
      </c>
      <c r="C33" s="22">
        <f>'część (15)'!H$5</f>
        <v>0</v>
      </c>
      <c r="D33" s="23"/>
    </row>
    <row r="34" spans="2:4" ht="15">
      <c r="B34" s="53">
        <v>16</v>
      </c>
      <c r="C34" s="22">
        <f>'część (16)'!H$5</f>
        <v>0</v>
      </c>
      <c r="D34" s="23"/>
    </row>
    <row r="35" spans="2:4" ht="15">
      <c r="B35" s="53">
        <v>17</v>
      </c>
      <c r="C35" s="22">
        <f>'część (17)'!H$5</f>
        <v>0</v>
      </c>
      <c r="D35" s="23"/>
    </row>
    <row r="36" spans="2:4" ht="15">
      <c r="B36" s="53">
        <v>18</v>
      </c>
      <c r="C36" s="22">
        <f>'część (18)'!H$5</f>
        <v>0</v>
      </c>
      <c r="D36" s="23"/>
    </row>
    <row r="37" spans="2:4" ht="15">
      <c r="B37" s="53">
        <v>19</v>
      </c>
      <c r="C37" s="22">
        <f>'część (19)'!H$5</f>
        <v>0</v>
      </c>
      <c r="D37" s="23"/>
    </row>
    <row r="38" spans="2:4" ht="26.25" customHeight="1">
      <c r="B38" s="135" t="s">
        <v>50</v>
      </c>
      <c r="C38" s="135"/>
      <c r="D38" s="135"/>
    </row>
    <row r="39" spans="2:4" ht="8.25" customHeight="1">
      <c r="B39" s="50"/>
      <c r="C39" s="33"/>
      <c r="D39" s="23"/>
    </row>
    <row r="40" spans="1:4" ht="31.5" customHeight="1">
      <c r="A40" s="9" t="s">
        <v>3</v>
      </c>
      <c r="B40" s="144" t="s">
        <v>54</v>
      </c>
      <c r="C40" s="144"/>
      <c r="D40" s="144"/>
    </row>
    <row r="41" spans="2:7" ht="51.75" customHeight="1">
      <c r="B41" s="142" t="s">
        <v>52</v>
      </c>
      <c r="C41" s="143"/>
      <c r="D41" s="51" t="s">
        <v>53</v>
      </c>
      <c r="E41" s="147"/>
      <c r="F41" s="147"/>
      <c r="G41" s="147"/>
    </row>
    <row r="42" spans="2:4" ht="42.75" customHeight="1">
      <c r="B42" s="136" t="s">
        <v>55</v>
      </c>
      <c r="C42" s="136"/>
      <c r="D42" s="136"/>
    </row>
    <row r="43" spans="1:4" ht="38.25" customHeight="1">
      <c r="A43" s="9" t="s">
        <v>4</v>
      </c>
      <c r="B43" s="156" t="s">
        <v>62</v>
      </c>
      <c r="C43" s="156"/>
      <c r="D43" s="156"/>
    </row>
    <row r="44" spans="1:4" ht="36" customHeight="1">
      <c r="A44" s="9" t="s">
        <v>5</v>
      </c>
      <c r="B44" s="155" t="s">
        <v>78</v>
      </c>
      <c r="C44" s="155"/>
      <c r="D44" s="155"/>
    </row>
    <row r="45" spans="1:4" ht="39.75" customHeight="1">
      <c r="A45" s="9" t="s">
        <v>25</v>
      </c>
      <c r="B45" s="155" t="s">
        <v>67</v>
      </c>
      <c r="C45" s="155"/>
      <c r="D45" s="155"/>
    </row>
    <row r="46" spans="1:4" s="24" customFormat="1" ht="82.5" customHeight="1">
      <c r="A46" s="9" t="s">
        <v>31</v>
      </c>
      <c r="B46" s="137" t="s">
        <v>366</v>
      </c>
      <c r="C46" s="137"/>
      <c r="D46" s="137"/>
    </row>
    <row r="47" spans="1:4" s="24" customFormat="1" ht="60.75" customHeight="1">
      <c r="A47" s="9" t="s">
        <v>6</v>
      </c>
      <c r="B47" s="157" t="s">
        <v>367</v>
      </c>
      <c r="C47" s="157"/>
      <c r="D47" s="157"/>
    </row>
    <row r="48" spans="1:4" s="24" customFormat="1" ht="96.75" customHeight="1">
      <c r="A48" s="9" t="s">
        <v>7</v>
      </c>
      <c r="B48" s="137" t="s">
        <v>103</v>
      </c>
      <c r="C48" s="137"/>
      <c r="D48" s="137"/>
    </row>
    <row r="49" spans="1:4" s="24" customFormat="1" ht="96.75" customHeight="1">
      <c r="A49" s="9" t="s">
        <v>19</v>
      </c>
      <c r="B49" s="137" t="s">
        <v>102</v>
      </c>
      <c r="C49" s="137"/>
      <c r="D49" s="137"/>
    </row>
    <row r="50" spans="1:4" ht="37.5" customHeight="1">
      <c r="A50" s="9" t="s">
        <v>30</v>
      </c>
      <c r="B50" s="137" t="s">
        <v>87</v>
      </c>
      <c r="C50" s="137"/>
      <c r="D50" s="137"/>
    </row>
    <row r="51" spans="1:4" ht="22.5" customHeight="1">
      <c r="A51" s="9" t="s">
        <v>1</v>
      </c>
      <c r="B51" s="137" t="s">
        <v>63</v>
      </c>
      <c r="C51" s="137"/>
      <c r="D51" s="137"/>
    </row>
    <row r="52" spans="1:4" ht="34.5" customHeight="1">
      <c r="A52" s="9" t="s">
        <v>0</v>
      </c>
      <c r="B52" s="137" t="s">
        <v>26</v>
      </c>
      <c r="C52" s="137"/>
      <c r="D52" s="137"/>
    </row>
    <row r="53" spans="1:4" ht="33.75" customHeight="1">
      <c r="A53" s="9" t="s">
        <v>32</v>
      </c>
      <c r="B53" s="137" t="s">
        <v>46</v>
      </c>
      <c r="C53" s="137"/>
      <c r="D53" s="137"/>
    </row>
    <row r="54" spans="2:4" ht="42.75" customHeight="1">
      <c r="B54" s="142" t="s">
        <v>56</v>
      </c>
      <c r="C54" s="143"/>
      <c r="D54" s="51" t="s">
        <v>57</v>
      </c>
    </row>
    <row r="55" spans="2:4" ht="71.25" customHeight="1">
      <c r="B55" s="141" t="s">
        <v>58</v>
      </c>
      <c r="C55" s="141"/>
      <c r="D55" s="141"/>
    </row>
    <row r="56" spans="1:4" ht="18.75" customHeight="1">
      <c r="A56" s="9" t="s">
        <v>33</v>
      </c>
      <c r="B56" s="144" t="s">
        <v>59</v>
      </c>
      <c r="C56" s="144"/>
      <c r="D56" s="144"/>
    </row>
    <row r="57" spans="2:4" ht="119.25" customHeight="1">
      <c r="B57" s="145" t="s">
        <v>61</v>
      </c>
      <c r="C57" s="146"/>
      <c r="D57" s="51" t="s">
        <v>60</v>
      </c>
    </row>
    <row r="58" spans="1:4" ht="18" customHeight="1">
      <c r="A58" s="9" t="s">
        <v>109</v>
      </c>
      <c r="B58" s="4" t="s">
        <v>8</v>
      </c>
      <c r="C58" s="1"/>
      <c r="D58" s="9"/>
    </row>
    <row r="59" spans="1:4" ht="18" customHeight="1">
      <c r="A59" s="26"/>
      <c r="B59" s="138" t="s">
        <v>20</v>
      </c>
      <c r="C59" s="139"/>
      <c r="D59" s="140"/>
    </row>
    <row r="60" spans="2:4" ht="18" customHeight="1">
      <c r="B60" s="138" t="s">
        <v>9</v>
      </c>
      <c r="C60" s="140"/>
      <c r="D60" s="43"/>
    </row>
    <row r="61" spans="2:4" ht="12.75" customHeight="1">
      <c r="B61" s="158"/>
      <c r="C61" s="159"/>
      <c r="D61" s="19"/>
    </row>
    <row r="62" spans="2:4" ht="15.75" customHeight="1">
      <c r="B62" s="158"/>
      <c r="C62" s="159"/>
      <c r="D62" s="19"/>
    </row>
    <row r="63" spans="2:4" ht="9.75" customHeight="1">
      <c r="B63" s="28" t="s">
        <v>11</v>
      </c>
      <c r="C63" s="28"/>
      <c r="D63" s="7"/>
    </row>
    <row r="64" spans="2:4" ht="18" customHeight="1">
      <c r="B64" s="138" t="s">
        <v>21</v>
      </c>
      <c r="C64" s="139"/>
      <c r="D64" s="140"/>
    </row>
    <row r="65" spans="2:4" ht="18" customHeight="1">
      <c r="B65" s="44" t="s">
        <v>9</v>
      </c>
      <c r="C65" s="45" t="s">
        <v>10</v>
      </c>
      <c r="D65" s="46" t="s">
        <v>12</v>
      </c>
    </row>
    <row r="66" spans="2:4" ht="15.75" customHeight="1">
      <c r="B66" s="29"/>
      <c r="C66" s="27"/>
      <c r="D66" s="30"/>
    </row>
    <row r="67" spans="2:4" ht="18" customHeight="1">
      <c r="B67" s="29"/>
      <c r="C67" s="27"/>
      <c r="D67" s="30"/>
    </row>
    <row r="68" spans="2:4" ht="0.75" customHeight="1">
      <c r="B68" s="28"/>
      <c r="C68" s="28"/>
      <c r="D68" s="7"/>
    </row>
    <row r="69" spans="2:4" ht="18" customHeight="1">
      <c r="B69" s="138" t="s">
        <v>22</v>
      </c>
      <c r="C69" s="139"/>
      <c r="D69" s="140"/>
    </row>
    <row r="70" spans="2:4" ht="18" customHeight="1">
      <c r="B70" s="138" t="s">
        <v>13</v>
      </c>
      <c r="C70" s="140"/>
      <c r="D70" s="43"/>
    </row>
    <row r="71" spans="2:4" ht="18" customHeight="1">
      <c r="B71" s="154"/>
      <c r="C71" s="154"/>
      <c r="D71" s="19"/>
    </row>
    <row r="72" spans="2:4" ht="34.5" customHeight="1">
      <c r="B72" s="18"/>
      <c r="C72" s="25"/>
      <c r="D72" s="25"/>
    </row>
  </sheetData>
  <sheetProtection/>
  <mergeCells count="38">
    <mergeCell ref="B47:D47"/>
    <mergeCell ref="B60:C60"/>
    <mergeCell ref="B71:C71"/>
    <mergeCell ref="B61:C61"/>
    <mergeCell ref="B62:C62"/>
    <mergeCell ref="B64:D64"/>
    <mergeCell ref="B70:C70"/>
    <mergeCell ref="B69:D69"/>
    <mergeCell ref="C6:D6"/>
    <mergeCell ref="C12:D12"/>
    <mergeCell ref="B48:D48"/>
    <mergeCell ref="C10:D10"/>
    <mergeCell ref="C13:D13"/>
    <mergeCell ref="C7:D7"/>
    <mergeCell ref="B44:D44"/>
    <mergeCell ref="B43:D43"/>
    <mergeCell ref="B46:D46"/>
    <mergeCell ref="B45:D45"/>
    <mergeCell ref="E41:G41"/>
    <mergeCell ref="B52:D52"/>
    <mergeCell ref="B51:D51"/>
    <mergeCell ref="C14:D14"/>
    <mergeCell ref="C8:D8"/>
    <mergeCell ref="C9:D9"/>
    <mergeCell ref="C11:D11"/>
    <mergeCell ref="B40:D40"/>
    <mergeCell ref="B16:D16"/>
    <mergeCell ref="B41:C41"/>
    <mergeCell ref="B38:D38"/>
    <mergeCell ref="B42:D42"/>
    <mergeCell ref="B53:D53"/>
    <mergeCell ref="B59:D59"/>
    <mergeCell ref="B50:D50"/>
    <mergeCell ref="B55:D55"/>
    <mergeCell ref="B49:D49"/>
    <mergeCell ref="B54:C54"/>
    <mergeCell ref="B56:D56"/>
    <mergeCell ref="B57:C57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42" r:id="rId1"/>
  <rowBreaks count="1" manualBreakCount="1">
    <brk id="43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2"/>
  <sheetViews>
    <sheetView showGridLines="0" view="pageBreakPreview" zoomScale="80" zoomScaleNormal="80" zoomScaleSheetLayoutView="80" zoomScalePageLayoutView="85" workbookViewId="0" topLeftCell="A1">
      <selection activeCell="A11" sqref="A11:N11"/>
    </sheetView>
  </sheetViews>
  <sheetFormatPr defaultColWidth="9.00390625" defaultRowHeight="12.75"/>
  <cols>
    <col min="1" max="1" width="5.125" style="1" customWidth="1"/>
    <col min="2" max="2" width="31.00390625" style="1" customWidth="1"/>
    <col min="3" max="3" width="31.375" style="1" customWidth="1"/>
    <col min="4" max="4" width="19.125" style="1" customWidth="1"/>
    <col min="5" max="5" width="7.875" style="21" customWidth="1"/>
    <col min="6" max="6" width="8.00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7.6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18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SUM(N10:N10)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.7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64" t="s">
        <v>71</v>
      </c>
      <c r="H9" s="64" t="s">
        <v>96</v>
      </c>
      <c r="I9" s="58" t="str">
        <f>B9</f>
        <v>Skład</v>
      </c>
      <c r="J9" s="58" t="s">
        <v>98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50.25" customHeight="1">
      <c r="A10" s="70">
        <v>1</v>
      </c>
      <c r="B10" s="73" t="s">
        <v>363</v>
      </c>
      <c r="C10" s="73" t="s">
        <v>325</v>
      </c>
      <c r="D10" s="73" t="s">
        <v>326</v>
      </c>
      <c r="E10" s="94">
        <v>540</v>
      </c>
      <c r="F10" s="72" t="s">
        <v>69</v>
      </c>
      <c r="G10" s="66" t="s">
        <v>95</v>
      </c>
      <c r="H10" s="107"/>
      <c r="I10" s="69"/>
      <c r="J10" s="67"/>
      <c r="K10" s="68"/>
      <c r="L10" s="99" t="str">
        <f>IF(K10=0,"0,00",IF(K10&gt;0,ROUND(F10/K10,2)))</f>
        <v>0,00</v>
      </c>
      <c r="M10" s="103"/>
      <c r="N10" s="100">
        <f>ROUND(L10*ROUND(M10,2),2)</f>
        <v>0</v>
      </c>
    </row>
    <row r="11" spans="1:14" s="4" customFormat="1" ht="16.5" customHeight="1">
      <c r="A11" s="171" t="s">
        <v>365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</row>
    <row r="12" spans="1:17" ht="15.75" customHeight="1">
      <c r="A12" s="136" t="s">
        <v>66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Q12" s="1"/>
    </row>
    <row r="13" spans="2:17" ht="15">
      <c r="B13" s="162"/>
      <c r="C13" s="162"/>
      <c r="D13" s="162"/>
      <c r="E13" s="162"/>
      <c r="F13" s="162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</sheetData>
  <sheetProtection/>
  <mergeCells count="4">
    <mergeCell ref="H5:I5"/>
    <mergeCell ref="A12:N12"/>
    <mergeCell ref="B13:F13"/>
    <mergeCell ref="A11:N1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7"/>
  <sheetViews>
    <sheetView showGridLines="0" tabSelected="1" view="pageBreakPreview" zoomScale="80" zoomScaleNormal="80" zoomScaleSheetLayoutView="80" zoomScalePageLayoutView="85" workbookViewId="0" topLeftCell="A13">
      <selection activeCell="D15" sqref="D15"/>
    </sheetView>
  </sheetViews>
  <sheetFormatPr defaultColWidth="9.00390625" defaultRowHeight="12.75"/>
  <cols>
    <col min="1" max="1" width="5.125" style="1" customWidth="1"/>
    <col min="2" max="2" width="33.875" style="1" customWidth="1"/>
    <col min="3" max="3" width="31.375" style="1" customWidth="1"/>
    <col min="4" max="4" width="19.125" style="1" customWidth="1"/>
    <col min="5" max="5" width="7.875" style="21" customWidth="1"/>
    <col min="6" max="6" width="8.00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7.6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19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SUM(N10:N15)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.7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64" t="s">
        <v>71</v>
      </c>
      <c r="H9" s="64" t="s">
        <v>82</v>
      </c>
      <c r="I9" s="58" t="str">
        <f>B9</f>
        <v>Skład</v>
      </c>
      <c r="J9" s="55" t="s">
        <v>356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111.75" customHeight="1">
      <c r="A10" s="19" t="s">
        <v>2</v>
      </c>
      <c r="B10" s="125" t="s">
        <v>327</v>
      </c>
      <c r="C10" s="125" t="s">
        <v>328</v>
      </c>
      <c r="D10" s="125" t="s">
        <v>369</v>
      </c>
      <c r="E10" s="126">
        <v>2600</v>
      </c>
      <c r="F10" s="72" t="s">
        <v>69</v>
      </c>
      <c r="G10" s="66" t="s">
        <v>71</v>
      </c>
      <c r="H10" s="107"/>
      <c r="I10" s="87"/>
      <c r="J10" s="5"/>
      <c r="K10" s="86"/>
      <c r="L10" s="99" t="str">
        <f aca="true" t="shared" si="0" ref="L10:L15">IF(K10=0,"0,00",IF(K10&gt;0,ROUND(F10/K10,2)))</f>
        <v>0,00</v>
      </c>
      <c r="M10" s="86"/>
      <c r="N10" s="100">
        <f aca="true" t="shared" si="1" ref="N10:N15">ROUND(L10*ROUND(M10,2),2)</f>
        <v>0</v>
      </c>
    </row>
    <row r="11" spans="1:14" s="4" customFormat="1" ht="142.5" customHeight="1">
      <c r="A11" s="19" t="s">
        <v>93</v>
      </c>
      <c r="B11" s="125" t="s">
        <v>329</v>
      </c>
      <c r="C11" s="125" t="s">
        <v>330</v>
      </c>
      <c r="D11" s="125" t="s">
        <v>370</v>
      </c>
      <c r="E11" s="126">
        <v>700</v>
      </c>
      <c r="F11" s="72" t="s">
        <v>69</v>
      </c>
      <c r="G11" s="66" t="s">
        <v>71</v>
      </c>
      <c r="H11" s="107"/>
      <c r="I11" s="87"/>
      <c r="J11" s="5"/>
      <c r="K11" s="86"/>
      <c r="L11" s="99" t="str">
        <f t="shared" si="0"/>
        <v>0,00</v>
      </c>
      <c r="M11" s="86"/>
      <c r="N11" s="100">
        <f t="shared" si="1"/>
        <v>0</v>
      </c>
    </row>
    <row r="12" spans="1:14" s="4" customFormat="1" ht="147" customHeight="1">
      <c r="A12" s="19" t="s">
        <v>4</v>
      </c>
      <c r="B12" s="125" t="s">
        <v>354</v>
      </c>
      <c r="C12" s="125" t="s">
        <v>371</v>
      </c>
      <c r="D12" s="125" t="s">
        <v>357</v>
      </c>
      <c r="E12" s="126">
        <v>1900</v>
      </c>
      <c r="F12" s="72" t="s">
        <v>69</v>
      </c>
      <c r="G12" s="66" t="s">
        <v>71</v>
      </c>
      <c r="H12" s="107"/>
      <c r="I12" s="87"/>
      <c r="J12" s="5"/>
      <c r="K12" s="86"/>
      <c r="L12" s="99" t="str">
        <f t="shared" si="0"/>
        <v>0,00</v>
      </c>
      <c r="M12" s="86"/>
      <c r="N12" s="100">
        <f t="shared" si="1"/>
        <v>0</v>
      </c>
    </row>
    <row r="13" spans="1:14" s="4" customFormat="1" ht="137.25" customHeight="1">
      <c r="A13" s="19" t="s">
        <v>5</v>
      </c>
      <c r="B13" s="125" t="s">
        <v>331</v>
      </c>
      <c r="C13" s="125" t="s">
        <v>355</v>
      </c>
      <c r="D13" s="125" t="s">
        <v>358</v>
      </c>
      <c r="E13" s="126">
        <v>50</v>
      </c>
      <c r="F13" s="72" t="s">
        <v>69</v>
      </c>
      <c r="G13" s="66" t="s">
        <v>71</v>
      </c>
      <c r="H13" s="107"/>
      <c r="I13" s="87"/>
      <c r="J13" s="5"/>
      <c r="K13" s="86"/>
      <c r="L13" s="99" t="str">
        <f t="shared" si="0"/>
        <v>0,00</v>
      </c>
      <c r="M13" s="86"/>
      <c r="N13" s="100">
        <f t="shared" si="1"/>
        <v>0</v>
      </c>
    </row>
    <row r="14" spans="1:14" s="4" customFormat="1" ht="149.25" customHeight="1">
      <c r="A14" s="19" t="s">
        <v>25</v>
      </c>
      <c r="B14" s="125" t="s">
        <v>332</v>
      </c>
      <c r="C14" s="125" t="s">
        <v>374</v>
      </c>
      <c r="D14" s="125" t="s">
        <v>372</v>
      </c>
      <c r="E14" s="126">
        <v>300</v>
      </c>
      <c r="F14" s="72" t="s">
        <v>69</v>
      </c>
      <c r="G14" s="66" t="s">
        <v>71</v>
      </c>
      <c r="H14" s="107"/>
      <c r="I14" s="87"/>
      <c r="J14" s="5"/>
      <c r="K14" s="86"/>
      <c r="L14" s="99" t="str">
        <f t="shared" si="0"/>
        <v>0,00</v>
      </c>
      <c r="M14" s="86"/>
      <c r="N14" s="100">
        <f t="shared" si="1"/>
        <v>0</v>
      </c>
    </row>
    <row r="15" spans="1:14" s="4" customFormat="1" ht="249.75" customHeight="1">
      <c r="A15" s="19" t="s">
        <v>31</v>
      </c>
      <c r="B15" s="125" t="s">
        <v>333</v>
      </c>
      <c r="C15" s="125" t="s">
        <v>373</v>
      </c>
      <c r="D15" s="125" t="s">
        <v>334</v>
      </c>
      <c r="E15" s="126">
        <v>10800</v>
      </c>
      <c r="F15" s="72" t="s">
        <v>69</v>
      </c>
      <c r="G15" s="66" t="s">
        <v>71</v>
      </c>
      <c r="H15" s="107"/>
      <c r="I15" s="87"/>
      <c r="J15" s="5"/>
      <c r="K15" s="86"/>
      <c r="L15" s="99" t="str">
        <f t="shared" si="0"/>
        <v>0,00</v>
      </c>
      <c r="M15" s="86"/>
      <c r="N15" s="100">
        <f t="shared" si="1"/>
        <v>0</v>
      </c>
    </row>
    <row r="16" spans="1:14" s="4" customFormat="1" ht="19.5" customHeight="1">
      <c r="A16" s="163" t="s">
        <v>335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</row>
    <row r="17" spans="1:17" ht="22.5" customHeight="1">
      <c r="A17" s="136" t="s">
        <v>66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Q17" s="1"/>
    </row>
    <row r="18" spans="2:17" ht="15">
      <c r="B18" s="162"/>
      <c r="C18" s="162"/>
      <c r="D18" s="162"/>
      <c r="E18" s="162"/>
      <c r="F18" s="162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</sheetData>
  <sheetProtection/>
  <mergeCells count="4">
    <mergeCell ref="H5:I5"/>
    <mergeCell ref="A16:N16"/>
    <mergeCell ref="A17:N17"/>
    <mergeCell ref="B18:F18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3"/>
  <sheetViews>
    <sheetView showGridLines="0" view="pageBreakPreview" zoomScale="80" zoomScaleNormal="80" zoomScaleSheetLayoutView="80" zoomScalePageLayoutView="85" workbookViewId="0" topLeftCell="A1">
      <selection activeCell="A10" sqref="A10:F10"/>
    </sheetView>
  </sheetViews>
  <sheetFormatPr defaultColWidth="9.00390625" defaultRowHeight="12.75"/>
  <cols>
    <col min="1" max="1" width="5.125" style="1" customWidth="1"/>
    <col min="2" max="2" width="26.625" style="1" customWidth="1"/>
    <col min="3" max="3" width="16.00390625" style="1" customWidth="1"/>
    <col min="4" max="4" width="14.875" style="1" customWidth="1"/>
    <col min="5" max="5" width="10.875" style="21" customWidth="1"/>
    <col min="6" max="6" width="10.375" style="1" customWidth="1"/>
    <col min="7" max="7" width="25.75390625" style="1" customWidth="1"/>
    <col min="8" max="8" width="14.625" style="1" customWidth="1"/>
    <col min="9" max="9" width="16.625" style="1" customWidth="1"/>
    <col min="10" max="10" width="16.875" style="1" customWidth="1"/>
    <col min="11" max="11" width="14.625" style="1" customWidth="1"/>
    <col min="12" max="12" width="14.125" style="1" customWidth="1"/>
    <col min="13" max="13" width="20.875" style="1" customWidth="1"/>
    <col min="14" max="14" width="26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1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SUM(N10:N10)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4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107</v>
      </c>
      <c r="F9" s="49"/>
      <c r="G9" s="47" t="s">
        <v>71</v>
      </c>
      <c r="H9" s="47" t="s">
        <v>45</v>
      </c>
      <c r="I9" s="58" t="str">
        <f>B9</f>
        <v>Skład</v>
      </c>
      <c r="J9" s="55" t="s">
        <v>73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ht="73.5" customHeight="1">
      <c r="A10" s="127">
        <v>1</v>
      </c>
      <c r="B10" s="92" t="s">
        <v>104</v>
      </c>
      <c r="C10" s="92" t="s">
        <v>105</v>
      </c>
      <c r="D10" s="75" t="s">
        <v>106</v>
      </c>
      <c r="E10" s="118">
        <v>27020</v>
      </c>
      <c r="F10" s="72" t="s">
        <v>69</v>
      </c>
      <c r="G10" s="108" t="s">
        <v>71</v>
      </c>
      <c r="H10" s="128"/>
      <c r="I10" s="128"/>
      <c r="J10" s="129"/>
      <c r="K10" s="130"/>
      <c r="L10" s="130">
        <v>0</v>
      </c>
      <c r="M10" s="131">
        <v>0</v>
      </c>
      <c r="N10" s="100">
        <f>ROUND(L10*ROUND(M10,2),2)</f>
        <v>0</v>
      </c>
    </row>
    <row r="11" spans="1:14" ht="16.5" customHeight="1" hidden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</row>
    <row r="12" spans="1:14" ht="34.5" customHeight="1">
      <c r="A12" s="144" t="s">
        <v>108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7" ht="34.5" customHeight="1">
      <c r="A13" s="136" t="s">
        <v>66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Q13" s="1"/>
    </row>
    <row r="14" spans="2:17" ht="15">
      <c r="B14" s="162"/>
      <c r="C14" s="162"/>
      <c r="D14" s="162"/>
      <c r="E14" s="162"/>
      <c r="F14" s="16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5">
    <mergeCell ref="H5:I5"/>
    <mergeCell ref="B14:F14"/>
    <mergeCell ref="A13:N13"/>
    <mergeCell ref="A11:N11"/>
    <mergeCell ref="A12:N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57"/>
  <sheetViews>
    <sheetView showGridLines="0" view="pageBreakPreview" zoomScale="90" zoomScaleNormal="80" zoomScaleSheetLayoutView="90" zoomScalePageLayoutView="80" workbookViewId="0" topLeftCell="A16">
      <selection activeCell="A36" sqref="A36:F36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9.25390625" style="1" customWidth="1"/>
    <col min="4" max="4" width="14.625" style="1" customWidth="1"/>
    <col min="5" max="5" width="11.375" style="21" customWidth="1"/>
    <col min="6" max="6" width="18.75390625" style="1" customWidth="1"/>
    <col min="7" max="7" width="20.375" style="1" customWidth="1"/>
    <col min="8" max="14" width="14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2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4">
        <f>SUM(N10:N34)+(N36)</f>
        <v>0</v>
      </c>
      <c r="I5" s="164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54.75" customHeight="1">
      <c r="A9" s="47" t="s">
        <v>29</v>
      </c>
      <c r="B9" s="47" t="s">
        <v>15</v>
      </c>
      <c r="C9" s="47" t="s">
        <v>16</v>
      </c>
      <c r="D9" s="47" t="s">
        <v>68</v>
      </c>
      <c r="E9" s="48" t="s">
        <v>159</v>
      </c>
      <c r="F9" s="49"/>
      <c r="G9" s="59" t="s">
        <v>71</v>
      </c>
      <c r="H9" s="47" t="s">
        <v>45</v>
      </c>
      <c r="I9" s="47" t="s">
        <v>15</v>
      </c>
      <c r="J9" s="55" t="s">
        <v>74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39" customHeight="1">
      <c r="A10" s="85" t="s">
        <v>2</v>
      </c>
      <c r="B10" s="93" t="s">
        <v>121</v>
      </c>
      <c r="C10" s="93" t="s">
        <v>122</v>
      </c>
      <c r="D10" s="93" t="s">
        <v>123</v>
      </c>
      <c r="E10" s="94">
        <v>4200</v>
      </c>
      <c r="F10" s="61" t="s">
        <v>69</v>
      </c>
      <c r="G10" s="60" t="s">
        <v>71</v>
      </c>
      <c r="H10" s="68"/>
      <c r="I10" s="68"/>
      <c r="J10" s="67"/>
      <c r="K10" s="68"/>
      <c r="L10" s="99" t="str">
        <f aca="true" t="shared" si="0" ref="L10:L34">IF(K10=0,"0,00",IF(K10&gt;0,ROUND(F10/K10,2)))</f>
        <v>0,00</v>
      </c>
      <c r="M10" s="103"/>
      <c r="N10" s="100">
        <f aca="true" t="shared" si="1" ref="N10:N34">ROUND(L10*ROUND(M10,2),2)</f>
        <v>0</v>
      </c>
    </row>
    <row r="11" spans="1:14" s="4" customFormat="1" ht="38.25" customHeight="1">
      <c r="A11" s="85" t="s">
        <v>93</v>
      </c>
      <c r="B11" s="93" t="s">
        <v>124</v>
      </c>
      <c r="C11" s="93" t="s">
        <v>125</v>
      </c>
      <c r="D11" s="93" t="s">
        <v>106</v>
      </c>
      <c r="E11" s="94">
        <v>9000</v>
      </c>
      <c r="F11" s="61" t="s">
        <v>69</v>
      </c>
      <c r="G11" s="60" t="s">
        <v>71</v>
      </c>
      <c r="H11" s="68"/>
      <c r="I11" s="68"/>
      <c r="J11" s="67"/>
      <c r="K11" s="68"/>
      <c r="L11" s="99" t="str">
        <f t="shared" si="0"/>
        <v>0,00</v>
      </c>
      <c r="M11" s="103"/>
      <c r="N11" s="100">
        <f t="shared" si="1"/>
        <v>0</v>
      </c>
    </row>
    <row r="12" spans="1:14" s="4" customFormat="1" ht="48" customHeight="1">
      <c r="A12" s="85" t="s">
        <v>4</v>
      </c>
      <c r="B12" s="93" t="s">
        <v>97</v>
      </c>
      <c r="C12" s="93" t="s">
        <v>126</v>
      </c>
      <c r="D12" s="93" t="s">
        <v>106</v>
      </c>
      <c r="E12" s="94">
        <v>11340</v>
      </c>
      <c r="F12" s="61" t="s">
        <v>69</v>
      </c>
      <c r="G12" s="60" t="s">
        <v>71</v>
      </c>
      <c r="H12" s="68"/>
      <c r="I12" s="68"/>
      <c r="J12" s="67"/>
      <c r="K12" s="68"/>
      <c r="L12" s="99" t="str">
        <f t="shared" si="0"/>
        <v>0,00</v>
      </c>
      <c r="M12" s="103"/>
      <c r="N12" s="100">
        <f t="shared" si="1"/>
        <v>0</v>
      </c>
    </row>
    <row r="13" spans="1:14" s="4" customFormat="1" ht="39" customHeight="1">
      <c r="A13" s="85" t="s">
        <v>5</v>
      </c>
      <c r="B13" s="93" t="s">
        <v>127</v>
      </c>
      <c r="C13" s="93" t="s">
        <v>128</v>
      </c>
      <c r="D13" s="93" t="s">
        <v>106</v>
      </c>
      <c r="E13" s="94">
        <v>4500</v>
      </c>
      <c r="F13" s="61" t="s">
        <v>69</v>
      </c>
      <c r="G13" s="60" t="s">
        <v>71</v>
      </c>
      <c r="H13" s="68"/>
      <c r="I13" s="68"/>
      <c r="J13" s="67"/>
      <c r="K13" s="68"/>
      <c r="L13" s="99">
        <v>0</v>
      </c>
      <c r="M13" s="103"/>
      <c r="N13" s="100">
        <f t="shared" si="1"/>
        <v>0</v>
      </c>
    </row>
    <row r="14" spans="1:14" s="4" customFormat="1" ht="81.75" customHeight="1">
      <c r="A14" s="85" t="s">
        <v>25</v>
      </c>
      <c r="B14" s="93" t="s">
        <v>127</v>
      </c>
      <c r="C14" s="93" t="s">
        <v>80</v>
      </c>
      <c r="D14" s="93" t="s">
        <v>129</v>
      </c>
      <c r="E14" s="94">
        <v>5000</v>
      </c>
      <c r="F14" s="61" t="s">
        <v>69</v>
      </c>
      <c r="G14" s="60" t="s">
        <v>71</v>
      </c>
      <c r="H14" s="68"/>
      <c r="I14" s="68"/>
      <c r="J14" s="67"/>
      <c r="K14" s="68"/>
      <c r="L14" s="99" t="str">
        <f t="shared" si="0"/>
        <v>0,00</v>
      </c>
      <c r="M14" s="103"/>
      <c r="N14" s="100">
        <f t="shared" si="1"/>
        <v>0</v>
      </c>
    </row>
    <row r="15" spans="1:14" s="4" customFormat="1" ht="37.5" customHeight="1">
      <c r="A15" s="85" t="s">
        <v>31</v>
      </c>
      <c r="B15" s="93" t="s">
        <v>130</v>
      </c>
      <c r="C15" s="93" t="s">
        <v>89</v>
      </c>
      <c r="D15" s="93" t="s">
        <v>106</v>
      </c>
      <c r="E15" s="94">
        <v>300</v>
      </c>
      <c r="F15" s="61" t="s">
        <v>69</v>
      </c>
      <c r="G15" s="60" t="s">
        <v>71</v>
      </c>
      <c r="H15" s="68"/>
      <c r="I15" s="68"/>
      <c r="J15" s="67"/>
      <c r="K15" s="68"/>
      <c r="L15" s="99" t="str">
        <f t="shared" si="0"/>
        <v>0,00</v>
      </c>
      <c r="M15" s="103"/>
      <c r="N15" s="100">
        <f t="shared" si="1"/>
        <v>0</v>
      </c>
    </row>
    <row r="16" spans="1:14" s="4" customFormat="1" ht="39.75" customHeight="1">
      <c r="A16" s="85" t="s">
        <v>6</v>
      </c>
      <c r="B16" s="93" t="s">
        <v>131</v>
      </c>
      <c r="C16" s="93" t="s">
        <v>122</v>
      </c>
      <c r="D16" s="93" t="s">
        <v>132</v>
      </c>
      <c r="E16" s="94">
        <v>5400</v>
      </c>
      <c r="F16" s="61" t="s">
        <v>69</v>
      </c>
      <c r="G16" s="60" t="s">
        <v>71</v>
      </c>
      <c r="H16" s="68"/>
      <c r="I16" s="68"/>
      <c r="J16" s="67"/>
      <c r="K16" s="68"/>
      <c r="L16" s="99" t="str">
        <f t="shared" si="0"/>
        <v>0,00</v>
      </c>
      <c r="M16" s="103"/>
      <c r="N16" s="100">
        <f t="shared" si="1"/>
        <v>0</v>
      </c>
    </row>
    <row r="17" spans="1:14" s="4" customFormat="1" ht="45.75" customHeight="1">
      <c r="A17" s="85" t="s">
        <v>7</v>
      </c>
      <c r="B17" s="93" t="s">
        <v>133</v>
      </c>
      <c r="C17" s="93" t="s">
        <v>90</v>
      </c>
      <c r="D17" s="93" t="s">
        <v>106</v>
      </c>
      <c r="E17" s="94">
        <v>1500</v>
      </c>
      <c r="F17" s="61" t="s">
        <v>69</v>
      </c>
      <c r="G17" s="60" t="s">
        <v>71</v>
      </c>
      <c r="H17" s="68"/>
      <c r="I17" s="68"/>
      <c r="J17" s="67"/>
      <c r="K17" s="68"/>
      <c r="L17" s="99" t="str">
        <f t="shared" si="0"/>
        <v>0,00</v>
      </c>
      <c r="M17" s="103"/>
      <c r="N17" s="100">
        <f t="shared" si="1"/>
        <v>0</v>
      </c>
    </row>
    <row r="18" spans="1:14" ht="45" customHeight="1">
      <c r="A18" s="85" t="s">
        <v>19</v>
      </c>
      <c r="B18" s="93" t="s">
        <v>133</v>
      </c>
      <c r="C18" s="93" t="s">
        <v>126</v>
      </c>
      <c r="D18" s="93" t="s">
        <v>106</v>
      </c>
      <c r="E18" s="94">
        <v>1100</v>
      </c>
      <c r="F18" s="61" t="s">
        <v>69</v>
      </c>
      <c r="G18" s="60" t="s">
        <v>71</v>
      </c>
      <c r="H18" s="68"/>
      <c r="I18" s="68"/>
      <c r="J18" s="67"/>
      <c r="K18" s="68"/>
      <c r="L18" s="99" t="str">
        <f t="shared" si="0"/>
        <v>0,00</v>
      </c>
      <c r="M18" s="103"/>
      <c r="N18" s="100">
        <f t="shared" si="1"/>
        <v>0</v>
      </c>
    </row>
    <row r="19" spans="1:14" ht="44.25" customHeight="1">
      <c r="A19" s="85" t="s">
        <v>30</v>
      </c>
      <c r="B19" s="93" t="s">
        <v>134</v>
      </c>
      <c r="C19" s="93" t="s">
        <v>135</v>
      </c>
      <c r="D19" s="93" t="s">
        <v>136</v>
      </c>
      <c r="E19" s="94">
        <v>150</v>
      </c>
      <c r="F19" s="42" t="s">
        <v>70</v>
      </c>
      <c r="G19" s="60" t="s">
        <v>71</v>
      </c>
      <c r="H19" s="68"/>
      <c r="I19" s="68"/>
      <c r="J19" s="67"/>
      <c r="K19" s="68"/>
      <c r="L19" s="99" t="str">
        <f t="shared" si="0"/>
        <v>0,00</v>
      </c>
      <c r="M19" s="103"/>
      <c r="N19" s="100">
        <f t="shared" si="1"/>
        <v>0</v>
      </c>
    </row>
    <row r="20" spans="1:14" ht="44.25" customHeight="1">
      <c r="A20" s="85" t="s">
        <v>1</v>
      </c>
      <c r="B20" s="93" t="s">
        <v>137</v>
      </c>
      <c r="C20" s="93" t="s">
        <v>138</v>
      </c>
      <c r="D20" s="93" t="s">
        <v>106</v>
      </c>
      <c r="E20" s="94">
        <v>1800</v>
      </c>
      <c r="F20" s="61" t="s">
        <v>69</v>
      </c>
      <c r="G20" s="60" t="s">
        <v>71</v>
      </c>
      <c r="H20" s="68"/>
      <c r="I20" s="68"/>
      <c r="J20" s="67"/>
      <c r="K20" s="68"/>
      <c r="L20" s="99" t="str">
        <f t="shared" si="0"/>
        <v>0,00</v>
      </c>
      <c r="M20" s="103"/>
      <c r="N20" s="100">
        <f t="shared" si="1"/>
        <v>0</v>
      </c>
    </row>
    <row r="21" spans="1:15" s="78" customFormat="1" ht="42" customHeight="1">
      <c r="A21" s="85" t="s">
        <v>0</v>
      </c>
      <c r="B21" s="93" t="s">
        <v>139</v>
      </c>
      <c r="C21" s="93" t="s">
        <v>122</v>
      </c>
      <c r="D21" s="93" t="s">
        <v>106</v>
      </c>
      <c r="E21" s="94">
        <v>2700</v>
      </c>
      <c r="F21" s="61" t="s">
        <v>69</v>
      </c>
      <c r="G21" s="60" t="s">
        <v>71</v>
      </c>
      <c r="H21" s="68"/>
      <c r="I21" s="68"/>
      <c r="J21" s="67"/>
      <c r="K21" s="68"/>
      <c r="L21" s="99" t="str">
        <f t="shared" si="0"/>
        <v>0,00</v>
      </c>
      <c r="M21" s="103"/>
      <c r="N21" s="100">
        <f t="shared" si="1"/>
        <v>0</v>
      </c>
      <c r="O21" s="77"/>
    </row>
    <row r="22" spans="1:17" ht="42" customHeight="1">
      <c r="A22" s="85" t="s">
        <v>32</v>
      </c>
      <c r="B22" s="93" t="s">
        <v>140</v>
      </c>
      <c r="C22" s="93" t="s">
        <v>92</v>
      </c>
      <c r="D22" s="93" t="s">
        <v>106</v>
      </c>
      <c r="E22" s="94">
        <v>14000</v>
      </c>
      <c r="F22" s="61" t="s">
        <v>69</v>
      </c>
      <c r="G22" s="60" t="s">
        <v>71</v>
      </c>
      <c r="H22" s="68"/>
      <c r="I22" s="68"/>
      <c r="J22" s="67"/>
      <c r="K22" s="68"/>
      <c r="L22" s="99" t="str">
        <f t="shared" si="0"/>
        <v>0,00</v>
      </c>
      <c r="M22" s="103"/>
      <c r="N22" s="100">
        <f t="shared" si="1"/>
        <v>0</v>
      </c>
      <c r="Q22" s="1"/>
    </row>
    <row r="23" spans="1:17" ht="43.5" customHeight="1">
      <c r="A23" s="85" t="s">
        <v>33</v>
      </c>
      <c r="B23" s="93" t="s">
        <v>141</v>
      </c>
      <c r="C23" s="93" t="s">
        <v>89</v>
      </c>
      <c r="D23" s="93" t="s">
        <v>106</v>
      </c>
      <c r="E23" s="94">
        <v>54000</v>
      </c>
      <c r="F23" s="61" t="s">
        <v>69</v>
      </c>
      <c r="G23" s="60" t="s">
        <v>71</v>
      </c>
      <c r="H23" s="68"/>
      <c r="I23" s="68"/>
      <c r="J23" s="67"/>
      <c r="K23" s="68"/>
      <c r="L23" s="99" t="str">
        <f>IF(K23=0,"0,00",IF(K23&gt;0,ROUND(F23/K23,2)))</f>
        <v>0,00</v>
      </c>
      <c r="M23" s="103"/>
      <c r="N23" s="100">
        <f t="shared" si="1"/>
        <v>0</v>
      </c>
      <c r="Q23" s="1"/>
    </row>
    <row r="24" spans="1:17" ht="38.25">
      <c r="A24" s="85" t="s">
        <v>109</v>
      </c>
      <c r="B24" s="93" t="s">
        <v>142</v>
      </c>
      <c r="C24" s="93" t="s">
        <v>143</v>
      </c>
      <c r="D24" s="93" t="s">
        <v>106</v>
      </c>
      <c r="E24" s="94">
        <v>6000</v>
      </c>
      <c r="F24" s="61" t="s">
        <v>69</v>
      </c>
      <c r="G24" s="60" t="s">
        <v>71</v>
      </c>
      <c r="H24" s="68"/>
      <c r="I24" s="68"/>
      <c r="J24" s="67"/>
      <c r="K24" s="68"/>
      <c r="L24" s="99" t="str">
        <f t="shared" si="0"/>
        <v>0,00</v>
      </c>
      <c r="M24" s="103"/>
      <c r="N24" s="100">
        <f t="shared" si="1"/>
        <v>0</v>
      </c>
      <c r="Q24" s="1"/>
    </row>
    <row r="25" spans="1:17" ht="38.25">
      <c r="A25" s="85" t="s">
        <v>110</v>
      </c>
      <c r="B25" s="93" t="s">
        <v>142</v>
      </c>
      <c r="C25" s="93" t="s">
        <v>88</v>
      </c>
      <c r="D25" s="93" t="s">
        <v>106</v>
      </c>
      <c r="E25" s="94">
        <v>1080</v>
      </c>
      <c r="F25" s="61" t="s">
        <v>69</v>
      </c>
      <c r="G25" s="60" t="s">
        <v>71</v>
      </c>
      <c r="H25" s="68"/>
      <c r="I25" s="68"/>
      <c r="J25" s="67"/>
      <c r="K25" s="68"/>
      <c r="L25" s="99" t="str">
        <f t="shared" si="0"/>
        <v>0,00</v>
      </c>
      <c r="M25" s="103"/>
      <c r="N25" s="100">
        <f t="shared" si="1"/>
        <v>0</v>
      </c>
      <c r="Q25" s="1"/>
    </row>
    <row r="26" spans="1:17" ht="38.25">
      <c r="A26" s="85" t="s">
        <v>111</v>
      </c>
      <c r="B26" s="93" t="s">
        <v>144</v>
      </c>
      <c r="C26" s="93" t="s">
        <v>145</v>
      </c>
      <c r="D26" s="93" t="s">
        <v>106</v>
      </c>
      <c r="E26" s="94">
        <v>900</v>
      </c>
      <c r="F26" s="61" t="s">
        <v>69</v>
      </c>
      <c r="G26" s="60" t="s">
        <v>71</v>
      </c>
      <c r="H26" s="68"/>
      <c r="I26" s="68"/>
      <c r="J26" s="67"/>
      <c r="K26" s="68"/>
      <c r="L26" s="99" t="str">
        <f t="shared" si="0"/>
        <v>0,00</v>
      </c>
      <c r="M26" s="103"/>
      <c r="N26" s="100">
        <f t="shared" si="1"/>
        <v>0</v>
      </c>
      <c r="Q26" s="1"/>
    </row>
    <row r="27" spans="1:17" ht="38.25">
      <c r="A27" s="85" t="s">
        <v>112</v>
      </c>
      <c r="B27" s="93" t="s">
        <v>146</v>
      </c>
      <c r="C27" s="93" t="s">
        <v>81</v>
      </c>
      <c r="D27" s="93" t="s">
        <v>106</v>
      </c>
      <c r="E27" s="94">
        <v>10800</v>
      </c>
      <c r="F27" s="61" t="s">
        <v>69</v>
      </c>
      <c r="G27" s="60" t="s">
        <v>71</v>
      </c>
      <c r="H27" s="68"/>
      <c r="I27" s="68"/>
      <c r="J27" s="67"/>
      <c r="K27" s="68"/>
      <c r="L27" s="99" t="str">
        <f t="shared" si="0"/>
        <v>0,00</v>
      </c>
      <c r="M27" s="103"/>
      <c r="N27" s="100">
        <f t="shared" si="1"/>
        <v>0</v>
      </c>
      <c r="Q27" s="1"/>
    </row>
    <row r="28" spans="1:17" ht="38.25">
      <c r="A28" s="85" t="s">
        <v>113</v>
      </c>
      <c r="B28" s="93" t="s">
        <v>147</v>
      </c>
      <c r="C28" s="93" t="s">
        <v>90</v>
      </c>
      <c r="D28" s="93" t="s">
        <v>106</v>
      </c>
      <c r="E28" s="94">
        <v>120</v>
      </c>
      <c r="F28" s="61" t="s">
        <v>69</v>
      </c>
      <c r="G28" s="60" t="s">
        <v>71</v>
      </c>
      <c r="H28" s="68"/>
      <c r="I28" s="68"/>
      <c r="J28" s="67"/>
      <c r="K28" s="68"/>
      <c r="L28" s="99" t="str">
        <f t="shared" si="0"/>
        <v>0,00</v>
      </c>
      <c r="M28" s="103"/>
      <c r="N28" s="100">
        <f t="shared" si="1"/>
        <v>0</v>
      </c>
      <c r="Q28" s="1"/>
    </row>
    <row r="29" spans="1:17" ht="38.25">
      <c r="A29" s="85" t="s">
        <v>114</v>
      </c>
      <c r="B29" s="93" t="s">
        <v>148</v>
      </c>
      <c r="C29" s="93" t="s">
        <v>89</v>
      </c>
      <c r="D29" s="93" t="s">
        <v>106</v>
      </c>
      <c r="E29" s="94">
        <v>3000</v>
      </c>
      <c r="F29" s="61" t="s">
        <v>69</v>
      </c>
      <c r="G29" s="60" t="s">
        <v>71</v>
      </c>
      <c r="H29" s="68"/>
      <c r="I29" s="68"/>
      <c r="J29" s="67"/>
      <c r="K29" s="68"/>
      <c r="L29" s="99" t="str">
        <f t="shared" si="0"/>
        <v>0,00</v>
      </c>
      <c r="M29" s="103"/>
      <c r="N29" s="100">
        <f t="shared" si="1"/>
        <v>0</v>
      </c>
      <c r="Q29" s="1"/>
    </row>
    <row r="30" spans="1:17" ht="38.25">
      <c r="A30" s="85" t="s">
        <v>115</v>
      </c>
      <c r="B30" s="93" t="s">
        <v>149</v>
      </c>
      <c r="C30" s="93" t="s">
        <v>150</v>
      </c>
      <c r="D30" s="93" t="s">
        <v>151</v>
      </c>
      <c r="E30" s="94">
        <v>10</v>
      </c>
      <c r="F30" s="42" t="s">
        <v>338</v>
      </c>
      <c r="G30" s="60" t="s">
        <v>71</v>
      </c>
      <c r="H30" s="68"/>
      <c r="I30" s="68"/>
      <c r="J30" s="67"/>
      <c r="K30" s="68"/>
      <c r="L30" s="99" t="str">
        <f t="shared" si="0"/>
        <v>0,00</v>
      </c>
      <c r="M30" s="103"/>
      <c r="N30" s="100">
        <f t="shared" si="1"/>
        <v>0</v>
      </c>
      <c r="Q30" s="1"/>
    </row>
    <row r="31" spans="1:17" ht="38.25">
      <c r="A31" s="85" t="s">
        <v>116</v>
      </c>
      <c r="B31" s="93" t="s">
        <v>152</v>
      </c>
      <c r="C31" s="93" t="s">
        <v>153</v>
      </c>
      <c r="D31" s="93" t="s">
        <v>106</v>
      </c>
      <c r="E31" s="94">
        <v>250</v>
      </c>
      <c r="F31" s="61" t="s">
        <v>69</v>
      </c>
      <c r="G31" s="60" t="s">
        <v>71</v>
      </c>
      <c r="H31" s="68"/>
      <c r="I31" s="68"/>
      <c r="J31" s="67"/>
      <c r="K31" s="68"/>
      <c r="L31" s="99" t="str">
        <f t="shared" si="0"/>
        <v>0,00</v>
      </c>
      <c r="M31" s="103"/>
      <c r="N31" s="100">
        <f t="shared" si="1"/>
        <v>0</v>
      </c>
      <c r="Q31" s="1"/>
    </row>
    <row r="32" spans="1:17" ht="38.25">
      <c r="A32" s="85" t="s">
        <v>117</v>
      </c>
      <c r="B32" s="93" t="s">
        <v>154</v>
      </c>
      <c r="C32" s="93" t="s">
        <v>155</v>
      </c>
      <c r="D32" s="93" t="s">
        <v>156</v>
      </c>
      <c r="E32" s="94">
        <v>2050</v>
      </c>
      <c r="F32" s="61" t="s">
        <v>69</v>
      </c>
      <c r="G32" s="60" t="s">
        <v>71</v>
      </c>
      <c r="H32" s="68"/>
      <c r="I32" s="68"/>
      <c r="J32" s="67"/>
      <c r="K32" s="68"/>
      <c r="L32" s="99" t="str">
        <f t="shared" si="0"/>
        <v>0,00</v>
      </c>
      <c r="M32" s="103"/>
      <c r="N32" s="100">
        <f t="shared" si="1"/>
        <v>0</v>
      </c>
      <c r="Q32" s="1"/>
    </row>
    <row r="33" spans="1:17" ht="38.25">
      <c r="A33" s="85" t="s">
        <v>118</v>
      </c>
      <c r="B33" s="93" t="s">
        <v>157</v>
      </c>
      <c r="C33" s="93" t="s">
        <v>91</v>
      </c>
      <c r="D33" s="93" t="s">
        <v>106</v>
      </c>
      <c r="E33" s="94">
        <v>1800</v>
      </c>
      <c r="F33" s="61" t="s">
        <v>69</v>
      </c>
      <c r="G33" s="60" t="s">
        <v>71</v>
      </c>
      <c r="H33" s="68"/>
      <c r="I33" s="68"/>
      <c r="J33" s="67"/>
      <c r="K33" s="68"/>
      <c r="L33" s="99" t="str">
        <f t="shared" si="0"/>
        <v>0,00</v>
      </c>
      <c r="M33" s="103"/>
      <c r="N33" s="100">
        <f t="shared" si="1"/>
        <v>0</v>
      </c>
      <c r="Q33" s="1"/>
    </row>
    <row r="34" spans="1:17" ht="38.25">
      <c r="A34" s="85" t="s">
        <v>119</v>
      </c>
      <c r="B34" s="93" t="s">
        <v>157</v>
      </c>
      <c r="C34" s="93" t="s">
        <v>158</v>
      </c>
      <c r="D34" s="93" t="s">
        <v>106</v>
      </c>
      <c r="E34" s="119">
        <v>2700</v>
      </c>
      <c r="F34" s="61" t="s">
        <v>69</v>
      </c>
      <c r="G34" s="60" t="s">
        <v>71</v>
      </c>
      <c r="H34" s="68"/>
      <c r="I34" s="68"/>
      <c r="J34" s="67"/>
      <c r="K34" s="68"/>
      <c r="L34" s="99" t="str">
        <f t="shared" si="0"/>
        <v>0,00</v>
      </c>
      <c r="M34" s="103"/>
      <c r="N34" s="100">
        <f t="shared" si="1"/>
        <v>0</v>
      </c>
      <c r="Q34" s="1"/>
    </row>
    <row r="35" spans="1:17" ht="57" customHeight="1">
      <c r="A35" s="85"/>
      <c r="B35" s="47" t="s">
        <v>15</v>
      </c>
      <c r="C35" s="47" t="s">
        <v>16</v>
      </c>
      <c r="D35" s="47" t="s">
        <v>68</v>
      </c>
      <c r="E35" s="124" t="s">
        <v>79</v>
      </c>
      <c r="F35" s="120"/>
      <c r="G35" s="47" t="s">
        <v>71</v>
      </c>
      <c r="H35" s="47" t="s">
        <v>45</v>
      </c>
      <c r="I35" s="47" t="s">
        <v>15</v>
      </c>
      <c r="J35" s="55" t="s">
        <v>76</v>
      </c>
      <c r="K35" s="47" t="s">
        <v>23</v>
      </c>
      <c r="L35" s="121" t="s">
        <v>24</v>
      </c>
      <c r="M35" s="122" t="s">
        <v>64</v>
      </c>
      <c r="N35" s="123" t="s">
        <v>65</v>
      </c>
      <c r="Q35" s="1"/>
    </row>
    <row r="36" spans="1:17" ht="60">
      <c r="A36" s="93" t="s">
        <v>120</v>
      </c>
      <c r="B36" s="91" t="s">
        <v>163</v>
      </c>
      <c r="C36" s="92" t="s">
        <v>164</v>
      </c>
      <c r="D36" s="92" t="s">
        <v>165</v>
      </c>
      <c r="E36" s="41">
        <v>40</v>
      </c>
      <c r="F36" s="133" t="s">
        <v>70</v>
      </c>
      <c r="G36" s="108" t="s">
        <v>71</v>
      </c>
      <c r="H36" s="128"/>
      <c r="I36" s="128"/>
      <c r="J36" s="129"/>
      <c r="K36" s="130"/>
      <c r="L36" s="99">
        <v>0</v>
      </c>
      <c r="M36" s="131"/>
      <c r="N36" s="100">
        <f>ROUND(L36*ROUND(M36,2),2)</f>
        <v>0</v>
      </c>
      <c r="Q36" s="1"/>
    </row>
    <row r="37" spans="1:17" ht="35.25" customHeight="1">
      <c r="A37" s="167" t="s">
        <v>160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Q37" s="1"/>
    </row>
    <row r="38" spans="1:17" ht="33" customHeight="1">
      <c r="A38" s="167" t="s">
        <v>161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Q38" s="1"/>
    </row>
    <row r="39" spans="1:17" ht="33" customHeight="1">
      <c r="A39" s="167" t="s">
        <v>162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Q39" s="1"/>
    </row>
    <row r="40" spans="1:17" ht="15">
      <c r="A40" s="165" t="s">
        <v>66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Q40" s="1"/>
    </row>
    <row r="41" spans="1:17" ht="15">
      <c r="A41" s="76"/>
      <c r="B41" s="7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76"/>
      <c r="N41" s="77"/>
      <c r="Q41" s="1"/>
    </row>
    <row r="42" spans="2:17" ht="15">
      <c r="B42" s="156"/>
      <c r="C42" s="162"/>
      <c r="D42" s="162"/>
      <c r="E42" s="162"/>
      <c r="F42" s="162"/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7">
    <mergeCell ref="H5:I5"/>
    <mergeCell ref="B42:F42"/>
    <mergeCell ref="A40:N40"/>
    <mergeCell ref="C41:L41"/>
    <mergeCell ref="A37:N37"/>
    <mergeCell ref="A38:N38"/>
    <mergeCell ref="A39:N3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3"/>
  <sheetViews>
    <sheetView showGridLines="0" view="pageBreakPreview" zoomScale="80" zoomScaleNormal="80" zoomScaleSheetLayoutView="80" zoomScalePageLayoutView="85" workbookViewId="0" topLeftCell="A1">
      <selection activeCell="A10" sqref="A10:F11"/>
    </sheetView>
  </sheetViews>
  <sheetFormatPr defaultColWidth="9.00390625" defaultRowHeight="12.75"/>
  <cols>
    <col min="1" max="1" width="5.125" style="1" customWidth="1"/>
    <col min="2" max="2" width="26.625" style="1" customWidth="1"/>
    <col min="3" max="3" width="16.00390625" style="1" customWidth="1"/>
    <col min="4" max="4" width="19.125" style="1" customWidth="1"/>
    <col min="5" max="5" width="11.375" style="21" customWidth="1"/>
    <col min="6" max="6" width="11.00390625" style="1" customWidth="1"/>
    <col min="7" max="7" width="24.75390625" style="1" customWidth="1"/>
    <col min="8" max="8" width="17.00390625" style="1" customWidth="1"/>
    <col min="9" max="9" width="16.625" style="1" customWidth="1"/>
    <col min="10" max="10" width="16.875" style="1" customWidth="1"/>
    <col min="11" max="11" width="14.625" style="1" customWidth="1"/>
    <col min="12" max="12" width="17.003906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3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SUM(N10:N11)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70.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79</v>
      </c>
      <c r="F9" s="49"/>
      <c r="G9" s="47" t="s">
        <v>71</v>
      </c>
      <c r="H9" s="47" t="s">
        <v>45</v>
      </c>
      <c r="I9" s="58" t="str">
        <f>B9</f>
        <v>Skład</v>
      </c>
      <c r="J9" s="55" t="s">
        <v>75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96" customHeight="1">
      <c r="A10" s="19" t="s">
        <v>2</v>
      </c>
      <c r="B10" s="125" t="s">
        <v>166</v>
      </c>
      <c r="C10" s="125" t="s">
        <v>167</v>
      </c>
      <c r="D10" s="125" t="s">
        <v>168</v>
      </c>
      <c r="E10" s="126">
        <v>1260</v>
      </c>
      <c r="F10" s="36" t="s">
        <v>69</v>
      </c>
      <c r="G10" s="60" t="s">
        <v>71</v>
      </c>
      <c r="H10" s="86"/>
      <c r="I10" s="87"/>
      <c r="J10" s="5"/>
      <c r="K10" s="86"/>
      <c r="L10" s="99" t="str">
        <f>IF(K10=0,"0,00",IF(K10&gt;0,ROUND(F10/K10,2)))</f>
        <v>0,00</v>
      </c>
      <c r="M10" s="86"/>
      <c r="N10" s="100">
        <f>ROUND(L10*ROUND(M10,2),2)</f>
        <v>0</v>
      </c>
    </row>
    <row r="11" spans="1:14" ht="98.25" customHeight="1">
      <c r="A11" s="19" t="s">
        <v>3</v>
      </c>
      <c r="B11" s="79" t="s">
        <v>169</v>
      </c>
      <c r="C11" s="39" t="s">
        <v>170</v>
      </c>
      <c r="D11" s="34" t="s">
        <v>168</v>
      </c>
      <c r="E11" s="37">
        <v>200</v>
      </c>
      <c r="F11" s="36" t="s">
        <v>69</v>
      </c>
      <c r="G11" s="60" t="s">
        <v>71</v>
      </c>
      <c r="H11" s="35"/>
      <c r="I11" s="35"/>
      <c r="J11" s="14"/>
      <c r="K11" s="13"/>
      <c r="L11" s="99" t="str">
        <f>IF(K11=0,"0,00",IF(K11&gt;0,ROUND(F11/K11,2)))</f>
        <v>0,00</v>
      </c>
      <c r="M11" s="102"/>
      <c r="N11" s="100">
        <f>ROUND(L11*ROUND(M11,2),2)</f>
        <v>0</v>
      </c>
    </row>
    <row r="12" spans="1:14" ht="31.5" customHeight="1">
      <c r="A12" s="168" t="s">
        <v>160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</row>
    <row r="13" spans="1:17" ht="35.25" customHeight="1">
      <c r="A13" s="136" t="s">
        <v>66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Q13" s="1"/>
    </row>
    <row r="14" spans="2:17" ht="15">
      <c r="B14" s="162"/>
      <c r="C14" s="162"/>
      <c r="D14" s="162"/>
      <c r="E14" s="162"/>
      <c r="F14" s="162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4">
    <mergeCell ref="H5:I5"/>
    <mergeCell ref="A12:N12"/>
    <mergeCell ref="A13:N13"/>
    <mergeCell ref="B14:F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4"/>
  <sheetViews>
    <sheetView showGridLines="0" view="pageBreakPreview" zoomScale="90" zoomScaleNormal="80" zoomScaleSheetLayoutView="90" zoomScalePageLayoutView="85" workbookViewId="0" topLeftCell="A1">
      <selection activeCell="A10" sqref="A10:F11"/>
    </sheetView>
  </sheetViews>
  <sheetFormatPr defaultColWidth="9.00390625" defaultRowHeight="12.75"/>
  <cols>
    <col min="1" max="1" width="5.125" style="1" customWidth="1"/>
    <col min="2" max="2" width="26.625" style="1" customWidth="1"/>
    <col min="3" max="3" width="12.00390625" style="1" customWidth="1"/>
    <col min="4" max="4" width="22.00390625" style="1" customWidth="1"/>
    <col min="5" max="5" width="7.875" style="21" customWidth="1"/>
    <col min="6" max="6" width="8.00390625" style="1" customWidth="1"/>
    <col min="7" max="7" width="27.25390625" style="1" customWidth="1"/>
    <col min="8" max="8" width="15.25390625" style="1" customWidth="1"/>
    <col min="9" max="9" width="16.625" style="1" customWidth="1"/>
    <col min="10" max="10" width="16.875" style="1" customWidth="1"/>
    <col min="11" max="11" width="14.625" style="1" customWidth="1"/>
    <col min="12" max="12" width="14.1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4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SUM(N10:N11)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4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48</v>
      </c>
      <c r="F9" s="49"/>
      <c r="G9" s="47" t="s">
        <v>71</v>
      </c>
      <c r="H9" s="47" t="s">
        <v>45</v>
      </c>
      <c r="I9" s="58" t="str">
        <f>B9</f>
        <v>Skład</v>
      </c>
      <c r="J9" s="55" t="s">
        <v>76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72" customHeight="1">
      <c r="A10" s="19" t="s">
        <v>2</v>
      </c>
      <c r="B10" s="125" t="s">
        <v>171</v>
      </c>
      <c r="C10" s="125" t="s">
        <v>172</v>
      </c>
      <c r="D10" s="125" t="s">
        <v>173</v>
      </c>
      <c r="E10" s="126">
        <v>1000</v>
      </c>
      <c r="F10" s="36" t="s">
        <v>69</v>
      </c>
      <c r="G10" s="60" t="s">
        <v>71</v>
      </c>
      <c r="H10" s="86"/>
      <c r="I10" s="87"/>
      <c r="J10" s="5"/>
      <c r="K10" s="86"/>
      <c r="L10" s="99" t="str">
        <f>IF(K10=0,"0,00",IF(K10&gt;0,ROUND(F10/K10,2)))</f>
        <v>0,00</v>
      </c>
      <c r="M10" s="86"/>
      <c r="N10" s="105">
        <f>ROUND(L10*ROUND(M10,2),2)</f>
        <v>0</v>
      </c>
    </row>
    <row r="11" spans="1:14" ht="81" customHeight="1">
      <c r="A11" s="19" t="s">
        <v>3</v>
      </c>
      <c r="B11" s="38" t="s">
        <v>171</v>
      </c>
      <c r="C11" s="39" t="s">
        <v>89</v>
      </c>
      <c r="D11" s="34" t="s">
        <v>174</v>
      </c>
      <c r="E11" s="37">
        <v>100</v>
      </c>
      <c r="F11" s="36" t="s">
        <v>69</v>
      </c>
      <c r="G11" s="60" t="s">
        <v>71</v>
      </c>
      <c r="H11" s="35"/>
      <c r="I11" s="35"/>
      <c r="J11" s="14"/>
      <c r="K11" s="13"/>
      <c r="L11" s="99" t="str">
        <f>IF(K11=0,"0,00",IF(K11&gt;0,ROUND(F11/K11,2)))</f>
        <v>0,00</v>
      </c>
      <c r="M11" s="102"/>
      <c r="N11" s="105">
        <f>ROUND(L11*ROUND(M11,2),2)</f>
        <v>0</v>
      </c>
    </row>
    <row r="12" spans="1:14" ht="27" customHeight="1">
      <c r="A12" s="163" t="s">
        <v>175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</row>
    <row r="13" spans="1:14" ht="27" customHeight="1">
      <c r="A13" s="144" t="s">
        <v>339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7" ht="13.5" customHeight="1">
      <c r="A14" s="136" t="s">
        <v>66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Q14" s="1"/>
    </row>
    <row r="15" spans="2:17" ht="15">
      <c r="B15" s="162"/>
      <c r="C15" s="162"/>
      <c r="D15" s="162"/>
      <c r="E15" s="162"/>
      <c r="F15" s="162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</sheetData>
  <sheetProtection/>
  <mergeCells count="5">
    <mergeCell ref="H5:I5"/>
    <mergeCell ref="A12:N12"/>
    <mergeCell ref="A14:N14"/>
    <mergeCell ref="B15:F15"/>
    <mergeCell ref="A13:N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66"/>
  <sheetViews>
    <sheetView showGridLines="0" view="pageBreakPreview" zoomScale="90" zoomScaleNormal="80" zoomScaleSheetLayoutView="90" zoomScalePageLayoutView="85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20.375" style="1" customWidth="1"/>
    <col min="3" max="3" width="16.00390625" style="1" customWidth="1"/>
    <col min="4" max="4" width="19.125" style="1" customWidth="1"/>
    <col min="5" max="5" width="14.625" style="21" customWidth="1"/>
    <col min="6" max="6" width="10.75390625" style="1" customWidth="1"/>
    <col min="7" max="7" width="24.75390625" style="1" customWidth="1"/>
    <col min="8" max="8" width="17.00390625" style="1" customWidth="1"/>
    <col min="9" max="9" width="16.625" style="1" customWidth="1"/>
    <col min="10" max="10" width="16.875" style="1" customWidth="1"/>
    <col min="11" max="11" width="14.625" style="1" customWidth="1"/>
    <col min="12" max="12" width="14.125" style="1" customWidth="1"/>
    <col min="13" max="13" width="20.8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5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0">
        <f>SUM(N10:N13)</f>
        <v>0</v>
      </c>
      <c r="I5" s="161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45" customHeight="1">
      <c r="A9" s="55" t="s">
        <v>29</v>
      </c>
      <c r="B9" s="56" t="s">
        <v>15</v>
      </c>
      <c r="C9" s="56" t="s">
        <v>16</v>
      </c>
      <c r="D9" s="56" t="s">
        <v>68</v>
      </c>
      <c r="E9" s="48" t="s">
        <v>107</v>
      </c>
      <c r="F9" s="49"/>
      <c r="G9" s="47" t="s">
        <v>71</v>
      </c>
      <c r="H9" s="47" t="s">
        <v>45</v>
      </c>
      <c r="I9" s="58" t="str">
        <f>B9</f>
        <v>Skład</v>
      </c>
      <c r="J9" s="55" t="s">
        <v>340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45" customHeight="1">
      <c r="A10" s="19" t="s">
        <v>2</v>
      </c>
      <c r="B10" s="89" t="s">
        <v>361</v>
      </c>
      <c r="C10" s="90" t="s">
        <v>176</v>
      </c>
      <c r="D10" s="89" t="s">
        <v>177</v>
      </c>
      <c r="E10" s="88">
        <v>60</v>
      </c>
      <c r="F10" s="36" t="s">
        <v>69</v>
      </c>
      <c r="G10" s="60" t="s">
        <v>71</v>
      </c>
      <c r="H10" s="86"/>
      <c r="I10" s="87"/>
      <c r="J10" s="5"/>
      <c r="K10" s="86"/>
      <c r="L10" s="99" t="str">
        <f>IF(K10=0,"0,00",IF(K10&gt;0,ROUND(F10/K10,2)))</f>
        <v>0,00</v>
      </c>
      <c r="M10" s="101"/>
      <c r="N10" s="105">
        <f>ROUND(L10*ROUND(M10,2),2)</f>
        <v>0</v>
      </c>
    </row>
    <row r="11" spans="1:14" s="4" customFormat="1" ht="45" customHeight="1">
      <c r="A11" s="19" t="s">
        <v>3</v>
      </c>
      <c r="B11" s="89" t="s">
        <v>361</v>
      </c>
      <c r="C11" s="90" t="s">
        <v>178</v>
      </c>
      <c r="D11" s="89" t="s">
        <v>177</v>
      </c>
      <c r="E11" s="88">
        <v>80</v>
      </c>
      <c r="F11" s="36" t="s">
        <v>69</v>
      </c>
      <c r="G11" s="60" t="s">
        <v>71</v>
      </c>
      <c r="H11" s="86"/>
      <c r="I11" s="87"/>
      <c r="J11" s="5"/>
      <c r="K11" s="86"/>
      <c r="L11" s="99" t="str">
        <f>IF(K11=0,"0,00",IF(K11&gt;0,ROUND(F11/K11,2)))</f>
        <v>0,00</v>
      </c>
      <c r="M11" s="101"/>
      <c r="N11" s="105">
        <f>ROUND(L11*ROUND(M11,2),2)</f>
        <v>0</v>
      </c>
    </row>
    <row r="12" spans="1:14" s="4" customFormat="1" ht="58.5" customHeight="1">
      <c r="A12" s="19" t="s">
        <v>4</v>
      </c>
      <c r="B12" s="89" t="s">
        <v>179</v>
      </c>
      <c r="C12" s="90" t="s">
        <v>180</v>
      </c>
      <c r="D12" s="89" t="s">
        <v>181</v>
      </c>
      <c r="E12" s="88">
        <v>100</v>
      </c>
      <c r="F12" s="36" t="s">
        <v>69</v>
      </c>
      <c r="G12" s="60" t="s">
        <v>71</v>
      </c>
      <c r="H12" s="86"/>
      <c r="I12" s="87"/>
      <c r="J12" s="5"/>
      <c r="K12" s="86"/>
      <c r="L12" s="99" t="str">
        <f>IF(K12=0,"0,00",IF(K12&gt;0,ROUND(F12/K12,2)))</f>
        <v>0,00</v>
      </c>
      <c r="M12" s="101"/>
      <c r="N12" s="105">
        <f>ROUND(L12*ROUND(M12,2),2)</f>
        <v>0</v>
      </c>
    </row>
    <row r="13" spans="1:14" ht="45.75" customHeight="1">
      <c r="A13" s="19" t="s">
        <v>5</v>
      </c>
      <c r="B13" s="89" t="s">
        <v>179</v>
      </c>
      <c r="C13" s="90" t="s">
        <v>182</v>
      </c>
      <c r="D13" s="89" t="s">
        <v>181</v>
      </c>
      <c r="E13" s="88">
        <v>15</v>
      </c>
      <c r="F13" s="36" t="s">
        <v>69</v>
      </c>
      <c r="G13" s="60" t="s">
        <v>71</v>
      </c>
      <c r="H13" s="35"/>
      <c r="I13" s="35"/>
      <c r="J13" s="14"/>
      <c r="K13" s="13"/>
      <c r="L13" s="99" t="str">
        <f>IF(K13=0,"0,00",IF(K13&gt;0,ROUND(F13/K13,2)))</f>
        <v>0,00</v>
      </c>
      <c r="M13" s="102"/>
      <c r="N13" s="105">
        <f>ROUND(L13*ROUND(M13,2),2)</f>
        <v>0</v>
      </c>
    </row>
    <row r="14" spans="1:14" ht="16.5" customHeight="1">
      <c r="A14" s="168" t="s">
        <v>183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</row>
    <row r="15" spans="1:14" ht="16.5" customHeight="1">
      <c r="A15" s="169" t="s">
        <v>360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</row>
    <row r="16" spans="1:17" ht="13.5" customHeight="1">
      <c r="A16" s="136" t="s">
        <v>66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Q16" s="1"/>
    </row>
    <row r="17" spans="2:17" ht="15">
      <c r="B17" s="162"/>
      <c r="C17" s="162"/>
      <c r="D17" s="162"/>
      <c r="E17" s="162"/>
      <c r="F17" s="162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5">
    <mergeCell ref="H5:I5"/>
    <mergeCell ref="A14:N14"/>
    <mergeCell ref="A16:N16"/>
    <mergeCell ref="B17:F17"/>
    <mergeCell ref="A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2"/>
  <sheetViews>
    <sheetView showGridLines="0" view="pageBreakPreview" zoomScale="90" zoomScaleNormal="80" zoomScaleSheetLayoutView="90" zoomScalePageLayoutView="80" workbookViewId="0" topLeftCell="A34">
      <selection activeCell="C40" sqref="C40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9.25390625" style="1" customWidth="1"/>
    <col min="4" max="4" width="14.625" style="1" customWidth="1"/>
    <col min="5" max="5" width="11.375" style="21" customWidth="1"/>
    <col min="6" max="6" width="15.00390625" style="1" customWidth="1"/>
    <col min="7" max="7" width="20.375" style="1" customWidth="1"/>
    <col min="8" max="14" width="14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6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4">
        <f>SUM(N10:N42)</f>
        <v>0</v>
      </c>
      <c r="I5" s="164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54.75" customHeight="1">
      <c r="A9" s="47" t="s">
        <v>29</v>
      </c>
      <c r="B9" s="47" t="s">
        <v>15</v>
      </c>
      <c r="C9" s="47" t="s">
        <v>16</v>
      </c>
      <c r="D9" s="47" t="s">
        <v>68</v>
      </c>
      <c r="E9" s="48" t="s">
        <v>159</v>
      </c>
      <c r="F9" s="49"/>
      <c r="G9" s="59" t="s">
        <v>71</v>
      </c>
      <c r="H9" s="47" t="s">
        <v>45</v>
      </c>
      <c r="I9" s="47" t="s">
        <v>15</v>
      </c>
      <c r="J9" s="55" t="s">
        <v>341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s="4" customFormat="1" ht="39" customHeight="1">
      <c r="A10" s="85" t="s">
        <v>2</v>
      </c>
      <c r="B10" s="93" t="s">
        <v>191</v>
      </c>
      <c r="C10" s="93" t="s">
        <v>192</v>
      </c>
      <c r="D10" s="93" t="s">
        <v>193</v>
      </c>
      <c r="E10" s="94">
        <v>60</v>
      </c>
      <c r="F10" s="61" t="s">
        <v>336</v>
      </c>
      <c r="G10" s="60" t="s">
        <v>71</v>
      </c>
      <c r="H10" s="68"/>
      <c r="I10" s="68"/>
      <c r="J10" s="67"/>
      <c r="K10" s="68"/>
      <c r="L10" s="99" t="str">
        <f aca="true" t="shared" si="0" ref="L10:L41">IF(K10=0,"0,00",IF(K10&gt;0,ROUND(F10/K10,2)))</f>
        <v>0,00</v>
      </c>
      <c r="M10" s="103"/>
      <c r="N10" s="100">
        <f aca="true" t="shared" si="1" ref="N10:N42">ROUND(L10*ROUND(M10,2),2)</f>
        <v>0</v>
      </c>
    </row>
    <row r="11" spans="1:14" s="4" customFormat="1" ht="38.25" customHeight="1">
      <c r="A11" s="85" t="s">
        <v>93</v>
      </c>
      <c r="B11" s="93" t="s">
        <v>194</v>
      </c>
      <c r="C11" s="93" t="s">
        <v>195</v>
      </c>
      <c r="D11" s="93" t="s">
        <v>196</v>
      </c>
      <c r="E11" s="94">
        <v>1800</v>
      </c>
      <c r="F11" s="61" t="s">
        <v>69</v>
      </c>
      <c r="G11" s="60" t="s">
        <v>71</v>
      </c>
      <c r="H11" s="68"/>
      <c r="I11" s="68"/>
      <c r="J11" s="67"/>
      <c r="K11" s="68"/>
      <c r="L11" s="99" t="str">
        <f t="shared" si="0"/>
        <v>0,00</v>
      </c>
      <c r="M11" s="103"/>
      <c r="N11" s="100">
        <f t="shared" si="1"/>
        <v>0</v>
      </c>
    </row>
    <row r="12" spans="1:14" s="4" customFormat="1" ht="41.25" customHeight="1">
      <c r="A12" s="85" t="s">
        <v>4</v>
      </c>
      <c r="B12" s="93" t="s">
        <v>197</v>
      </c>
      <c r="C12" s="93" t="s">
        <v>198</v>
      </c>
      <c r="D12" s="93" t="s">
        <v>199</v>
      </c>
      <c r="E12" s="94">
        <v>1080</v>
      </c>
      <c r="F12" s="61" t="s">
        <v>69</v>
      </c>
      <c r="G12" s="60" t="s">
        <v>71</v>
      </c>
      <c r="H12" s="68"/>
      <c r="I12" s="68"/>
      <c r="J12" s="67"/>
      <c r="K12" s="68"/>
      <c r="L12" s="99" t="str">
        <f t="shared" si="0"/>
        <v>0,00</v>
      </c>
      <c r="M12" s="103"/>
      <c r="N12" s="100">
        <f t="shared" si="1"/>
        <v>0</v>
      </c>
    </row>
    <row r="13" spans="1:14" s="4" customFormat="1" ht="39" customHeight="1">
      <c r="A13" s="85" t="s">
        <v>5</v>
      </c>
      <c r="B13" s="93" t="s">
        <v>200</v>
      </c>
      <c r="C13" s="93" t="s">
        <v>201</v>
      </c>
      <c r="D13" s="93" t="s">
        <v>202</v>
      </c>
      <c r="E13" s="94">
        <v>10</v>
      </c>
      <c r="F13" s="61" t="s">
        <v>337</v>
      </c>
      <c r="G13" s="60" t="s">
        <v>71</v>
      </c>
      <c r="H13" s="68"/>
      <c r="I13" s="68"/>
      <c r="J13" s="67"/>
      <c r="K13" s="68"/>
      <c r="L13" s="99" t="str">
        <f t="shared" si="0"/>
        <v>0,00</v>
      </c>
      <c r="M13" s="103"/>
      <c r="N13" s="100">
        <f t="shared" si="1"/>
        <v>0</v>
      </c>
    </row>
    <row r="14" spans="1:14" s="4" customFormat="1" ht="49.5" customHeight="1">
      <c r="A14" s="85" t="s">
        <v>25</v>
      </c>
      <c r="B14" s="93" t="s">
        <v>203</v>
      </c>
      <c r="C14" s="93" t="s">
        <v>204</v>
      </c>
      <c r="D14" s="93" t="s">
        <v>205</v>
      </c>
      <c r="E14" s="94">
        <v>2160</v>
      </c>
      <c r="F14" s="61" t="s">
        <v>69</v>
      </c>
      <c r="G14" s="60" t="s">
        <v>71</v>
      </c>
      <c r="H14" s="68"/>
      <c r="I14" s="68"/>
      <c r="J14" s="67"/>
      <c r="K14" s="68"/>
      <c r="L14" s="99" t="str">
        <f t="shared" si="0"/>
        <v>0,00</v>
      </c>
      <c r="M14" s="103"/>
      <c r="N14" s="100">
        <f t="shared" si="1"/>
        <v>0</v>
      </c>
    </row>
    <row r="15" spans="1:14" s="4" customFormat="1" ht="37.5" customHeight="1">
      <c r="A15" s="85" t="s">
        <v>31</v>
      </c>
      <c r="B15" s="93" t="s">
        <v>206</v>
      </c>
      <c r="C15" s="93" t="s">
        <v>145</v>
      </c>
      <c r="D15" s="93" t="s">
        <v>106</v>
      </c>
      <c r="E15" s="94">
        <v>1080</v>
      </c>
      <c r="F15" s="61" t="s">
        <v>69</v>
      </c>
      <c r="G15" s="60" t="s">
        <v>71</v>
      </c>
      <c r="H15" s="68"/>
      <c r="I15" s="68"/>
      <c r="J15" s="67"/>
      <c r="K15" s="68"/>
      <c r="L15" s="99" t="str">
        <f t="shared" si="0"/>
        <v>0,00</v>
      </c>
      <c r="M15" s="103"/>
      <c r="N15" s="100">
        <f t="shared" si="1"/>
        <v>0</v>
      </c>
    </row>
    <row r="16" spans="1:14" s="4" customFormat="1" ht="39.75" customHeight="1">
      <c r="A16" s="85" t="s">
        <v>6</v>
      </c>
      <c r="B16" s="93" t="s">
        <v>207</v>
      </c>
      <c r="C16" s="93" t="s">
        <v>80</v>
      </c>
      <c r="D16" s="93" t="s">
        <v>208</v>
      </c>
      <c r="E16" s="94">
        <v>1400</v>
      </c>
      <c r="F16" s="61" t="s">
        <v>69</v>
      </c>
      <c r="G16" s="60" t="s">
        <v>71</v>
      </c>
      <c r="H16" s="68"/>
      <c r="I16" s="68"/>
      <c r="J16" s="67"/>
      <c r="K16" s="68"/>
      <c r="L16" s="99" t="str">
        <f t="shared" si="0"/>
        <v>0,00</v>
      </c>
      <c r="M16" s="103"/>
      <c r="N16" s="100">
        <f t="shared" si="1"/>
        <v>0</v>
      </c>
    </row>
    <row r="17" spans="1:14" s="4" customFormat="1" ht="39" customHeight="1">
      <c r="A17" s="85" t="s">
        <v>7</v>
      </c>
      <c r="B17" s="93" t="s">
        <v>209</v>
      </c>
      <c r="C17" s="93" t="s">
        <v>210</v>
      </c>
      <c r="D17" s="93" t="s">
        <v>211</v>
      </c>
      <c r="E17" s="94">
        <v>1800</v>
      </c>
      <c r="F17" s="61" t="s">
        <v>69</v>
      </c>
      <c r="G17" s="60" t="s">
        <v>71</v>
      </c>
      <c r="H17" s="68"/>
      <c r="I17" s="68"/>
      <c r="J17" s="67"/>
      <c r="K17" s="68"/>
      <c r="L17" s="99" t="str">
        <f t="shared" si="0"/>
        <v>0,00</v>
      </c>
      <c r="M17" s="103"/>
      <c r="N17" s="100">
        <f t="shared" si="1"/>
        <v>0</v>
      </c>
    </row>
    <row r="18" spans="1:14" ht="45" customHeight="1">
      <c r="A18" s="85" t="s">
        <v>19</v>
      </c>
      <c r="B18" s="93" t="s">
        <v>212</v>
      </c>
      <c r="C18" s="93" t="s">
        <v>90</v>
      </c>
      <c r="D18" s="93" t="s">
        <v>213</v>
      </c>
      <c r="E18" s="94">
        <v>3000</v>
      </c>
      <c r="F18" s="61" t="s">
        <v>69</v>
      </c>
      <c r="G18" s="60" t="s">
        <v>71</v>
      </c>
      <c r="H18" s="68"/>
      <c r="I18" s="68"/>
      <c r="J18" s="67"/>
      <c r="K18" s="68"/>
      <c r="L18" s="99" t="str">
        <f t="shared" si="0"/>
        <v>0,00</v>
      </c>
      <c r="M18" s="103"/>
      <c r="N18" s="100">
        <f t="shared" si="1"/>
        <v>0</v>
      </c>
    </row>
    <row r="19" spans="1:14" ht="44.25" customHeight="1">
      <c r="A19" s="85" t="s">
        <v>30</v>
      </c>
      <c r="B19" s="93" t="s">
        <v>214</v>
      </c>
      <c r="C19" s="93" t="s">
        <v>215</v>
      </c>
      <c r="D19" s="93" t="s">
        <v>216</v>
      </c>
      <c r="E19" s="94">
        <v>2376</v>
      </c>
      <c r="F19" s="61" t="s">
        <v>69</v>
      </c>
      <c r="G19" s="60" t="s">
        <v>71</v>
      </c>
      <c r="H19" s="68"/>
      <c r="I19" s="68"/>
      <c r="J19" s="67"/>
      <c r="K19" s="68"/>
      <c r="L19" s="99" t="str">
        <f t="shared" si="0"/>
        <v>0,00</v>
      </c>
      <c r="M19" s="103"/>
      <c r="N19" s="100">
        <f t="shared" si="1"/>
        <v>0</v>
      </c>
    </row>
    <row r="20" spans="1:14" ht="44.25" customHeight="1">
      <c r="A20" s="85" t="s">
        <v>1</v>
      </c>
      <c r="B20" s="93" t="s">
        <v>217</v>
      </c>
      <c r="C20" s="93" t="s">
        <v>218</v>
      </c>
      <c r="D20" s="93" t="s">
        <v>219</v>
      </c>
      <c r="E20" s="94">
        <v>8</v>
      </c>
      <c r="F20" s="61" t="s">
        <v>336</v>
      </c>
      <c r="G20" s="60" t="s">
        <v>71</v>
      </c>
      <c r="H20" s="68"/>
      <c r="I20" s="68"/>
      <c r="J20" s="67"/>
      <c r="K20" s="68"/>
      <c r="L20" s="99" t="str">
        <f t="shared" si="0"/>
        <v>0,00</v>
      </c>
      <c r="M20" s="103"/>
      <c r="N20" s="100">
        <f t="shared" si="1"/>
        <v>0</v>
      </c>
    </row>
    <row r="21" spans="1:15" s="78" customFormat="1" ht="78" customHeight="1">
      <c r="A21" s="85" t="s">
        <v>0</v>
      </c>
      <c r="B21" s="93" t="s">
        <v>220</v>
      </c>
      <c r="C21" s="93" t="s">
        <v>342</v>
      </c>
      <c r="D21" s="93" t="s">
        <v>221</v>
      </c>
      <c r="E21" s="94">
        <v>60</v>
      </c>
      <c r="F21" s="61" t="s">
        <v>69</v>
      </c>
      <c r="G21" s="60" t="s">
        <v>71</v>
      </c>
      <c r="H21" s="68"/>
      <c r="I21" s="68"/>
      <c r="J21" s="67"/>
      <c r="K21" s="68"/>
      <c r="L21" s="99" t="str">
        <f t="shared" si="0"/>
        <v>0,00</v>
      </c>
      <c r="M21" s="103"/>
      <c r="N21" s="100">
        <f t="shared" si="1"/>
        <v>0</v>
      </c>
      <c r="O21" s="77"/>
    </row>
    <row r="22" spans="1:17" ht="51.75" customHeight="1">
      <c r="A22" s="85" t="s">
        <v>32</v>
      </c>
      <c r="B22" s="93" t="s">
        <v>222</v>
      </c>
      <c r="C22" s="93" t="s">
        <v>158</v>
      </c>
      <c r="D22" s="93" t="s">
        <v>106</v>
      </c>
      <c r="E22" s="94">
        <v>8100</v>
      </c>
      <c r="F22" s="61" t="s">
        <v>69</v>
      </c>
      <c r="G22" s="60" t="s">
        <v>71</v>
      </c>
      <c r="H22" s="68"/>
      <c r="I22" s="68"/>
      <c r="J22" s="67"/>
      <c r="K22" s="68"/>
      <c r="L22" s="99" t="str">
        <f t="shared" si="0"/>
        <v>0,00</v>
      </c>
      <c r="M22" s="103"/>
      <c r="N22" s="100">
        <f t="shared" si="1"/>
        <v>0</v>
      </c>
      <c r="Q22" s="1"/>
    </row>
    <row r="23" spans="1:17" ht="43.5" customHeight="1">
      <c r="A23" s="85" t="s">
        <v>33</v>
      </c>
      <c r="B23" s="93" t="s">
        <v>223</v>
      </c>
      <c r="C23" s="93" t="s">
        <v>143</v>
      </c>
      <c r="D23" s="93" t="s">
        <v>106</v>
      </c>
      <c r="E23" s="94">
        <v>9720</v>
      </c>
      <c r="F23" s="61" t="s">
        <v>69</v>
      </c>
      <c r="G23" s="60" t="s">
        <v>71</v>
      </c>
      <c r="H23" s="68"/>
      <c r="I23" s="68"/>
      <c r="J23" s="67"/>
      <c r="K23" s="68"/>
      <c r="L23" s="99" t="str">
        <f>IF(K23=0,"0,00",IF(K23&gt;0,ROUND(F23/K23,2)))</f>
        <v>0,00</v>
      </c>
      <c r="M23" s="103"/>
      <c r="N23" s="100">
        <f t="shared" si="1"/>
        <v>0</v>
      </c>
      <c r="Q23" s="1"/>
    </row>
    <row r="24" spans="1:17" ht="38.25">
      <c r="A24" s="85" t="s">
        <v>109</v>
      </c>
      <c r="B24" s="93" t="s">
        <v>224</v>
      </c>
      <c r="C24" s="93" t="s">
        <v>158</v>
      </c>
      <c r="D24" s="93" t="s">
        <v>106</v>
      </c>
      <c r="E24" s="94">
        <v>3500</v>
      </c>
      <c r="F24" s="61" t="s">
        <v>69</v>
      </c>
      <c r="G24" s="60" t="s">
        <v>71</v>
      </c>
      <c r="H24" s="68"/>
      <c r="I24" s="68"/>
      <c r="J24" s="67"/>
      <c r="K24" s="68"/>
      <c r="L24" s="99" t="str">
        <f t="shared" si="0"/>
        <v>0,00</v>
      </c>
      <c r="M24" s="103"/>
      <c r="N24" s="100">
        <f t="shared" si="1"/>
        <v>0</v>
      </c>
      <c r="Q24" s="1"/>
    </row>
    <row r="25" spans="1:17" ht="38.25">
      <c r="A25" s="85" t="s">
        <v>110</v>
      </c>
      <c r="B25" s="93" t="s">
        <v>225</v>
      </c>
      <c r="C25" s="93" t="s">
        <v>226</v>
      </c>
      <c r="D25" s="93" t="s">
        <v>227</v>
      </c>
      <c r="E25" s="94">
        <v>300</v>
      </c>
      <c r="F25" s="61" t="s">
        <v>69</v>
      </c>
      <c r="G25" s="60" t="s">
        <v>71</v>
      </c>
      <c r="H25" s="68"/>
      <c r="I25" s="68"/>
      <c r="J25" s="67"/>
      <c r="K25" s="68"/>
      <c r="L25" s="99" t="str">
        <f t="shared" si="0"/>
        <v>0,00</v>
      </c>
      <c r="M25" s="103"/>
      <c r="N25" s="100">
        <f t="shared" si="1"/>
        <v>0</v>
      </c>
      <c r="Q25" s="1"/>
    </row>
    <row r="26" spans="1:17" ht="38.25">
      <c r="A26" s="85" t="s">
        <v>111</v>
      </c>
      <c r="B26" s="93" t="s">
        <v>228</v>
      </c>
      <c r="C26" s="93" t="s">
        <v>229</v>
      </c>
      <c r="D26" s="93" t="s">
        <v>344</v>
      </c>
      <c r="E26" s="94">
        <v>50</v>
      </c>
      <c r="F26" s="61" t="s">
        <v>69</v>
      </c>
      <c r="G26" s="60" t="s">
        <v>71</v>
      </c>
      <c r="H26" s="68"/>
      <c r="I26" s="68"/>
      <c r="J26" s="67"/>
      <c r="K26" s="68"/>
      <c r="L26" s="99" t="str">
        <f t="shared" si="0"/>
        <v>0,00</v>
      </c>
      <c r="M26" s="103"/>
      <c r="N26" s="100">
        <f t="shared" si="1"/>
        <v>0</v>
      </c>
      <c r="Q26" s="1"/>
    </row>
    <row r="27" spans="1:17" ht="38.25">
      <c r="A27" s="85" t="s">
        <v>112</v>
      </c>
      <c r="B27" s="93" t="s">
        <v>230</v>
      </c>
      <c r="C27" s="93" t="s">
        <v>90</v>
      </c>
      <c r="D27" s="93" t="s">
        <v>106</v>
      </c>
      <c r="E27" s="94">
        <v>5760</v>
      </c>
      <c r="F27" s="61" t="s">
        <v>69</v>
      </c>
      <c r="G27" s="60" t="s">
        <v>71</v>
      </c>
      <c r="H27" s="68"/>
      <c r="I27" s="68"/>
      <c r="J27" s="67"/>
      <c r="K27" s="68"/>
      <c r="L27" s="99" t="str">
        <f t="shared" si="0"/>
        <v>0,00</v>
      </c>
      <c r="M27" s="103"/>
      <c r="N27" s="100">
        <f t="shared" si="1"/>
        <v>0</v>
      </c>
      <c r="Q27" s="1"/>
    </row>
    <row r="28" spans="1:17" ht="38.25">
      <c r="A28" s="85" t="s">
        <v>113</v>
      </c>
      <c r="B28" s="93" t="s">
        <v>231</v>
      </c>
      <c r="C28" s="93" t="s">
        <v>88</v>
      </c>
      <c r="D28" s="93" t="s">
        <v>343</v>
      </c>
      <c r="E28" s="94">
        <v>50</v>
      </c>
      <c r="F28" s="61" t="s">
        <v>69</v>
      </c>
      <c r="G28" s="60" t="s">
        <v>71</v>
      </c>
      <c r="H28" s="68"/>
      <c r="I28" s="68"/>
      <c r="J28" s="67"/>
      <c r="K28" s="68"/>
      <c r="L28" s="99" t="str">
        <f t="shared" si="0"/>
        <v>0,00</v>
      </c>
      <c r="M28" s="103"/>
      <c r="N28" s="100">
        <f t="shared" si="1"/>
        <v>0</v>
      </c>
      <c r="Q28" s="1"/>
    </row>
    <row r="29" spans="1:17" ht="38.25">
      <c r="A29" s="85" t="s">
        <v>114</v>
      </c>
      <c r="B29" s="93" t="s">
        <v>232</v>
      </c>
      <c r="C29" s="93" t="s">
        <v>233</v>
      </c>
      <c r="D29" s="93" t="s">
        <v>234</v>
      </c>
      <c r="E29" s="94">
        <v>600</v>
      </c>
      <c r="F29" s="61" t="s">
        <v>69</v>
      </c>
      <c r="G29" s="60" t="s">
        <v>71</v>
      </c>
      <c r="H29" s="68"/>
      <c r="I29" s="68"/>
      <c r="J29" s="67"/>
      <c r="K29" s="68"/>
      <c r="L29" s="99" t="str">
        <f t="shared" si="0"/>
        <v>0,00</v>
      </c>
      <c r="M29" s="103"/>
      <c r="N29" s="100">
        <f t="shared" si="1"/>
        <v>0</v>
      </c>
      <c r="Q29" s="1"/>
    </row>
    <row r="30" spans="1:17" ht="38.25">
      <c r="A30" s="85" t="s">
        <v>115</v>
      </c>
      <c r="B30" s="93" t="s">
        <v>235</v>
      </c>
      <c r="C30" s="93" t="s">
        <v>122</v>
      </c>
      <c r="D30" s="93" t="s">
        <v>106</v>
      </c>
      <c r="E30" s="94">
        <v>660</v>
      </c>
      <c r="F30" s="61" t="s">
        <v>69</v>
      </c>
      <c r="G30" s="60" t="s">
        <v>71</v>
      </c>
      <c r="H30" s="68"/>
      <c r="I30" s="68"/>
      <c r="J30" s="67"/>
      <c r="K30" s="68"/>
      <c r="L30" s="99" t="str">
        <f t="shared" si="0"/>
        <v>0,00</v>
      </c>
      <c r="M30" s="103"/>
      <c r="N30" s="100">
        <f t="shared" si="1"/>
        <v>0</v>
      </c>
      <c r="Q30" s="1"/>
    </row>
    <row r="31" spans="1:17" ht="38.25">
      <c r="A31" s="85" t="s">
        <v>116</v>
      </c>
      <c r="B31" s="93" t="s">
        <v>236</v>
      </c>
      <c r="C31" s="93" t="s">
        <v>237</v>
      </c>
      <c r="D31" s="93" t="s">
        <v>345</v>
      </c>
      <c r="E31" s="94">
        <v>100</v>
      </c>
      <c r="F31" s="61" t="s">
        <v>69</v>
      </c>
      <c r="G31" s="60" t="s">
        <v>71</v>
      </c>
      <c r="H31" s="68"/>
      <c r="I31" s="68"/>
      <c r="J31" s="67"/>
      <c r="K31" s="68"/>
      <c r="L31" s="99" t="str">
        <f t="shared" si="0"/>
        <v>0,00</v>
      </c>
      <c r="M31" s="103"/>
      <c r="N31" s="100">
        <f t="shared" si="1"/>
        <v>0</v>
      </c>
      <c r="Q31" s="1"/>
    </row>
    <row r="32" spans="1:17" ht="51">
      <c r="A32" s="85" t="s">
        <v>117</v>
      </c>
      <c r="B32" s="93" t="s">
        <v>154</v>
      </c>
      <c r="C32" s="93" t="s">
        <v>238</v>
      </c>
      <c r="D32" s="93" t="s">
        <v>239</v>
      </c>
      <c r="E32" s="94">
        <v>450</v>
      </c>
      <c r="F32" s="61" t="s">
        <v>69</v>
      </c>
      <c r="G32" s="60" t="s">
        <v>71</v>
      </c>
      <c r="H32" s="68"/>
      <c r="I32" s="68"/>
      <c r="J32" s="67"/>
      <c r="K32" s="68"/>
      <c r="L32" s="99" t="str">
        <f t="shared" si="0"/>
        <v>0,00</v>
      </c>
      <c r="M32" s="103"/>
      <c r="N32" s="100">
        <f t="shared" si="1"/>
        <v>0</v>
      </c>
      <c r="Q32" s="1"/>
    </row>
    <row r="33" spans="1:17" ht="51.75" customHeight="1">
      <c r="A33" s="85" t="s">
        <v>118</v>
      </c>
      <c r="B33" s="93" t="s">
        <v>240</v>
      </c>
      <c r="C33" s="93" t="s">
        <v>241</v>
      </c>
      <c r="D33" s="93" t="s">
        <v>346</v>
      </c>
      <c r="E33" s="94">
        <v>100</v>
      </c>
      <c r="F33" s="61" t="s">
        <v>69</v>
      </c>
      <c r="G33" s="60" t="s">
        <v>71</v>
      </c>
      <c r="H33" s="68"/>
      <c r="I33" s="68"/>
      <c r="J33" s="67"/>
      <c r="K33" s="68"/>
      <c r="L33" s="99" t="str">
        <f t="shared" si="0"/>
        <v>0,00</v>
      </c>
      <c r="M33" s="103"/>
      <c r="N33" s="100">
        <f t="shared" si="1"/>
        <v>0</v>
      </c>
      <c r="Q33" s="1"/>
    </row>
    <row r="34" spans="1:17" ht="57" customHeight="1">
      <c r="A34" s="85" t="s">
        <v>119</v>
      </c>
      <c r="B34" s="93" t="s">
        <v>242</v>
      </c>
      <c r="C34" s="93" t="s">
        <v>243</v>
      </c>
      <c r="D34" s="93" t="s">
        <v>244</v>
      </c>
      <c r="E34" s="119">
        <v>3</v>
      </c>
      <c r="F34" s="61" t="s">
        <v>69</v>
      </c>
      <c r="G34" s="60" t="s">
        <v>71</v>
      </c>
      <c r="H34" s="68"/>
      <c r="I34" s="68"/>
      <c r="J34" s="67"/>
      <c r="K34" s="68"/>
      <c r="L34" s="99" t="str">
        <f t="shared" si="0"/>
        <v>0,00</v>
      </c>
      <c r="M34" s="103"/>
      <c r="N34" s="100">
        <f t="shared" si="1"/>
        <v>0</v>
      </c>
      <c r="Q34" s="1"/>
    </row>
    <row r="35" spans="1:17" ht="38.25">
      <c r="A35" s="85" t="s">
        <v>120</v>
      </c>
      <c r="B35" s="93" t="s">
        <v>245</v>
      </c>
      <c r="C35" s="93" t="s">
        <v>246</v>
      </c>
      <c r="D35" s="93" t="s">
        <v>247</v>
      </c>
      <c r="E35" s="119">
        <v>7500</v>
      </c>
      <c r="F35" s="61" t="s">
        <v>69</v>
      </c>
      <c r="G35" s="60" t="s">
        <v>71</v>
      </c>
      <c r="H35" s="68"/>
      <c r="I35" s="68"/>
      <c r="J35" s="67"/>
      <c r="K35" s="68"/>
      <c r="L35" s="99" t="str">
        <f t="shared" si="0"/>
        <v>0,00</v>
      </c>
      <c r="M35" s="103"/>
      <c r="N35" s="100">
        <f t="shared" si="1"/>
        <v>0</v>
      </c>
      <c r="Q35" s="1"/>
    </row>
    <row r="36" spans="1:17" ht="84.75" customHeight="1">
      <c r="A36" s="85" t="s">
        <v>184</v>
      </c>
      <c r="B36" s="93" t="s">
        <v>248</v>
      </c>
      <c r="C36" s="93" t="s">
        <v>249</v>
      </c>
      <c r="D36" s="93" t="s">
        <v>250</v>
      </c>
      <c r="E36" s="119">
        <v>30</v>
      </c>
      <c r="F36" s="42" t="s">
        <v>338</v>
      </c>
      <c r="G36" s="60" t="s">
        <v>71</v>
      </c>
      <c r="H36" s="68"/>
      <c r="I36" s="68"/>
      <c r="J36" s="67"/>
      <c r="K36" s="68"/>
      <c r="L36" s="99" t="str">
        <f t="shared" si="0"/>
        <v>0,00</v>
      </c>
      <c r="M36" s="103"/>
      <c r="N36" s="100">
        <f t="shared" si="1"/>
        <v>0</v>
      </c>
      <c r="Q36" s="1"/>
    </row>
    <row r="37" spans="1:17" ht="38.25">
      <c r="A37" s="85" t="s">
        <v>185</v>
      </c>
      <c r="B37" s="93" t="s">
        <v>251</v>
      </c>
      <c r="C37" s="93" t="s">
        <v>252</v>
      </c>
      <c r="D37" s="93" t="s">
        <v>347</v>
      </c>
      <c r="E37" s="119">
        <v>40</v>
      </c>
      <c r="F37" s="42" t="s">
        <v>69</v>
      </c>
      <c r="G37" s="60" t="s">
        <v>71</v>
      </c>
      <c r="H37" s="68"/>
      <c r="I37" s="68"/>
      <c r="J37" s="67"/>
      <c r="K37" s="68"/>
      <c r="L37" s="99" t="str">
        <f t="shared" si="0"/>
        <v>0,00</v>
      </c>
      <c r="M37" s="103"/>
      <c r="N37" s="100">
        <f t="shared" si="1"/>
        <v>0</v>
      </c>
      <c r="Q37" s="1"/>
    </row>
    <row r="38" spans="1:17" ht="38.25">
      <c r="A38" s="85" t="s">
        <v>186</v>
      </c>
      <c r="B38" s="93" t="s">
        <v>348</v>
      </c>
      <c r="C38" s="93" t="s">
        <v>253</v>
      </c>
      <c r="D38" s="93" t="s">
        <v>254</v>
      </c>
      <c r="E38" s="119">
        <v>50</v>
      </c>
      <c r="F38" s="42" t="s">
        <v>69</v>
      </c>
      <c r="G38" s="60" t="s">
        <v>71</v>
      </c>
      <c r="H38" s="68"/>
      <c r="I38" s="68"/>
      <c r="J38" s="67"/>
      <c r="K38" s="68"/>
      <c r="L38" s="99" t="str">
        <f t="shared" si="0"/>
        <v>0,00</v>
      </c>
      <c r="M38" s="103"/>
      <c r="N38" s="100">
        <f t="shared" si="1"/>
        <v>0</v>
      </c>
      <c r="Q38" s="1"/>
    </row>
    <row r="39" spans="1:17" ht="99" customHeight="1">
      <c r="A39" s="85" t="s">
        <v>187</v>
      </c>
      <c r="B39" s="93" t="s">
        <v>255</v>
      </c>
      <c r="C39" s="93" t="s">
        <v>256</v>
      </c>
      <c r="D39" s="93" t="s">
        <v>257</v>
      </c>
      <c r="E39" s="119">
        <v>150</v>
      </c>
      <c r="F39" s="42" t="s">
        <v>70</v>
      </c>
      <c r="G39" s="60" t="s">
        <v>71</v>
      </c>
      <c r="H39" s="68"/>
      <c r="I39" s="68"/>
      <c r="J39" s="67"/>
      <c r="K39" s="68"/>
      <c r="L39" s="99" t="str">
        <f t="shared" si="0"/>
        <v>0,00</v>
      </c>
      <c r="M39" s="103"/>
      <c r="N39" s="100">
        <f t="shared" si="1"/>
        <v>0</v>
      </c>
      <c r="Q39" s="1"/>
    </row>
    <row r="40" spans="1:17" ht="129.75" customHeight="1">
      <c r="A40" s="85" t="s">
        <v>188</v>
      </c>
      <c r="B40" s="93" t="s">
        <v>258</v>
      </c>
      <c r="C40" s="93" t="s">
        <v>259</v>
      </c>
      <c r="D40" s="93" t="s">
        <v>260</v>
      </c>
      <c r="E40" s="119">
        <v>250</v>
      </c>
      <c r="F40" s="42" t="s">
        <v>70</v>
      </c>
      <c r="G40" s="60" t="s">
        <v>71</v>
      </c>
      <c r="H40" s="68"/>
      <c r="I40" s="68"/>
      <c r="J40" s="67"/>
      <c r="K40" s="68"/>
      <c r="L40" s="99" t="str">
        <f t="shared" si="0"/>
        <v>0,00</v>
      </c>
      <c r="M40" s="103"/>
      <c r="N40" s="100">
        <f t="shared" si="1"/>
        <v>0</v>
      </c>
      <c r="Q40" s="1"/>
    </row>
    <row r="41" spans="1:17" ht="116.25" customHeight="1">
      <c r="A41" s="85" t="s">
        <v>189</v>
      </c>
      <c r="B41" s="93" t="s">
        <v>261</v>
      </c>
      <c r="C41" s="93" t="s">
        <v>368</v>
      </c>
      <c r="D41" s="93" t="s">
        <v>262</v>
      </c>
      <c r="E41" s="119">
        <v>150</v>
      </c>
      <c r="F41" s="61" t="s">
        <v>69</v>
      </c>
      <c r="G41" s="60" t="s">
        <v>71</v>
      </c>
      <c r="H41" s="68"/>
      <c r="I41" s="68"/>
      <c r="J41" s="67"/>
      <c r="K41" s="68"/>
      <c r="L41" s="99" t="str">
        <f t="shared" si="0"/>
        <v>0,00</v>
      </c>
      <c r="M41" s="103"/>
      <c r="N41" s="100">
        <f t="shared" si="1"/>
        <v>0</v>
      </c>
      <c r="Q41" s="1"/>
    </row>
    <row r="42" spans="1:17" ht="118.5" customHeight="1">
      <c r="A42" s="85" t="s">
        <v>190</v>
      </c>
      <c r="B42" s="34" t="s">
        <v>263</v>
      </c>
      <c r="C42" s="31" t="s">
        <v>264</v>
      </c>
      <c r="D42" s="92" t="s">
        <v>265</v>
      </c>
      <c r="E42" s="41">
        <v>200</v>
      </c>
      <c r="F42" s="61" t="s">
        <v>69</v>
      </c>
      <c r="G42" s="108" t="s">
        <v>71</v>
      </c>
      <c r="H42" s="128"/>
      <c r="I42" s="128"/>
      <c r="J42" s="129"/>
      <c r="K42" s="130"/>
      <c r="L42" s="99">
        <v>0</v>
      </c>
      <c r="M42" s="131"/>
      <c r="N42" s="100">
        <f t="shared" si="1"/>
        <v>0</v>
      </c>
      <c r="Q42" s="1"/>
    </row>
    <row r="43" spans="1:17" ht="28.5" customHeight="1">
      <c r="A43" s="167" t="s">
        <v>359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Q43" s="1"/>
    </row>
    <row r="44" spans="1:17" ht="27" customHeight="1">
      <c r="A44" s="167" t="s">
        <v>266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Q44" s="1"/>
    </row>
    <row r="45" spans="1:17" ht="15">
      <c r="A45" s="165" t="s">
        <v>66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Q45" s="1"/>
    </row>
    <row r="46" spans="1:17" ht="15">
      <c r="A46" s="117"/>
      <c r="B46" s="117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17"/>
      <c r="N46" s="77"/>
      <c r="Q46" s="1"/>
    </row>
    <row r="47" spans="2:17" ht="15">
      <c r="B47" s="156"/>
      <c r="C47" s="162"/>
      <c r="D47" s="162"/>
      <c r="E47" s="162"/>
      <c r="F47" s="162"/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</sheetData>
  <sheetProtection/>
  <mergeCells count="6">
    <mergeCell ref="B47:F47"/>
    <mergeCell ref="H5:I5"/>
    <mergeCell ref="A43:N43"/>
    <mergeCell ref="A44:N44"/>
    <mergeCell ref="A45:N45"/>
    <mergeCell ref="C46:L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1:T39"/>
  <sheetViews>
    <sheetView showGridLines="0" view="pageBreakPreview" zoomScale="90" zoomScaleNormal="80" zoomScaleSheetLayoutView="90" zoomScalePageLayoutView="80" workbookViewId="0" topLeftCell="A1">
      <selection activeCell="A10" sqref="A10:F10"/>
    </sheetView>
  </sheetViews>
  <sheetFormatPr defaultColWidth="9.00390625" defaultRowHeight="12.75"/>
  <cols>
    <col min="1" max="1" width="5.125" style="1" customWidth="1"/>
    <col min="2" max="2" width="30.375" style="1" customWidth="1"/>
    <col min="3" max="3" width="15.25390625" style="1" customWidth="1"/>
    <col min="4" max="4" width="23.125" style="1" customWidth="1"/>
    <col min="5" max="5" width="14.625" style="21" customWidth="1"/>
    <col min="6" max="6" width="10.25390625" style="1" customWidth="1"/>
    <col min="7" max="7" width="20.375" style="1" customWidth="1"/>
    <col min="8" max="14" width="14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DFP.271.148.2023.KK</v>
      </c>
      <c r="N1" s="32" t="s">
        <v>44</v>
      </c>
      <c r="S1" s="2"/>
      <c r="T1" s="2"/>
    </row>
    <row r="2" ht="15">
      <c r="N2" s="32" t="s">
        <v>47</v>
      </c>
    </row>
    <row r="3" spans="2:17" ht="15">
      <c r="B3" s="4" t="s">
        <v>14</v>
      </c>
      <c r="C3" s="5">
        <v>7</v>
      </c>
      <c r="D3" s="6"/>
      <c r="E3" s="17"/>
      <c r="F3" s="9"/>
      <c r="G3" s="8" t="s">
        <v>18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7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7"/>
      <c r="F5" s="9"/>
      <c r="G5" s="57" t="s">
        <v>51</v>
      </c>
      <c r="H5" s="164">
        <f>SUM(N10:N10)</f>
        <v>0</v>
      </c>
      <c r="I5" s="164"/>
      <c r="Q5" s="1"/>
    </row>
    <row r="6" spans="1:17" ht="15">
      <c r="A6" s="4"/>
      <c r="C6" s="9"/>
      <c r="D6" s="9"/>
      <c r="E6" s="17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54.75" customHeight="1">
      <c r="A9" s="47" t="s">
        <v>29</v>
      </c>
      <c r="B9" s="47" t="s">
        <v>15</v>
      </c>
      <c r="C9" s="47" t="s">
        <v>16</v>
      </c>
      <c r="D9" s="47" t="s">
        <v>68</v>
      </c>
      <c r="E9" s="48" t="s">
        <v>48</v>
      </c>
      <c r="F9" s="49"/>
      <c r="G9" s="59" t="s">
        <v>71</v>
      </c>
      <c r="H9" s="47" t="s">
        <v>45</v>
      </c>
      <c r="I9" s="47" t="s">
        <v>15</v>
      </c>
      <c r="J9" s="47" t="s">
        <v>76</v>
      </c>
      <c r="K9" s="47" t="s">
        <v>23</v>
      </c>
      <c r="L9" s="47" t="s">
        <v>24</v>
      </c>
      <c r="M9" s="47" t="s">
        <v>64</v>
      </c>
      <c r="N9" s="47" t="s">
        <v>65</v>
      </c>
    </row>
    <row r="10" spans="1:14" ht="120">
      <c r="A10" s="19" t="s">
        <v>2</v>
      </c>
      <c r="B10" s="92" t="s">
        <v>267</v>
      </c>
      <c r="C10" s="92" t="s">
        <v>268</v>
      </c>
      <c r="D10" s="92" t="s">
        <v>269</v>
      </c>
      <c r="E10" s="132">
        <v>90</v>
      </c>
      <c r="F10" s="42" t="s">
        <v>69</v>
      </c>
      <c r="G10" s="108" t="s">
        <v>71</v>
      </c>
      <c r="H10" s="35"/>
      <c r="I10" s="35"/>
      <c r="J10" s="14"/>
      <c r="K10" s="13"/>
      <c r="L10" s="99" t="str">
        <f>IF(K10=0,"0,00",IF(K10&gt;0,ROUND(F10/K10,2)))</f>
        <v>0,00</v>
      </c>
      <c r="M10" s="102"/>
      <c r="N10" s="105">
        <f>ROUND(L10*ROUND(M10,2),2)</f>
        <v>0</v>
      </c>
    </row>
    <row r="11" spans="1:14" ht="15">
      <c r="A11" s="165" t="s">
        <v>66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</row>
    <row r="12" spans="2:6" ht="5.25" customHeight="1">
      <c r="B12" s="170"/>
      <c r="C12" s="170"/>
      <c r="D12" s="170"/>
      <c r="E12" s="170"/>
      <c r="F12" s="170"/>
    </row>
    <row r="13" spans="2:17" ht="20.25" customHeight="1">
      <c r="B13" s="156"/>
      <c r="C13" s="162"/>
      <c r="D13" s="162"/>
      <c r="E13" s="162"/>
      <c r="F13" s="162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</sheetData>
  <sheetProtection/>
  <mergeCells count="4">
    <mergeCell ref="H5:I5"/>
    <mergeCell ref="A11:N11"/>
    <mergeCell ref="B12:F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2023-10-18T08:45:27Z</cp:lastPrinted>
  <dcterms:created xsi:type="dcterms:W3CDTF">2003-05-16T10:10:29Z</dcterms:created>
  <dcterms:modified xsi:type="dcterms:W3CDTF">2023-11-16T10:32:17Z</dcterms:modified>
  <cp:category/>
  <cp:version/>
  <cp:contentType/>
  <cp:contentStatus/>
</cp:coreProperties>
</file>