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nawlatyna\Documents\D\Pulpit_stary\przetargi\2024\Przetarg na dostawę sprżetu medycznego jedn użytku\Przetarg IV 261.65.D.2024\"/>
    </mc:Choice>
  </mc:AlternateContent>
  <bookViews>
    <workbookView xWindow="0" yWindow="0" windowWidth="20496" windowHeight="7152" firstSheet="2" activeTab="2"/>
  </bookViews>
  <sheets>
    <sheet name="1. igły strzykawki, wenflony" sheetId="1" r:id="rId1"/>
    <sheet name="2. rękawice jednorazowe" sheetId="4" r:id="rId2"/>
    <sheet name="Formularz cenowy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6" l="1"/>
  <c r="H126" i="6" s="1"/>
  <c r="G125" i="6"/>
  <c r="I125" i="6" s="1"/>
  <c r="I126" i="6" s="1"/>
  <c r="I22" i="4" l="1"/>
  <c r="H22" i="4"/>
  <c r="I73" i="1"/>
  <c r="H73" i="1"/>
  <c r="H69" i="1"/>
  <c r="H70" i="1" s="1"/>
  <c r="G69" i="1"/>
  <c r="I69" i="1" s="1"/>
  <c r="I70" i="1" s="1"/>
  <c r="H120" i="6"/>
  <c r="G120" i="6"/>
  <c r="I120" i="6" s="1"/>
  <c r="H119" i="6"/>
  <c r="G119" i="6"/>
  <c r="I119" i="6" s="1"/>
  <c r="H118" i="6"/>
  <c r="G118" i="6"/>
  <c r="I118" i="6" s="1"/>
  <c r="H112" i="6"/>
  <c r="H113" i="6" s="1"/>
  <c r="G112" i="6"/>
  <c r="I112" i="6" s="1"/>
  <c r="I113" i="6" s="1"/>
  <c r="H107" i="6"/>
  <c r="G107" i="6"/>
  <c r="I107" i="6" s="1"/>
  <c r="H106" i="6"/>
  <c r="G106" i="6"/>
  <c r="I106" i="6" s="1"/>
  <c r="H101" i="6"/>
  <c r="H102" i="6" s="1"/>
  <c r="G101" i="6"/>
  <c r="I101" i="6" s="1"/>
  <c r="I102" i="6" s="1"/>
  <c r="H96" i="6"/>
  <c r="H97" i="6" s="1"/>
  <c r="G96" i="6"/>
  <c r="I96" i="6" s="1"/>
  <c r="I97" i="6" s="1"/>
  <c r="H91" i="6"/>
  <c r="H92" i="6" s="1"/>
  <c r="G91" i="6"/>
  <c r="I91" i="6" s="1"/>
  <c r="I92" i="6" s="1"/>
  <c r="H86" i="6"/>
  <c r="G86" i="6"/>
  <c r="I86" i="6" s="1"/>
  <c r="H85" i="6"/>
  <c r="G85" i="6"/>
  <c r="I85" i="6" s="1"/>
  <c r="H84" i="6"/>
  <c r="G84" i="6"/>
  <c r="I84" i="6" s="1"/>
  <c r="H75" i="6"/>
  <c r="G75" i="6"/>
  <c r="I75" i="6" s="1"/>
  <c r="H74" i="6"/>
  <c r="G74" i="6"/>
  <c r="I74" i="6" s="1"/>
  <c r="H73" i="6"/>
  <c r="G73" i="6"/>
  <c r="I73" i="6" s="1"/>
  <c r="H68" i="6"/>
  <c r="H69" i="6" s="1"/>
  <c r="G68" i="6"/>
  <c r="H60" i="6"/>
  <c r="G60" i="6"/>
  <c r="I60" i="6" s="1"/>
  <c r="H59" i="6"/>
  <c r="G59" i="6"/>
  <c r="I59" i="6" s="1"/>
  <c r="H58" i="6"/>
  <c r="G58" i="6"/>
  <c r="I58" i="6" s="1"/>
  <c r="H57" i="6"/>
  <c r="G57" i="6"/>
  <c r="I57" i="6" s="1"/>
  <c r="H56" i="6"/>
  <c r="G56" i="6"/>
  <c r="I56" i="6" s="1"/>
  <c r="H55" i="6"/>
  <c r="G55" i="6"/>
  <c r="I55" i="6" s="1"/>
  <c r="H50" i="6"/>
  <c r="G50" i="6"/>
  <c r="I50" i="6" s="1"/>
  <c r="H49" i="6"/>
  <c r="G49" i="6"/>
  <c r="I49" i="6" s="1"/>
  <c r="H48" i="6"/>
  <c r="G48" i="6"/>
  <c r="I48" i="6" s="1"/>
  <c r="H47" i="6"/>
  <c r="G47" i="6"/>
  <c r="I47" i="6" s="1"/>
  <c r="H46" i="6"/>
  <c r="G46" i="6"/>
  <c r="I46" i="6" s="1"/>
  <c r="H42" i="6"/>
  <c r="G42" i="6"/>
  <c r="I42" i="6" s="1"/>
  <c r="H41" i="6"/>
  <c r="G41" i="6"/>
  <c r="I41" i="6" s="1"/>
  <c r="H37" i="6"/>
  <c r="H38" i="6" s="1"/>
  <c r="G37" i="6"/>
  <c r="I37" i="6" s="1"/>
  <c r="I38" i="6" s="1"/>
  <c r="H30" i="6"/>
  <c r="H31" i="6" s="1"/>
  <c r="G30" i="6"/>
  <c r="I30" i="6" s="1"/>
  <c r="I31" i="6" s="1"/>
  <c r="H25" i="6"/>
  <c r="G25" i="6"/>
  <c r="I25" i="6" s="1"/>
  <c r="H24" i="6"/>
  <c r="G24" i="6"/>
  <c r="I24" i="6" s="1"/>
  <c r="H23" i="6"/>
  <c r="G23" i="6"/>
  <c r="I23" i="6" s="1"/>
  <c r="H18" i="6"/>
  <c r="G18" i="6"/>
  <c r="I18" i="6" s="1"/>
  <c r="H17" i="6"/>
  <c r="G17" i="6"/>
  <c r="I17" i="6" s="1"/>
  <c r="H16" i="6"/>
  <c r="G16" i="6"/>
  <c r="I16" i="6" s="1"/>
  <c r="H15" i="6"/>
  <c r="G15" i="6"/>
  <c r="I15" i="6" s="1"/>
  <c r="H14" i="6"/>
  <c r="G14" i="6"/>
  <c r="I14" i="6" s="1"/>
  <c r="H9" i="6"/>
  <c r="H10" i="6" s="1"/>
  <c r="G9" i="6"/>
  <c r="I9" i="6" s="1"/>
  <c r="I10" i="6" s="1"/>
  <c r="H4" i="6"/>
  <c r="G4" i="6"/>
  <c r="I4" i="6" s="1"/>
  <c r="H3" i="6"/>
  <c r="G3" i="6"/>
  <c r="I3" i="6" s="1"/>
  <c r="H19" i="4"/>
  <c r="G19" i="4"/>
  <c r="I19" i="4" s="1"/>
  <c r="H18" i="4"/>
  <c r="G18" i="4"/>
  <c r="I18" i="4" s="1"/>
  <c r="H17" i="4"/>
  <c r="H20" i="4" s="1"/>
  <c r="G17" i="4"/>
  <c r="I17" i="4" s="1"/>
  <c r="I20" i="4" s="1"/>
  <c r="H11" i="4"/>
  <c r="G11" i="4"/>
  <c r="I11" i="4" s="1"/>
  <c r="H10" i="4"/>
  <c r="G10" i="4"/>
  <c r="I10" i="4" s="1"/>
  <c r="H9" i="4"/>
  <c r="G9" i="4"/>
  <c r="I9" i="4" s="1"/>
  <c r="H8" i="4"/>
  <c r="G8" i="4"/>
  <c r="I8" i="4" s="1"/>
  <c r="H7" i="4"/>
  <c r="G7" i="4"/>
  <c r="I7" i="4" s="1"/>
  <c r="H6" i="4"/>
  <c r="G6" i="4"/>
  <c r="I6" i="4" s="1"/>
  <c r="H5" i="4"/>
  <c r="G5" i="4"/>
  <c r="I5" i="4" s="1"/>
  <c r="H4" i="4"/>
  <c r="G4" i="4"/>
  <c r="I4" i="4" s="1"/>
  <c r="H3" i="4"/>
  <c r="H12" i="4" s="1"/>
  <c r="G3" i="4"/>
  <c r="I3" i="4" s="1"/>
  <c r="I12" i="4" s="1"/>
  <c r="H64" i="1"/>
  <c r="H65" i="1" s="1"/>
  <c r="G64" i="1"/>
  <c r="I64" i="1" s="1"/>
  <c r="I65" i="1" s="1"/>
  <c r="H59" i="1"/>
  <c r="G59" i="1"/>
  <c r="I59" i="1" s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I60" i="1" s="1"/>
  <c r="H21" i="1"/>
  <c r="H22" i="1"/>
  <c r="G21" i="1"/>
  <c r="I21" i="1" s="1"/>
  <c r="G22" i="1"/>
  <c r="I22" i="1" s="1"/>
  <c r="H27" i="1"/>
  <c r="H28" i="1"/>
  <c r="H29" i="1"/>
  <c r="H30" i="1"/>
  <c r="H31" i="1"/>
  <c r="H32" i="1"/>
  <c r="H33" i="1"/>
  <c r="H34" i="1"/>
  <c r="H35" i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H41" i="1"/>
  <c r="H42" i="1"/>
  <c r="H43" i="1"/>
  <c r="H44" i="1"/>
  <c r="H45" i="1"/>
  <c r="H46" i="1"/>
  <c r="H47" i="1"/>
  <c r="H40" i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0" i="1"/>
  <c r="I40" i="1" s="1"/>
  <c r="H26" i="1"/>
  <c r="G26" i="1"/>
  <c r="I26" i="1" s="1"/>
  <c r="G3" i="1"/>
  <c r="I3" i="1" s="1"/>
  <c r="H3" i="1"/>
  <c r="G4" i="1"/>
  <c r="I4" i="1" s="1"/>
  <c r="H4" i="1"/>
  <c r="G5" i="1"/>
  <c r="I5" i="1" s="1"/>
  <c r="H5" i="1"/>
  <c r="G6" i="1"/>
  <c r="I6" i="1" s="1"/>
  <c r="H6" i="1"/>
  <c r="G11" i="1"/>
  <c r="I11" i="1" s="1"/>
  <c r="H11" i="1"/>
  <c r="G12" i="1"/>
  <c r="I12" i="1" s="1"/>
  <c r="H12" i="1"/>
  <c r="G13" i="1"/>
  <c r="I13" i="1" s="1"/>
  <c r="H13" i="1"/>
  <c r="G14" i="1"/>
  <c r="I14" i="1" s="1"/>
  <c r="H14" i="1"/>
  <c r="H15" i="1" s="1"/>
  <c r="G20" i="1"/>
  <c r="I20" i="1" s="1"/>
  <c r="H20" i="1"/>
  <c r="H43" i="6" l="1"/>
  <c r="H5" i="6"/>
  <c r="I5" i="6"/>
  <c r="I19" i="6"/>
  <c r="I26" i="6"/>
  <c r="I43" i="6"/>
  <c r="I61" i="6"/>
  <c r="H26" i="6"/>
  <c r="I76" i="6"/>
  <c r="I108" i="6"/>
  <c r="I121" i="6"/>
  <c r="H87" i="6"/>
  <c r="H108" i="6"/>
  <c r="H121" i="6"/>
  <c r="I87" i="6"/>
  <c r="H51" i="6"/>
  <c r="H76" i="6"/>
  <c r="I51" i="6"/>
  <c r="H19" i="6"/>
  <c r="H61" i="6"/>
  <c r="I68" i="6"/>
  <c r="I69" i="6" s="1"/>
  <c r="H48" i="1"/>
  <c r="H60" i="1"/>
  <c r="H7" i="1"/>
  <c r="I36" i="1"/>
  <c r="H36" i="1"/>
  <c r="I48" i="1"/>
  <c r="I15" i="1"/>
  <c r="H23" i="1"/>
  <c r="I23" i="1"/>
  <c r="I7" i="1"/>
  <c r="H131" i="6" l="1"/>
</calcChain>
</file>

<file path=xl/sharedStrings.xml><?xml version="1.0" encoding="utf-8"?>
<sst xmlns="http://schemas.openxmlformats.org/spreadsheetml/2006/main" count="592" uniqueCount="156">
  <si>
    <t>ZADANIE 1</t>
  </si>
  <si>
    <t>LP.</t>
  </si>
  <si>
    <t>Nazwa przedmiotu zamówienia</t>
  </si>
  <si>
    <t>Jednostka miary</t>
  </si>
  <si>
    <t xml:space="preserve">Ilość szacunkowa </t>
  </si>
  <si>
    <t>Cena netto za jednostkę miary</t>
  </si>
  <si>
    <t>VAT %</t>
  </si>
  <si>
    <t>Cena brutto za jednostkę miary</t>
  </si>
  <si>
    <t>Wartość netto (PLN)</t>
  </si>
  <si>
    <t>Wartość brutto (PLN)</t>
  </si>
  <si>
    <t>Nazwa producenta</t>
  </si>
  <si>
    <t>1.</t>
  </si>
  <si>
    <t>Strzykawki 2ml</t>
  </si>
  <si>
    <t>Op. a 100 szt.</t>
  </si>
  <si>
    <t>2.</t>
  </si>
  <si>
    <t>Strzykawki 5ml</t>
  </si>
  <si>
    <t>Strzykawki 10ml</t>
  </si>
  <si>
    <t>Strzykawki 20ml</t>
  </si>
  <si>
    <t>RAZEM</t>
  </si>
  <si>
    <t>ZADANIE 2</t>
  </si>
  <si>
    <t>Lp.</t>
  </si>
  <si>
    <t>Ilośc szacunkowa</t>
  </si>
  <si>
    <t>szt.</t>
  </si>
  <si>
    <t>Strzykawki "Janette"  100ml</t>
  </si>
  <si>
    <t>Strzykawki insulinówki  z igłą</t>
  </si>
  <si>
    <t>Strzykawki TBC z igłą</t>
  </si>
  <si>
    <t>ZADANIE  3</t>
  </si>
  <si>
    <t>Strzykawki do pomp infuzyjnych 50ml</t>
  </si>
  <si>
    <t>Strzykawka bursztynowa do pomp inf. 50-60ml</t>
  </si>
  <si>
    <t>ZADANIE  4</t>
  </si>
  <si>
    <t>Igły  0,45</t>
  </si>
  <si>
    <t>Igły  0,5</t>
  </si>
  <si>
    <t>Igły  0,6</t>
  </si>
  <si>
    <t>Igły  0,7</t>
  </si>
  <si>
    <t>Igły  0,8</t>
  </si>
  <si>
    <t>Igły  0,9</t>
  </si>
  <si>
    <t>Igły  1,1</t>
  </si>
  <si>
    <t>Igły  1,2</t>
  </si>
  <si>
    <t>Igły Pen do podawania insuliny</t>
  </si>
  <si>
    <t>ZADANIE  5</t>
  </si>
  <si>
    <t>par</t>
  </si>
  <si>
    <t>Rękawice sterylne ginekologiczne</t>
  </si>
  <si>
    <t>ZADANIE  7</t>
  </si>
  <si>
    <t>szt</t>
  </si>
  <si>
    <t>ZADANIE  8</t>
  </si>
  <si>
    <t>RAZEM:</t>
  </si>
  <si>
    <t>Katetery do embolektomii dł. 80-82 cm roz. od 2 do 8</t>
  </si>
  <si>
    <t>Zestaw do wkłucia zewnątrzoponowego z igłą Touhy roz. 18G</t>
  </si>
  <si>
    <t>Wkłucia do żył głównych 2-światłowe, roz. 16G/16G, dł. 15-16cm</t>
  </si>
  <si>
    <t xml:space="preserve">      szt</t>
  </si>
  <si>
    <t xml:space="preserve"> szt</t>
  </si>
  <si>
    <t>Rurki intubacyjne zbrojone z mankietem</t>
  </si>
  <si>
    <t>Rurki intubacyjne z mankietem uszczelniającym</t>
  </si>
  <si>
    <t>Rurki tracheotomijne z mankietem uszczel.</t>
  </si>
  <si>
    <t>Rurki intubacyjne bez mankietu uszcz.</t>
  </si>
  <si>
    <t>Rurki z możliwością odsysania z przestrzeni podgłośniowej nr od 6 do 9</t>
  </si>
  <si>
    <t xml:space="preserve">Folia operacyjna     60x45, </t>
  </si>
  <si>
    <t>Folia operacyjna     38x25</t>
  </si>
  <si>
    <t>Dren harmonijkowy typu Delbet do drenażu jamy otrzewnej</t>
  </si>
  <si>
    <t>Sonda Sengstakena od 14 do 21</t>
  </si>
  <si>
    <t>Elektroda do stymulacji serca F6, F7</t>
  </si>
  <si>
    <t>Introduktor do elektrody F6, F7</t>
  </si>
  <si>
    <t>Wkłucie dotętnicze 20G 45mm</t>
  </si>
  <si>
    <t>3.</t>
  </si>
  <si>
    <t>Medcomp - kateter silikonowy do dializy dwuświatłowy 13,5Fx24cm i 11,5Fx15cm</t>
  </si>
  <si>
    <t>4.</t>
  </si>
  <si>
    <t>Spaike (akcesoria do hemodializy)</t>
  </si>
  <si>
    <t>Strzykawka a'50ml (Terumo)</t>
  </si>
  <si>
    <t>Worek do filtratu o pojemności 10l (Filtrate BAG)</t>
  </si>
  <si>
    <t>Folia operacyjna 38x40-41</t>
  </si>
  <si>
    <t>Zamknięty system do oddsysania wydzieliny z rurki intubacyjnej (72 godziny)</t>
  </si>
  <si>
    <t xml:space="preserve">Łącznik martwa przestrzeń </t>
  </si>
  <si>
    <t>Igła do splotów barkowych D 22G 0,71x80 mm 15 stopni; D22G 0,71x50mm  15 stopni (Stimuplex)</t>
  </si>
  <si>
    <t xml:space="preserve">  op.10 szt.</t>
  </si>
  <si>
    <t>op.10 szt.</t>
  </si>
  <si>
    <t xml:space="preserve"> op.10 szt. </t>
  </si>
  <si>
    <t>opk.100 szt</t>
  </si>
  <si>
    <t>op.</t>
  </si>
  <si>
    <t xml:space="preserve">Igła do splotów barkowych D 25Gx 2 1/8 15 stopni </t>
  </si>
  <si>
    <t>Wkłucia do żył głównych 3-światłowe 16G/16G dł. 15-16cm</t>
  </si>
  <si>
    <t>Igła podpajęczynówkowa roz. 25G (0,53x88mm); 22G dł. Mm</t>
  </si>
  <si>
    <t>Dren do laparoskopii Z1420-39</t>
  </si>
  <si>
    <t>Dren do laparoskopii 0620050100</t>
  </si>
  <si>
    <t>Dren do laparoskopii 0620050250</t>
  </si>
  <si>
    <t>RAZEM :</t>
  </si>
  <si>
    <t>Dren grawitacyjny 0222-ATS01G</t>
  </si>
  <si>
    <t>Rękawice medyczne niejałowe bezpudrowe (nitrylowe)</t>
  </si>
  <si>
    <t>Rękawice chirurgiczne latek.sterylne bezpubrowe, 6,5-9  (kremowe)</t>
  </si>
  <si>
    <t>Rękawice latek bezpu.sterylne  6,5 (białe)</t>
  </si>
  <si>
    <t>Rękawice latek.bezpu.sterylne  7   (białe)</t>
  </si>
  <si>
    <t>Rękawice latek.bezpu.sterylne   7,5 (białe)</t>
  </si>
  <si>
    <t>Rękawice latek.bezpu.sterylne  8   (białe)</t>
  </si>
  <si>
    <t>Rękawice latek.bezpu.sterylne  8,5  (białe)</t>
  </si>
  <si>
    <t>Rękawice latek.bezpu.sterylne  9   (białe)</t>
  </si>
  <si>
    <t>Strzykawki 50ml Luer z końcówką do igły</t>
  </si>
  <si>
    <t>5.</t>
  </si>
  <si>
    <t>KitCiCa  HD 1000 F00008264</t>
  </si>
  <si>
    <t>op.10szt.</t>
  </si>
  <si>
    <t>Rękawice diagnostyczne do wykonywania procedur o podwyższonym ryzyku (nitrylowe)z przedłużonym mankietem</t>
  </si>
  <si>
    <t>Rękawice typu ambulance high risk</t>
  </si>
  <si>
    <t>6.</t>
  </si>
  <si>
    <t>7.</t>
  </si>
  <si>
    <t>8.</t>
  </si>
  <si>
    <t>Sonda elektrochirurgiczna 279-351-100</t>
  </si>
  <si>
    <t>Lancet do nakuwania ręcznego</t>
  </si>
  <si>
    <t>Op. a 200 szt.</t>
  </si>
  <si>
    <t>Dreny artroskopowe dobowe AR-6420</t>
  </si>
  <si>
    <t>Dreny artroskopowe AR-6425</t>
  </si>
  <si>
    <t>Dreny artroskopowe  AR-6415</t>
  </si>
  <si>
    <t>Strzykawki do pomp infuzyjnych 20ml</t>
  </si>
  <si>
    <t>Rękawice chir.sterylne neopronowe bezpudrowe różne rozmiary</t>
  </si>
  <si>
    <t>Op. a 50 szt.</t>
  </si>
  <si>
    <t>Igła podpajęczynówkowa roz. 25G (0,53x103mm) z prowadnicą</t>
  </si>
  <si>
    <t>Igły do znieczulenia podpajęczynówkowego roz. 26Gx3 1/2 (0,47x88mm) i roz. 27 dł 88mm z prowadnicą</t>
  </si>
  <si>
    <t>Kaniula dożylna pediatryczna  0,6/0,7</t>
  </si>
  <si>
    <t>Kaniula dożylna    0,9x25mm</t>
  </si>
  <si>
    <t>Kaniula dożylna    1,1x33mm</t>
  </si>
  <si>
    <t>Kaniula dożylna    1,1x25mm</t>
  </si>
  <si>
    <t>Kaniula dożylna    1,3x45mm</t>
  </si>
  <si>
    <t>Kaniula dożylna  G14   2,1x45mm</t>
  </si>
  <si>
    <t>Kaniula dożylna G16 x 50mm</t>
  </si>
  <si>
    <t>Kaniula dożylna  G17 x 45mm</t>
  </si>
  <si>
    <t>Kaniula Delta CUT 16G 1,6mmx100mm</t>
  </si>
  <si>
    <t>ZADANIE 6</t>
  </si>
  <si>
    <t>ZADANIE  1</t>
  </si>
  <si>
    <t>ZADANIE  2</t>
  </si>
  <si>
    <t>Przedłużacze do aparatu MAX 2M REFXD10702</t>
  </si>
  <si>
    <t>Adapter  XD 10713 (L)</t>
  </si>
  <si>
    <t>Kaseta do aparatu  MAX 2M                   REFXD10713</t>
  </si>
  <si>
    <t>Filtr wydechowy do respiratora BENET 98</t>
  </si>
  <si>
    <t>Kateter nosowo-żółciowy 7F</t>
  </si>
  <si>
    <t>Zestaw do toracentezy z trzema igłami</t>
  </si>
  <si>
    <t>Przyrząd do żywienia do pompy APPLIX uniwersalny</t>
  </si>
  <si>
    <t xml:space="preserve">Przyrzad do żywienia Infusoin Set VL.ST 00 </t>
  </si>
  <si>
    <t>Zestaw drenów do pompy ssąco-płuczącej 8171223</t>
  </si>
  <si>
    <t>Zawór  do kanału biopsyjnego FV-001</t>
  </si>
  <si>
    <t>Przyłącze SB-602</t>
  </si>
  <si>
    <t>Szczypczyki biopsyjne j.u. ATE-QYQ-C-18x1200</t>
  </si>
  <si>
    <t>SUMA</t>
  </si>
  <si>
    <t>Nr Katalogowy</t>
  </si>
  <si>
    <t>Razem</t>
  </si>
  <si>
    <t>ZADANIE  6</t>
  </si>
  <si>
    <t>ZADANIE 8  akcesoria do pracy aparatu do hemodiafiltracji - Multi Filtrate (akcesoria muszą być kompatybilne z aparatem)</t>
  </si>
  <si>
    <t>ZADANIE  9 - akcesoria  do Wieży firmy Stryker ( akcesoria muszą być kompatybilne z aparatem)</t>
  </si>
  <si>
    <t>ZADANIE  10</t>
  </si>
  <si>
    <t>ZADANIE  11</t>
  </si>
  <si>
    <t>Wykonawca zobowiązuje się nieodpłatnie dostarczyć pompę artroskopową, konsolę shavera oraz 3 rękojeści na czas trwania umowy oraz podpisać z zamawiającym umowę użyczenia wymienionego sprzetu.</t>
  </si>
  <si>
    <t>ZADANIE 12  (akcesoria do wstrzykiwacza  MAX 2M ulricheasyINJECT)</t>
  </si>
  <si>
    <t>ZADANIE  13</t>
  </si>
  <si>
    <t>ZADANIE 14</t>
  </si>
  <si>
    <t>ZADANIE 15</t>
  </si>
  <si>
    <t>ZADANIE 16</t>
  </si>
  <si>
    <t>ZADANIE 17</t>
  </si>
  <si>
    <t>ZADANIE 18  (akcesoria do bronchfiberoskopu Firmy FUJI FILM Corporation)</t>
  </si>
  <si>
    <t>ZADANIE 19</t>
  </si>
  <si>
    <t>Dren do laparoskopii 0250070600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</si>
</sst>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\ ##0"/>
    <numFmt numFmtId="165" formatCode="d/mm/yyyy"/>
    <numFmt numFmtId="166" formatCode="_-* #,##0\ _z_ł_-;\-* #,##0\ _z_ł_-;_-* &quot;-&quot;??\ _z_ł_-;_-@_-"/>
  </numFmts>
  <fonts count="23" x14ac:knownFonts="1">
    <font>
      <sz val="10"/>
      <name val="Arial CE"/>
      <family val="2"/>
      <charset val="238"/>
    </font>
    <font>
      <sz val="10"/>
      <name val="Arial"/>
      <charset val="238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b/>
      <sz val="11"/>
      <color indexed="8"/>
      <name val="Times New Roman CE"/>
      <charset val="238"/>
    </font>
    <font>
      <b/>
      <sz val="11"/>
      <color indexed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44" fontId="22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2" fontId="5" fillId="0" borderId="0" xfId="0" applyNumberFormat="1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2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5" fillId="0" borderId="1" xfId="0" applyNumberFormat="1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2" fontId="5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/>
    <xf numFmtId="0" fontId="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8" fillId="0" borderId="1" xfId="0" applyNumberFormat="1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2" fontId="8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0" fontId="6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43" fontId="1" fillId="0" borderId="1" xfId="1" applyBorder="1" applyAlignment="1">
      <alignment horizontal="center"/>
    </xf>
    <xf numFmtId="43" fontId="1" fillId="0" borderId="1" xfId="1" applyBorder="1"/>
    <xf numFmtId="43" fontId="1" fillId="0" borderId="1" xfId="1" applyBorder="1" applyAlignment="1">
      <alignment vertical="center" wrapText="1"/>
    </xf>
    <xf numFmtId="43" fontId="1" fillId="0" borderId="1" xfId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/>
    </xf>
    <xf numFmtId="43" fontId="1" fillId="0" borderId="1" xfId="1" applyBorder="1" applyAlignment="1">
      <alignment horizontal="right" vertical="center" wrapText="1"/>
    </xf>
    <xf numFmtId="43" fontId="1" fillId="0" borderId="1" xfId="1" applyBorder="1" applyAlignment="1">
      <alignment horizontal="right"/>
    </xf>
    <xf numFmtId="43" fontId="1" fillId="0" borderId="1" xfId="1" applyBorder="1" applyAlignment="1">
      <alignment horizontal="justify"/>
    </xf>
    <xf numFmtId="43" fontId="1" fillId="0" borderId="0" xfId="1" applyBorder="1" applyAlignment="1">
      <alignment horizontal="justify" vertical="center" wrapText="1"/>
    </xf>
    <xf numFmtId="43" fontId="1" fillId="0" borderId="0" xfId="1" applyBorder="1" applyAlignment="1">
      <alignment horizontal="justify"/>
    </xf>
    <xf numFmtId="43" fontId="1" fillId="0" borderId="0" xfId="1" applyBorder="1" applyAlignment="1">
      <alignment horizontal="center"/>
    </xf>
    <xf numFmtId="43" fontId="1" fillId="0" borderId="0" xfId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3" fontId="1" fillId="0" borderId="1" xfId="1" applyBorder="1" applyAlignment="1">
      <alignment horizontal="center" vertical="center" wrapText="1"/>
    </xf>
    <xf numFmtId="43" fontId="1" fillId="0" borderId="1" xfId="1" applyBorder="1" applyAlignment="1">
      <alignment horizontal="right" wrapText="1"/>
    </xf>
    <xf numFmtId="43" fontId="1" fillId="0" borderId="1" xfId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3" fontId="1" fillId="0" borderId="1" xfId="1" applyBorder="1" applyAlignment="1"/>
    <xf numFmtId="0" fontId="8" fillId="0" borderId="1" xfId="0" applyFont="1" applyBorder="1" applyAlignment="1">
      <alignment horizontal="right" vertical="center" wrapText="1"/>
    </xf>
    <xf numFmtId="166" fontId="1" fillId="0" borderId="1" xfId="1" applyNumberFormat="1" applyBorder="1" applyAlignment="1">
      <alignment wrapText="1"/>
    </xf>
    <xf numFmtId="166" fontId="1" fillId="0" borderId="1" xfId="1" applyNumberFormat="1" applyBorder="1"/>
    <xf numFmtId="166" fontId="1" fillId="0" borderId="1" xfId="1" applyNumberFormat="1" applyBorder="1" applyAlignment="1">
      <alignment vertical="center" wrapText="1"/>
    </xf>
    <xf numFmtId="166" fontId="1" fillId="0" borderId="1" xfId="1" applyNumberFormat="1" applyBorder="1" applyAlignment="1">
      <alignment horizontal="right" vertical="center" wrapText="1"/>
    </xf>
    <xf numFmtId="166" fontId="1" fillId="0" borderId="1" xfId="1" applyNumberFormat="1" applyBorder="1" applyAlignment="1">
      <alignment horizontal="center" vertical="center" wrapText="1"/>
    </xf>
    <xf numFmtId="166" fontId="1" fillId="0" borderId="1" xfId="1" applyNumberFormat="1" applyBorder="1" applyAlignment="1">
      <alignment horizontal="center"/>
    </xf>
    <xf numFmtId="0" fontId="4" fillId="0" borderId="0" xfId="0" applyFont="1" applyAlignment="1">
      <alignment horizontal="justify"/>
    </xf>
    <xf numFmtId="166" fontId="1" fillId="0" borderId="1" xfId="1" applyNumberForma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3" fontId="1" fillId="0" borderId="1" xfId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3" fontId="1" fillId="0" borderId="1" xfId="1" applyBorder="1" applyAlignment="1">
      <alignment horizontal="right" vertical="center"/>
    </xf>
    <xf numFmtId="4" fontId="5" fillId="0" borderId="0" xfId="0" applyNumberFormat="1" applyFont="1" applyAlignment="1">
      <alignment horizontal="justify"/>
    </xf>
    <xf numFmtId="0" fontId="21" fillId="0" borderId="0" xfId="0" applyFont="1"/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1" xfId="1" applyNumberFormat="1" applyBorder="1" applyAlignment="1"/>
    <xf numFmtId="43" fontId="21" fillId="0" borderId="0" xfId="0" applyNumberFormat="1" applyFont="1"/>
    <xf numFmtId="166" fontId="1" fillId="0" borderId="1" xfId="1" applyNumberFormat="1" applyBorder="1" applyAlignment="1">
      <alignment horizontal="justify" vertical="center" wrapText="1"/>
    </xf>
    <xf numFmtId="44" fontId="1" fillId="0" borderId="0" xfId="2" applyFont="1"/>
    <xf numFmtId="43" fontId="3" fillId="0" borderId="0" xfId="0" applyNumberFormat="1" applyFont="1"/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3" fontId="1" fillId="0" borderId="0" xfId="1" applyBorder="1"/>
    <xf numFmtId="0" fontId="4" fillId="0" borderId="0" xfId="0" applyFont="1" applyBorder="1"/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476250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7E962F8-CD77-CA18-80EF-0A59148D0B39}"/>
            </a:ext>
          </a:extLst>
        </xdr:cNvPr>
        <xdr:cNvSpPr txBox="1"/>
      </xdr:nvSpPr>
      <xdr:spPr>
        <a:xfrm>
          <a:off x="26828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3"/>
  <sheetViews>
    <sheetView view="pageBreakPreview" topLeftCell="A55" zoomScale="70" zoomScaleNormal="100" zoomScaleSheetLayoutView="70" workbookViewId="0">
      <selection activeCell="H73" sqref="H73:I73"/>
    </sheetView>
  </sheetViews>
  <sheetFormatPr defaultColWidth="9.109375" defaultRowHeight="15" x14ac:dyDescent="0.25"/>
  <cols>
    <col min="1" max="1" width="4.88671875" style="1" customWidth="1"/>
    <col min="2" max="2" width="35.109375" style="1" customWidth="1"/>
    <col min="3" max="3" width="10.5546875" style="2" customWidth="1"/>
    <col min="4" max="4" width="12" style="1" bestFit="1" customWidth="1"/>
    <col min="5" max="5" width="9.6640625" customWidth="1"/>
    <col min="6" max="6" width="7.5546875" customWidth="1"/>
    <col min="7" max="7" width="10" style="3" customWidth="1"/>
    <col min="8" max="8" width="14.33203125" style="3" customWidth="1"/>
    <col min="9" max="9" width="14.6640625" style="3" customWidth="1"/>
    <col min="10" max="10" width="13.33203125" style="3" customWidth="1"/>
    <col min="11" max="11" width="10.6640625" style="155" customWidth="1"/>
    <col min="12" max="16384" width="9.109375" style="3"/>
  </cols>
  <sheetData>
    <row r="1" spans="1:11" s="7" customFormat="1" ht="15.6" x14ac:dyDescent="0.3">
      <c r="A1" s="4"/>
      <c r="B1" s="5" t="s">
        <v>0</v>
      </c>
      <c r="C1" s="6"/>
      <c r="D1" s="4"/>
      <c r="K1" s="19"/>
    </row>
    <row r="2" spans="1:11" s="8" customFormat="1" ht="62.25" customHeight="1" x14ac:dyDescent="0.25">
      <c r="A2" s="32" t="s">
        <v>1</v>
      </c>
      <c r="B2" s="32" t="s">
        <v>2</v>
      </c>
      <c r="C2" s="32" t="s">
        <v>3</v>
      </c>
      <c r="D2" s="53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139</v>
      </c>
    </row>
    <row r="3" spans="1:11" s="9" customFormat="1" ht="15.75" customHeight="1" x14ac:dyDescent="0.25">
      <c r="A3" s="45">
        <v>1</v>
      </c>
      <c r="B3" s="85" t="s">
        <v>12</v>
      </c>
      <c r="C3" s="86" t="s">
        <v>13</v>
      </c>
      <c r="D3" s="94">
        <v>315</v>
      </c>
      <c r="E3" s="93">
        <v>6.05</v>
      </c>
      <c r="F3" s="128">
        <v>8</v>
      </c>
      <c r="G3" s="92">
        <f>E3*1.08</f>
        <v>6.5339999999999998</v>
      </c>
      <c r="H3" s="93">
        <f>D3*E3</f>
        <v>1905.75</v>
      </c>
      <c r="I3" s="93">
        <f>D3*G3</f>
        <v>2058.21</v>
      </c>
      <c r="J3" s="35"/>
      <c r="K3" s="34"/>
    </row>
    <row r="4" spans="1:11" s="9" customFormat="1" ht="15.75" customHeight="1" x14ac:dyDescent="0.25">
      <c r="A4" s="45">
        <v>2</v>
      </c>
      <c r="B4" s="85" t="s">
        <v>15</v>
      </c>
      <c r="C4" s="86" t="s">
        <v>13</v>
      </c>
      <c r="D4" s="94">
        <v>500</v>
      </c>
      <c r="E4" s="93">
        <v>7.1</v>
      </c>
      <c r="F4" s="128">
        <v>8</v>
      </c>
      <c r="G4" s="92">
        <f>E4*1.08</f>
        <v>7.6680000000000001</v>
      </c>
      <c r="H4" s="93">
        <f>D4*E4</f>
        <v>3550</v>
      </c>
      <c r="I4" s="93">
        <f>D4*G4</f>
        <v>3834</v>
      </c>
      <c r="J4" s="35"/>
      <c r="K4" s="34"/>
    </row>
    <row r="5" spans="1:11" s="9" customFormat="1" ht="15.75" customHeight="1" x14ac:dyDescent="0.25">
      <c r="A5" s="45">
        <v>3</v>
      </c>
      <c r="B5" s="85" t="s">
        <v>16</v>
      </c>
      <c r="C5" s="86" t="s">
        <v>13</v>
      </c>
      <c r="D5" s="94">
        <v>940</v>
      </c>
      <c r="E5" s="93">
        <v>10.199999999999999</v>
      </c>
      <c r="F5" s="128">
        <v>8</v>
      </c>
      <c r="G5" s="92">
        <f>E5*1.08</f>
        <v>11.016</v>
      </c>
      <c r="H5" s="93">
        <f>D5*E5</f>
        <v>9588</v>
      </c>
      <c r="I5" s="93">
        <f>D5*G5</f>
        <v>10355.040000000001</v>
      </c>
      <c r="J5" s="35"/>
      <c r="K5" s="34"/>
    </row>
    <row r="6" spans="1:11" s="9" customFormat="1" ht="15.75" customHeight="1" x14ac:dyDescent="0.25">
      <c r="A6" s="45">
        <v>4</v>
      </c>
      <c r="B6" s="85" t="s">
        <v>17</v>
      </c>
      <c r="C6" s="86" t="s">
        <v>111</v>
      </c>
      <c r="D6" s="94">
        <v>2160</v>
      </c>
      <c r="E6" s="93">
        <v>7.6</v>
      </c>
      <c r="F6" s="128">
        <v>8</v>
      </c>
      <c r="G6" s="92">
        <f>E6*1.08</f>
        <v>8.2080000000000002</v>
      </c>
      <c r="H6" s="93">
        <f>D6*E6</f>
        <v>16416</v>
      </c>
      <c r="I6" s="93">
        <f>D6*G6</f>
        <v>17729.28</v>
      </c>
      <c r="J6" s="35"/>
      <c r="K6" s="34"/>
    </row>
    <row r="7" spans="1:11" s="7" customFormat="1" ht="15.75" customHeight="1" x14ac:dyDescent="0.25">
      <c r="A7" s="58"/>
      <c r="B7" s="87" t="s">
        <v>18</v>
      </c>
      <c r="C7" s="58"/>
      <c r="D7" s="94"/>
      <c r="E7" s="93"/>
      <c r="F7" s="92"/>
      <c r="G7" s="92"/>
      <c r="H7" s="93">
        <f>H3+H4+H5+H6</f>
        <v>31459.75</v>
      </c>
      <c r="I7" s="93">
        <f>I3+I4+I5+I6</f>
        <v>33976.53</v>
      </c>
      <c r="J7" s="31"/>
      <c r="K7" s="154"/>
    </row>
    <row r="8" spans="1:11" s="7" customFormat="1" ht="19.5" customHeight="1" x14ac:dyDescent="0.3">
      <c r="A8" s="10"/>
      <c r="B8" s="11"/>
      <c r="C8" s="10"/>
      <c r="D8" s="12"/>
      <c r="E8" s="13"/>
      <c r="F8" s="6"/>
      <c r="G8" s="6"/>
      <c r="H8" s="14"/>
      <c r="K8" s="19"/>
    </row>
    <row r="9" spans="1:11" s="7" customFormat="1" ht="18" customHeight="1" x14ac:dyDescent="0.25">
      <c r="A9" s="10"/>
      <c r="B9" s="15" t="s">
        <v>19</v>
      </c>
      <c r="C9" s="16"/>
      <c r="D9" s="17"/>
      <c r="E9" s="18"/>
      <c r="F9" s="19"/>
      <c r="G9" s="19"/>
      <c r="H9" s="20"/>
      <c r="K9" s="19"/>
    </row>
    <row r="10" spans="1:11" s="7" customFormat="1" ht="49.5" customHeight="1" x14ac:dyDescent="0.25">
      <c r="A10" s="32" t="s">
        <v>20</v>
      </c>
      <c r="B10" s="90" t="s">
        <v>2</v>
      </c>
      <c r="C10" s="32" t="s">
        <v>3</v>
      </c>
      <c r="D10" s="53" t="s">
        <v>21</v>
      </c>
      <c r="E10" s="32" t="s">
        <v>5</v>
      </c>
      <c r="F10" s="32" t="s">
        <v>6</v>
      </c>
      <c r="G10" s="32" t="s">
        <v>7</v>
      </c>
      <c r="H10" s="32" t="s">
        <v>8</v>
      </c>
      <c r="I10" s="32" t="s">
        <v>9</v>
      </c>
      <c r="J10" s="32" t="s">
        <v>10</v>
      </c>
      <c r="K10" s="32" t="s">
        <v>139</v>
      </c>
    </row>
    <row r="11" spans="1:11" s="9" customFormat="1" ht="27.6" x14ac:dyDescent="0.25">
      <c r="A11" s="45">
        <v>1</v>
      </c>
      <c r="B11" s="85" t="s">
        <v>94</v>
      </c>
      <c r="C11" s="45" t="s">
        <v>22</v>
      </c>
      <c r="D11" s="94">
        <v>300</v>
      </c>
      <c r="E11" s="93">
        <v>0.85</v>
      </c>
      <c r="F11" s="128">
        <v>8</v>
      </c>
      <c r="G11" s="92">
        <f>E11*1.08</f>
        <v>0.91800000000000004</v>
      </c>
      <c r="H11" s="93">
        <f>D11*E11</f>
        <v>255</v>
      </c>
      <c r="I11" s="93">
        <f>D11*G11</f>
        <v>275.40000000000003</v>
      </c>
      <c r="J11" s="35"/>
      <c r="K11" s="34"/>
    </row>
    <row r="12" spans="1:11" s="9" customFormat="1" ht="15.75" customHeight="1" x14ac:dyDescent="0.25">
      <c r="A12" s="45">
        <v>2</v>
      </c>
      <c r="B12" s="85" t="s">
        <v>23</v>
      </c>
      <c r="C12" s="45" t="s">
        <v>22</v>
      </c>
      <c r="D12" s="94">
        <v>4000</v>
      </c>
      <c r="E12" s="93">
        <v>0.85</v>
      </c>
      <c r="F12" s="128">
        <v>8</v>
      </c>
      <c r="G12" s="92">
        <f>E12*1.08</f>
        <v>0.91800000000000004</v>
      </c>
      <c r="H12" s="93">
        <f>D12*E12</f>
        <v>3400</v>
      </c>
      <c r="I12" s="93">
        <f>D12*G12</f>
        <v>3672</v>
      </c>
      <c r="J12" s="35"/>
      <c r="K12" s="34"/>
    </row>
    <row r="13" spans="1:11" s="9" customFormat="1" ht="15.75" customHeight="1" x14ac:dyDescent="0.25">
      <c r="A13" s="45">
        <v>3</v>
      </c>
      <c r="B13" s="85" t="s">
        <v>24</v>
      </c>
      <c r="C13" s="45" t="s">
        <v>22</v>
      </c>
      <c r="D13" s="94">
        <v>200</v>
      </c>
      <c r="E13" s="93">
        <v>12</v>
      </c>
      <c r="F13" s="128">
        <v>8</v>
      </c>
      <c r="G13" s="92">
        <f>E13*1.08</f>
        <v>12.96</v>
      </c>
      <c r="H13" s="93">
        <f>D13*E13</f>
        <v>2400</v>
      </c>
      <c r="I13" s="93">
        <f>D13*G13</f>
        <v>2592</v>
      </c>
      <c r="J13" s="35"/>
      <c r="K13" s="34"/>
    </row>
    <row r="14" spans="1:11" s="9" customFormat="1" ht="15.75" customHeight="1" x14ac:dyDescent="0.25">
      <c r="A14" s="45">
        <v>4</v>
      </c>
      <c r="B14" s="85" t="s">
        <v>25</v>
      </c>
      <c r="C14" s="45" t="s">
        <v>22</v>
      </c>
      <c r="D14" s="94">
        <v>1000</v>
      </c>
      <c r="E14" s="93">
        <v>0.12</v>
      </c>
      <c r="F14" s="128">
        <v>8</v>
      </c>
      <c r="G14" s="92">
        <f>E14*1.08</f>
        <v>0.12959999999999999</v>
      </c>
      <c r="H14" s="93">
        <f>D14*E14</f>
        <v>120</v>
      </c>
      <c r="I14" s="93">
        <f>D14*G14</f>
        <v>129.6</v>
      </c>
      <c r="J14" s="35"/>
      <c r="K14" s="34"/>
    </row>
    <row r="15" spans="1:11" s="7" customFormat="1" ht="15.75" customHeight="1" x14ac:dyDescent="0.25">
      <c r="A15" s="58"/>
      <c r="B15" s="59" t="s">
        <v>18</v>
      </c>
      <c r="C15" s="58"/>
      <c r="D15" s="94"/>
      <c r="E15" s="93"/>
      <c r="F15" s="93"/>
      <c r="G15" s="93"/>
      <c r="H15" s="93">
        <f>H11+H12+H13+H14</f>
        <v>6175</v>
      </c>
      <c r="I15" s="93">
        <f>I11+I12+I13+I14</f>
        <v>6669</v>
      </c>
      <c r="J15" s="31"/>
      <c r="K15" s="154"/>
    </row>
    <row r="16" spans="1:11" s="7" customFormat="1" ht="12.6" hidden="1" customHeight="1" x14ac:dyDescent="0.3">
      <c r="A16" s="10"/>
      <c r="B16" s="15"/>
      <c r="C16" s="10"/>
      <c r="D16" s="12"/>
      <c r="F16" s="21"/>
      <c r="G16" s="4"/>
      <c r="H16" s="21"/>
      <c r="K16" s="19"/>
    </row>
    <row r="17" spans="1:12" s="7" customFormat="1" ht="12.6" customHeight="1" x14ac:dyDescent="0.3">
      <c r="A17" s="10"/>
      <c r="B17" s="15"/>
      <c r="C17" s="10"/>
      <c r="D17" s="12"/>
      <c r="F17" s="21"/>
      <c r="G17" s="4"/>
      <c r="H17" s="21"/>
      <c r="K17" s="19"/>
    </row>
    <row r="18" spans="1:12" s="7" customFormat="1" ht="15.75" customHeight="1" x14ac:dyDescent="0.25">
      <c r="A18" s="10"/>
      <c r="B18" s="15" t="s">
        <v>26</v>
      </c>
      <c r="C18" s="10"/>
      <c r="D18" s="12"/>
      <c r="K18" s="19"/>
    </row>
    <row r="19" spans="1:12" s="8" customFormat="1" ht="52.8" x14ac:dyDescent="0.25">
      <c r="A19" s="32" t="s">
        <v>1</v>
      </c>
      <c r="B19" s="32" t="s">
        <v>2</v>
      </c>
      <c r="C19" s="32" t="s">
        <v>3</v>
      </c>
      <c r="D19" s="53" t="s">
        <v>4</v>
      </c>
      <c r="E19" s="32" t="s">
        <v>5</v>
      </c>
      <c r="F19" s="32" t="s">
        <v>6</v>
      </c>
      <c r="G19" s="32" t="s">
        <v>7</v>
      </c>
      <c r="H19" s="32" t="s">
        <v>8</v>
      </c>
      <c r="I19" s="32" t="s">
        <v>9</v>
      </c>
      <c r="J19" s="32" t="s">
        <v>10</v>
      </c>
      <c r="K19" s="32" t="s">
        <v>139</v>
      </c>
    </row>
    <row r="20" spans="1:12" s="9" customFormat="1" ht="32.25" customHeight="1" x14ac:dyDescent="0.25">
      <c r="A20" s="45">
        <v>1</v>
      </c>
      <c r="B20" s="85" t="s">
        <v>27</v>
      </c>
      <c r="C20" s="45" t="s">
        <v>22</v>
      </c>
      <c r="D20" s="94">
        <v>6200</v>
      </c>
      <c r="E20" s="95">
        <v>0.46</v>
      </c>
      <c r="F20" s="130">
        <v>8</v>
      </c>
      <c r="G20" s="117">
        <f>E20*1.08</f>
        <v>0.49680000000000007</v>
      </c>
      <c r="H20" s="93">
        <f>D20*E20</f>
        <v>2852</v>
      </c>
      <c r="I20" s="93">
        <f>D20*G20</f>
        <v>3080.1600000000003</v>
      </c>
      <c r="J20" s="35"/>
      <c r="K20" s="34"/>
    </row>
    <row r="21" spans="1:12" s="9" customFormat="1" ht="33" customHeight="1" x14ac:dyDescent="0.25">
      <c r="A21" s="45" t="s">
        <v>14</v>
      </c>
      <c r="B21" s="85" t="s">
        <v>109</v>
      </c>
      <c r="C21" s="45" t="s">
        <v>22</v>
      </c>
      <c r="D21" s="94">
        <v>200</v>
      </c>
      <c r="E21" s="95">
        <v>0.51</v>
      </c>
      <c r="F21" s="130">
        <v>8</v>
      </c>
      <c r="G21" s="117">
        <f>E21*1.08</f>
        <v>0.55080000000000007</v>
      </c>
      <c r="H21" s="93">
        <f>D21*E21</f>
        <v>102</v>
      </c>
      <c r="I21" s="93">
        <f>D21*G21</f>
        <v>110.16000000000001</v>
      </c>
      <c r="J21" s="35"/>
      <c r="K21" s="34"/>
    </row>
    <row r="22" spans="1:12" s="7" customFormat="1" ht="42.75" customHeight="1" x14ac:dyDescent="0.25">
      <c r="A22" s="45" t="s">
        <v>63</v>
      </c>
      <c r="B22" s="85" t="s">
        <v>28</v>
      </c>
      <c r="C22" s="45" t="s">
        <v>22</v>
      </c>
      <c r="D22" s="94">
        <v>2000</v>
      </c>
      <c r="E22" s="93">
        <v>1.25</v>
      </c>
      <c r="F22" s="130">
        <v>8</v>
      </c>
      <c r="G22" s="117">
        <f>E22*1.08</f>
        <v>1.35</v>
      </c>
      <c r="H22" s="93">
        <f>D22*E22</f>
        <v>2500</v>
      </c>
      <c r="I22" s="93">
        <f>D22*G22</f>
        <v>2700</v>
      </c>
      <c r="J22" s="35"/>
      <c r="K22" s="34"/>
      <c r="L22" s="9"/>
    </row>
    <row r="23" spans="1:12" s="7" customFormat="1" ht="15.75" customHeight="1" x14ac:dyDescent="0.25">
      <c r="A23" s="58"/>
      <c r="B23" s="59" t="s">
        <v>18</v>
      </c>
      <c r="C23" s="58"/>
      <c r="D23" s="94"/>
      <c r="E23" s="95"/>
      <c r="F23" s="95"/>
      <c r="G23" s="95"/>
      <c r="H23" s="93">
        <f>H20+H22+H21</f>
        <v>5454</v>
      </c>
      <c r="I23" s="93">
        <f>I20+I22+I21</f>
        <v>5890.32</v>
      </c>
      <c r="J23" s="31"/>
      <c r="K23" s="154"/>
    </row>
    <row r="24" spans="1:12" s="8" customFormat="1" ht="15.6" x14ac:dyDescent="0.25">
      <c r="A24" s="15"/>
      <c r="B24" s="15" t="s">
        <v>29</v>
      </c>
      <c r="C24" s="10"/>
      <c r="D24" s="12"/>
      <c r="E24" s="7"/>
      <c r="F24" s="7"/>
      <c r="G24" s="7"/>
      <c r="H24" s="7"/>
      <c r="I24" s="7"/>
      <c r="J24" s="7"/>
      <c r="K24" s="19"/>
      <c r="L24" s="7"/>
    </row>
    <row r="25" spans="1:12" s="9" customFormat="1" ht="52.8" x14ac:dyDescent="0.25">
      <c r="A25" s="32" t="s">
        <v>1</v>
      </c>
      <c r="B25" s="32" t="s">
        <v>2</v>
      </c>
      <c r="C25" s="32" t="s">
        <v>3</v>
      </c>
      <c r="D25" s="53" t="s">
        <v>4</v>
      </c>
      <c r="E25" s="32" t="s">
        <v>5</v>
      </c>
      <c r="F25" s="32" t="s">
        <v>6</v>
      </c>
      <c r="G25" s="32" t="s">
        <v>7</v>
      </c>
      <c r="H25" s="32" t="s">
        <v>8</v>
      </c>
      <c r="I25" s="32" t="s">
        <v>9</v>
      </c>
      <c r="J25" s="32" t="s">
        <v>10</v>
      </c>
      <c r="K25" s="32" t="s">
        <v>139</v>
      </c>
      <c r="L25" s="8"/>
    </row>
    <row r="26" spans="1:12" s="9" customFormat="1" ht="15.75" customHeight="1" x14ac:dyDescent="0.25">
      <c r="A26" s="45">
        <v>1</v>
      </c>
      <c r="B26" s="85" t="s">
        <v>30</v>
      </c>
      <c r="C26" s="86" t="s">
        <v>13</v>
      </c>
      <c r="D26" s="125">
        <v>23</v>
      </c>
      <c r="E26" s="95">
        <v>2.87</v>
      </c>
      <c r="F26" s="156">
        <v>8</v>
      </c>
      <c r="G26" s="92">
        <f t="shared" ref="G26:G35" si="0">E26*1.08</f>
        <v>3.0996000000000001</v>
      </c>
      <c r="H26" s="107">
        <f>D26*E26</f>
        <v>66.010000000000005</v>
      </c>
      <c r="I26" s="107">
        <f>D26*G26</f>
        <v>71.290800000000004</v>
      </c>
      <c r="J26" s="35"/>
      <c r="K26" s="34"/>
    </row>
    <row r="27" spans="1:12" s="9" customFormat="1" ht="15.75" customHeight="1" x14ac:dyDescent="0.25">
      <c r="A27" s="45">
        <v>2</v>
      </c>
      <c r="B27" s="85" t="s">
        <v>31</v>
      </c>
      <c r="C27" s="86" t="s">
        <v>13</v>
      </c>
      <c r="D27" s="125">
        <v>58</v>
      </c>
      <c r="E27" s="95">
        <v>2.87</v>
      </c>
      <c r="F27" s="156">
        <v>8</v>
      </c>
      <c r="G27" s="92">
        <f t="shared" si="0"/>
        <v>3.0996000000000001</v>
      </c>
      <c r="H27" s="107">
        <f t="shared" ref="H27:H35" si="1">D27*E27</f>
        <v>166.46</v>
      </c>
      <c r="I27" s="107">
        <f t="shared" ref="I27:I35" si="2">D27*G27</f>
        <v>179.77680000000001</v>
      </c>
      <c r="J27" s="35"/>
      <c r="K27" s="34"/>
    </row>
    <row r="28" spans="1:12" s="9" customFormat="1" ht="15.75" customHeight="1" x14ac:dyDescent="0.25">
      <c r="A28" s="45">
        <v>3</v>
      </c>
      <c r="B28" s="85" t="s">
        <v>32</v>
      </c>
      <c r="C28" s="86" t="s">
        <v>13</v>
      </c>
      <c r="D28" s="125">
        <v>100</v>
      </c>
      <c r="E28" s="95">
        <v>2.92</v>
      </c>
      <c r="F28" s="156">
        <v>8</v>
      </c>
      <c r="G28" s="92">
        <f t="shared" si="0"/>
        <v>3.1536</v>
      </c>
      <c r="H28" s="107">
        <f t="shared" si="1"/>
        <v>292</v>
      </c>
      <c r="I28" s="107">
        <f t="shared" si="2"/>
        <v>315.36</v>
      </c>
      <c r="J28" s="35"/>
      <c r="K28" s="34"/>
    </row>
    <row r="29" spans="1:12" s="9" customFormat="1" ht="15.75" customHeight="1" x14ac:dyDescent="0.25">
      <c r="A29" s="45">
        <v>4</v>
      </c>
      <c r="B29" s="85" t="s">
        <v>33</v>
      </c>
      <c r="C29" s="86" t="s">
        <v>13</v>
      </c>
      <c r="D29" s="125">
        <v>90</v>
      </c>
      <c r="E29" s="95">
        <v>2.92</v>
      </c>
      <c r="F29" s="156">
        <v>8</v>
      </c>
      <c r="G29" s="92">
        <f t="shared" si="0"/>
        <v>3.1536</v>
      </c>
      <c r="H29" s="107">
        <f t="shared" si="1"/>
        <v>262.8</v>
      </c>
      <c r="I29" s="107">
        <f t="shared" si="2"/>
        <v>283.82400000000001</v>
      </c>
      <c r="J29" s="35"/>
      <c r="K29" s="34"/>
    </row>
    <row r="30" spans="1:12" s="9" customFormat="1" ht="15.75" customHeight="1" x14ac:dyDescent="0.25">
      <c r="A30" s="45">
        <v>5</v>
      </c>
      <c r="B30" s="85" t="s">
        <v>34</v>
      </c>
      <c r="C30" s="86" t="s">
        <v>13</v>
      </c>
      <c r="D30" s="125">
        <v>410</v>
      </c>
      <c r="E30" s="95">
        <v>2.92</v>
      </c>
      <c r="F30" s="156">
        <v>8</v>
      </c>
      <c r="G30" s="92">
        <f t="shared" si="0"/>
        <v>3.1536</v>
      </c>
      <c r="H30" s="107">
        <f t="shared" si="1"/>
        <v>1197.2</v>
      </c>
      <c r="I30" s="107">
        <f t="shared" si="2"/>
        <v>1292.9759999999999</v>
      </c>
      <c r="J30" s="35"/>
      <c r="K30" s="34"/>
    </row>
    <row r="31" spans="1:12" s="9" customFormat="1" ht="15" customHeight="1" x14ac:dyDescent="0.25">
      <c r="A31" s="45">
        <v>6</v>
      </c>
      <c r="B31" s="85" t="s">
        <v>35</v>
      </c>
      <c r="C31" s="86" t="s">
        <v>13</v>
      </c>
      <c r="D31" s="125">
        <v>140</v>
      </c>
      <c r="E31" s="121">
        <v>3.05</v>
      </c>
      <c r="F31" s="156">
        <v>8</v>
      </c>
      <c r="G31" s="92">
        <f t="shared" si="0"/>
        <v>3.294</v>
      </c>
      <c r="H31" s="107">
        <f t="shared" si="1"/>
        <v>427</v>
      </c>
      <c r="I31" s="107">
        <f t="shared" si="2"/>
        <v>461.16</v>
      </c>
      <c r="J31" s="35"/>
      <c r="K31" s="34"/>
    </row>
    <row r="32" spans="1:12" s="9" customFormat="1" ht="12.9" customHeight="1" x14ac:dyDescent="0.25">
      <c r="A32" s="45">
        <v>7</v>
      </c>
      <c r="B32" s="85" t="s">
        <v>36</v>
      </c>
      <c r="C32" s="86" t="s">
        <v>13</v>
      </c>
      <c r="D32" s="125">
        <v>120</v>
      </c>
      <c r="E32" s="121">
        <v>3.05</v>
      </c>
      <c r="F32" s="156">
        <v>8</v>
      </c>
      <c r="G32" s="92">
        <f t="shared" si="0"/>
        <v>3.294</v>
      </c>
      <c r="H32" s="107">
        <f t="shared" si="1"/>
        <v>366</v>
      </c>
      <c r="I32" s="107">
        <f t="shared" si="2"/>
        <v>395.28000000000003</v>
      </c>
      <c r="J32" s="35"/>
      <c r="K32" s="34"/>
    </row>
    <row r="33" spans="1:12" s="9" customFormat="1" ht="18" customHeight="1" x14ac:dyDescent="0.25">
      <c r="A33" s="45">
        <v>8</v>
      </c>
      <c r="B33" s="85" t="s">
        <v>37</v>
      </c>
      <c r="C33" s="86" t="s">
        <v>13</v>
      </c>
      <c r="D33" s="125">
        <v>1420</v>
      </c>
      <c r="E33" s="121">
        <v>3.11</v>
      </c>
      <c r="F33" s="156">
        <v>8</v>
      </c>
      <c r="G33" s="92">
        <f t="shared" si="0"/>
        <v>3.3588</v>
      </c>
      <c r="H33" s="107">
        <f t="shared" si="1"/>
        <v>4416.2</v>
      </c>
      <c r="I33" s="107">
        <f t="shared" si="2"/>
        <v>4769.4960000000001</v>
      </c>
      <c r="J33" s="35"/>
      <c r="K33" s="34"/>
    </row>
    <row r="34" spans="1:12" s="9" customFormat="1" ht="15.75" customHeight="1" x14ac:dyDescent="0.25">
      <c r="A34" s="45">
        <v>8</v>
      </c>
      <c r="B34" s="85" t="s">
        <v>104</v>
      </c>
      <c r="C34" s="86" t="s">
        <v>105</v>
      </c>
      <c r="D34" s="125">
        <v>50</v>
      </c>
      <c r="E34" s="121">
        <v>20.37</v>
      </c>
      <c r="F34" s="156">
        <v>8</v>
      </c>
      <c r="G34" s="92">
        <f t="shared" si="0"/>
        <v>21.999600000000001</v>
      </c>
      <c r="H34" s="107">
        <f t="shared" si="1"/>
        <v>1018.5</v>
      </c>
      <c r="I34" s="107">
        <f t="shared" si="2"/>
        <v>1099.98</v>
      </c>
      <c r="J34" s="35"/>
      <c r="K34" s="34"/>
    </row>
    <row r="35" spans="1:12" s="7" customFormat="1" ht="15.75" customHeight="1" x14ac:dyDescent="0.25">
      <c r="A35" s="45">
        <v>9</v>
      </c>
      <c r="B35" s="85" t="s">
        <v>38</v>
      </c>
      <c r="C35" s="86" t="s">
        <v>13</v>
      </c>
      <c r="D35" s="125">
        <v>28</v>
      </c>
      <c r="E35" s="121">
        <v>9.1999999999999993</v>
      </c>
      <c r="F35" s="156">
        <v>8</v>
      </c>
      <c r="G35" s="92">
        <f t="shared" si="0"/>
        <v>9.9359999999999999</v>
      </c>
      <c r="H35" s="107">
        <f t="shared" si="1"/>
        <v>257.59999999999997</v>
      </c>
      <c r="I35" s="107">
        <f t="shared" si="2"/>
        <v>278.20799999999997</v>
      </c>
      <c r="J35" s="35"/>
      <c r="K35" s="34"/>
      <c r="L35" s="9"/>
    </row>
    <row r="36" spans="1:12" s="7" customFormat="1" ht="15.75" customHeight="1" x14ac:dyDescent="0.25">
      <c r="A36" s="58"/>
      <c r="B36" s="59" t="s">
        <v>18</v>
      </c>
      <c r="C36" s="58"/>
      <c r="D36" s="94"/>
      <c r="E36" s="93"/>
      <c r="F36" s="93"/>
      <c r="G36" s="93"/>
      <c r="H36" s="93">
        <f>H26+H27+H28+H29+H30+H31+H32+I33+H34+H35</f>
        <v>8823.0660000000007</v>
      </c>
      <c r="I36" s="93">
        <f>I26+I27+I28+I29+I30+I31+I32+I33+I34+I35</f>
        <v>9147.3516</v>
      </c>
      <c r="J36" s="31"/>
      <c r="K36" s="154"/>
    </row>
    <row r="37" spans="1:12" s="7" customFormat="1" ht="18" customHeight="1" x14ac:dyDescent="0.3">
      <c r="A37" s="10"/>
      <c r="B37" s="15"/>
      <c r="C37" s="10"/>
      <c r="D37" s="12"/>
      <c r="F37" s="21"/>
      <c r="H37" s="21"/>
      <c r="K37" s="19"/>
    </row>
    <row r="38" spans="1:12" s="7" customFormat="1" ht="15.6" x14ac:dyDescent="0.25">
      <c r="A38" s="15"/>
      <c r="B38" s="15" t="s">
        <v>39</v>
      </c>
      <c r="C38" s="10"/>
      <c r="D38" s="12"/>
      <c r="K38" s="19"/>
    </row>
    <row r="39" spans="1:12" s="8" customFormat="1" ht="52.8" x14ac:dyDescent="0.25">
      <c r="A39" s="32" t="s">
        <v>1</v>
      </c>
      <c r="B39" s="96" t="s">
        <v>2</v>
      </c>
      <c r="C39" s="32" t="s">
        <v>3</v>
      </c>
      <c r="D39" s="53" t="s">
        <v>4</v>
      </c>
      <c r="E39" s="32" t="s">
        <v>5</v>
      </c>
      <c r="F39" s="32" t="s">
        <v>6</v>
      </c>
      <c r="G39" s="32" t="s">
        <v>7</v>
      </c>
      <c r="H39" s="32" t="s">
        <v>8</v>
      </c>
      <c r="I39" s="32" t="s">
        <v>9</v>
      </c>
      <c r="J39" s="32" t="s">
        <v>10</v>
      </c>
      <c r="K39" s="32" t="s">
        <v>139</v>
      </c>
      <c r="L39" s="7"/>
    </row>
    <row r="40" spans="1:12" s="9" customFormat="1" ht="59.4" customHeight="1" x14ac:dyDescent="0.25">
      <c r="A40" s="45">
        <v>1</v>
      </c>
      <c r="B40" s="97" t="s">
        <v>113</v>
      </c>
      <c r="C40" s="34" t="s">
        <v>22</v>
      </c>
      <c r="D40" s="124">
        <v>1750</v>
      </c>
      <c r="E40" s="93">
        <v>19.899999999999999</v>
      </c>
      <c r="F40" s="128">
        <v>8</v>
      </c>
      <c r="G40" s="92">
        <f>E40*1.08</f>
        <v>21.492000000000001</v>
      </c>
      <c r="H40" s="93">
        <f>D40*E40</f>
        <v>34825</v>
      </c>
      <c r="I40" s="93">
        <f>D40*G40</f>
        <v>37611</v>
      </c>
      <c r="J40" s="35"/>
      <c r="K40" s="34"/>
      <c r="L40" s="8"/>
    </row>
    <row r="41" spans="1:12" s="9" customFormat="1" ht="29.25" customHeight="1" x14ac:dyDescent="0.25">
      <c r="A41" s="45">
        <v>2</v>
      </c>
      <c r="B41" s="97" t="s">
        <v>80</v>
      </c>
      <c r="C41" s="34" t="s">
        <v>22</v>
      </c>
      <c r="D41" s="124">
        <v>1000</v>
      </c>
      <c r="E41" s="93">
        <v>18</v>
      </c>
      <c r="F41" s="128">
        <v>8</v>
      </c>
      <c r="G41" s="92">
        <f t="shared" ref="G41:G47" si="3">E41*1.08</f>
        <v>19.440000000000001</v>
      </c>
      <c r="H41" s="93">
        <f t="shared" ref="H41:H47" si="4">D41*E41</f>
        <v>18000</v>
      </c>
      <c r="I41" s="93">
        <f t="shared" ref="I41:I47" si="5">D41*G41</f>
        <v>19440</v>
      </c>
      <c r="J41" s="35"/>
      <c r="K41" s="34"/>
    </row>
    <row r="42" spans="1:12" s="9" customFormat="1" ht="30.15" customHeight="1" x14ac:dyDescent="0.25">
      <c r="A42" s="45">
        <v>3</v>
      </c>
      <c r="B42" s="97" t="s">
        <v>47</v>
      </c>
      <c r="C42" s="34" t="s">
        <v>22</v>
      </c>
      <c r="D42" s="124">
        <v>50</v>
      </c>
      <c r="E42" s="93">
        <v>53</v>
      </c>
      <c r="F42" s="128">
        <v>8</v>
      </c>
      <c r="G42" s="92">
        <f t="shared" si="3"/>
        <v>57.24</v>
      </c>
      <c r="H42" s="93">
        <f t="shared" si="4"/>
        <v>2650</v>
      </c>
      <c r="I42" s="93">
        <f t="shared" si="5"/>
        <v>2862</v>
      </c>
      <c r="J42" s="35"/>
      <c r="K42" s="34"/>
    </row>
    <row r="43" spans="1:12" s="9" customFormat="1" ht="30.75" customHeight="1" x14ac:dyDescent="0.25">
      <c r="A43" s="45">
        <v>4</v>
      </c>
      <c r="B43" s="97" t="s">
        <v>112</v>
      </c>
      <c r="C43" s="34" t="s">
        <v>22</v>
      </c>
      <c r="D43" s="124">
        <v>130</v>
      </c>
      <c r="E43" s="93">
        <v>30</v>
      </c>
      <c r="F43" s="128">
        <v>8</v>
      </c>
      <c r="G43" s="92">
        <f t="shared" si="3"/>
        <v>32.400000000000006</v>
      </c>
      <c r="H43" s="93">
        <f t="shared" si="4"/>
        <v>3900</v>
      </c>
      <c r="I43" s="93">
        <f t="shared" si="5"/>
        <v>4212.0000000000009</v>
      </c>
      <c r="J43" s="35"/>
      <c r="K43" s="34"/>
    </row>
    <row r="44" spans="1:12" s="9" customFormat="1" ht="28.5" customHeight="1" x14ac:dyDescent="0.25">
      <c r="A44" s="45">
        <v>5</v>
      </c>
      <c r="B44" s="97" t="s">
        <v>48</v>
      </c>
      <c r="C44" s="34" t="s">
        <v>22</v>
      </c>
      <c r="D44" s="124">
        <v>250</v>
      </c>
      <c r="E44" s="93">
        <v>97</v>
      </c>
      <c r="F44" s="128">
        <v>8</v>
      </c>
      <c r="G44" s="92">
        <f t="shared" si="3"/>
        <v>104.76</v>
      </c>
      <c r="H44" s="93">
        <f t="shared" si="4"/>
        <v>24250</v>
      </c>
      <c r="I44" s="93">
        <f t="shared" si="5"/>
        <v>26190</v>
      </c>
      <c r="J44" s="35"/>
      <c r="K44" s="34"/>
    </row>
    <row r="45" spans="1:12" s="9" customFormat="1" ht="30.75" customHeight="1" x14ac:dyDescent="0.25">
      <c r="A45" s="45">
        <v>6</v>
      </c>
      <c r="B45" s="56" t="s">
        <v>79</v>
      </c>
      <c r="C45" s="30" t="s">
        <v>50</v>
      </c>
      <c r="D45" s="125">
        <v>100</v>
      </c>
      <c r="E45" s="93">
        <v>118</v>
      </c>
      <c r="F45" s="128">
        <v>8</v>
      </c>
      <c r="G45" s="92">
        <f t="shared" si="3"/>
        <v>127.44000000000001</v>
      </c>
      <c r="H45" s="93">
        <f t="shared" si="4"/>
        <v>11800</v>
      </c>
      <c r="I45" s="93">
        <f t="shared" si="5"/>
        <v>12744.000000000002</v>
      </c>
      <c r="J45" s="35"/>
      <c r="K45" s="34"/>
    </row>
    <row r="46" spans="1:12" s="7" customFormat="1" ht="27.6" x14ac:dyDescent="0.25">
      <c r="A46" s="45">
        <v>7</v>
      </c>
      <c r="B46" s="57" t="s">
        <v>78</v>
      </c>
      <c r="C46" s="27" t="s">
        <v>49</v>
      </c>
      <c r="D46" s="124">
        <v>10</v>
      </c>
      <c r="E46" s="93">
        <v>48</v>
      </c>
      <c r="F46" s="128">
        <v>8</v>
      </c>
      <c r="G46" s="92">
        <f t="shared" si="3"/>
        <v>51.84</v>
      </c>
      <c r="H46" s="93">
        <f t="shared" si="4"/>
        <v>480</v>
      </c>
      <c r="I46" s="93">
        <f t="shared" si="5"/>
        <v>518.40000000000009</v>
      </c>
      <c r="J46" s="27"/>
      <c r="K46" s="28"/>
      <c r="L46" s="9"/>
    </row>
    <row r="47" spans="1:12" s="7" customFormat="1" ht="29.1" customHeight="1" x14ac:dyDescent="0.25">
      <c r="A47" s="45">
        <v>8</v>
      </c>
      <c r="B47" s="56" t="s">
        <v>72</v>
      </c>
      <c r="C47" s="30" t="s">
        <v>50</v>
      </c>
      <c r="D47" s="123">
        <v>20</v>
      </c>
      <c r="E47" s="93">
        <v>46</v>
      </c>
      <c r="F47" s="128">
        <v>8</v>
      </c>
      <c r="G47" s="92">
        <f t="shared" si="3"/>
        <v>49.680000000000007</v>
      </c>
      <c r="H47" s="93">
        <f t="shared" si="4"/>
        <v>920</v>
      </c>
      <c r="I47" s="93">
        <f t="shared" si="5"/>
        <v>993.60000000000014</v>
      </c>
      <c r="J47" s="27"/>
      <c r="K47" s="28"/>
    </row>
    <row r="48" spans="1:12" s="7" customFormat="1" ht="15.6" x14ac:dyDescent="0.25">
      <c r="A48" s="58"/>
      <c r="B48" s="59" t="s">
        <v>18</v>
      </c>
      <c r="C48" s="58"/>
      <c r="D48" s="94"/>
      <c r="E48" s="93"/>
      <c r="F48" s="93"/>
      <c r="G48" s="93"/>
      <c r="H48" s="93">
        <f>H40+H41+H42+H43+H44+H45+H46+H47</f>
        <v>96825</v>
      </c>
      <c r="I48" s="93">
        <f>I40+I41+I42+I43+I44+I45+I46+I47</f>
        <v>104571</v>
      </c>
      <c r="J48" s="31"/>
      <c r="K48" s="58"/>
    </row>
    <row r="49" spans="1:256" s="7" customFormat="1" ht="21.9" customHeight="1" x14ac:dyDescent="0.3">
      <c r="A49" s="10"/>
      <c r="B49" s="15"/>
      <c r="C49" s="10"/>
      <c r="D49" s="12"/>
      <c r="F49" s="21"/>
      <c r="G49" s="18"/>
      <c r="H49" s="26"/>
      <c r="I49" s="26"/>
      <c r="K49" s="10"/>
    </row>
    <row r="50" spans="1:256" ht="15" customHeight="1" x14ac:dyDescent="0.25">
      <c r="A50" s="77"/>
      <c r="B50" s="77" t="s">
        <v>123</v>
      </c>
      <c r="C50" s="78"/>
      <c r="D50" s="79"/>
      <c r="E50" s="80"/>
      <c r="F50" s="80"/>
      <c r="G50" s="80"/>
      <c r="H50" s="80"/>
      <c r="I50" s="80"/>
      <c r="J50" s="80"/>
      <c r="K50" s="19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81" customFormat="1" ht="35.1" customHeight="1" x14ac:dyDescent="0.25">
      <c r="A51" s="98" t="s">
        <v>1</v>
      </c>
      <c r="B51" s="98" t="s">
        <v>2</v>
      </c>
      <c r="C51" s="98" t="s">
        <v>3</v>
      </c>
      <c r="D51" s="99" t="s">
        <v>4</v>
      </c>
      <c r="E51" s="98" t="s">
        <v>5</v>
      </c>
      <c r="F51" s="32" t="s">
        <v>6</v>
      </c>
      <c r="G51" s="98" t="s">
        <v>7</v>
      </c>
      <c r="H51" s="98" t="s">
        <v>8</v>
      </c>
      <c r="I51" s="98" t="s">
        <v>9</v>
      </c>
      <c r="J51" s="98" t="s">
        <v>10</v>
      </c>
      <c r="K51" s="32" t="s">
        <v>139</v>
      </c>
    </row>
    <row r="52" spans="1:256" s="81" customFormat="1" ht="15" customHeight="1" x14ac:dyDescent="0.25">
      <c r="A52" s="100">
        <v>1</v>
      </c>
      <c r="B52" s="101" t="s">
        <v>114</v>
      </c>
      <c r="C52" s="100" t="s">
        <v>22</v>
      </c>
      <c r="D52" s="126">
        <v>900</v>
      </c>
      <c r="E52" s="107">
        <v>1.56</v>
      </c>
      <c r="F52" s="128">
        <v>8</v>
      </c>
      <c r="G52" s="107">
        <f t="shared" ref="G52:G59" si="6">E52*1.08</f>
        <v>1.6848000000000001</v>
      </c>
      <c r="H52" s="107">
        <f t="shared" ref="H52:H59" si="7">D52*E52</f>
        <v>1404</v>
      </c>
      <c r="I52" s="107">
        <f t="shared" ref="I52:I59" si="8">D52*G52</f>
        <v>1516.3200000000002</v>
      </c>
      <c r="J52" s="102"/>
      <c r="K52" s="34"/>
    </row>
    <row r="53" spans="1:256" s="80" customFormat="1" ht="15" customHeight="1" x14ac:dyDescent="0.25">
      <c r="A53" s="100">
        <v>2</v>
      </c>
      <c r="B53" s="101" t="s">
        <v>115</v>
      </c>
      <c r="C53" s="100" t="s">
        <v>22</v>
      </c>
      <c r="D53" s="126">
        <v>7550</v>
      </c>
      <c r="E53" s="107">
        <v>1.56</v>
      </c>
      <c r="F53" s="128">
        <v>8</v>
      </c>
      <c r="G53" s="107">
        <f t="shared" si="6"/>
        <v>1.6848000000000001</v>
      </c>
      <c r="H53" s="107">
        <f t="shared" si="7"/>
        <v>11778</v>
      </c>
      <c r="I53" s="107">
        <f t="shared" si="8"/>
        <v>12720.24</v>
      </c>
      <c r="J53" s="102"/>
      <c r="K53" s="34"/>
    </row>
    <row r="54" spans="1:256" s="82" customFormat="1" ht="13.8" x14ac:dyDescent="0.25">
      <c r="A54" s="100">
        <v>3</v>
      </c>
      <c r="B54" s="101" t="s">
        <v>116</v>
      </c>
      <c r="C54" s="100" t="s">
        <v>22</v>
      </c>
      <c r="D54" s="126">
        <v>18700</v>
      </c>
      <c r="E54" s="107">
        <v>1.56</v>
      </c>
      <c r="F54" s="128">
        <v>8</v>
      </c>
      <c r="G54" s="107">
        <f t="shared" si="6"/>
        <v>1.6848000000000001</v>
      </c>
      <c r="H54" s="107">
        <f t="shared" si="7"/>
        <v>29172</v>
      </c>
      <c r="I54" s="107">
        <f t="shared" si="8"/>
        <v>31505.760000000002</v>
      </c>
      <c r="J54" s="102"/>
      <c r="K54" s="34"/>
    </row>
    <row r="55" spans="1:256" s="83" customFormat="1" ht="15.75" customHeight="1" x14ac:dyDescent="0.25">
      <c r="A55" s="100">
        <v>4</v>
      </c>
      <c r="B55" s="101" t="s">
        <v>117</v>
      </c>
      <c r="C55" s="100" t="s">
        <v>22</v>
      </c>
      <c r="D55" s="126">
        <v>50</v>
      </c>
      <c r="E55" s="107">
        <v>1.56</v>
      </c>
      <c r="F55" s="128">
        <v>8</v>
      </c>
      <c r="G55" s="107">
        <f t="shared" si="6"/>
        <v>1.6848000000000001</v>
      </c>
      <c r="H55" s="107">
        <f t="shared" si="7"/>
        <v>78</v>
      </c>
      <c r="I55" s="107">
        <f t="shared" si="8"/>
        <v>84.240000000000009</v>
      </c>
      <c r="J55" s="102"/>
      <c r="K55" s="34"/>
    </row>
    <row r="56" spans="1:256" s="83" customFormat="1" ht="15.75" customHeight="1" x14ac:dyDescent="0.25">
      <c r="A56" s="100">
        <v>5</v>
      </c>
      <c r="B56" s="101" t="s">
        <v>118</v>
      </c>
      <c r="C56" s="100" t="s">
        <v>22</v>
      </c>
      <c r="D56" s="126">
        <v>2600</v>
      </c>
      <c r="E56" s="107">
        <v>1.56</v>
      </c>
      <c r="F56" s="128">
        <v>8</v>
      </c>
      <c r="G56" s="107">
        <f t="shared" si="6"/>
        <v>1.6848000000000001</v>
      </c>
      <c r="H56" s="107">
        <f t="shared" si="7"/>
        <v>4056</v>
      </c>
      <c r="I56" s="107">
        <f t="shared" si="8"/>
        <v>4380.4800000000005</v>
      </c>
      <c r="J56" s="102"/>
      <c r="K56" s="34"/>
    </row>
    <row r="57" spans="1:256" s="83" customFormat="1" ht="18" customHeight="1" x14ac:dyDescent="0.25">
      <c r="A57" s="100">
        <v>6</v>
      </c>
      <c r="B57" s="101" t="s">
        <v>119</v>
      </c>
      <c r="C57" s="100" t="s">
        <v>22</v>
      </c>
      <c r="D57" s="126">
        <v>300</v>
      </c>
      <c r="E57" s="107">
        <v>1.56</v>
      </c>
      <c r="F57" s="128">
        <v>8</v>
      </c>
      <c r="G57" s="107">
        <f t="shared" si="6"/>
        <v>1.6848000000000001</v>
      </c>
      <c r="H57" s="107">
        <f t="shared" si="7"/>
        <v>468</v>
      </c>
      <c r="I57" s="107">
        <f t="shared" si="8"/>
        <v>505.44</v>
      </c>
      <c r="J57" s="102"/>
      <c r="K57" s="34"/>
    </row>
    <row r="58" spans="1:256" s="83" customFormat="1" ht="18" customHeight="1" x14ac:dyDescent="0.25">
      <c r="A58" s="100" t="s">
        <v>101</v>
      </c>
      <c r="B58" s="101" t="s">
        <v>120</v>
      </c>
      <c r="C58" s="100" t="s">
        <v>22</v>
      </c>
      <c r="D58" s="126">
        <v>50</v>
      </c>
      <c r="E58" s="107">
        <v>1.56</v>
      </c>
      <c r="F58" s="128">
        <v>8</v>
      </c>
      <c r="G58" s="107">
        <f t="shared" si="6"/>
        <v>1.6848000000000001</v>
      </c>
      <c r="H58" s="107">
        <f t="shared" si="7"/>
        <v>78</v>
      </c>
      <c r="I58" s="107">
        <f t="shared" si="8"/>
        <v>84.240000000000009</v>
      </c>
      <c r="J58" s="102"/>
      <c r="K58" s="34"/>
    </row>
    <row r="59" spans="1:256" s="83" customFormat="1" ht="18" customHeight="1" x14ac:dyDescent="0.25">
      <c r="A59" s="100" t="s">
        <v>102</v>
      </c>
      <c r="B59" s="101" t="s">
        <v>121</v>
      </c>
      <c r="C59" s="100" t="s">
        <v>22</v>
      </c>
      <c r="D59" s="126">
        <v>50</v>
      </c>
      <c r="E59" s="107">
        <v>1.56</v>
      </c>
      <c r="F59" s="128">
        <v>8</v>
      </c>
      <c r="G59" s="107">
        <f t="shared" si="6"/>
        <v>1.6848000000000001</v>
      </c>
      <c r="H59" s="107">
        <f t="shared" si="7"/>
        <v>78</v>
      </c>
      <c r="I59" s="107">
        <f t="shared" si="8"/>
        <v>84.240000000000009</v>
      </c>
      <c r="J59" s="102"/>
      <c r="K59" s="34"/>
    </row>
    <row r="60" spans="1:256" s="83" customFormat="1" ht="18" customHeight="1" x14ac:dyDescent="0.25">
      <c r="A60" s="103"/>
      <c r="B60" s="104" t="s">
        <v>18</v>
      </c>
      <c r="C60" s="103"/>
      <c r="D60" s="158"/>
      <c r="E60" s="108"/>
      <c r="F60" s="92"/>
      <c r="G60" s="107"/>
      <c r="H60" s="107">
        <f>H52+H53+H54+H55+H56+H57+H58+H59</f>
        <v>47112</v>
      </c>
      <c r="I60" s="107">
        <f>I52+I53+I54+I55+I56+I57+I58+I59</f>
        <v>50880.959999999999</v>
      </c>
      <c r="J60" s="105"/>
      <c r="K60" s="154"/>
    </row>
    <row r="61" spans="1:256" s="83" customFormat="1" ht="18" customHeight="1" x14ac:dyDescent="0.25">
      <c r="A61" s="78"/>
      <c r="B61" s="77"/>
      <c r="C61" s="78"/>
      <c r="D61" s="109"/>
      <c r="E61" s="110"/>
      <c r="F61" s="111"/>
      <c r="G61" s="112"/>
      <c r="H61" s="112"/>
      <c r="I61" s="112"/>
      <c r="J61" s="80"/>
      <c r="K61" s="19"/>
    </row>
    <row r="62" spans="1:256" ht="15.6" x14ac:dyDescent="0.3">
      <c r="A62" s="10"/>
      <c r="B62" s="23" t="s">
        <v>42</v>
      </c>
      <c r="C62" s="10"/>
      <c r="D62" s="12"/>
      <c r="E62" s="13"/>
      <c r="F62" s="14"/>
      <c r="G62" s="6"/>
      <c r="H62" s="13"/>
      <c r="I62" s="7"/>
      <c r="J62" s="7"/>
      <c r="K62" s="1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54.75" customHeight="1" x14ac:dyDescent="0.25">
      <c r="A63" s="32" t="s">
        <v>1</v>
      </c>
      <c r="B63" s="32" t="s">
        <v>2</v>
      </c>
      <c r="C63" s="32" t="s">
        <v>3</v>
      </c>
      <c r="D63" s="53" t="s">
        <v>4</v>
      </c>
      <c r="E63" s="32" t="s">
        <v>5</v>
      </c>
      <c r="F63" s="32" t="s">
        <v>6</v>
      </c>
      <c r="G63" s="32" t="s">
        <v>7</v>
      </c>
      <c r="H63" s="32" t="s">
        <v>8</v>
      </c>
      <c r="I63" s="32" t="s">
        <v>9</v>
      </c>
      <c r="J63" s="32" t="s">
        <v>10</v>
      </c>
      <c r="K63" s="32" t="s">
        <v>139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84" customFormat="1" ht="20.399999999999999" customHeight="1" x14ac:dyDescent="0.25">
      <c r="A64" s="45" t="s">
        <v>11</v>
      </c>
      <c r="B64" s="85" t="s">
        <v>122</v>
      </c>
      <c r="C64" s="45" t="s">
        <v>43</v>
      </c>
      <c r="D64" s="123">
        <v>30</v>
      </c>
      <c r="E64" s="93">
        <v>45</v>
      </c>
      <c r="F64" s="128">
        <v>8</v>
      </c>
      <c r="G64" s="93">
        <f>E64*1.08</f>
        <v>48.6</v>
      </c>
      <c r="H64" s="93">
        <f>D64*E64</f>
        <v>1350</v>
      </c>
      <c r="I64" s="93">
        <f>D64*G64</f>
        <v>1458</v>
      </c>
      <c r="J64" s="113"/>
      <c r="K64" s="113"/>
    </row>
    <row r="65" spans="1:11" s="84" customFormat="1" ht="13.8" x14ac:dyDescent="0.25">
      <c r="A65" s="45"/>
      <c r="B65" s="114" t="s">
        <v>18</v>
      </c>
      <c r="C65" s="45"/>
      <c r="D65" s="94"/>
      <c r="E65" s="95"/>
      <c r="F65" s="115"/>
      <c r="G65" s="93"/>
      <c r="H65" s="93">
        <f>H64</f>
        <v>1350</v>
      </c>
      <c r="I65" s="93">
        <f>I64</f>
        <v>1458</v>
      </c>
      <c r="J65" s="35"/>
      <c r="K65" s="34"/>
    </row>
    <row r="67" spans="1:11" ht="15.6" x14ac:dyDescent="0.3">
      <c r="A67" s="10"/>
      <c r="B67" s="135" t="s">
        <v>44</v>
      </c>
      <c r="C67" s="10"/>
      <c r="D67" s="12"/>
      <c r="E67" s="13"/>
      <c r="F67" s="14"/>
      <c r="G67" s="6"/>
      <c r="H67" s="13"/>
      <c r="I67" s="7"/>
      <c r="J67" s="7"/>
      <c r="K67" s="7"/>
    </row>
    <row r="68" spans="1:11" ht="52.8" x14ac:dyDescent="0.25">
      <c r="A68" s="32" t="s">
        <v>1</v>
      </c>
      <c r="B68" s="32" t="s">
        <v>2</v>
      </c>
      <c r="C68" s="32" t="s">
        <v>3</v>
      </c>
      <c r="D68" s="53" t="s">
        <v>4</v>
      </c>
      <c r="E68" s="32" t="s">
        <v>5</v>
      </c>
      <c r="F68" s="32" t="s">
        <v>6</v>
      </c>
      <c r="G68" s="32" t="s">
        <v>7</v>
      </c>
      <c r="H68" s="32" t="s">
        <v>8</v>
      </c>
      <c r="I68" s="32" t="s">
        <v>9</v>
      </c>
      <c r="J68" s="32" t="s">
        <v>10</v>
      </c>
      <c r="K68" s="33" t="s">
        <v>139</v>
      </c>
    </row>
    <row r="69" spans="1:11" ht="13.8" x14ac:dyDescent="0.25">
      <c r="A69" s="45">
        <v>1</v>
      </c>
      <c r="B69" s="54" t="s">
        <v>62</v>
      </c>
      <c r="C69" s="45" t="s">
        <v>22</v>
      </c>
      <c r="D69" s="55">
        <v>200</v>
      </c>
      <c r="E69" s="93">
        <v>11</v>
      </c>
      <c r="F69" s="34">
        <v>8</v>
      </c>
      <c r="G69" s="107">
        <f>E69*1.08</f>
        <v>11.88</v>
      </c>
      <c r="H69" s="107">
        <f>D69*E69</f>
        <v>2200</v>
      </c>
      <c r="I69" s="107">
        <f>D69*G69</f>
        <v>2376</v>
      </c>
      <c r="J69" s="35"/>
      <c r="K69" s="35"/>
    </row>
    <row r="70" spans="1:11" ht="15.6" x14ac:dyDescent="0.3">
      <c r="A70" s="58"/>
      <c r="B70" s="143" t="s">
        <v>18</v>
      </c>
      <c r="C70" s="58"/>
      <c r="D70" s="60"/>
      <c r="E70" s="31"/>
      <c r="F70" s="61"/>
      <c r="G70" s="93"/>
      <c r="H70" s="93">
        <f>H69</f>
        <v>2200</v>
      </c>
      <c r="I70" s="93">
        <f>I69</f>
        <v>2376</v>
      </c>
      <c r="J70" s="31"/>
      <c r="K70" s="31"/>
    </row>
    <row r="71" spans="1:11" x14ac:dyDescent="0.25">
      <c r="G71" s="139"/>
      <c r="H71" s="157"/>
      <c r="I71" s="157"/>
    </row>
    <row r="73" spans="1:11" ht="15.6" x14ac:dyDescent="0.3">
      <c r="G73" s="42" t="s">
        <v>138</v>
      </c>
      <c r="H73" s="159">
        <f>SUM(H7,H15,H23,H36,H48,H60,H65,H70)</f>
        <v>199398.81599999999</v>
      </c>
      <c r="I73" s="159">
        <f>SUM(I7,I15,I23,I36,I48,I60,I65,I70)</f>
        <v>214969.16159999999</v>
      </c>
    </row>
  </sheetData>
  <sheetProtection selectLockedCells="1" selectUnlockedCells="1"/>
  <pageMargins left="0.19685039370078741" right="0.19685039370078741" top="0.78740157480314965" bottom="0.78740157480314965" header="0.11811023622047245" footer="0.19685039370078741"/>
  <pageSetup scale="96" fitToHeight="0" orientation="landscape" useFirstPageNumber="1" verticalDpi="300" r:id="rId1"/>
  <headerFooter alignWithMargins="0">
    <oddHeader>&amp;CZałącznik nr 1 do oferty - dostawa sprzętu medycznego jednorazowego użytku EK-ZZ/ZP</oddHeader>
    <oddFooter>Strona &amp;P z &amp;N</oddFooter>
  </headerFooter>
  <rowBreaks count="4" manualBreakCount="4">
    <brk id="16" max="16383" man="1"/>
    <brk id="23" max="16383" man="1"/>
    <brk id="36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view="pageBreakPreview" topLeftCell="A7" zoomScale="60" zoomScaleNormal="100" workbookViewId="0">
      <selection activeCell="H22" sqref="H22:I22"/>
    </sheetView>
  </sheetViews>
  <sheetFormatPr defaultColWidth="9.109375" defaultRowHeight="15" x14ac:dyDescent="0.25"/>
  <cols>
    <col min="1" max="1" width="4.88671875" style="1" customWidth="1"/>
    <col min="2" max="2" width="35.109375" style="1" customWidth="1"/>
    <col min="3" max="3" width="10.5546875" style="2" customWidth="1"/>
    <col min="4" max="4" width="14.6640625" style="1" bestFit="1" customWidth="1"/>
    <col min="5" max="5" width="9.6640625" customWidth="1"/>
    <col min="6" max="6" width="7.5546875" customWidth="1"/>
    <col min="7" max="7" width="10" style="3" customWidth="1"/>
    <col min="8" max="8" width="17.44140625" style="3" bestFit="1" customWidth="1"/>
    <col min="9" max="9" width="13.109375" style="3" customWidth="1"/>
    <col min="10" max="10" width="13.33203125" style="3" customWidth="1"/>
    <col min="11" max="11" width="10.6640625" style="155" customWidth="1"/>
    <col min="12" max="16384" width="9.109375" style="3"/>
  </cols>
  <sheetData>
    <row r="1" spans="1:12" s="8" customFormat="1" ht="12.9" customHeight="1" x14ac:dyDescent="0.3">
      <c r="A1" s="10"/>
      <c r="B1" s="118" t="s">
        <v>124</v>
      </c>
      <c r="C1" s="10"/>
      <c r="D1" s="12"/>
      <c r="E1" s="4"/>
      <c r="F1" s="14"/>
      <c r="G1" s="6"/>
      <c r="H1" s="4"/>
      <c r="I1" s="7"/>
      <c r="J1" s="7"/>
      <c r="K1" s="19"/>
      <c r="L1" s="7"/>
    </row>
    <row r="2" spans="1:12" s="9" customFormat="1" ht="52.8" x14ac:dyDescent="0.25">
      <c r="A2" s="32" t="s">
        <v>1</v>
      </c>
      <c r="B2" s="32" t="s">
        <v>2</v>
      </c>
      <c r="C2" s="32" t="s">
        <v>3</v>
      </c>
      <c r="D2" s="53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139</v>
      </c>
      <c r="L2" s="8"/>
    </row>
    <row r="3" spans="1:12" s="9" customFormat="1" ht="27.6" x14ac:dyDescent="0.25">
      <c r="A3" s="45">
        <v>1</v>
      </c>
      <c r="B3" s="119" t="s">
        <v>88</v>
      </c>
      <c r="C3" s="45" t="s">
        <v>40</v>
      </c>
      <c r="D3" s="125">
        <v>5500</v>
      </c>
      <c r="E3" s="93">
        <v>1.26</v>
      </c>
      <c r="F3" s="128">
        <v>8</v>
      </c>
      <c r="G3" s="92">
        <f>E3*1.08</f>
        <v>1.3608</v>
      </c>
      <c r="H3" s="107">
        <f>D3*E3</f>
        <v>6930</v>
      </c>
      <c r="I3" s="107">
        <f>D3*G3</f>
        <v>7484.4</v>
      </c>
      <c r="J3" s="35"/>
      <c r="K3" s="34"/>
    </row>
    <row r="4" spans="1:12" s="9" customFormat="1" ht="13.8" x14ac:dyDescent="0.25">
      <c r="A4" s="45">
        <v>2</v>
      </c>
      <c r="B4" s="119" t="s">
        <v>89</v>
      </c>
      <c r="C4" s="45" t="s">
        <v>40</v>
      </c>
      <c r="D4" s="125">
        <v>8000</v>
      </c>
      <c r="E4" s="93">
        <v>1.26</v>
      </c>
      <c r="F4" s="128">
        <v>8</v>
      </c>
      <c r="G4" s="92">
        <f>E4*1.08</f>
        <v>1.3608</v>
      </c>
      <c r="H4" s="107">
        <f>D4*E4</f>
        <v>10080</v>
      </c>
      <c r="I4" s="107">
        <f t="shared" ref="I4:I11" si="0">D4*G4</f>
        <v>10886.4</v>
      </c>
      <c r="J4" s="35"/>
      <c r="K4" s="34"/>
    </row>
    <row r="5" spans="1:12" s="9" customFormat="1" ht="27.6" x14ac:dyDescent="0.25">
      <c r="A5" s="45">
        <v>3</v>
      </c>
      <c r="B5" s="119" t="s">
        <v>90</v>
      </c>
      <c r="C5" s="45" t="s">
        <v>40</v>
      </c>
      <c r="D5" s="125">
        <v>14000</v>
      </c>
      <c r="E5" s="93">
        <v>1.26</v>
      </c>
      <c r="F5" s="128">
        <v>8</v>
      </c>
      <c r="G5" s="92">
        <f t="shared" ref="G5:G11" si="1">E5*1.08</f>
        <v>1.3608</v>
      </c>
      <c r="H5" s="107">
        <f t="shared" ref="H5:H11" si="2">D5*E5</f>
        <v>17640</v>
      </c>
      <c r="I5" s="107">
        <f t="shared" si="0"/>
        <v>19051.2</v>
      </c>
      <c r="J5" s="35"/>
      <c r="K5" s="34"/>
    </row>
    <row r="6" spans="1:12" s="9" customFormat="1" ht="13.8" x14ac:dyDescent="0.25">
      <c r="A6" s="45">
        <v>4</v>
      </c>
      <c r="B6" s="119" t="s">
        <v>91</v>
      </c>
      <c r="C6" s="45" t="s">
        <v>40</v>
      </c>
      <c r="D6" s="125">
        <v>8000</v>
      </c>
      <c r="E6" s="93">
        <v>1.26</v>
      </c>
      <c r="F6" s="128">
        <v>8</v>
      </c>
      <c r="G6" s="92">
        <f t="shared" si="1"/>
        <v>1.3608</v>
      </c>
      <c r="H6" s="107">
        <f t="shared" si="2"/>
        <v>10080</v>
      </c>
      <c r="I6" s="107">
        <f t="shared" si="0"/>
        <v>10886.4</v>
      </c>
      <c r="J6" s="35"/>
      <c r="K6" s="34"/>
    </row>
    <row r="7" spans="1:12" s="9" customFormat="1" ht="27.6" x14ac:dyDescent="0.25">
      <c r="A7" s="45">
        <v>5</v>
      </c>
      <c r="B7" s="119" t="s">
        <v>92</v>
      </c>
      <c r="C7" s="45" t="s">
        <v>40</v>
      </c>
      <c r="D7" s="125">
        <v>2000</v>
      </c>
      <c r="E7" s="93">
        <v>1.26</v>
      </c>
      <c r="F7" s="128">
        <v>8</v>
      </c>
      <c r="G7" s="92">
        <f t="shared" si="1"/>
        <v>1.3608</v>
      </c>
      <c r="H7" s="107">
        <f t="shared" si="2"/>
        <v>2520</v>
      </c>
      <c r="I7" s="107">
        <f t="shared" si="0"/>
        <v>2721.6</v>
      </c>
      <c r="J7" s="35"/>
      <c r="K7" s="34"/>
    </row>
    <row r="8" spans="1:12" s="9" customFormat="1" ht="28.5" customHeight="1" x14ac:dyDescent="0.25">
      <c r="A8" s="45">
        <v>6</v>
      </c>
      <c r="B8" s="119" t="s">
        <v>93</v>
      </c>
      <c r="C8" s="45" t="s">
        <v>40</v>
      </c>
      <c r="D8" s="125">
        <v>1700</v>
      </c>
      <c r="E8" s="93">
        <v>1.26</v>
      </c>
      <c r="F8" s="128">
        <v>8</v>
      </c>
      <c r="G8" s="92">
        <f t="shared" si="1"/>
        <v>1.3608</v>
      </c>
      <c r="H8" s="107">
        <f t="shared" si="2"/>
        <v>2142</v>
      </c>
      <c r="I8" s="107">
        <f t="shared" si="0"/>
        <v>2313.36</v>
      </c>
      <c r="J8" s="35"/>
      <c r="K8" s="34"/>
    </row>
    <row r="9" spans="1:12" s="9" customFormat="1" ht="28.5" customHeight="1" x14ac:dyDescent="0.25">
      <c r="A9" s="45">
        <v>7</v>
      </c>
      <c r="B9" s="119" t="s">
        <v>87</v>
      </c>
      <c r="C9" s="45" t="s">
        <v>40</v>
      </c>
      <c r="D9" s="125">
        <v>3000</v>
      </c>
      <c r="E9" s="93">
        <v>1.26</v>
      </c>
      <c r="F9" s="128">
        <v>8</v>
      </c>
      <c r="G9" s="92">
        <f t="shared" si="1"/>
        <v>1.3608</v>
      </c>
      <c r="H9" s="107">
        <f t="shared" si="2"/>
        <v>3780</v>
      </c>
      <c r="I9" s="107">
        <f t="shared" si="0"/>
        <v>4082.4</v>
      </c>
      <c r="J9" s="35"/>
      <c r="K9" s="34"/>
    </row>
    <row r="10" spans="1:12" s="9" customFormat="1" ht="28.5" customHeight="1" x14ac:dyDescent="0.25">
      <c r="A10" s="45">
        <v>8</v>
      </c>
      <c r="B10" s="119" t="s">
        <v>110</v>
      </c>
      <c r="C10" s="45" t="s">
        <v>40</v>
      </c>
      <c r="D10" s="125">
        <v>5000</v>
      </c>
      <c r="E10" s="93">
        <v>3.29</v>
      </c>
      <c r="F10" s="128">
        <v>8</v>
      </c>
      <c r="G10" s="92">
        <f t="shared" si="1"/>
        <v>3.5532000000000004</v>
      </c>
      <c r="H10" s="107">
        <f t="shared" si="2"/>
        <v>16450</v>
      </c>
      <c r="I10" s="107">
        <f t="shared" si="0"/>
        <v>17766</v>
      </c>
      <c r="J10" s="35"/>
      <c r="K10" s="34"/>
    </row>
    <row r="11" spans="1:12" s="9" customFormat="1" ht="25.5" customHeight="1" x14ac:dyDescent="0.25">
      <c r="A11" s="45">
        <v>9</v>
      </c>
      <c r="B11" s="119" t="s">
        <v>41</v>
      </c>
      <c r="C11" s="45" t="s">
        <v>40</v>
      </c>
      <c r="D11" s="125">
        <v>50</v>
      </c>
      <c r="E11" s="93">
        <v>7.75</v>
      </c>
      <c r="F11" s="128">
        <v>8</v>
      </c>
      <c r="G11" s="92">
        <f t="shared" si="1"/>
        <v>8.370000000000001</v>
      </c>
      <c r="H11" s="107">
        <f t="shared" si="2"/>
        <v>387.5</v>
      </c>
      <c r="I11" s="107">
        <f t="shared" si="0"/>
        <v>418.50000000000006</v>
      </c>
      <c r="J11" s="35"/>
      <c r="K11" s="34"/>
    </row>
    <row r="12" spans="1:12" s="7" customFormat="1" ht="14.4" customHeight="1" x14ac:dyDescent="0.25">
      <c r="A12" s="58"/>
      <c r="B12" s="59" t="s">
        <v>18</v>
      </c>
      <c r="C12" s="58"/>
      <c r="D12" s="94"/>
      <c r="E12" s="93"/>
      <c r="F12" s="93"/>
      <c r="G12" s="92"/>
      <c r="H12" s="93">
        <f>H3+H4+H5+H6+H7+H8+H9+H10+H11</f>
        <v>70009.5</v>
      </c>
      <c r="I12" s="93">
        <f>I3+I4+I5+I6+I7+I8+I9+I10+I11</f>
        <v>75610.260000000009</v>
      </c>
      <c r="J12" s="31"/>
      <c r="K12" s="154"/>
      <c r="L12" s="9"/>
    </row>
    <row r="13" spans="1:12" s="7" customFormat="1" ht="16.5" hidden="1" customHeight="1" x14ac:dyDescent="0.3">
      <c r="A13" s="10"/>
      <c r="B13" s="15"/>
      <c r="C13" s="10"/>
      <c r="D13" s="12"/>
      <c r="F13" s="21"/>
      <c r="G13" s="6"/>
      <c r="H13" s="21"/>
      <c r="K13" s="19"/>
    </row>
    <row r="14" spans="1:12" s="7" customFormat="1" ht="15.9" customHeight="1" x14ac:dyDescent="0.3">
      <c r="A14" s="10"/>
      <c r="B14" s="15"/>
      <c r="C14" s="10"/>
      <c r="D14" s="12"/>
      <c r="F14" s="21"/>
      <c r="G14" s="6"/>
      <c r="H14" s="21"/>
      <c r="K14" s="19"/>
    </row>
    <row r="15" spans="1:12" s="8" customFormat="1" ht="15.6" x14ac:dyDescent="0.3">
      <c r="A15" s="10"/>
      <c r="B15" s="23" t="s">
        <v>125</v>
      </c>
      <c r="C15" s="10"/>
      <c r="D15" s="12"/>
      <c r="E15" s="13"/>
      <c r="F15" s="14"/>
      <c r="G15" s="6"/>
      <c r="H15" s="13"/>
      <c r="I15" s="7"/>
      <c r="J15" s="7"/>
      <c r="K15" s="19"/>
      <c r="L15" s="7"/>
    </row>
    <row r="16" spans="1:12" s="8" customFormat="1" ht="48" customHeight="1" x14ac:dyDescent="0.25">
      <c r="A16" s="32" t="s">
        <v>1</v>
      </c>
      <c r="B16" s="32" t="s">
        <v>2</v>
      </c>
      <c r="C16" s="32" t="s">
        <v>3</v>
      </c>
      <c r="D16" s="53" t="s">
        <v>4</v>
      </c>
      <c r="E16" s="32" t="s">
        <v>5</v>
      </c>
      <c r="F16" s="32" t="s">
        <v>6</v>
      </c>
      <c r="G16" s="32" t="s">
        <v>7</v>
      </c>
      <c r="H16" s="32" t="s">
        <v>8</v>
      </c>
      <c r="I16" s="32" t="s">
        <v>9</v>
      </c>
      <c r="J16" s="32" t="s">
        <v>10</v>
      </c>
      <c r="K16" s="32" t="s">
        <v>139</v>
      </c>
    </row>
    <row r="17" spans="1:12" s="7" customFormat="1" ht="42.6" customHeight="1" x14ac:dyDescent="0.25">
      <c r="A17" s="120">
        <v>1</v>
      </c>
      <c r="B17" s="64" t="s">
        <v>86</v>
      </c>
      <c r="C17" s="120" t="s">
        <v>76</v>
      </c>
      <c r="D17" s="127">
        <v>17200</v>
      </c>
      <c r="E17" s="94">
        <v>6.45</v>
      </c>
      <c r="F17" s="127">
        <v>8</v>
      </c>
      <c r="G17" s="106">
        <f>E17*1.08</f>
        <v>6.9660000000000011</v>
      </c>
      <c r="H17" s="106">
        <f>D17*E17</f>
        <v>110940</v>
      </c>
      <c r="I17" s="106">
        <f>D17*G17</f>
        <v>119815.20000000001</v>
      </c>
      <c r="J17" s="120"/>
      <c r="K17" s="120"/>
      <c r="L17" s="8"/>
    </row>
    <row r="18" spans="1:12" ht="55.2" x14ac:dyDescent="0.25">
      <c r="A18" s="45">
        <v>2</v>
      </c>
      <c r="B18" s="85" t="s">
        <v>98</v>
      </c>
      <c r="C18" s="120" t="s">
        <v>76</v>
      </c>
      <c r="D18" s="127">
        <v>200</v>
      </c>
      <c r="E18" s="94">
        <v>23.58</v>
      </c>
      <c r="F18" s="127">
        <v>8</v>
      </c>
      <c r="G18" s="106">
        <f>E18*1.08</f>
        <v>25.4664</v>
      </c>
      <c r="H18" s="106">
        <f>D18*E18</f>
        <v>4716</v>
      </c>
      <c r="I18" s="106">
        <f>D18*G18</f>
        <v>5093.28</v>
      </c>
      <c r="J18" s="120"/>
      <c r="K18" s="120"/>
      <c r="L18" s="7"/>
    </row>
    <row r="19" spans="1:12" s="7" customFormat="1" ht="16.5" customHeight="1" x14ac:dyDescent="0.25">
      <c r="A19" s="45">
        <v>3</v>
      </c>
      <c r="B19" s="85" t="s">
        <v>99</v>
      </c>
      <c r="C19" s="120" t="s">
        <v>22</v>
      </c>
      <c r="D19" s="127">
        <v>1000</v>
      </c>
      <c r="E19" s="121">
        <v>0.6</v>
      </c>
      <c r="F19" s="127">
        <v>8</v>
      </c>
      <c r="G19" s="106">
        <f>E19*1.08</f>
        <v>0.64800000000000002</v>
      </c>
      <c r="H19" s="106">
        <f>D19*E19</f>
        <v>600</v>
      </c>
      <c r="I19" s="106">
        <f>D19*G19</f>
        <v>648</v>
      </c>
      <c r="J19" s="113"/>
      <c r="K19" s="113"/>
      <c r="L19" s="3"/>
    </row>
    <row r="20" spans="1:12" s="8" customFormat="1" ht="15.6" x14ac:dyDescent="0.25">
      <c r="A20" s="58"/>
      <c r="B20" s="59" t="s">
        <v>18</v>
      </c>
      <c r="C20" s="58"/>
      <c r="D20" s="94"/>
      <c r="E20" s="93"/>
      <c r="F20" s="93"/>
      <c r="G20" s="93"/>
      <c r="H20" s="93">
        <f>H17+H19</f>
        <v>111540</v>
      </c>
      <c r="I20" s="93">
        <f>I17+I19</f>
        <v>120463.20000000001</v>
      </c>
      <c r="J20" s="31"/>
      <c r="K20" s="154"/>
      <c r="L20" s="7"/>
    </row>
    <row r="22" spans="1:12" x14ac:dyDescent="0.25">
      <c r="G22" s="139" t="s">
        <v>138</v>
      </c>
      <c r="H22" s="157">
        <f>SUM(H20,H12)</f>
        <v>181549.5</v>
      </c>
      <c r="I22" s="157">
        <f>SUM(I20,I12)</f>
        <v>196073.46000000002</v>
      </c>
    </row>
  </sheetData>
  <sheetProtection selectLockedCells="1" selectUnlockedCells="1"/>
  <pageMargins left="0.19685039370078741" right="0.19685039370078741" top="0.78740157480314965" bottom="0.78740157480314965" header="0.11811023622047245" footer="0.19685039370078741"/>
  <pageSetup scale="88" orientation="landscape" useFirstPageNumber="1" verticalDpi="300" r:id="rId1"/>
  <headerFooter alignWithMargins="0">
    <oddHeader>&amp;CZałącznik nr 1 do oferty - dostawa sprzętu medycznego jednorazowego użytku EK-ZZ/ZP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tabSelected="1" view="pageLayout" topLeftCell="A54" zoomScaleNormal="80" zoomScaleSheetLayoutView="80" workbookViewId="0">
      <selection activeCell="M72" sqref="M72"/>
    </sheetView>
  </sheetViews>
  <sheetFormatPr defaultColWidth="9.109375" defaultRowHeight="15" x14ac:dyDescent="0.25"/>
  <cols>
    <col min="1" max="1" width="4.88671875" style="1" customWidth="1"/>
    <col min="2" max="2" width="35.109375" style="1" customWidth="1"/>
    <col min="3" max="3" width="10.5546875" style="2" customWidth="1"/>
    <col min="4" max="4" width="11.5546875" style="1" customWidth="1"/>
    <col min="5" max="5" width="12.88671875" customWidth="1"/>
    <col min="6" max="6" width="7.5546875" customWidth="1"/>
    <col min="7" max="7" width="12.88671875" style="3" customWidth="1"/>
    <col min="8" max="8" width="14.5546875" style="3" customWidth="1"/>
    <col min="9" max="9" width="15.109375" style="3" customWidth="1"/>
    <col min="10" max="10" width="13.33203125" style="3" customWidth="1"/>
    <col min="11" max="11" width="12.44140625" style="3" customWidth="1"/>
    <col min="12" max="16384" width="9.109375" style="3"/>
  </cols>
  <sheetData>
    <row r="1" spans="1:12" s="7" customFormat="1" ht="34.5" customHeight="1" x14ac:dyDescent="0.3">
      <c r="A1" s="10"/>
      <c r="B1" s="135" t="s">
        <v>124</v>
      </c>
      <c r="C1" s="10"/>
      <c r="D1" s="12"/>
      <c r="E1" s="13"/>
      <c r="F1" s="14"/>
      <c r="G1" s="6"/>
      <c r="H1" s="13"/>
    </row>
    <row r="2" spans="1:12" s="8" customFormat="1" ht="39.6" x14ac:dyDescent="0.25">
      <c r="A2" s="32" t="s">
        <v>1</v>
      </c>
      <c r="B2" s="32" t="s">
        <v>2</v>
      </c>
      <c r="C2" s="32" t="s">
        <v>3</v>
      </c>
      <c r="D2" s="53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3" t="s">
        <v>139</v>
      </c>
      <c r="L2" s="7"/>
    </row>
    <row r="3" spans="1:12" s="9" customFormat="1" ht="43.5" customHeight="1" x14ac:dyDescent="0.25">
      <c r="A3" s="45">
        <v>1</v>
      </c>
      <c r="B3" s="54" t="s">
        <v>70</v>
      </c>
      <c r="C3" s="45" t="s">
        <v>22</v>
      </c>
      <c r="D3" s="125">
        <v>20</v>
      </c>
      <c r="E3" s="94"/>
      <c r="F3" s="127">
        <v>8</v>
      </c>
      <c r="G3" s="115">
        <f>E3*1.08</f>
        <v>0</v>
      </c>
      <c r="H3" s="94">
        <f>D3*E3</f>
        <v>0</v>
      </c>
      <c r="I3" s="134">
        <f>D3*G3</f>
        <v>0</v>
      </c>
      <c r="J3" s="35"/>
      <c r="K3" s="35"/>
      <c r="L3" s="8"/>
    </row>
    <row r="4" spans="1:12" s="9" customFormat="1" ht="21" customHeight="1" x14ac:dyDescent="0.25">
      <c r="A4" s="45">
        <v>2</v>
      </c>
      <c r="B4" s="54" t="s">
        <v>71</v>
      </c>
      <c r="C4" s="45" t="s">
        <v>22</v>
      </c>
      <c r="D4" s="125">
        <v>70</v>
      </c>
      <c r="E4" s="94"/>
      <c r="F4" s="127">
        <v>8</v>
      </c>
      <c r="G4" s="115">
        <f>E4*1.08</f>
        <v>0</v>
      </c>
      <c r="H4" s="94">
        <f>D4*E4</f>
        <v>0</v>
      </c>
      <c r="I4" s="134">
        <f>D4*G4</f>
        <v>0</v>
      </c>
      <c r="J4" s="35"/>
      <c r="K4" s="35"/>
    </row>
    <row r="5" spans="1:12" s="7" customFormat="1" ht="26.4" customHeight="1" x14ac:dyDescent="0.25">
      <c r="A5" s="58"/>
      <c r="B5" s="143" t="s">
        <v>18</v>
      </c>
      <c r="C5" s="58"/>
      <c r="D5" s="94"/>
      <c r="E5" s="93"/>
      <c r="F5" s="93"/>
      <c r="G5" s="93"/>
      <c r="H5" s="93">
        <f>H3+H4</f>
        <v>0</v>
      </c>
      <c r="I5" s="93">
        <f>I3+I4</f>
        <v>0</v>
      </c>
      <c r="J5" s="31"/>
      <c r="K5" s="31"/>
      <c r="L5" s="9"/>
    </row>
    <row r="6" spans="1:12" s="7" customFormat="1" ht="26.25" customHeight="1" x14ac:dyDescent="0.3">
      <c r="A6" s="10"/>
      <c r="B6" s="15"/>
      <c r="C6" s="10"/>
      <c r="D6" s="12"/>
      <c r="F6" s="21"/>
      <c r="G6" s="4"/>
      <c r="H6" s="21"/>
    </row>
    <row r="7" spans="1:12" s="7" customFormat="1" ht="15.6" x14ac:dyDescent="0.3">
      <c r="A7" s="10"/>
      <c r="B7" s="135" t="s">
        <v>125</v>
      </c>
      <c r="C7" s="10"/>
      <c r="D7" s="12"/>
      <c r="F7" s="21"/>
      <c r="G7" s="4"/>
      <c r="H7" s="21"/>
    </row>
    <row r="8" spans="1:12" s="7" customFormat="1" ht="49.35" customHeight="1" x14ac:dyDescent="0.25">
      <c r="A8" s="32" t="s">
        <v>1</v>
      </c>
      <c r="B8" s="32" t="s">
        <v>2</v>
      </c>
      <c r="C8" s="32" t="s">
        <v>3</v>
      </c>
      <c r="D8" s="53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2" t="s">
        <v>9</v>
      </c>
      <c r="J8" s="32" t="s">
        <v>10</v>
      </c>
      <c r="K8" s="33" t="s">
        <v>139</v>
      </c>
    </row>
    <row r="9" spans="1:12" s="9" customFormat="1" ht="28.5" customHeight="1" x14ac:dyDescent="0.25">
      <c r="A9" s="45">
        <v>1</v>
      </c>
      <c r="B9" s="54" t="s">
        <v>46</v>
      </c>
      <c r="C9" s="45" t="s">
        <v>43</v>
      </c>
      <c r="D9" s="91">
        <v>20</v>
      </c>
      <c r="E9" s="106"/>
      <c r="F9" s="122">
        <v>8</v>
      </c>
      <c r="G9" s="137">
        <f>E9*1.08</f>
        <v>0</v>
      </c>
      <c r="H9" s="137">
        <f>D9*E9</f>
        <v>0</v>
      </c>
      <c r="I9" s="137">
        <f>D9*G9</f>
        <v>0</v>
      </c>
      <c r="J9" s="35"/>
      <c r="K9" s="35"/>
      <c r="L9" s="7"/>
    </row>
    <row r="10" spans="1:12" s="7" customFormat="1" ht="18.75" customHeight="1" x14ac:dyDescent="0.25">
      <c r="A10" s="113"/>
      <c r="B10" s="143" t="s">
        <v>18</v>
      </c>
      <c r="C10" s="113"/>
      <c r="D10" s="145"/>
      <c r="E10" s="31"/>
      <c r="F10" s="146"/>
      <c r="G10" s="93"/>
      <c r="H10" s="93">
        <f>H9</f>
        <v>0</v>
      </c>
      <c r="I10" s="93">
        <f>I9</f>
        <v>0</v>
      </c>
      <c r="J10" s="31"/>
      <c r="K10" s="31"/>
      <c r="L10" s="9"/>
    </row>
    <row r="11" spans="1:12" s="7" customFormat="1" ht="14.4" customHeight="1" x14ac:dyDescent="0.25">
      <c r="A11" s="16"/>
      <c r="B11" s="15"/>
      <c r="C11" s="16"/>
      <c r="D11" s="24"/>
      <c r="F11" s="25"/>
      <c r="H11" s="25"/>
    </row>
    <row r="12" spans="1:12" s="7" customFormat="1" ht="15.6" x14ac:dyDescent="0.3">
      <c r="A12" s="4"/>
      <c r="B12" s="135" t="s">
        <v>26</v>
      </c>
      <c r="C12" s="6"/>
      <c r="D12" s="4"/>
      <c r="F12" s="18"/>
    </row>
    <row r="13" spans="1:12" s="8" customFormat="1" ht="39.6" x14ac:dyDescent="0.25">
      <c r="A13" s="32" t="s">
        <v>1</v>
      </c>
      <c r="B13" s="32" t="s">
        <v>2</v>
      </c>
      <c r="C13" s="32" t="s">
        <v>3</v>
      </c>
      <c r="D13" s="53" t="s">
        <v>4</v>
      </c>
      <c r="E13" s="32" t="s">
        <v>5</v>
      </c>
      <c r="F13" s="32" t="s">
        <v>6</v>
      </c>
      <c r="G13" s="32" t="s">
        <v>7</v>
      </c>
      <c r="H13" s="32" t="s">
        <v>8</v>
      </c>
      <c r="I13" s="32" t="s">
        <v>9</v>
      </c>
      <c r="J13" s="32" t="s">
        <v>10</v>
      </c>
      <c r="K13" s="33" t="s">
        <v>139</v>
      </c>
      <c r="L13" s="7"/>
    </row>
    <row r="14" spans="1:12" s="9" customFormat="1" ht="19.5" customHeight="1" x14ac:dyDescent="0.25">
      <c r="A14" s="45">
        <v>1</v>
      </c>
      <c r="B14" s="147" t="s">
        <v>51</v>
      </c>
      <c r="C14" s="45" t="s">
        <v>22</v>
      </c>
      <c r="D14" s="55">
        <v>60</v>
      </c>
      <c r="E14" s="93"/>
      <c r="F14" s="34">
        <v>8</v>
      </c>
      <c r="G14" s="92">
        <f>E14*1.08</f>
        <v>0</v>
      </c>
      <c r="H14" s="93">
        <f>D14*E14</f>
        <v>0</v>
      </c>
      <c r="I14" s="93">
        <f>D14*G14</f>
        <v>0</v>
      </c>
      <c r="J14" s="35"/>
      <c r="K14" s="35"/>
      <c r="L14" s="8"/>
    </row>
    <row r="15" spans="1:12" s="9" customFormat="1" ht="30.75" customHeight="1" x14ac:dyDescent="0.25">
      <c r="A15" s="45">
        <v>2</v>
      </c>
      <c r="B15" s="148" t="s">
        <v>52</v>
      </c>
      <c r="C15" s="45" t="s">
        <v>22</v>
      </c>
      <c r="D15" s="35">
        <v>1450</v>
      </c>
      <c r="E15" s="93"/>
      <c r="F15" s="34">
        <v>8</v>
      </c>
      <c r="G15" s="92">
        <f>E15*1.08</f>
        <v>0</v>
      </c>
      <c r="H15" s="93">
        <f>D15*E15</f>
        <v>0</v>
      </c>
      <c r="I15" s="93">
        <f>D15*G15</f>
        <v>0</v>
      </c>
      <c r="J15" s="35"/>
      <c r="K15" s="35"/>
    </row>
    <row r="16" spans="1:12" s="9" customFormat="1" ht="22.5" customHeight="1" x14ac:dyDescent="0.25">
      <c r="A16" s="45">
        <v>3</v>
      </c>
      <c r="B16" s="31" t="s">
        <v>53</v>
      </c>
      <c r="C16" s="45" t="s">
        <v>22</v>
      </c>
      <c r="D16" s="35">
        <v>45</v>
      </c>
      <c r="E16" s="93"/>
      <c r="F16" s="34">
        <v>8</v>
      </c>
      <c r="G16" s="92">
        <f>E16*1.08</f>
        <v>0</v>
      </c>
      <c r="H16" s="93">
        <f>D16*E16</f>
        <v>0</v>
      </c>
      <c r="I16" s="93">
        <f>D16*G16</f>
        <v>0</v>
      </c>
      <c r="J16" s="35"/>
      <c r="K16" s="35"/>
    </row>
    <row r="17" spans="1:12" s="9" customFormat="1" ht="21.75" customHeight="1" x14ac:dyDescent="0.25">
      <c r="A17" s="45">
        <v>4</v>
      </c>
      <c r="B17" s="31" t="s">
        <v>54</v>
      </c>
      <c r="C17" s="45" t="s">
        <v>22</v>
      </c>
      <c r="D17" s="35">
        <v>20</v>
      </c>
      <c r="E17" s="93"/>
      <c r="F17" s="34">
        <v>8</v>
      </c>
      <c r="G17" s="92">
        <f>E17*1.08</f>
        <v>0</v>
      </c>
      <c r="H17" s="93">
        <f>D17*E17</f>
        <v>0</v>
      </c>
      <c r="I17" s="93">
        <f>D17*G17</f>
        <v>0</v>
      </c>
      <c r="J17" s="35"/>
      <c r="K17" s="35"/>
    </row>
    <row r="18" spans="1:12" s="9" customFormat="1" ht="33.75" customHeight="1" x14ac:dyDescent="0.25">
      <c r="A18" s="45">
        <v>5</v>
      </c>
      <c r="B18" s="147" t="s">
        <v>55</v>
      </c>
      <c r="C18" s="45" t="s">
        <v>22</v>
      </c>
      <c r="D18" s="35">
        <v>5</v>
      </c>
      <c r="E18" s="93"/>
      <c r="F18" s="34">
        <v>8</v>
      </c>
      <c r="G18" s="92">
        <f>E18*1.08</f>
        <v>0</v>
      </c>
      <c r="H18" s="93">
        <f>D18*E18</f>
        <v>0</v>
      </c>
      <c r="I18" s="93">
        <f>D18*G18</f>
        <v>0</v>
      </c>
      <c r="J18" s="35"/>
      <c r="K18" s="35"/>
    </row>
    <row r="19" spans="1:12" s="7" customFormat="1" ht="15.6" x14ac:dyDescent="0.3">
      <c r="A19" s="62"/>
      <c r="B19" s="143" t="s">
        <v>18</v>
      </c>
      <c r="C19" s="89"/>
      <c r="D19" s="62"/>
      <c r="E19" s="31"/>
      <c r="F19" s="47"/>
      <c r="G19" s="93"/>
      <c r="H19" s="93">
        <f>H14+H15+H16+H17+H18</f>
        <v>0</v>
      </c>
      <c r="I19" s="93">
        <f>I14+I15+I16+I17+I18</f>
        <v>0</v>
      </c>
      <c r="J19" s="31"/>
      <c r="K19" s="31"/>
      <c r="L19" s="9"/>
    </row>
    <row r="20" spans="1:12" s="7" customFormat="1" ht="23.25" customHeight="1" x14ac:dyDescent="0.3">
      <c r="A20" s="4"/>
      <c r="B20" s="5"/>
      <c r="C20" s="6"/>
      <c r="D20" s="4"/>
      <c r="F20" s="26"/>
      <c r="H20" s="26"/>
    </row>
    <row r="21" spans="1:12" s="7" customFormat="1" ht="15.6" x14ac:dyDescent="0.3">
      <c r="A21" s="10"/>
      <c r="B21" s="135" t="s">
        <v>29</v>
      </c>
      <c r="C21" s="6"/>
      <c r="D21" s="4"/>
    </row>
    <row r="22" spans="1:12" s="7" customFormat="1" ht="39.6" x14ac:dyDescent="0.25">
      <c r="A22" s="32" t="s">
        <v>1</v>
      </c>
      <c r="B22" s="32" t="s">
        <v>2</v>
      </c>
      <c r="C22" s="32" t="s">
        <v>3</v>
      </c>
      <c r="D22" s="53" t="s">
        <v>4</v>
      </c>
      <c r="E22" s="32" t="s">
        <v>5</v>
      </c>
      <c r="F22" s="32" t="s">
        <v>6</v>
      </c>
      <c r="G22" s="32" t="s">
        <v>7</v>
      </c>
      <c r="H22" s="32" t="s">
        <v>8</v>
      </c>
      <c r="I22" s="32" t="s">
        <v>9</v>
      </c>
      <c r="J22" s="32" t="s">
        <v>10</v>
      </c>
      <c r="K22" s="33" t="s">
        <v>139</v>
      </c>
    </row>
    <row r="23" spans="1:12" s="9" customFormat="1" ht="13.8" x14ac:dyDescent="0.25">
      <c r="A23" s="38">
        <v>1</v>
      </c>
      <c r="B23" s="37" t="s">
        <v>56</v>
      </c>
      <c r="C23" s="38" t="s">
        <v>73</v>
      </c>
      <c r="D23" s="37">
        <v>1</v>
      </c>
      <c r="E23" s="95"/>
      <c r="F23" s="34">
        <v>8</v>
      </c>
      <c r="G23" s="107">
        <f>E23*1.08</f>
        <v>0</v>
      </c>
      <c r="H23" s="93">
        <f>D23*E23</f>
        <v>0</v>
      </c>
      <c r="I23" s="93">
        <f>D23*G23</f>
        <v>0</v>
      </c>
      <c r="J23" s="35"/>
      <c r="K23" s="35"/>
      <c r="L23" s="7"/>
    </row>
    <row r="24" spans="1:12" s="7" customFormat="1" ht="17.399999999999999" customHeight="1" x14ac:dyDescent="0.25">
      <c r="A24" s="34">
        <v>2</v>
      </c>
      <c r="B24" s="27" t="s">
        <v>57</v>
      </c>
      <c r="C24" s="28" t="s">
        <v>74</v>
      </c>
      <c r="D24" s="27">
        <v>1</v>
      </c>
      <c r="E24" s="93"/>
      <c r="F24" s="28">
        <v>8</v>
      </c>
      <c r="G24" s="93">
        <f>E24*1.08</f>
        <v>0</v>
      </c>
      <c r="H24" s="93">
        <f>D24*E24</f>
        <v>0</v>
      </c>
      <c r="I24" s="93">
        <f>D24*G24</f>
        <v>0</v>
      </c>
      <c r="J24" s="27"/>
      <c r="K24" s="27"/>
      <c r="L24" s="9"/>
    </row>
    <row r="25" spans="1:12" s="7" customFormat="1" ht="15.6" x14ac:dyDescent="0.3">
      <c r="A25" s="38">
        <v>3</v>
      </c>
      <c r="B25" s="39" t="s">
        <v>69</v>
      </c>
      <c r="C25" s="38" t="s">
        <v>75</v>
      </c>
      <c r="D25" s="39">
        <v>10</v>
      </c>
      <c r="E25" s="95"/>
      <c r="F25" s="40">
        <v>8</v>
      </c>
      <c r="G25" s="95">
        <f>E25*1.08</f>
        <v>0</v>
      </c>
      <c r="H25" s="95">
        <f>D25*E25</f>
        <v>0</v>
      </c>
      <c r="I25" s="93">
        <f>D25*G25</f>
        <v>0</v>
      </c>
      <c r="J25" s="29"/>
      <c r="K25" s="31"/>
    </row>
    <row r="26" spans="1:12" s="7" customFormat="1" ht="15.6" x14ac:dyDescent="0.3">
      <c r="A26" s="39"/>
      <c r="B26" s="143" t="s">
        <v>18</v>
      </c>
      <c r="C26" s="149"/>
      <c r="D26" s="39"/>
      <c r="E26" s="148"/>
      <c r="F26" s="150"/>
      <c r="G26" s="95"/>
      <c r="H26" s="95">
        <f>H23+H24+H25</f>
        <v>0</v>
      </c>
      <c r="I26" s="93">
        <f>I23+I24+I25</f>
        <v>0</v>
      </c>
      <c r="J26" s="31"/>
      <c r="K26" s="39"/>
    </row>
    <row r="27" spans="1:12" s="7" customFormat="1" ht="16.5" customHeight="1" x14ac:dyDescent="0.3">
      <c r="A27" s="48"/>
      <c r="B27" s="49"/>
      <c r="C27" s="50"/>
      <c r="D27" s="48"/>
      <c r="E27" s="22"/>
      <c r="F27" s="51"/>
      <c r="G27" s="52"/>
      <c r="H27" s="51"/>
      <c r="I27" s="26"/>
      <c r="K27" s="48"/>
    </row>
    <row r="28" spans="1:12" s="7" customFormat="1" ht="15.6" x14ac:dyDescent="0.3">
      <c r="A28" s="4"/>
      <c r="B28" s="135" t="s">
        <v>39</v>
      </c>
      <c r="C28" s="6"/>
      <c r="D28" s="4"/>
    </row>
    <row r="29" spans="1:12" s="9" customFormat="1" ht="50.4" customHeight="1" x14ac:dyDescent="0.25">
      <c r="A29" s="32" t="s">
        <v>1</v>
      </c>
      <c r="B29" s="32" t="s">
        <v>2</v>
      </c>
      <c r="C29" s="32" t="s">
        <v>3</v>
      </c>
      <c r="D29" s="53" t="s">
        <v>4</v>
      </c>
      <c r="E29" s="32" t="s">
        <v>5</v>
      </c>
      <c r="F29" s="32" t="s">
        <v>6</v>
      </c>
      <c r="G29" s="32" t="s">
        <v>7</v>
      </c>
      <c r="H29" s="32" t="s">
        <v>8</v>
      </c>
      <c r="I29" s="32" t="s">
        <v>9</v>
      </c>
      <c r="J29" s="32" t="s">
        <v>10</v>
      </c>
      <c r="K29" s="33" t="s">
        <v>139</v>
      </c>
      <c r="L29" s="7"/>
    </row>
    <row r="30" spans="1:12" s="7" customFormat="1" ht="27.6" x14ac:dyDescent="0.25">
      <c r="A30" s="34">
        <v>1</v>
      </c>
      <c r="B30" s="37" t="s">
        <v>58</v>
      </c>
      <c r="C30" s="34" t="s">
        <v>22</v>
      </c>
      <c r="D30" s="35">
        <v>130</v>
      </c>
      <c r="E30" s="93"/>
      <c r="F30" s="34">
        <v>8</v>
      </c>
      <c r="G30" s="93">
        <f>E30*1.08</f>
        <v>0</v>
      </c>
      <c r="H30" s="93">
        <f>D30*E30</f>
        <v>0</v>
      </c>
      <c r="I30" s="93">
        <f>D30*G30</f>
        <v>0</v>
      </c>
      <c r="J30" s="35"/>
      <c r="K30" s="35"/>
      <c r="L30" s="9"/>
    </row>
    <row r="31" spans="1:12" s="7" customFormat="1" ht="24" customHeight="1" x14ac:dyDescent="0.3">
      <c r="A31" s="62"/>
      <c r="B31" s="143" t="s">
        <v>45</v>
      </c>
      <c r="C31" s="89"/>
      <c r="D31" s="62"/>
      <c r="E31" s="31"/>
      <c r="F31" s="31"/>
      <c r="G31" s="93"/>
      <c r="H31" s="93">
        <f>H30</f>
        <v>0</v>
      </c>
      <c r="I31" s="93">
        <f>I30</f>
        <v>0</v>
      </c>
      <c r="J31" s="31"/>
      <c r="K31" s="31"/>
    </row>
    <row r="32" spans="1:12" s="7" customFormat="1" ht="2.4" customHeight="1" x14ac:dyDescent="0.3">
      <c r="A32" s="4"/>
      <c r="B32" s="5"/>
      <c r="C32" s="6"/>
      <c r="D32" s="4"/>
      <c r="H32" s="26"/>
      <c r="I32" s="26"/>
    </row>
    <row r="33" spans="1:12" s="7" customFormat="1" ht="10.5" hidden="1" customHeight="1" x14ac:dyDescent="0.3">
      <c r="A33" s="4"/>
      <c r="B33" s="5"/>
      <c r="C33" s="6"/>
      <c r="D33" s="4"/>
      <c r="H33" s="26"/>
      <c r="I33" s="26"/>
    </row>
    <row r="34" spans="1:12" s="7" customFormat="1" ht="15" customHeight="1" x14ac:dyDescent="0.25">
      <c r="A34" s="1"/>
      <c r="B34" s="1"/>
      <c r="C34" s="2"/>
      <c r="D34" s="1"/>
      <c r="E34"/>
      <c r="F34"/>
      <c r="G34" s="3"/>
      <c r="H34" s="3"/>
      <c r="I34" s="3"/>
      <c r="J34" s="3"/>
      <c r="K34" s="3"/>
      <c r="L34" s="3"/>
    </row>
    <row r="35" spans="1:12" s="8" customFormat="1" ht="18" customHeight="1" x14ac:dyDescent="0.3">
      <c r="A35" s="10"/>
      <c r="B35" s="135" t="s">
        <v>141</v>
      </c>
      <c r="C35" s="10"/>
      <c r="D35" s="12"/>
      <c r="E35" s="13"/>
      <c r="F35" s="14"/>
      <c r="G35" s="6"/>
      <c r="H35" s="13"/>
      <c r="I35" s="7"/>
      <c r="J35" s="7"/>
      <c r="K35" s="7"/>
      <c r="L35" s="7"/>
    </row>
    <row r="36" spans="1:12" s="9" customFormat="1" ht="47.4" customHeight="1" x14ac:dyDescent="0.25">
      <c r="A36" s="32" t="s">
        <v>1</v>
      </c>
      <c r="B36" s="32" t="s">
        <v>2</v>
      </c>
      <c r="C36" s="32" t="s">
        <v>3</v>
      </c>
      <c r="D36" s="53" t="s">
        <v>4</v>
      </c>
      <c r="E36" s="32" t="s">
        <v>5</v>
      </c>
      <c r="F36" s="32" t="s">
        <v>6</v>
      </c>
      <c r="G36" s="32" t="s">
        <v>7</v>
      </c>
      <c r="H36" s="32" t="s">
        <v>8</v>
      </c>
      <c r="I36" s="32" t="s">
        <v>9</v>
      </c>
      <c r="J36" s="32" t="s">
        <v>10</v>
      </c>
      <c r="K36" s="33" t="s">
        <v>139</v>
      </c>
      <c r="L36" s="8"/>
    </row>
    <row r="37" spans="1:12" s="7" customFormat="1" ht="15.75" customHeight="1" x14ac:dyDescent="0.25">
      <c r="A37" s="45">
        <v>1</v>
      </c>
      <c r="B37" s="54" t="s">
        <v>59</v>
      </c>
      <c r="C37" s="45" t="s">
        <v>22</v>
      </c>
      <c r="D37" s="55">
        <v>4</v>
      </c>
      <c r="E37" s="93"/>
      <c r="F37" s="34">
        <v>8</v>
      </c>
      <c r="G37" s="92">
        <f>E37*1.08</f>
        <v>0</v>
      </c>
      <c r="H37" s="93">
        <f>D37*E37</f>
        <v>0</v>
      </c>
      <c r="I37" s="93">
        <f>D37*G37</f>
        <v>0</v>
      </c>
      <c r="J37" s="35"/>
      <c r="K37" s="35"/>
      <c r="L37" s="9"/>
    </row>
    <row r="38" spans="1:12" s="7" customFormat="1" ht="21" customHeight="1" x14ac:dyDescent="0.3">
      <c r="A38" s="58"/>
      <c r="B38" s="143" t="s">
        <v>18</v>
      </c>
      <c r="C38" s="58"/>
      <c r="D38" s="60"/>
      <c r="E38" s="31"/>
      <c r="F38" s="61"/>
      <c r="G38" s="93"/>
      <c r="H38" s="93">
        <f>H37</f>
        <v>0</v>
      </c>
      <c r="I38" s="93">
        <f>I37</f>
        <v>0</v>
      </c>
      <c r="J38" s="31"/>
      <c r="K38" s="31"/>
    </row>
    <row r="39" spans="1:12" s="8" customFormat="1" ht="15.6" x14ac:dyDescent="0.3">
      <c r="A39" s="10"/>
      <c r="B39" s="135" t="s">
        <v>42</v>
      </c>
      <c r="C39" s="10"/>
      <c r="D39" s="12"/>
      <c r="E39" s="13"/>
      <c r="F39" s="14"/>
      <c r="G39" s="6"/>
      <c r="H39" s="13"/>
      <c r="I39" s="7"/>
      <c r="J39" s="7"/>
      <c r="K39" s="7"/>
      <c r="L39" s="7"/>
    </row>
    <row r="40" spans="1:12" s="9" customFormat="1" ht="37.5" customHeight="1" x14ac:dyDescent="0.25">
      <c r="A40" s="32" t="s">
        <v>1</v>
      </c>
      <c r="B40" s="32" t="s">
        <v>2</v>
      </c>
      <c r="C40" s="32" t="s">
        <v>3</v>
      </c>
      <c r="D40" s="53" t="s">
        <v>4</v>
      </c>
      <c r="E40" s="32" t="s">
        <v>5</v>
      </c>
      <c r="F40" s="32" t="s">
        <v>6</v>
      </c>
      <c r="G40" s="32" t="s">
        <v>7</v>
      </c>
      <c r="H40" s="32" t="s">
        <v>8</v>
      </c>
      <c r="I40" s="32" t="s">
        <v>9</v>
      </c>
      <c r="J40" s="32" t="s">
        <v>10</v>
      </c>
      <c r="K40" s="33" t="s">
        <v>139</v>
      </c>
      <c r="L40" s="8"/>
    </row>
    <row r="41" spans="1:12" s="9" customFormat="1" ht="26.1" customHeight="1" x14ac:dyDescent="0.25">
      <c r="A41" s="45">
        <v>1</v>
      </c>
      <c r="B41" s="54" t="s">
        <v>60</v>
      </c>
      <c r="C41" s="45" t="s">
        <v>22</v>
      </c>
      <c r="D41" s="67">
        <v>10</v>
      </c>
      <c r="E41" s="93"/>
      <c r="F41" s="34">
        <v>8</v>
      </c>
      <c r="G41" s="92">
        <f>E41*1.08</f>
        <v>0</v>
      </c>
      <c r="H41" s="93">
        <f>D41*E41</f>
        <v>0</v>
      </c>
      <c r="I41" s="93">
        <f>D41*G41</f>
        <v>0</v>
      </c>
      <c r="J41" s="35"/>
      <c r="K41" s="35"/>
    </row>
    <row r="42" spans="1:12" s="7" customFormat="1" ht="26.1" customHeight="1" x14ac:dyDescent="0.25">
      <c r="A42" s="45">
        <v>2</v>
      </c>
      <c r="B42" s="54" t="s">
        <v>61</v>
      </c>
      <c r="C42" s="45" t="s">
        <v>22</v>
      </c>
      <c r="D42" s="67">
        <v>10</v>
      </c>
      <c r="E42" s="93"/>
      <c r="F42" s="34">
        <v>8</v>
      </c>
      <c r="G42" s="92">
        <f>E42*1.08</f>
        <v>0</v>
      </c>
      <c r="H42" s="93">
        <f>D42*E42</f>
        <v>0</v>
      </c>
      <c r="I42" s="93">
        <f>D42*G42</f>
        <v>0</v>
      </c>
      <c r="J42" s="35"/>
      <c r="K42" s="35"/>
      <c r="L42" s="9"/>
    </row>
    <row r="43" spans="1:12" s="7" customFormat="1" ht="17.399999999999999" customHeight="1" x14ac:dyDescent="0.3">
      <c r="A43" s="58"/>
      <c r="B43" s="143" t="s">
        <v>18</v>
      </c>
      <c r="C43" s="58"/>
      <c r="D43" s="60"/>
      <c r="E43" s="31"/>
      <c r="F43" s="61"/>
      <c r="G43" s="93"/>
      <c r="H43" s="93">
        <f>H41+H42</f>
        <v>0</v>
      </c>
      <c r="I43" s="93">
        <f>I41+I42</f>
        <v>0</v>
      </c>
      <c r="J43" s="31"/>
      <c r="K43" s="31"/>
    </row>
    <row r="44" spans="1:12" s="7" customFormat="1" ht="67.5" customHeight="1" x14ac:dyDescent="0.25">
      <c r="A44" s="10"/>
      <c r="B44" s="170" t="s">
        <v>142</v>
      </c>
      <c r="C44" s="170"/>
      <c r="D44" s="170"/>
      <c r="E44" s="170"/>
      <c r="F44" s="170"/>
      <c r="G44" s="170"/>
      <c r="H44" s="170"/>
      <c r="I44" s="135"/>
      <c r="J44" s="135"/>
      <c r="K44" s="135"/>
      <c r="L44" s="8"/>
    </row>
    <row r="45" spans="1:12" s="7" customFormat="1" ht="30.9" customHeight="1" x14ac:dyDescent="0.25">
      <c r="A45" s="32" t="s">
        <v>1</v>
      </c>
      <c r="B45" s="32" t="s">
        <v>2</v>
      </c>
      <c r="C45" s="32" t="s">
        <v>3</v>
      </c>
      <c r="D45" s="53" t="s">
        <v>4</v>
      </c>
      <c r="E45" s="32" t="s">
        <v>5</v>
      </c>
      <c r="F45" s="32" t="s">
        <v>6</v>
      </c>
      <c r="G45" s="32" t="s">
        <v>7</v>
      </c>
      <c r="H45" s="32" t="s">
        <v>8</v>
      </c>
      <c r="I45" s="32" t="s">
        <v>9</v>
      </c>
      <c r="J45" s="32" t="s">
        <v>10</v>
      </c>
      <c r="K45" s="33" t="s">
        <v>139</v>
      </c>
    </row>
    <row r="46" spans="1:12" s="7" customFormat="1" ht="54.75" customHeight="1" x14ac:dyDescent="0.25">
      <c r="A46" s="63" t="s">
        <v>11</v>
      </c>
      <c r="B46" s="64" t="s">
        <v>64</v>
      </c>
      <c r="C46" s="45" t="s">
        <v>22</v>
      </c>
      <c r="D46" s="55">
        <v>30</v>
      </c>
      <c r="E46" s="121"/>
      <c r="F46" s="34">
        <v>8</v>
      </c>
      <c r="G46" s="94">
        <f>E46*8%+E46</f>
        <v>0</v>
      </c>
      <c r="H46" s="94">
        <f>D46*E46</f>
        <v>0</v>
      </c>
      <c r="I46" s="94">
        <f>D46*G46</f>
        <v>0</v>
      </c>
      <c r="J46" s="63"/>
      <c r="K46" s="65"/>
    </row>
    <row r="47" spans="1:12" s="7" customFormat="1" ht="21" customHeight="1" x14ac:dyDescent="0.25">
      <c r="A47" s="45" t="s">
        <v>14</v>
      </c>
      <c r="B47" s="54" t="s">
        <v>66</v>
      </c>
      <c r="C47" s="45" t="s">
        <v>22</v>
      </c>
      <c r="D47" s="55">
        <v>50</v>
      </c>
      <c r="E47" s="121"/>
      <c r="F47" s="34">
        <v>8</v>
      </c>
      <c r="G47" s="94">
        <f>E47*8%+E47</f>
        <v>0</v>
      </c>
      <c r="H47" s="94">
        <f>D47*E47</f>
        <v>0</v>
      </c>
      <c r="I47" s="94">
        <f>D47*G47</f>
        <v>0</v>
      </c>
      <c r="J47" s="35"/>
      <c r="K47" s="35"/>
    </row>
    <row r="48" spans="1:12" s="7" customFormat="1" ht="31.5" customHeight="1" x14ac:dyDescent="0.25">
      <c r="A48" s="45" t="s">
        <v>63</v>
      </c>
      <c r="B48" s="54" t="s">
        <v>96</v>
      </c>
      <c r="C48" s="45" t="s">
        <v>22</v>
      </c>
      <c r="D48" s="55">
        <v>20</v>
      </c>
      <c r="E48" s="121"/>
      <c r="F48" s="34">
        <v>8</v>
      </c>
      <c r="G48" s="94">
        <f>E48*8%+E48</f>
        <v>0</v>
      </c>
      <c r="H48" s="94">
        <f>D48*E48</f>
        <v>0</v>
      </c>
      <c r="I48" s="94">
        <f>D48*G48</f>
        <v>0</v>
      </c>
      <c r="J48" s="35"/>
      <c r="K48" s="35"/>
    </row>
    <row r="49" spans="1:12" s="7" customFormat="1" ht="25.5" customHeight="1" x14ac:dyDescent="0.25">
      <c r="A49" s="45" t="s">
        <v>65</v>
      </c>
      <c r="B49" s="54" t="s">
        <v>67</v>
      </c>
      <c r="C49" s="45" t="s">
        <v>22</v>
      </c>
      <c r="D49" s="55">
        <v>50</v>
      </c>
      <c r="E49" s="121"/>
      <c r="F49" s="34">
        <v>8</v>
      </c>
      <c r="G49" s="94">
        <f>E49*8%+E49</f>
        <v>0</v>
      </c>
      <c r="H49" s="94">
        <f>D49*E49</f>
        <v>0</v>
      </c>
      <c r="I49" s="94">
        <f>D49*G49</f>
        <v>0</v>
      </c>
      <c r="J49" s="35"/>
      <c r="K49" s="35"/>
    </row>
    <row r="50" spans="1:12" s="8" customFormat="1" ht="27" customHeight="1" x14ac:dyDescent="0.25">
      <c r="A50" s="45" t="s">
        <v>95</v>
      </c>
      <c r="B50" s="54" t="s">
        <v>68</v>
      </c>
      <c r="C50" s="45" t="s">
        <v>22</v>
      </c>
      <c r="D50" s="55">
        <v>20</v>
      </c>
      <c r="E50" s="134"/>
      <c r="F50" s="142">
        <v>8</v>
      </c>
      <c r="G50" s="94">
        <f>E50*8%+E50</f>
        <v>0</v>
      </c>
      <c r="H50" s="94">
        <f>D50*E50</f>
        <v>0</v>
      </c>
      <c r="I50" s="94">
        <f>D50*G50</f>
        <v>0</v>
      </c>
      <c r="J50" s="35"/>
      <c r="K50" s="35"/>
      <c r="L50" s="7"/>
    </row>
    <row r="51" spans="1:12" s="46" customFormat="1" ht="26.4" customHeight="1" x14ac:dyDescent="0.3">
      <c r="A51" s="58"/>
      <c r="B51" s="143" t="s">
        <v>18</v>
      </c>
      <c r="C51" s="58"/>
      <c r="D51" s="60"/>
      <c r="E51" s="31"/>
      <c r="F51" s="61"/>
      <c r="G51" s="121"/>
      <c r="H51" s="121">
        <f>H46+H47+H48+H49+H50</f>
        <v>0</v>
      </c>
      <c r="I51" s="121">
        <f>I46+I47+I48+I49+I50</f>
        <v>0</v>
      </c>
      <c r="J51" s="31"/>
      <c r="K51" s="31"/>
      <c r="L51" s="8"/>
    </row>
    <row r="52" spans="1:12" s="9" customFormat="1" ht="19.5" customHeight="1" x14ac:dyDescent="0.3">
      <c r="A52" s="10"/>
      <c r="B52" s="15"/>
      <c r="C52" s="10"/>
      <c r="D52" s="12"/>
      <c r="E52" s="7"/>
      <c r="F52" s="21"/>
      <c r="G52" s="18"/>
      <c r="H52" s="26"/>
      <c r="I52" s="43"/>
      <c r="J52" s="44"/>
      <c r="K52" s="7"/>
      <c r="L52" s="46"/>
    </row>
    <row r="53" spans="1:12" ht="54" customHeight="1" x14ac:dyDescent="0.25">
      <c r="A53" s="10"/>
      <c r="B53" s="169" t="s">
        <v>143</v>
      </c>
      <c r="C53" s="169"/>
      <c r="D53" s="169"/>
      <c r="E53" s="169"/>
      <c r="F53" s="169"/>
      <c r="G53" s="169"/>
      <c r="H53" s="169"/>
      <c r="I53" s="135"/>
      <c r="J53" s="135"/>
      <c r="K53" s="135"/>
      <c r="L53" s="7"/>
    </row>
    <row r="54" spans="1:12" ht="41.4" customHeight="1" x14ac:dyDescent="0.25">
      <c r="A54" s="32" t="s">
        <v>1</v>
      </c>
      <c r="B54" s="32" t="s">
        <v>2</v>
      </c>
      <c r="C54" s="32" t="s">
        <v>3</v>
      </c>
      <c r="D54" s="53" t="s">
        <v>4</v>
      </c>
      <c r="E54" s="32" t="s">
        <v>5</v>
      </c>
      <c r="F54" s="32" t="s">
        <v>6</v>
      </c>
      <c r="G54" s="32" t="s">
        <v>7</v>
      </c>
      <c r="H54" s="32" t="s">
        <v>8</v>
      </c>
      <c r="I54" s="32" t="s">
        <v>9</v>
      </c>
      <c r="J54" s="32" t="s">
        <v>10</v>
      </c>
      <c r="K54" s="33" t="s">
        <v>139</v>
      </c>
    </row>
    <row r="55" spans="1:12" s="7" customFormat="1" ht="15.75" customHeight="1" x14ac:dyDescent="0.25">
      <c r="A55" s="63">
        <v>1</v>
      </c>
      <c r="B55" s="64" t="s">
        <v>81</v>
      </c>
      <c r="C55" s="45" t="s">
        <v>97</v>
      </c>
      <c r="D55" s="55">
        <v>9</v>
      </c>
      <c r="E55" s="93"/>
      <c r="F55" s="34">
        <v>8</v>
      </c>
      <c r="G55" s="115">
        <f t="shared" ref="G55:G60" si="0">E55*1.08</f>
        <v>0</v>
      </c>
      <c r="H55" s="106">
        <f t="shared" ref="H55:H60" si="1">D55*E55</f>
        <v>0</v>
      </c>
      <c r="I55" s="106">
        <f t="shared" ref="I55:I60" si="2">D55*G55</f>
        <v>0</v>
      </c>
      <c r="J55" s="63"/>
      <c r="K55" s="65"/>
      <c r="L55" s="3"/>
    </row>
    <row r="56" spans="1:12" s="8" customFormat="1" ht="13.8" x14ac:dyDescent="0.25">
      <c r="A56" s="63" t="s">
        <v>14</v>
      </c>
      <c r="B56" s="64" t="s">
        <v>82</v>
      </c>
      <c r="C56" s="45" t="s">
        <v>97</v>
      </c>
      <c r="D56" s="55">
        <v>2</v>
      </c>
      <c r="E56" s="93"/>
      <c r="F56" s="34">
        <v>8</v>
      </c>
      <c r="G56" s="115">
        <f t="shared" si="0"/>
        <v>0</v>
      </c>
      <c r="H56" s="106">
        <f t="shared" si="1"/>
        <v>0</v>
      </c>
      <c r="I56" s="106">
        <f t="shared" si="2"/>
        <v>0</v>
      </c>
      <c r="J56" s="63"/>
      <c r="K56" s="65"/>
      <c r="L56" s="7"/>
    </row>
    <row r="57" spans="1:12" s="8" customFormat="1" ht="13.8" x14ac:dyDescent="0.25">
      <c r="A57" s="63">
        <v>3</v>
      </c>
      <c r="B57" s="64"/>
      <c r="C57" s="45"/>
      <c r="D57" s="55"/>
      <c r="E57" s="93"/>
      <c r="F57" s="34">
        <v>8</v>
      </c>
      <c r="G57" s="115">
        <f t="shared" si="0"/>
        <v>0</v>
      </c>
      <c r="H57" s="106">
        <f t="shared" si="1"/>
        <v>0</v>
      </c>
      <c r="I57" s="106">
        <f t="shared" si="2"/>
        <v>0</v>
      </c>
      <c r="J57" s="63"/>
      <c r="K57" s="65"/>
    </row>
    <row r="58" spans="1:12" s="41" customFormat="1" ht="17.100000000000001" customHeight="1" x14ac:dyDescent="0.3">
      <c r="A58" s="63">
        <v>4</v>
      </c>
      <c r="B58" s="64" t="s">
        <v>83</v>
      </c>
      <c r="C58" s="45" t="s">
        <v>22</v>
      </c>
      <c r="D58" s="55">
        <v>110</v>
      </c>
      <c r="E58" s="93"/>
      <c r="F58" s="34">
        <v>8</v>
      </c>
      <c r="G58" s="115">
        <f t="shared" si="0"/>
        <v>0</v>
      </c>
      <c r="H58" s="106">
        <f t="shared" si="1"/>
        <v>0</v>
      </c>
      <c r="I58" s="106">
        <f t="shared" si="2"/>
        <v>0</v>
      </c>
      <c r="J58" s="63"/>
      <c r="K58" s="65"/>
      <c r="L58" s="8"/>
    </row>
    <row r="59" spans="1:12" ht="15.6" x14ac:dyDescent="0.3">
      <c r="A59" s="63">
        <v>5</v>
      </c>
      <c r="B59" s="64" t="s">
        <v>155</v>
      </c>
      <c r="C59" s="45" t="s">
        <v>22</v>
      </c>
      <c r="D59" s="55">
        <v>110</v>
      </c>
      <c r="E59" s="93"/>
      <c r="F59" s="34">
        <v>8</v>
      </c>
      <c r="G59" s="115">
        <f t="shared" si="0"/>
        <v>0</v>
      </c>
      <c r="H59" s="106">
        <f t="shared" si="1"/>
        <v>0</v>
      </c>
      <c r="I59" s="106">
        <f t="shared" si="2"/>
        <v>0</v>
      </c>
      <c r="J59" s="63"/>
      <c r="K59" s="65"/>
      <c r="L59" s="41"/>
    </row>
    <row r="60" spans="1:12" s="7" customFormat="1" ht="15.75" customHeight="1" x14ac:dyDescent="0.25">
      <c r="A60" s="63" t="s">
        <v>100</v>
      </c>
      <c r="B60" s="64" t="s">
        <v>103</v>
      </c>
      <c r="C60" s="45" t="s">
        <v>22</v>
      </c>
      <c r="D60" s="55">
        <v>30</v>
      </c>
      <c r="E60" s="93"/>
      <c r="F60" s="34">
        <v>8</v>
      </c>
      <c r="G60" s="115">
        <f t="shared" si="0"/>
        <v>0</v>
      </c>
      <c r="H60" s="106">
        <f t="shared" si="1"/>
        <v>0</v>
      </c>
      <c r="I60" s="106">
        <f t="shared" si="2"/>
        <v>0</v>
      </c>
      <c r="J60" s="63"/>
      <c r="K60" s="65"/>
      <c r="L60" s="3"/>
    </row>
    <row r="61" spans="1:12" s="46" customFormat="1" ht="25.5" customHeight="1" x14ac:dyDescent="0.25">
      <c r="A61" s="63"/>
      <c r="B61" s="143" t="s">
        <v>18</v>
      </c>
      <c r="C61" s="45"/>
      <c r="D61" s="55"/>
      <c r="E61" s="36"/>
      <c r="F61" s="34"/>
      <c r="G61" s="115"/>
      <c r="H61" s="106">
        <f>SUM(H55:H60)</f>
        <v>0</v>
      </c>
      <c r="I61" s="106">
        <f>SUM(I55:I60)</f>
        <v>0</v>
      </c>
      <c r="J61" s="63"/>
      <c r="K61" s="65"/>
    </row>
    <row r="62" spans="1:12" s="46" customFormat="1" ht="25.5" hidden="1" customHeight="1" x14ac:dyDescent="0.25">
      <c r="A62" s="68"/>
      <c r="B62" s="69"/>
      <c r="C62" s="70"/>
      <c r="D62" s="71"/>
      <c r="E62" s="72"/>
      <c r="F62" s="73"/>
      <c r="G62" s="74"/>
      <c r="H62" s="75"/>
      <c r="I62" s="75"/>
      <c r="J62" s="68"/>
      <c r="K62" s="76"/>
    </row>
    <row r="63" spans="1:12" s="7" customFormat="1" ht="22.5" hidden="1" customHeight="1" x14ac:dyDescent="0.25">
      <c r="A63" s="68"/>
      <c r="B63" s="69"/>
      <c r="C63" s="70"/>
      <c r="D63" s="71"/>
      <c r="E63" s="72"/>
      <c r="F63" s="73"/>
      <c r="G63" s="74"/>
      <c r="H63" s="75"/>
      <c r="I63" s="75"/>
      <c r="J63" s="68"/>
      <c r="K63" s="76"/>
      <c r="L63" s="46"/>
    </row>
    <row r="64" spans="1:12" hidden="1" x14ac:dyDescent="0.25">
      <c r="L64" s="7"/>
    </row>
    <row r="66" spans="1:12" s="7" customFormat="1" ht="15.6" customHeight="1" x14ac:dyDescent="0.3">
      <c r="A66" s="10"/>
      <c r="B66" s="135" t="s">
        <v>144</v>
      </c>
      <c r="C66" s="10"/>
      <c r="D66" s="12"/>
      <c r="E66" s="13"/>
      <c r="F66" s="14"/>
      <c r="G66" s="3"/>
      <c r="H66" s="13"/>
      <c r="L66" s="3"/>
    </row>
    <row r="67" spans="1:12" s="8" customFormat="1" ht="39.6" x14ac:dyDescent="0.25">
      <c r="A67" s="32" t="s">
        <v>1</v>
      </c>
      <c r="B67" s="32" t="s">
        <v>2</v>
      </c>
      <c r="C67" s="32" t="s">
        <v>3</v>
      </c>
      <c r="D67" s="53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3" t="s">
        <v>139</v>
      </c>
      <c r="L67" s="7"/>
    </row>
    <row r="68" spans="1:12" s="46" customFormat="1" ht="21" customHeight="1" x14ac:dyDescent="0.25">
      <c r="A68" s="63">
        <v>1</v>
      </c>
      <c r="B68" s="64" t="s">
        <v>85</v>
      </c>
      <c r="C68" s="45" t="s">
        <v>22</v>
      </c>
      <c r="D68" s="55">
        <v>70</v>
      </c>
      <c r="E68" s="134"/>
      <c r="F68" s="142">
        <v>8</v>
      </c>
      <c r="G68" s="94">
        <f>E68*1.08</f>
        <v>0</v>
      </c>
      <c r="H68" s="94">
        <f>D68*E68</f>
        <v>0</v>
      </c>
      <c r="I68" s="94">
        <f>SUM(D68:H68)</f>
        <v>78</v>
      </c>
      <c r="J68" s="63"/>
      <c r="K68" s="65"/>
      <c r="L68" s="8"/>
    </row>
    <row r="69" spans="1:12" s="7" customFormat="1" ht="16.5" customHeight="1" x14ac:dyDescent="0.3">
      <c r="A69" s="58"/>
      <c r="B69" s="143" t="s">
        <v>18</v>
      </c>
      <c r="C69" s="58"/>
      <c r="D69" s="60"/>
      <c r="E69" s="31"/>
      <c r="F69" s="144"/>
      <c r="G69" s="94"/>
      <c r="H69" s="121">
        <f>SUM(H68)</f>
        <v>0</v>
      </c>
      <c r="I69" s="121">
        <f>SUM(I68)</f>
        <v>78</v>
      </c>
      <c r="J69" s="31"/>
      <c r="K69" s="31"/>
      <c r="L69" s="46"/>
    </row>
    <row r="71" spans="1:12" s="7" customFormat="1" ht="15.75" customHeight="1" x14ac:dyDescent="0.25">
      <c r="A71" s="10"/>
      <c r="B71" s="135" t="s">
        <v>145</v>
      </c>
      <c r="C71" s="23"/>
      <c r="D71" s="23"/>
      <c r="E71" s="23"/>
      <c r="F71" s="23"/>
      <c r="G71" s="3"/>
      <c r="H71" s="23"/>
      <c r="I71" s="23"/>
      <c r="J71" s="23"/>
      <c r="K71" s="23"/>
      <c r="L71" s="3"/>
    </row>
    <row r="72" spans="1:12" s="8" customFormat="1" ht="39.6" x14ac:dyDescent="0.25">
      <c r="A72" s="32" t="s">
        <v>1</v>
      </c>
      <c r="B72" s="32" t="s">
        <v>2</v>
      </c>
      <c r="C72" s="32" t="s">
        <v>3</v>
      </c>
      <c r="D72" s="53" t="s">
        <v>4</v>
      </c>
      <c r="E72" s="32" t="s">
        <v>5</v>
      </c>
      <c r="F72" s="32" t="s">
        <v>6</v>
      </c>
      <c r="G72" s="32" t="s">
        <v>7</v>
      </c>
      <c r="H72" s="32" t="s">
        <v>8</v>
      </c>
      <c r="I72" s="32" t="s">
        <v>9</v>
      </c>
      <c r="J72" s="32" t="s">
        <v>10</v>
      </c>
      <c r="K72" s="33" t="s">
        <v>139</v>
      </c>
      <c r="L72" s="7"/>
    </row>
    <row r="73" spans="1:12" s="46" customFormat="1" ht="25.5" customHeight="1" x14ac:dyDescent="0.25">
      <c r="A73" s="63">
        <v>1</v>
      </c>
      <c r="B73" s="64" t="s">
        <v>106</v>
      </c>
      <c r="C73" s="45" t="s">
        <v>22</v>
      </c>
      <c r="D73" s="67">
        <v>150</v>
      </c>
      <c r="E73" s="121"/>
      <c r="F73" s="34">
        <v>8</v>
      </c>
      <c r="G73" s="95">
        <f t="shared" ref="G73:G75" si="3">E73*1.08</f>
        <v>0</v>
      </c>
      <c r="H73" s="95">
        <f t="shared" ref="H73:H75" si="4">D73*E73</f>
        <v>0</v>
      </c>
      <c r="I73" s="95">
        <f t="shared" ref="I73:I75" si="5">D73*G73</f>
        <v>0</v>
      </c>
      <c r="J73" s="63"/>
      <c r="K73" s="65"/>
      <c r="L73" s="8"/>
    </row>
    <row r="74" spans="1:12" s="46" customFormat="1" ht="43.5" customHeight="1" x14ac:dyDescent="0.25">
      <c r="A74" s="63" t="s">
        <v>14</v>
      </c>
      <c r="B74" s="64" t="s">
        <v>107</v>
      </c>
      <c r="C74" s="45" t="s">
        <v>22</v>
      </c>
      <c r="D74" s="67">
        <v>430</v>
      </c>
      <c r="E74" s="121"/>
      <c r="F74" s="34">
        <v>8</v>
      </c>
      <c r="G74" s="95">
        <f t="shared" si="3"/>
        <v>0</v>
      </c>
      <c r="H74" s="95">
        <f t="shared" si="4"/>
        <v>0</v>
      </c>
      <c r="I74" s="95">
        <f t="shared" si="5"/>
        <v>0</v>
      </c>
      <c r="J74" s="63"/>
      <c r="K74" s="65"/>
    </row>
    <row r="75" spans="1:12" s="46" customFormat="1" ht="39.9" customHeight="1" x14ac:dyDescent="0.25">
      <c r="A75" s="63">
        <v>3</v>
      </c>
      <c r="B75" s="64" t="s">
        <v>108</v>
      </c>
      <c r="C75" s="45" t="s">
        <v>22</v>
      </c>
      <c r="D75" s="67">
        <v>40</v>
      </c>
      <c r="E75" s="121"/>
      <c r="F75" s="34">
        <v>8</v>
      </c>
      <c r="G75" s="95">
        <f t="shared" si="3"/>
        <v>0</v>
      </c>
      <c r="H75" s="95">
        <f t="shared" si="4"/>
        <v>0</v>
      </c>
      <c r="I75" s="95">
        <f t="shared" si="5"/>
        <v>0</v>
      </c>
      <c r="J75" s="63"/>
      <c r="K75" s="65"/>
    </row>
    <row r="76" spans="1:12" s="9" customFormat="1" ht="18.899999999999999" customHeight="1" x14ac:dyDescent="0.25">
      <c r="A76" s="131"/>
      <c r="B76" s="131"/>
      <c r="C76" s="132"/>
      <c r="D76" s="131"/>
      <c r="E76" s="141" t="s">
        <v>84</v>
      </c>
      <c r="F76" s="141"/>
      <c r="G76" s="94"/>
      <c r="H76" s="121">
        <f>SUM(H73:H75)</f>
        <v>0</v>
      </c>
      <c r="I76" s="121">
        <f>SUM(I73:I75)</f>
        <v>0</v>
      </c>
      <c r="J76" s="133"/>
      <c r="K76" s="31"/>
      <c r="L76" s="46"/>
    </row>
    <row r="77" spans="1:12" s="7" customFormat="1" ht="22.5" hidden="1" customHeight="1" thickBot="1" x14ac:dyDescent="0.3">
      <c r="A77" s="1"/>
      <c r="B77" s="1"/>
      <c r="C77" s="2"/>
      <c r="D77" s="1"/>
      <c r="E77"/>
      <c r="F77"/>
      <c r="G77" s="140"/>
      <c r="H77" s="3"/>
      <c r="I77" s="3"/>
      <c r="J77" s="3"/>
      <c r="K77" s="3"/>
      <c r="L77" s="9"/>
    </row>
    <row r="78" spans="1:12" x14ac:dyDescent="0.25">
      <c r="B78"/>
      <c r="C78" s="66"/>
      <c r="D78"/>
    </row>
    <row r="79" spans="1:12" hidden="1" x14ac:dyDescent="0.25"/>
    <row r="80" spans="1:12" ht="38.4" customHeight="1" x14ac:dyDescent="0.3">
      <c r="B80" s="171" t="s">
        <v>146</v>
      </c>
      <c r="C80" s="172"/>
      <c r="D80" s="172"/>
      <c r="E80" s="172"/>
      <c r="F80" s="172"/>
      <c r="G80" s="172"/>
      <c r="H80" s="172"/>
      <c r="I80" s="172"/>
      <c r="J80" s="172"/>
      <c r="K80" s="172"/>
    </row>
    <row r="81" spans="1:11" ht="22.2" customHeight="1" x14ac:dyDescent="0.25">
      <c r="B81" s="161"/>
      <c r="C81" s="161"/>
      <c r="D81" s="161"/>
      <c r="E81" s="161"/>
      <c r="F81" s="161"/>
      <c r="G81" s="161"/>
      <c r="H81" s="161"/>
      <c r="I81" s="161"/>
      <c r="J81" s="161"/>
      <c r="K81" s="161"/>
    </row>
    <row r="82" spans="1:11" ht="15.6" x14ac:dyDescent="0.3">
      <c r="B82" s="42" t="s">
        <v>147</v>
      </c>
    </row>
    <row r="83" spans="1:11" ht="39.6" x14ac:dyDescent="0.25">
      <c r="A83" s="32" t="s">
        <v>1</v>
      </c>
      <c r="B83" s="32" t="s">
        <v>2</v>
      </c>
      <c r="C83" s="32" t="s">
        <v>3</v>
      </c>
      <c r="D83" s="53" t="s">
        <v>4</v>
      </c>
      <c r="E83" s="32" t="s">
        <v>5</v>
      </c>
      <c r="F83" s="32" t="s">
        <v>6</v>
      </c>
      <c r="G83" s="32" t="s">
        <v>7</v>
      </c>
      <c r="H83" s="32" t="s">
        <v>8</v>
      </c>
      <c r="I83" s="32" t="s">
        <v>9</v>
      </c>
      <c r="J83" s="32" t="s">
        <v>10</v>
      </c>
      <c r="K83" s="33" t="s">
        <v>139</v>
      </c>
    </row>
    <row r="84" spans="1:11" ht="27.6" x14ac:dyDescent="0.25">
      <c r="A84" s="136" t="s">
        <v>11</v>
      </c>
      <c r="B84" s="85" t="s">
        <v>126</v>
      </c>
      <c r="C84" s="45" t="s">
        <v>22</v>
      </c>
      <c r="D84" s="152">
        <v>4000</v>
      </c>
      <c r="E84" s="116"/>
      <c r="F84" s="38">
        <v>8</v>
      </c>
      <c r="G84" s="107">
        <f>E84*1.08</f>
        <v>0</v>
      </c>
      <c r="H84" s="106">
        <f>D84*E84</f>
        <v>0</v>
      </c>
      <c r="I84" s="106">
        <f>D84*G84</f>
        <v>0</v>
      </c>
      <c r="J84" s="32"/>
      <c r="K84" s="33"/>
    </row>
    <row r="85" spans="1:11" ht="13.8" x14ac:dyDescent="0.25">
      <c r="A85" s="136" t="s">
        <v>14</v>
      </c>
      <c r="B85" s="85" t="s">
        <v>127</v>
      </c>
      <c r="C85" s="45" t="s">
        <v>22</v>
      </c>
      <c r="D85" s="152">
        <v>4000</v>
      </c>
      <c r="E85" s="116"/>
      <c r="F85" s="45">
        <v>8</v>
      </c>
      <c r="G85" s="107">
        <f>E85*1.08</f>
        <v>0</v>
      </c>
      <c r="H85" s="106">
        <f>D85*E85</f>
        <v>0</v>
      </c>
      <c r="I85" s="106">
        <f>D85*G85</f>
        <v>0</v>
      </c>
      <c r="J85" s="32"/>
      <c r="K85" s="33"/>
    </row>
    <row r="86" spans="1:11" ht="27.6" x14ac:dyDescent="0.25">
      <c r="A86" s="136" t="s">
        <v>63</v>
      </c>
      <c r="B86" s="54" t="s">
        <v>128</v>
      </c>
      <c r="C86" s="45" t="s">
        <v>22</v>
      </c>
      <c r="D86" s="67">
        <v>400</v>
      </c>
      <c r="E86" s="106"/>
      <c r="F86" s="45">
        <v>8</v>
      </c>
      <c r="G86" s="107">
        <f>E86*1.08</f>
        <v>0</v>
      </c>
      <c r="H86" s="106">
        <f>D86*E86</f>
        <v>0</v>
      </c>
      <c r="I86" s="106">
        <f>D86*G86</f>
        <v>0</v>
      </c>
      <c r="J86" s="35"/>
      <c r="K86" s="35"/>
    </row>
    <row r="87" spans="1:11" ht="15.6" x14ac:dyDescent="0.3">
      <c r="A87" s="58"/>
      <c r="B87" s="143" t="s">
        <v>45</v>
      </c>
      <c r="C87" s="58"/>
      <c r="D87" s="60"/>
      <c r="E87" s="88"/>
      <c r="F87" s="89"/>
      <c r="G87" s="92"/>
      <c r="H87" s="93">
        <f>H84+H85+H86</f>
        <v>0</v>
      </c>
      <c r="I87" s="93">
        <f>I84+I85+I86</f>
        <v>0</v>
      </c>
      <c r="J87" s="62"/>
      <c r="K87" s="62"/>
    </row>
    <row r="88" spans="1:11" ht="15.6" x14ac:dyDescent="0.3">
      <c r="A88" s="78"/>
      <c r="B88" s="77"/>
      <c r="C88" s="78"/>
      <c r="D88" s="79"/>
      <c r="E88" s="80"/>
      <c r="F88" s="138"/>
      <c r="G88" s="129"/>
      <c r="H88" s="138"/>
      <c r="I88" s="80"/>
      <c r="J88" s="80"/>
      <c r="K88" s="80"/>
    </row>
    <row r="89" spans="1:11" ht="15.6" x14ac:dyDescent="0.3">
      <c r="A89" s="4"/>
      <c r="B89" s="135" t="s">
        <v>148</v>
      </c>
      <c r="C89" s="6"/>
      <c r="D89" s="4"/>
      <c r="E89" s="7"/>
      <c r="F89" s="7"/>
      <c r="G89" s="7"/>
      <c r="H89" s="7"/>
      <c r="I89" s="7"/>
      <c r="J89" s="7"/>
      <c r="K89" s="7"/>
    </row>
    <row r="90" spans="1:11" ht="39.6" x14ac:dyDescent="0.25">
      <c r="A90" s="32" t="s">
        <v>1</v>
      </c>
      <c r="B90" s="32" t="s">
        <v>2</v>
      </c>
      <c r="C90" s="32" t="s">
        <v>3</v>
      </c>
      <c r="D90" s="53" t="s">
        <v>4</v>
      </c>
      <c r="E90" s="32" t="s">
        <v>5</v>
      </c>
      <c r="F90" s="32" t="s">
        <v>6</v>
      </c>
      <c r="G90" s="32" t="s">
        <v>7</v>
      </c>
      <c r="H90" s="32" t="s">
        <v>8</v>
      </c>
      <c r="I90" s="32" t="s">
        <v>9</v>
      </c>
      <c r="J90" s="32" t="s">
        <v>10</v>
      </c>
      <c r="K90" s="33" t="s">
        <v>139</v>
      </c>
    </row>
    <row r="91" spans="1:11" ht="27.6" x14ac:dyDescent="0.25">
      <c r="A91" s="34">
        <v>1</v>
      </c>
      <c r="B91" s="37" t="s">
        <v>129</v>
      </c>
      <c r="C91" s="34" t="s">
        <v>22</v>
      </c>
      <c r="D91" s="35">
        <v>24</v>
      </c>
      <c r="E91" s="93"/>
      <c r="F91" s="34">
        <v>8</v>
      </c>
      <c r="G91" s="93">
        <f>E91*1.08</f>
        <v>0</v>
      </c>
      <c r="H91" s="93">
        <f>D91*E91</f>
        <v>0</v>
      </c>
      <c r="I91" s="93">
        <f>D91*G91</f>
        <v>0</v>
      </c>
      <c r="J91" s="35"/>
      <c r="K91" s="35"/>
    </row>
    <row r="92" spans="1:11" ht="15.6" x14ac:dyDescent="0.3">
      <c r="A92" s="62"/>
      <c r="B92" s="143" t="s">
        <v>45</v>
      </c>
      <c r="C92" s="89"/>
      <c r="D92" s="62"/>
      <c r="E92" s="31"/>
      <c r="F92" s="31"/>
      <c r="G92" s="93"/>
      <c r="H92" s="93">
        <f>H91</f>
        <v>0</v>
      </c>
      <c r="I92" s="93">
        <f>I91</f>
        <v>0</v>
      </c>
      <c r="J92" s="31"/>
      <c r="K92" s="31"/>
    </row>
    <row r="94" spans="1:11" ht="15.6" x14ac:dyDescent="0.3">
      <c r="A94" s="10"/>
      <c r="B94" s="135" t="s">
        <v>149</v>
      </c>
      <c r="C94" s="10"/>
      <c r="D94" s="12"/>
      <c r="E94" s="7"/>
      <c r="F94" s="21"/>
      <c r="G94" s="4"/>
      <c r="H94" s="21"/>
      <c r="I94" s="7"/>
      <c r="J94" s="7"/>
      <c r="K94" s="7"/>
    </row>
    <row r="95" spans="1:11" ht="39.6" x14ac:dyDescent="0.25">
      <c r="A95" s="32" t="s">
        <v>1</v>
      </c>
      <c r="B95" s="32" t="s">
        <v>2</v>
      </c>
      <c r="C95" s="32" t="s">
        <v>3</v>
      </c>
      <c r="D95" s="53" t="s">
        <v>4</v>
      </c>
      <c r="E95" s="32" t="s">
        <v>5</v>
      </c>
      <c r="F95" s="32" t="s">
        <v>6</v>
      </c>
      <c r="G95" s="32" t="s">
        <v>7</v>
      </c>
      <c r="H95" s="32" t="s">
        <v>8</v>
      </c>
      <c r="I95" s="32" t="s">
        <v>9</v>
      </c>
      <c r="J95" s="32" t="s">
        <v>10</v>
      </c>
      <c r="K95" s="33" t="s">
        <v>139</v>
      </c>
    </row>
    <row r="96" spans="1:11" ht="13.8" x14ac:dyDescent="0.25">
      <c r="A96" s="45" t="s">
        <v>11</v>
      </c>
      <c r="B96" s="54" t="s">
        <v>130</v>
      </c>
      <c r="C96" s="45" t="s">
        <v>22</v>
      </c>
      <c r="D96" s="55">
        <v>20</v>
      </c>
      <c r="E96" s="95"/>
      <c r="F96" s="45">
        <v>8</v>
      </c>
      <c r="G96" s="117">
        <f>E96*1.08</f>
        <v>0</v>
      </c>
      <c r="H96" s="95">
        <f>D96*E96</f>
        <v>0</v>
      </c>
      <c r="I96" s="93">
        <f>D96*G96</f>
        <v>0</v>
      </c>
      <c r="J96" s="35"/>
      <c r="K96" s="35"/>
    </row>
    <row r="97" spans="1:11" ht="15.6" x14ac:dyDescent="0.3">
      <c r="A97" s="58"/>
      <c r="B97" s="143" t="s">
        <v>18</v>
      </c>
      <c r="C97" s="58"/>
      <c r="D97" s="60"/>
      <c r="E97" s="62"/>
      <c r="F97" s="61"/>
      <c r="G97" s="93"/>
      <c r="H97" s="93">
        <f>H96</f>
        <v>0</v>
      </c>
      <c r="I97" s="93">
        <f>I96</f>
        <v>0</v>
      </c>
      <c r="J97" s="62"/>
      <c r="K97" s="62"/>
    </row>
    <row r="99" spans="1:11" x14ac:dyDescent="0.25">
      <c r="B99" s="135" t="s">
        <v>150</v>
      </c>
    </row>
    <row r="100" spans="1:11" ht="39.6" x14ac:dyDescent="0.25">
      <c r="A100" s="98" t="s">
        <v>1</v>
      </c>
      <c r="B100" s="98" t="s">
        <v>2</v>
      </c>
      <c r="C100" s="98" t="s">
        <v>3</v>
      </c>
      <c r="D100" s="99" t="s">
        <v>4</v>
      </c>
      <c r="E100" s="98" t="s">
        <v>5</v>
      </c>
      <c r="F100" s="32" t="s">
        <v>6</v>
      </c>
      <c r="G100" s="98" t="s">
        <v>7</v>
      </c>
      <c r="H100" s="98" t="s">
        <v>8</v>
      </c>
      <c r="I100" s="98" t="s">
        <v>9</v>
      </c>
      <c r="J100" s="98" t="s">
        <v>10</v>
      </c>
      <c r="K100" s="98" t="s">
        <v>139</v>
      </c>
    </row>
    <row r="101" spans="1:11" ht="13.8" x14ac:dyDescent="0.25">
      <c r="A101" s="100" t="s">
        <v>11</v>
      </c>
      <c r="B101" s="101" t="s">
        <v>131</v>
      </c>
      <c r="C101" s="100" t="s">
        <v>22</v>
      </c>
      <c r="D101" s="152">
        <v>20</v>
      </c>
      <c r="E101" s="107"/>
      <c r="F101" s="38">
        <v>8</v>
      </c>
      <c r="G101" s="107">
        <f>E101*1.08</f>
        <v>0</v>
      </c>
      <c r="H101" s="107">
        <f>D101*E101</f>
        <v>0</v>
      </c>
      <c r="I101" s="107">
        <f>D101*G101</f>
        <v>0</v>
      </c>
      <c r="J101" s="102"/>
      <c r="K101" s="102"/>
    </row>
    <row r="102" spans="1:11" ht="15.6" x14ac:dyDescent="0.3">
      <c r="A102" s="103"/>
      <c r="B102" s="143" t="s">
        <v>18</v>
      </c>
      <c r="C102" s="103"/>
      <c r="D102" s="151"/>
      <c r="E102" s="105"/>
      <c r="F102" s="144"/>
      <c r="G102" s="107"/>
      <c r="H102" s="107">
        <f>H101</f>
        <v>0</v>
      </c>
      <c r="I102" s="107">
        <f>I101</f>
        <v>0</v>
      </c>
      <c r="J102" s="105"/>
      <c r="K102" s="102"/>
    </row>
    <row r="103" spans="1:11" x14ac:dyDescent="0.25">
      <c r="K103" s="83"/>
    </row>
    <row r="104" spans="1:11" x14ac:dyDescent="0.25">
      <c r="B104" s="135" t="s">
        <v>151</v>
      </c>
    </row>
    <row r="105" spans="1:11" ht="39.6" x14ac:dyDescent="0.25">
      <c r="A105" s="98" t="s">
        <v>1</v>
      </c>
      <c r="B105" s="98" t="s">
        <v>2</v>
      </c>
      <c r="C105" s="98" t="s">
        <v>3</v>
      </c>
      <c r="D105" s="99" t="s">
        <v>4</v>
      </c>
      <c r="E105" s="98" t="s">
        <v>5</v>
      </c>
      <c r="F105" s="32" t="s">
        <v>6</v>
      </c>
      <c r="G105" s="98" t="s">
        <v>7</v>
      </c>
      <c r="H105" s="98" t="s">
        <v>8</v>
      </c>
      <c r="I105" s="98" t="s">
        <v>9</v>
      </c>
      <c r="J105" s="98" t="s">
        <v>10</v>
      </c>
      <c r="K105" s="98" t="s">
        <v>139</v>
      </c>
    </row>
    <row r="106" spans="1:11" ht="27.6" x14ac:dyDescent="0.25">
      <c r="A106" s="100" t="s">
        <v>11</v>
      </c>
      <c r="B106" s="101" t="s">
        <v>132</v>
      </c>
      <c r="C106" s="100" t="s">
        <v>22</v>
      </c>
      <c r="D106" s="91">
        <v>100</v>
      </c>
      <c r="E106" s="107"/>
      <c r="F106" s="38">
        <v>8</v>
      </c>
      <c r="G106" s="107">
        <f>E106*1.08</f>
        <v>0</v>
      </c>
      <c r="H106" s="107">
        <f>D106*E106</f>
        <v>0</v>
      </c>
      <c r="I106" s="107">
        <f>D106*G106</f>
        <v>0</v>
      </c>
      <c r="J106" s="102"/>
      <c r="K106" s="102"/>
    </row>
    <row r="107" spans="1:11" ht="27.6" x14ac:dyDescent="0.25">
      <c r="A107" s="100" t="s">
        <v>14</v>
      </c>
      <c r="B107" s="101" t="s">
        <v>133</v>
      </c>
      <c r="C107" s="100" t="s">
        <v>22</v>
      </c>
      <c r="D107" s="91">
        <v>300</v>
      </c>
      <c r="E107" s="107"/>
      <c r="F107" s="38">
        <v>8</v>
      </c>
      <c r="G107" s="107">
        <f>E107*1.08</f>
        <v>0</v>
      </c>
      <c r="H107" s="107">
        <f>D107*E107</f>
        <v>0</v>
      </c>
      <c r="I107" s="107">
        <f>D107*G107</f>
        <v>0</v>
      </c>
      <c r="J107" s="102"/>
      <c r="K107" s="102"/>
    </row>
    <row r="108" spans="1:11" ht="15.6" x14ac:dyDescent="0.3">
      <c r="A108" s="103"/>
      <c r="B108" s="143" t="s">
        <v>18</v>
      </c>
      <c r="C108" s="103"/>
      <c r="D108" s="151"/>
      <c r="E108" s="105"/>
      <c r="F108" s="144"/>
      <c r="G108" s="107"/>
      <c r="H108" s="107">
        <f>H106+H107</f>
        <v>0</v>
      </c>
      <c r="I108" s="107">
        <f>I106+I107</f>
        <v>0</v>
      </c>
      <c r="J108" s="105"/>
      <c r="K108" s="102"/>
    </row>
    <row r="110" spans="1:11" x14ac:dyDescent="0.25">
      <c r="B110" s="135" t="s">
        <v>152</v>
      </c>
      <c r="K110" s="83"/>
    </row>
    <row r="111" spans="1:11" ht="39.6" x14ac:dyDescent="0.25">
      <c r="A111" s="32" t="s">
        <v>1</v>
      </c>
      <c r="B111" s="32" t="s">
        <v>2</v>
      </c>
      <c r="C111" s="32" t="s">
        <v>3</v>
      </c>
      <c r="D111" s="53" t="s">
        <v>4</v>
      </c>
      <c r="E111" s="32" t="s">
        <v>5</v>
      </c>
      <c r="F111" s="32" t="s">
        <v>6</v>
      </c>
      <c r="G111" s="32" t="s">
        <v>7</v>
      </c>
      <c r="H111" s="32" t="s">
        <v>8</v>
      </c>
      <c r="I111" s="32" t="s">
        <v>9</v>
      </c>
      <c r="J111" s="32" t="s">
        <v>10</v>
      </c>
      <c r="K111" s="32" t="s">
        <v>139</v>
      </c>
    </row>
    <row r="112" spans="1:11" ht="27.6" x14ac:dyDescent="0.25">
      <c r="A112" s="45" t="s">
        <v>11</v>
      </c>
      <c r="B112" s="54" t="s">
        <v>134</v>
      </c>
      <c r="C112" s="45" t="s">
        <v>22</v>
      </c>
      <c r="D112" s="67">
        <v>10</v>
      </c>
      <c r="E112" s="95"/>
      <c r="F112" s="38">
        <v>8</v>
      </c>
      <c r="G112" s="117">
        <f>E112*1.08</f>
        <v>0</v>
      </c>
      <c r="H112" s="95">
        <f>D112*E112</f>
        <v>0</v>
      </c>
      <c r="I112" s="93">
        <f>D112*G112</f>
        <v>0</v>
      </c>
      <c r="J112" s="35"/>
      <c r="K112" s="102"/>
    </row>
    <row r="113" spans="1:11" ht="15.6" x14ac:dyDescent="0.3">
      <c r="A113" s="58"/>
      <c r="B113" s="143" t="s">
        <v>18</v>
      </c>
      <c r="C113" s="58"/>
      <c r="D113" s="60"/>
      <c r="E113" s="62"/>
      <c r="F113" s="61"/>
      <c r="G113" s="93"/>
      <c r="H113" s="93">
        <f>H112</f>
        <v>0</v>
      </c>
      <c r="I113" s="93">
        <f>I112</f>
        <v>0</v>
      </c>
      <c r="J113" s="62"/>
      <c r="K113" s="105"/>
    </row>
    <row r="114" spans="1:11" ht="15.6" x14ac:dyDescent="0.3">
      <c r="A114" s="10"/>
      <c r="B114" s="15"/>
      <c r="C114" s="10"/>
      <c r="D114" s="12"/>
      <c r="E114" s="4"/>
      <c r="F114" s="21"/>
      <c r="G114" s="13"/>
      <c r="H114" s="26"/>
      <c r="I114" s="26"/>
      <c r="J114" s="4"/>
      <c r="K114" s="80"/>
    </row>
    <row r="116" spans="1:11" ht="15.6" x14ac:dyDescent="0.3">
      <c r="B116" s="42" t="s">
        <v>153</v>
      </c>
    </row>
    <row r="117" spans="1:11" ht="39.6" x14ac:dyDescent="0.25">
      <c r="A117" s="32" t="s">
        <v>1</v>
      </c>
      <c r="B117" s="32" t="s">
        <v>2</v>
      </c>
      <c r="C117" s="32" t="s">
        <v>3</v>
      </c>
      <c r="D117" s="53" t="s">
        <v>4</v>
      </c>
      <c r="E117" s="32" t="s">
        <v>5</v>
      </c>
      <c r="F117" s="32" t="s">
        <v>6</v>
      </c>
      <c r="G117" s="32" t="s">
        <v>7</v>
      </c>
      <c r="H117" s="32" t="s">
        <v>8</v>
      </c>
      <c r="I117" s="32" t="s">
        <v>9</v>
      </c>
      <c r="J117" s="32" t="s">
        <v>10</v>
      </c>
      <c r="K117" s="33" t="s">
        <v>139</v>
      </c>
    </row>
    <row r="118" spans="1:11" ht="13.8" x14ac:dyDescent="0.25">
      <c r="A118" s="136" t="s">
        <v>11</v>
      </c>
      <c r="B118" s="85" t="s">
        <v>135</v>
      </c>
      <c r="C118" s="45" t="s">
        <v>22</v>
      </c>
      <c r="D118" s="152">
        <v>100</v>
      </c>
      <c r="E118" s="116"/>
      <c r="F118" s="38">
        <v>8</v>
      </c>
      <c r="G118" s="107">
        <f>E118*1.08</f>
        <v>0</v>
      </c>
      <c r="H118" s="106">
        <f>D118*E118</f>
        <v>0</v>
      </c>
      <c r="I118" s="106">
        <f>D118*G118</f>
        <v>0</v>
      </c>
      <c r="J118" s="32"/>
      <c r="K118" s="33"/>
    </row>
    <row r="119" spans="1:11" ht="13.8" x14ac:dyDescent="0.25">
      <c r="A119" s="136" t="s">
        <v>14</v>
      </c>
      <c r="B119" s="85" t="s">
        <v>136</v>
      </c>
      <c r="C119" s="45" t="s">
        <v>77</v>
      </c>
      <c r="D119" s="152">
        <v>3</v>
      </c>
      <c r="E119" s="116"/>
      <c r="F119" s="38">
        <v>8</v>
      </c>
      <c r="G119" s="107">
        <f>E119*1.08</f>
        <v>0</v>
      </c>
      <c r="H119" s="106">
        <f>D119*E119</f>
        <v>0</v>
      </c>
      <c r="I119" s="106">
        <f>D119*G119</f>
        <v>0</v>
      </c>
      <c r="J119" s="32"/>
      <c r="K119" s="33"/>
    </row>
    <row r="120" spans="1:11" ht="27.6" x14ac:dyDescent="0.25">
      <c r="A120" s="136" t="s">
        <v>63</v>
      </c>
      <c r="B120" s="54" t="s">
        <v>137</v>
      </c>
      <c r="C120" s="45" t="s">
        <v>22</v>
      </c>
      <c r="D120" s="91">
        <v>60</v>
      </c>
      <c r="E120" s="106"/>
      <c r="F120" s="38">
        <v>8</v>
      </c>
      <c r="G120" s="137">
        <f>E120*1.08</f>
        <v>0</v>
      </c>
      <c r="H120" s="106">
        <f>D120*E120</f>
        <v>0</v>
      </c>
      <c r="I120" s="106">
        <f>D120*G120</f>
        <v>0</v>
      </c>
      <c r="J120" s="35"/>
      <c r="K120" s="35"/>
    </row>
    <row r="121" spans="1:11" ht="15.6" x14ac:dyDescent="0.3">
      <c r="A121" s="58"/>
      <c r="B121" s="153" t="s">
        <v>45</v>
      </c>
      <c r="C121" s="58"/>
      <c r="D121" s="60"/>
      <c r="E121" s="88"/>
      <c r="F121" s="89"/>
      <c r="G121" s="92"/>
      <c r="H121" s="93">
        <f>H118+H119+H120</f>
        <v>0</v>
      </c>
      <c r="I121" s="93">
        <f>I118+I119+I120</f>
        <v>0</v>
      </c>
      <c r="J121" s="62"/>
      <c r="K121" s="62"/>
    </row>
    <row r="122" spans="1:11" ht="15.6" x14ac:dyDescent="0.3">
      <c r="A122" s="162"/>
      <c r="B122" s="163"/>
      <c r="C122" s="162"/>
      <c r="D122" s="164"/>
      <c r="E122" s="165"/>
      <c r="F122" s="166"/>
      <c r="G122" s="111"/>
      <c r="H122" s="167"/>
      <c r="I122" s="167"/>
      <c r="J122" s="168"/>
      <c r="K122" s="168"/>
    </row>
    <row r="123" spans="1:11" x14ac:dyDescent="0.25">
      <c r="B123" s="135" t="s">
        <v>154</v>
      </c>
      <c r="K123" s="83"/>
    </row>
    <row r="124" spans="1:11" ht="39.6" x14ac:dyDescent="0.25">
      <c r="A124" s="32" t="s">
        <v>1</v>
      </c>
      <c r="B124" s="32" t="s">
        <v>2</v>
      </c>
      <c r="C124" s="32" t="s">
        <v>3</v>
      </c>
      <c r="D124" s="53" t="s">
        <v>4</v>
      </c>
      <c r="E124" s="32" t="s">
        <v>5</v>
      </c>
      <c r="F124" s="32" t="s">
        <v>6</v>
      </c>
      <c r="G124" s="32" t="s">
        <v>7</v>
      </c>
      <c r="H124" s="32" t="s">
        <v>8</v>
      </c>
      <c r="I124" s="32" t="s">
        <v>9</v>
      </c>
      <c r="J124" s="32" t="s">
        <v>10</v>
      </c>
      <c r="K124" s="32" t="s">
        <v>139</v>
      </c>
    </row>
    <row r="125" spans="1:11" ht="13.8" x14ac:dyDescent="0.25">
      <c r="A125" s="45" t="s">
        <v>11</v>
      </c>
      <c r="B125" s="54" t="s">
        <v>122</v>
      </c>
      <c r="C125" s="45" t="s">
        <v>22</v>
      </c>
      <c r="D125" s="67">
        <v>30</v>
      </c>
      <c r="E125" s="95"/>
      <c r="F125" s="38">
        <v>8</v>
      </c>
      <c r="G125" s="117">
        <f>E125*1.08</f>
        <v>0</v>
      </c>
      <c r="H125" s="95">
        <f>D125*E125</f>
        <v>0</v>
      </c>
      <c r="I125" s="93">
        <f>D125*G125</f>
        <v>0</v>
      </c>
      <c r="J125" s="35"/>
      <c r="K125" s="102"/>
    </row>
    <row r="126" spans="1:11" ht="15.6" x14ac:dyDescent="0.3">
      <c r="A126" s="58"/>
      <c r="B126" s="143" t="s">
        <v>18</v>
      </c>
      <c r="C126" s="58"/>
      <c r="D126" s="60"/>
      <c r="E126" s="62"/>
      <c r="F126" s="61"/>
      <c r="G126" s="93"/>
      <c r="H126" s="93">
        <f>H125</f>
        <v>0</v>
      </c>
      <c r="I126" s="93">
        <f>I125</f>
        <v>0</v>
      </c>
      <c r="J126" s="62"/>
      <c r="K126" s="105"/>
    </row>
    <row r="127" spans="1:11" ht="15.6" x14ac:dyDescent="0.3">
      <c r="A127" s="162"/>
      <c r="B127" s="163"/>
      <c r="C127" s="162"/>
      <c r="D127" s="164"/>
      <c r="E127" s="165"/>
      <c r="F127" s="166"/>
      <c r="G127" s="111"/>
      <c r="H127" s="167"/>
      <c r="I127" s="167"/>
      <c r="J127" s="168"/>
      <c r="K127" s="168"/>
    </row>
    <row r="131" spans="7:8" x14ac:dyDescent="0.25">
      <c r="G131" s="3" t="s">
        <v>140</v>
      </c>
      <c r="H131" s="160">
        <f>SUM(H5,H10,H19,H26,H31,H38,H43,H51,H61,H69,H76,H87,H92,H97,H102,H108,H113,H121,H126)</f>
        <v>0</v>
      </c>
    </row>
  </sheetData>
  <sheetProtection selectLockedCells="1" selectUnlockedCells="1"/>
  <mergeCells count="3">
    <mergeCell ref="B53:H53"/>
    <mergeCell ref="B44:H44"/>
    <mergeCell ref="B80:K80"/>
  </mergeCells>
  <pageMargins left="0.19685039370078741" right="0.19685039370078741" top="0.78740157480314965" bottom="0.78740157480314965" header="0.11811023622047245" footer="0.19685039370078741"/>
  <pageSetup scale="33" fitToHeight="0" orientation="landscape" useFirstPageNumber="1" verticalDpi="300" r:id="rId1"/>
  <headerFooter alignWithMargins="0">
    <oddHeader xml:space="preserve">&amp;CZałącznik nr 1 do 261.65.D.2024 pozostały jednorazowy sprzęt i materiały medyczne
</oddHeader>
    <oddFooter>Strona &amp;P z &amp;N</oddFooter>
  </headerFooter>
  <rowBreaks count="6" manualBreakCount="6">
    <brk id="11" max="16383" man="1"/>
    <brk id="38" max="16383" man="1"/>
    <brk id="43" max="16383" man="1"/>
    <brk id="52" max="16383" man="1"/>
    <brk id="88" max="16383" man="1"/>
    <brk id="1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1. igły strzykawki, wenflony</vt:lpstr>
      <vt:lpstr>2. rękawice jednorazowe</vt:lpstr>
      <vt:lpstr>Formularz cenowy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Nawłatyna Joanna</dc:creator>
  <cp:lastModifiedBy>Nawłatyna Joanna</cp:lastModifiedBy>
  <cp:lastPrinted>2024-10-14T11:19:10Z</cp:lastPrinted>
  <dcterms:created xsi:type="dcterms:W3CDTF">2016-07-06T08:40:00Z</dcterms:created>
  <dcterms:modified xsi:type="dcterms:W3CDTF">2024-11-13T11:24:41Z</dcterms:modified>
</cp:coreProperties>
</file>