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2023\Przetargi do kwoty UE\Dostawa i przesył gazu na 2024r powtórka\"/>
    </mc:Choice>
  </mc:AlternateContent>
  <xr:revisionPtr revIDLastSave="0" documentId="13_ncr:1_{1A0E93C1-6F03-4A2A-AE8F-1AD8985B7F4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la zużycia w m3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6" i="1" l="1"/>
  <c r="P13" i="1"/>
  <c r="Q13" i="1"/>
  <c r="Q16" i="1"/>
  <c r="U14" i="1"/>
  <c r="U15" i="1"/>
  <c r="U13" i="1"/>
  <c r="W6" i="1" l="1"/>
  <c r="X6" i="1"/>
  <c r="Y6" i="1"/>
  <c r="Z6" i="1"/>
  <c r="AA6" i="1"/>
  <c r="AB6" i="1"/>
  <c r="AC6" i="1"/>
  <c r="AD6" i="1"/>
  <c r="AE6" i="1"/>
  <c r="AF6" i="1"/>
  <c r="G8" i="1"/>
  <c r="W8" i="1"/>
  <c r="X8" i="1"/>
  <c r="Y8" i="1"/>
  <c r="Z8" i="1"/>
  <c r="AA8" i="1"/>
  <c r="AB8" i="1"/>
  <c r="AC8" i="1"/>
  <c r="AD8" i="1"/>
  <c r="AE8" i="1"/>
  <c r="AF8" i="1"/>
  <c r="G10" i="1"/>
  <c r="W10" i="1"/>
  <c r="X10" i="1"/>
  <c r="Y10" i="1"/>
  <c r="Z10" i="1"/>
  <c r="AA10" i="1"/>
  <c r="AB10" i="1"/>
  <c r="AC10" i="1"/>
  <c r="AD10" i="1"/>
  <c r="AE10" i="1"/>
  <c r="AF10" i="1"/>
  <c r="G12" i="1"/>
  <c r="W12" i="1"/>
  <c r="X12" i="1"/>
  <c r="Y12" i="1"/>
  <c r="Z12" i="1"/>
  <c r="AA12" i="1"/>
  <c r="AB12" i="1"/>
  <c r="AC12" i="1"/>
  <c r="AD12" i="1"/>
  <c r="AE12" i="1"/>
  <c r="AF12" i="1"/>
  <c r="AG8" i="1"/>
  <c r="AH8" i="1"/>
  <c r="AG10" i="1"/>
  <c r="AH10" i="1"/>
  <c r="AH12" i="1" l="1"/>
  <c r="AG12" i="1"/>
  <c r="AI11" i="1"/>
  <c r="T11" i="1" s="1"/>
  <c r="AI10" i="1"/>
  <c r="AI9" i="1"/>
  <c r="AI8" i="1"/>
  <c r="AI7" i="1"/>
  <c r="AH6" i="1"/>
  <c r="AG6" i="1"/>
  <c r="AI5" i="1"/>
  <c r="T5" i="1" s="1"/>
  <c r="AI6" i="1" l="1"/>
  <c r="U5" i="1" s="1"/>
  <c r="AI12" i="1"/>
  <c r="U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3" authorId="0" shapeId="0" xr:uid="{00000000-0006-0000-0000-000001000000}">
      <text>
        <r>
          <rPr>
            <sz val="11"/>
            <color rgb="FF333333"/>
            <rFont val="Czcionka tekstu podstawowego"/>
            <family val="2"/>
            <charset val="238"/>
          </rPr>
          <t xml:space="preserve">krzisk:
</t>
        </r>
      </text>
    </comment>
  </commentList>
</comments>
</file>

<file path=xl/sharedStrings.xml><?xml version="1.0" encoding="utf-8"?>
<sst xmlns="http://schemas.openxmlformats.org/spreadsheetml/2006/main" count="125" uniqueCount="90">
  <si>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</si>
  <si>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</si>
  <si>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</si>
  <si>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</si>
  <si>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</si>
  <si>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</si>
  <si>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</si>
  <si>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</si>
  <si>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</si>
  <si>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</si>
  <si>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</si>
  <si>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</si>
  <si>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</si>
  <si>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r>
      <rPr>
        <sz val="9"/>
        <rFont val="Times New Roman"/>
        <family val="1"/>
        <charset val="1"/>
      </rPr>
      <t>Nr gazomierza /</t>
    </r>
    <r>
      <rPr>
        <sz val="9"/>
        <color rgb="FF008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Nr ID pkt wyjścia</t>
    </r>
  </si>
  <si>
    <t>Moc umowna m³/h</t>
  </si>
  <si>
    <t>Grupa taryfowa OSD</t>
  </si>
  <si>
    <t>Moc zamówiona m³/h</t>
  </si>
  <si>
    <t>Moc zamówiona kWh/h</t>
  </si>
  <si>
    <t>Grupa taryfowa</t>
  </si>
  <si>
    <t>Okres dostawy (zawarcia umowy)</t>
  </si>
  <si>
    <t>Planowane zużycie gazu w okresie trwania umowy w m³</t>
  </si>
  <si>
    <t>Planowane zużycie gazu w kWh, w okresie trwania umowy</t>
  </si>
  <si>
    <t>Jednostka miary dla paliwa gazowego</t>
  </si>
  <si>
    <t>Planowane zużycie w rozbiciu na miesiące w m³ oraz po przeliczeniu na kWh (współczynnik konwersji 11,244 kWh/m³)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</si>
  <si>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</si>
  <si>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</si>
  <si>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</si>
  <si>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</si>
  <si>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</si>
  <si>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</si>
  <si>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</si>
  <si>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</si>
  <si>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</si>
  <si>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</si>
  <si>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</si>
  <si>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</si>
  <si>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</si>
  <si>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</si>
  <si>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Urząd Miasta Nowy Targ ul. Krzywa 1, 34-400 Nowy Targ</t>
  </si>
  <si>
    <t>Budynek ul. Parkowa k/14, 34-400 Nowy Targ</t>
  </si>
  <si>
    <t>Gmina Miasto Nowy Targ ul. Krzywa 1, 34-400 Nowy Targ</t>
  </si>
  <si>
    <t>159539 / 002647057</t>
  </si>
  <si>
    <t>oznaczony</t>
  </si>
  <si>
    <t>kolejna</t>
  </si>
  <si>
    <t>Kocioł c.o. + c.w.u.</t>
  </si>
  <si>
    <t>DK-G4</t>
  </si>
  <si>
    <t>W-3.6</t>
  </si>
  <si>
    <t>m³</t>
  </si>
  <si>
    <t>UM</t>
  </si>
  <si>
    <t>735-001-40-12</t>
  </si>
  <si>
    <t>kWh</t>
  </si>
  <si>
    <t>2.</t>
  </si>
  <si>
    <t>Miejskie Centrum Sportu i Rekreacji Pl. Evry 4, 34-400 Nowy Targ</t>
  </si>
  <si>
    <t>Stadion Miejski ul. Kolejowa 161, 34-400 Nowy Targ</t>
  </si>
  <si>
    <t>16306 / 009152127</t>
  </si>
  <si>
    <t>Kocioł HOVAL</t>
  </si>
  <si>
    <t>G-25</t>
  </si>
  <si>
    <t>INROko</t>
  </si>
  <si>
    <t>W-4</t>
  </si>
  <si>
    <t>MCSiR</t>
  </si>
  <si>
    <t>735-285-85-53</t>
  </si>
  <si>
    <t>Pływalnia Miejska ul. Plac Evry 4, 34-400 Nowy Targ</t>
  </si>
  <si>
    <t>5614558 / PL0031939879</t>
  </si>
  <si>
    <t>Kocioł De Deitrich</t>
  </si>
  <si>
    <t>2 po 170</t>
  </si>
  <si>
    <t>G-40</t>
  </si>
  <si>
    <t>Macr4</t>
  </si>
  <si>
    <t>W-5.1</t>
  </si>
  <si>
    <t>3.</t>
  </si>
  <si>
    <t>Miejski Zakład Komunikacji, os.Konfederacji Tatrzańskiej 1a, 34-400 Nowy Targ</t>
  </si>
  <si>
    <t>Budynek Miejskiego Zakładu Komunikacji, os. Konfederacji Tatrzańskiej 1A, 34-400 Nowy Targ</t>
  </si>
  <si>
    <t>6391997 / PL0031937227</t>
  </si>
  <si>
    <t>Kocioł gazowy VIESSMANN</t>
  </si>
  <si>
    <t>G10  Metrix</t>
  </si>
  <si>
    <t>CRS-03</t>
  </si>
  <si>
    <t>MZK</t>
  </si>
  <si>
    <t>735-001-45-84</t>
  </si>
  <si>
    <t>9.</t>
  </si>
  <si>
    <t>Ilość pkt</t>
  </si>
  <si>
    <t>razem</t>
  </si>
  <si>
    <t>pozostałe dostawy</t>
  </si>
  <si>
    <t>8018590365500077962527</t>
  </si>
  <si>
    <t>8018590365500080334915</t>
  </si>
  <si>
    <t>8018590365500019398797</t>
  </si>
  <si>
    <t>8018590365500019372278</t>
  </si>
  <si>
    <t xml:space="preserve">Prawidłowy numer punktu poboru Id </t>
  </si>
  <si>
    <t>DOSTAWA PALIWA GAZOWEGO - ZESTAWIENIE  ZBIORCZE  DLA Gminy Miasto Nowy Targ   - 2023</t>
  </si>
  <si>
    <t>PGNiG Obrót Detaliczny sp. z o.o.</t>
  </si>
  <si>
    <t>DOSTAWA PALIWA GAZOWEGO - ZESTAWIENIE  ZBIORCZE  DLA Gminy Miasto Nowy Targ   - 2024</t>
  </si>
  <si>
    <t>do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</si>
</sst>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333333"/>
      <name val="Czcionka tekstu podstawowego"/>
      <family val="2"/>
      <charset val="238"/>
    </font>
    <font>
      <b/>
      <sz val="11"/>
      <color rgb="FF333333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9"/>
      <color rgb="FF333333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rgb="FF333333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00B050"/>
        <bgColor rgb="FF339966"/>
      </patternFill>
    </fill>
    <fill>
      <patternFill patternType="solid">
        <fgColor rgb="FFFF6600"/>
        <bgColor rgb="FFE46C0A"/>
      </patternFill>
    </fill>
    <fill>
      <patternFill patternType="solid">
        <fgColor rgb="FFDDD9C3"/>
        <bgColor rgb="FFD9D9D9"/>
      </patternFill>
    </fill>
    <fill>
      <patternFill patternType="solid">
        <fgColor rgb="FF3366FF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66CC"/>
        <bgColor rgb="FF008080"/>
      </patternFill>
    </fill>
    <fill>
      <patternFill patternType="solid">
        <fgColor rgb="FFBFBFBF"/>
        <bgColor rgb="FFDDD9C3"/>
      </patternFill>
    </fill>
    <fill>
      <patternFill patternType="solid">
        <fgColor rgb="FF339966"/>
        <bgColor rgb="FF00B050"/>
      </patternFill>
    </fill>
    <fill>
      <patternFill patternType="solid">
        <fgColor rgb="FFFF9999"/>
        <bgColor rgb="FFFF8080"/>
      </patternFill>
    </fill>
    <fill>
      <patternFill patternType="solid">
        <fgColor rgb="FF99FF99"/>
        <bgColor rgb="FFCC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DD9C3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1" fillId="0" borderId="0"/>
    <xf numFmtId="0" fontId="13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3" fontId="2" fillId="4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 wrapText="1"/>
    </xf>
    <xf numFmtId="3" fontId="2" fillId="5" borderId="6" xfId="0" applyNumberFormat="1" applyFont="1" applyFill="1" applyBorder="1" applyAlignment="1">
      <alignment vertical="center" wrapText="1"/>
    </xf>
    <xf numFmtId="3" fontId="2" fillId="5" borderId="9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2" fillId="0" borderId="1" xfId="1" applyNumberFormat="1" applyFont="1" applyBorder="1" applyAlignment="1">
      <alignment vertical="center" wrapText="1"/>
    </xf>
    <xf numFmtId="3" fontId="12" fillId="5" borderId="2" xfId="1" applyNumberFormat="1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3" fontId="0" fillId="9" borderId="0" xfId="0" applyNumberFormat="1" applyFill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7" borderId="0" xfId="0" applyNumberFormat="1" applyFill="1"/>
    <xf numFmtId="0" fontId="2" fillId="0" borderId="0" xfId="0" applyFont="1" applyAlignment="1">
      <alignment horizontal="center" vertical="center"/>
    </xf>
    <xf numFmtId="0" fontId="2" fillId="0" borderId="10" xfId="0" applyFont="1" applyBorder="1"/>
    <xf numFmtId="3" fontId="2" fillId="0" borderId="4" xfId="0" applyNumberFormat="1" applyFont="1" applyBorder="1" applyAlignment="1">
      <alignment vertical="center"/>
    </xf>
    <xf numFmtId="0" fontId="2" fillId="7" borderId="1" xfId="0" applyFont="1" applyFill="1" applyBorder="1"/>
    <xf numFmtId="3" fontId="0" fillId="3" borderId="0" xfId="0" applyNumberFormat="1" applyFill="1"/>
    <xf numFmtId="0" fontId="2" fillId="0" borderId="0" xfId="0" applyFont="1"/>
    <xf numFmtId="0" fontId="2" fillId="6" borderId="1" xfId="0" applyFont="1" applyFill="1" applyBorder="1"/>
    <xf numFmtId="3" fontId="4" fillId="7" borderId="4" xfId="0" applyNumberFormat="1" applyFont="1" applyFill="1" applyBorder="1" applyAlignment="1">
      <alignment vertical="center"/>
    </xf>
    <xf numFmtId="3" fontId="0" fillId="7" borderId="0" xfId="0" applyNumberFormat="1" applyFill="1" applyAlignment="1">
      <alignment horizontal="center"/>
    </xf>
    <xf numFmtId="3" fontId="0" fillId="10" borderId="0" xfId="0" applyNumberFormat="1" applyFill="1"/>
    <xf numFmtId="0" fontId="2" fillId="11" borderId="1" xfId="0" applyFont="1" applyFill="1" applyBorder="1"/>
    <xf numFmtId="3" fontId="4" fillId="12" borderId="4" xfId="0" applyNumberFormat="1" applyFont="1" applyFill="1" applyBorder="1" applyAlignment="1">
      <alignment vertical="center"/>
    </xf>
    <xf numFmtId="3" fontId="4" fillId="13" borderId="4" xfId="0" applyNumberFormat="1" applyFont="1" applyFill="1" applyBorder="1" applyAlignment="1">
      <alignment vertical="center"/>
    </xf>
    <xf numFmtId="3" fontId="2" fillId="15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3" fontId="12" fillId="0" borderId="1" xfId="2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3" fontId="2" fillId="6" borderId="11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3" fontId="2" fillId="7" borderId="11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7" borderId="11" xfId="1" applyFont="1" applyFill="1" applyBorder="1" applyAlignment="1">
      <alignment horizontal="center" vertical="center" wrapText="1"/>
    </xf>
    <xf numFmtId="0" fontId="7" fillId="7" borderId="1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horizontal="center" vertical="center" wrapText="1"/>
    </xf>
    <xf numFmtId="3" fontId="7" fillId="7" borderId="11" xfId="1" applyNumberFormat="1" applyFont="1" applyFill="1" applyBorder="1" applyAlignment="1">
      <alignment horizontal="center" vertical="center" wrapText="1"/>
    </xf>
    <xf numFmtId="3" fontId="7" fillId="7" borderId="10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Excel Built-in Explanatory Text" xfId="1" xr:uid="{00000000-0005-0000-0000-000006000000}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99"/>
      <rgbColor rgb="FFCC66FF"/>
      <rgbColor rgb="FFDDD9C3"/>
      <rgbColor rgb="FF3366FF"/>
      <rgbColor rgb="FF33CCCC"/>
      <rgbColor rgb="FF99CC00"/>
      <rgbColor rgb="FFFFCC00"/>
      <rgbColor rgb="FFE46C0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9"/>
  <sheetViews>
    <sheetView tabSelected="1" topLeftCell="J1" zoomScale="120" zoomScaleNormal="120" workbookViewId="0">
      <selection activeCell="U17" sqref="U17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5" width="22.125" customWidth="1"/>
    <col min="6" max="6" width="17.25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8.37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6.125" customWidth="1"/>
    <col min="22" max="22" width="12.375" customWidth="1"/>
    <col min="23" max="35" width="10.125" customWidth="1"/>
    <col min="36" max="36" width="8.25" customWidth="1"/>
    <col min="37" max="37" width="15.625" customWidth="1"/>
  </cols>
  <sheetData>
    <row r="1" spans="1:39" ht="30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 t="s">
        <v>86</v>
      </c>
      <c r="Q1" s="59"/>
      <c r="R1" s="59"/>
      <c r="S1" s="59"/>
      <c r="T1" s="59"/>
      <c r="U1" s="59"/>
      <c r="V1" s="59" t="s">
        <v>0</v>
      </c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  <c r="AH1" s="1"/>
      <c r="AI1" s="1"/>
      <c r="AJ1" s="1"/>
      <c r="AK1" s="2"/>
    </row>
    <row r="2" spans="1:39" ht="15" customHeight="1">
      <c r="A2" s="60" t="s">
        <v>1</v>
      </c>
      <c r="B2" s="61"/>
      <c r="C2" s="61" t="s">
        <v>2</v>
      </c>
      <c r="D2" s="61" t="s">
        <v>3</v>
      </c>
      <c r="E2" s="61"/>
      <c r="F2" s="61"/>
      <c r="G2" s="60" t="s">
        <v>4</v>
      </c>
      <c r="H2" s="60" t="s">
        <v>5</v>
      </c>
      <c r="I2" s="60" t="s">
        <v>6</v>
      </c>
      <c r="J2" s="60" t="s">
        <v>7</v>
      </c>
      <c r="K2" s="60" t="s">
        <v>8</v>
      </c>
      <c r="L2" s="60" t="s">
        <v>9</v>
      </c>
      <c r="M2" s="62" t="s">
        <v>10</v>
      </c>
      <c r="N2" s="61" t="s">
        <v>11</v>
      </c>
      <c r="O2" s="61"/>
      <c r="P2" s="63" t="s">
        <v>12</v>
      </c>
      <c r="Q2" s="63"/>
      <c r="R2" s="63"/>
      <c r="S2" s="63"/>
      <c r="T2" s="63"/>
      <c r="U2" s="6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</row>
    <row r="3" spans="1:39" ht="49.5" customHeight="1">
      <c r="A3" s="60"/>
      <c r="B3" s="61"/>
      <c r="C3" s="61"/>
      <c r="D3" s="61"/>
      <c r="E3" s="3" t="s">
        <v>85</v>
      </c>
      <c r="F3" s="3" t="s">
        <v>13</v>
      </c>
      <c r="G3" s="60"/>
      <c r="H3" s="60"/>
      <c r="I3" s="60"/>
      <c r="J3" s="60"/>
      <c r="K3" s="60"/>
      <c r="L3" s="60"/>
      <c r="M3" s="62"/>
      <c r="N3" s="3" t="s">
        <v>14</v>
      </c>
      <c r="O3" s="3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63" t="s">
        <v>23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"/>
      <c r="AM3">
        <v>11.244</v>
      </c>
    </row>
    <row r="4" spans="1:39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8">
        <v>21</v>
      </c>
      <c r="W4" s="9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30</v>
      </c>
      <c r="AD4" s="10" t="s">
        <v>31</v>
      </c>
      <c r="AE4" s="10" t="s">
        <v>32</v>
      </c>
      <c r="AF4" s="10" t="s">
        <v>33</v>
      </c>
      <c r="AG4" s="10" t="s">
        <v>34</v>
      </c>
      <c r="AH4" s="10" t="s">
        <v>35</v>
      </c>
      <c r="AI4" s="10" t="s">
        <v>36</v>
      </c>
      <c r="AJ4" s="6"/>
    </row>
    <row r="5" spans="1:39" ht="22.5" customHeight="1">
      <c r="A5" s="64" t="s">
        <v>37</v>
      </c>
      <c r="B5" s="3" t="s">
        <v>38</v>
      </c>
      <c r="C5" s="60" t="s">
        <v>39</v>
      </c>
      <c r="D5" s="7" t="s">
        <v>40</v>
      </c>
      <c r="E5" s="65" t="s">
        <v>81</v>
      </c>
      <c r="F5" s="66" t="s">
        <v>41</v>
      </c>
      <c r="G5" s="3" t="s">
        <v>42</v>
      </c>
      <c r="H5" s="3" t="s">
        <v>43</v>
      </c>
      <c r="I5" s="68" t="s">
        <v>44</v>
      </c>
      <c r="J5" s="68">
        <v>1</v>
      </c>
      <c r="K5" s="68">
        <v>23</v>
      </c>
      <c r="L5" s="70" t="s">
        <v>45</v>
      </c>
      <c r="M5" s="68"/>
      <c r="N5" s="72">
        <v>4</v>
      </c>
      <c r="O5" s="68" t="s">
        <v>46</v>
      </c>
      <c r="P5" s="72">
        <v>4</v>
      </c>
      <c r="Q5" s="72">
        <v>45</v>
      </c>
      <c r="R5" s="72" t="s">
        <v>46</v>
      </c>
      <c r="S5" s="72">
        <v>12</v>
      </c>
      <c r="T5" s="74">
        <f t="shared" ref="T5" si="0">$AI$5</f>
        <v>2635</v>
      </c>
      <c r="U5" s="76">
        <f t="shared" ref="U5" si="1">$AI$6</f>
        <v>29627.940000000006</v>
      </c>
      <c r="V5" s="52" t="s">
        <v>47</v>
      </c>
      <c r="W5" s="11">
        <v>380</v>
      </c>
      <c r="X5" s="11">
        <v>380</v>
      </c>
      <c r="Y5" s="11">
        <v>380</v>
      </c>
      <c r="Z5" s="12">
        <v>180</v>
      </c>
      <c r="AA5" s="12">
        <v>100</v>
      </c>
      <c r="AB5" s="12">
        <v>100</v>
      </c>
      <c r="AC5" s="12">
        <v>100</v>
      </c>
      <c r="AD5" s="12">
        <v>100</v>
      </c>
      <c r="AE5" s="12">
        <v>100</v>
      </c>
      <c r="AF5" s="12">
        <v>145</v>
      </c>
      <c r="AG5" s="12">
        <v>325</v>
      </c>
      <c r="AH5" s="12">
        <v>345</v>
      </c>
      <c r="AI5" s="13">
        <f t="shared" ref="AI5:AI12" si="2">SUM(W5:AH5)</f>
        <v>2635</v>
      </c>
      <c r="AJ5" s="78" t="s">
        <v>48</v>
      </c>
      <c r="AK5" s="57" t="s">
        <v>80</v>
      </c>
    </row>
    <row r="6" spans="1:39" ht="30" customHeight="1">
      <c r="A6" s="64"/>
      <c r="B6" s="3" t="s">
        <v>49</v>
      </c>
      <c r="C6" s="60"/>
      <c r="D6" s="7" t="s">
        <v>49</v>
      </c>
      <c r="E6" s="65"/>
      <c r="F6" s="67"/>
      <c r="G6" s="3" t="s">
        <v>89</v>
      </c>
      <c r="H6" s="54" t="s">
        <v>87</v>
      </c>
      <c r="I6" s="69"/>
      <c r="J6" s="69"/>
      <c r="K6" s="69"/>
      <c r="L6" s="71"/>
      <c r="M6" s="69"/>
      <c r="N6" s="73"/>
      <c r="O6" s="69"/>
      <c r="P6" s="73"/>
      <c r="Q6" s="73"/>
      <c r="R6" s="73"/>
      <c r="S6" s="73"/>
      <c r="T6" s="75"/>
      <c r="U6" s="77"/>
      <c r="V6" s="53" t="s">
        <v>50</v>
      </c>
      <c r="W6" s="15">
        <f>W5*AM3</f>
        <v>4272.72</v>
      </c>
      <c r="X6" s="15">
        <f>X5*AM3</f>
        <v>4272.72</v>
      </c>
      <c r="Y6" s="15">
        <f>Y5*AM3</f>
        <v>4272.72</v>
      </c>
      <c r="Z6" s="15">
        <f>Z5*AM3</f>
        <v>2023.92</v>
      </c>
      <c r="AA6" s="15">
        <f>AA5*AM3</f>
        <v>1124.4000000000001</v>
      </c>
      <c r="AB6" s="15">
        <f>AB5*AM3</f>
        <v>1124.4000000000001</v>
      </c>
      <c r="AC6" s="16">
        <f>AC5*AM3</f>
        <v>1124.4000000000001</v>
      </c>
      <c r="AD6" s="15">
        <f>AD5*AM3</f>
        <v>1124.4000000000001</v>
      </c>
      <c r="AE6" s="15">
        <f>AE5*AM3</f>
        <v>1124.4000000000001</v>
      </c>
      <c r="AF6" s="15">
        <f>AF5*AM3</f>
        <v>1630.3799999999999</v>
      </c>
      <c r="AG6" s="15">
        <f>AG5*AM3</f>
        <v>3654.2999999999997</v>
      </c>
      <c r="AH6" s="15">
        <f>AH5*AM3</f>
        <v>3879.18</v>
      </c>
      <c r="AI6" s="17">
        <f t="shared" si="2"/>
        <v>29627.940000000006</v>
      </c>
      <c r="AJ6" s="78"/>
      <c r="AK6" s="57"/>
    </row>
    <row r="7" spans="1:39" ht="28.5" customHeight="1">
      <c r="A7" s="64" t="s">
        <v>51</v>
      </c>
      <c r="B7" s="18" t="s">
        <v>52</v>
      </c>
      <c r="C7" s="60" t="s">
        <v>53</v>
      </c>
      <c r="D7" s="7" t="s">
        <v>40</v>
      </c>
      <c r="E7" s="70" t="s">
        <v>82</v>
      </c>
      <c r="F7" s="68" t="s">
        <v>54</v>
      </c>
      <c r="G7" s="19" t="s">
        <v>42</v>
      </c>
      <c r="H7" s="3" t="s">
        <v>43</v>
      </c>
      <c r="I7" s="68" t="s">
        <v>55</v>
      </c>
      <c r="J7" s="68">
        <v>1</v>
      </c>
      <c r="K7" s="68">
        <v>125</v>
      </c>
      <c r="L7" s="66" t="s">
        <v>56</v>
      </c>
      <c r="M7" s="68" t="s">
        <v>57</v>
      </c>
      <c r="N7" s="79">
        <v>9.8000000000000007</v>
      </c>
      <c r="O7" s="68" t="s">
        <v>58</v>
      </c>
      <c r="P7" s="72">
        <v>9.8000000000000007</v>
      </c>
      <c r="Q7" s="72">
        <v>110</v>
      </c>
      <c r="R7" s="72" t="s">
        <v>58</v>
      </c>
      <c r="S7" s="72">
        <v>12</v>
      </c>
      <c r="T7" s="74">
        <v>18261</v>
      </c>
      <c r="U7" s="81">
        <v>205327</v>
      </c>
      <c r="V7" s="52" t="s">
        <v>47</v>
      </c>
      <c r="W7" s="29">
        <v>2736</v>
      </c>
      <c r="X7" s="12">
        <v>2692</v>
      </c>
      <c r="Y7" s="12">
        <v>1987</v>
      </c>
      <c r="Z7" s="12">
        <v>1521</v>
      </c>
      <c r="AA7" s="12">
        <v>1057</v>
      </c>
      <c r="AB7" s="12">
        <v>852</v>
      </c>
      <c r="AC7" s="12">
        <v>574</v>
      </c>
      <c r="AD7" s="12">
        <v>406</v>
      </c>
      <c r="AE7" s="12">
        <v>305</v>
      </c>
      <c r="AF7" s="12">
        <v>827</v>
      </c>
      <c r="AG7" s="12">
        <v>2486</v>
      </c>
      <c r="AH7" s="12">
        <v>2818</v>
      </c>
      <c r="AI7" s="20">
        <f t="shared" si="2"/>
        <v>18261</v>
      </c>
      <c r="AJ7" s="78" t="s">
        <v>59</v>
      </c>
      <c r="AK7" s="57"/>
    </row>
    <row r="8" spans="1:39" ht="31.5" customHeight="1">
      <c r="A8" s="64"/>
      <c r="B8" s="21" t="s">
        <v>60</v>
      </c>
      <c r="C8" s="60"/>
      <c r="D8" s="7" t="s">
        <v>49</v>
      </c>
      <c r="E8" s="71"/>
      <c r="F8" s="69"/>
      <c r="G8" s="3" t="str">
        <f>$G$6</f>
        <v>do 31.12.2023</v>
      </c>
      <c r="H8" s="54" t="s">
        <v>87</v>
      </c>
      <c r="I8" s="69"/>
      <c r="J8" s="69"/>
      <c r="K8" s="69"/>
      <c r="L8" s="67"/>
      <c r="M8" s="69"/>
      <c r="N8" s="80"/>
      <c r="O8" s="69"/>
      <c r="P8" s="73"/>
      <c r="Q8" s="73"/>
      <c r="R8" s="73"/>
      <c r="S8" s="73"/>
      <c r="T8" s="75"/>
      <c r="U8" s="82"/>
      <c r="V8" s="53" t="s">
        <v>50</v>
      </c>
      <c r="W8" s="22">
        <f>W7*AM3</f>
        <v>30763.583999999999</v>
      </c>
      <c r="X8" s="22">
        <f>X7*AM3</f>
        <v>30268.847999999998</v>
      </c>
      <c r="Y8" s="22">
        <f>Y7*AM3</f>
        <v>22341.828000000001</v>
      </c>
      <c r="Z8" s="22">
        <f>Z7*AM3</f>
        <v>17102.124</v>
      </c>
      <c r="AA8" s="22">
        <f>AA7*AM3</f>
        <v>11884.907999999999</v>
      </c>
      <c r="AB8" s="22">
        <f>AB7*AM3</f>
        <v>9579.887999999999</v>
      </c>
      <c r="AC8" s="22">
        <f>AC7*AM3</f>
        <v>6454.0559999999996</v>
      </c>
      <c r="AD8" s="22">
        <f>AD7*AM3</f>
        <v>4565.0640000000003</v>
      </c>
      <c r="AE8" s="22">
        <f>AE7*AM3</f>
        <v>3429.42</v>
      </c>
      <c r="AF8" s="22">
        <f>AF7*AM3</f>
        <v>9298.7880000000005</v>
      </c>
      <c r="AG8" s="22">
        <f>AG7*AM3</f>
        <v>27952.583999999999</v>
      </c>
      <c r="AH8" s="22">
        <f>AH7*AM3</f>
        <v>31685.592000000001</v>
      </c>
      <c r="AI8" s="22">
        <f t="shared" si="2"/>
        <v>205326.68400000001</v>
      </c>
      <c r="AJ8" s="78"/>
      <c r="AK8" s="57"/>
    </row>
    <row r="9" spans="1:39" ht="22.7" customHeight="1">
      <c r="A9" s="64" t="s">
        <v>68</v>
      </c>
      <c r="B9" s="18" t="s">
        <v>52</v>
      </c>
      <c r="C9" s="60" t="s">
        <v>61</v>
      </c>
      <c r="D9" s="7" t="s">
        <v>40</v>
      </c>
      <c r="E9" s="70" t="s">
        <v>83</v>
      </c>
      <c r="F9" s="68" t="s">
        <v>62</v>
      </c>
      <c r="G9" s="23" t="s">
        <v>42</v>
      </c>
      <c r="H9" s="3" t="s">
        <v>43</v>
      </c>
      <c r="I9" s="66" t="s">
        <v>63</v>
      </c>
      <c r="J9" s="68">
        <v>2</v>
      </c>
      <c r="K9" s="68" t="s">
        <v>64</v>
      </c>
      <c r="L9" s="66" t="s">
        <v>65</v>
      </c>
      <c r="M9" s="68" t="s">
        <v>66</v>
      </c>
      <c r="N9" s="79">
        <v>32</v>
      </c>
      <c r="O9" s="68" t="s">
        <v>67</v>
      </c>
      <c r="P9" s="72">
        <v>18</v>
      </c>
      <c r="Q9" s="83">
        <v>200</v>
      </c>
      <c r="R9" s="85" t="s">
        <v>67</v>
      </c>
      <c r="S9" s="72">
        <v>12</v>
      </c>
      <c r="T9" s="74">
        <v>1970</v>
      </c>
      <c r="U9" s="87">
        <v>22150.68</v>
      </c>
      <c r="V9" s="52" t="s">
        <v>47</v>
      </c>
      <c r="W9" s="29">
        <v>50</v>
      </c>
      <c r="X9" s="12">
        <v>50</v>
      </c>
      <c r="Y9" s="24">
        <v>600</v>
      </c>
      <c r="Z9" s="12">
        <v>250</v>
      </c>
      <c r="AA9" s="12">
        <v>250</v>
      </c>
      <c r="AB9" s="12">
        <v>150</v>
      </c>
      <c r="AC9" s="12">
        <v>220</v>
      </c>
      <c r="AD9" s="12">
        <v>150</v>
      </c>
      <c r="AE9" s="24">
        <v>100</v>
      </c>
      <c r="AF9" s="12">
        <v>50</v>
      </c>
      <c r="AG9" s="24">
        <v>50</v>
      </c>
      <c r="AH9" s="12">
        <v>50</v>
      </c>
      <c r="AI9" s="25">
        <f t="shared" si="2"/>
        <v>1970</v>
      </c>
      <c r="AJ9" s="78" t="s">
        <v>59</v>
      </c>
      <c r="AK9" s="57"/>
    </row>
    <row r="10" spans="1:39" ht="30" customHeight="1">
      <c r="A10" s="64"/>
      <c r="B10" s="21" t="s">
        <v>60</v>
      </c>
      <c r="C10" s="60"/>
      <c r="D10" s="7" t="s">
        <v>49</v>
      </c>
      <c r="E10" s="71"/>
      <c r="F10" s="69"/>
      <c r="G10" s="3" t="str">
        <f>$G$6</f>
        <v>do 31.12.2023</v>
      </c>
      <c r="H10" s="54" t="s">
        <v>87</v>
      </c>
      <c r="I10" s="67"/>
      <c r="J10" s="69"/>
      <c r="K10" s="69"/>
      <c r="L10" s="67"/>
      <c r="M10" s="69"/>
      <c r="N10" s="80"/>
      <c r="O10" s="69"/>
      <c r="P10" s="73"/>
      <c r="Q10" s="84"/>
      <c r="R10" s="86"/>
      <c r="S10" s="73"/>
      <c r="T10" s="75"/>
      <c r="U10" s="88"/>
      <c r="V10" s="53" t="s">
        <v>50</v>
      </c>
      <c r="W10" s="26">
        <f>W9*AM3</f>
        <v>562.20000000000005</v>
      </c>
      <c r="X10" s="22">
        <f>X9*AM3</f>
        <v>562.20000000000005</v>
      </c>
      <c r="Y10" s="27">
        <f>Y9*AM3</f>
        <v>6746.4</v>
      </c>
      <c r="Z10" s="22">
        <f>Z9*AM3</f>
        <v>2811</v>
      </c>
      <c r="AA10" s="27">
        <f>AA9*AM3</f>
        <v>2811</v>
      </c>
      <c r="AB10" s="22">
        <f>AB9*AM3</f>
        <v>1686.6</v>
      </c>
      <c r="AC10" s="27">
        <f>AC9*AM3</f>
        <v>2473.6799999999998</v>
      </c>
      <c r="AD10" s="22">
        <f>AD9*AM3</f>
        <v>1686.6</v>
      </c>
      <c r="AE10" s="27">
        <f>AE9*AM3</f>
        <v>1124.4000000000001</v>
      </c>
      <c r="AF10" s="22">
        <f>AF9*AM3</f>
        <v>562.20000000000005</v>
      </c>
      <c r="AG10" s="27">
        <f>AG9*AM3</f>
        <v>562.20000000000005</v>
      </c>
      <c r="AH10" s="22">
        <f>AH9*AM3</f>
        <v>562.20000000000005</v>
      </c>
      <c r="AI10" s="28">
        <f t="shared" si="2"/>
        <v>22150.68</v>
      </c>
      <c r="AJ10" s="78"/>
      <c r="AK10" s="57"/>
    </row>
    <row r="11" spans="1:39" ht="37.5" customHeight="1">
      <c r="A11" s="64" t="s">
        <v>77</v>
      </c>
      <c r="B11" s="18" t="s">
        <v>69</v>
      </c>
      <c r="C11" s="60" t="s">
        <v>70</v>
      </c>
      <c r="D11" s="7" t="s">
        <v>40</v>
      </c>
      <c r="E11" s="89" t="s">
        <v>84</v>
      </c>
      <c r="F11" s="91" t="s">
        <v>71</v>
      </c>
      <c r="G11" s="3" t="s">
        <v>42</v>
      </c>
      <c r="H11" s="3" t="s">
        <v>43</v>
      </c>
      <c r="I11" s="93" t="s">
        <v>72</v>
      </c>
      <c r="J11" s="91">
        <v>1</v>
      </c>
      <c r="K11" s="91">
        <v>125</v>
      </c>
      <c r="L11" s="89" t="s">
        <v>73</v>
      </c>
      <c r="M11" s="89" t="s">
        <v>74</v>
      </c>
      <c r="N11" s="95">
        <v>14</v>
      </c>
      <c r="O11" s="91" t="s">
        <v>67</v>
      </c>
      <c r="P11" s="95">
        <v>14</v>
      </c>
      <c r="Q11" s="97">
        <v>157</v>
      </c>
      <c r="R11" s="99" t="s">
        <v>67</v>
      </c>
      <c r="S11" s="99">
        <v>12</v>
      </c>
      <c r="T11" s="101">
        <f t="shared" ref="T11" si="3">$AI$11</f>
        <v>19180</v>
      </c>
      <c r="U11" s="103">
        <f t="shared" ref="U11" si="4">$AI$12</f>
        <v>215659.91999999998</v>
      </c>
      <c r="V11" s="52" t="s">
        <v>47</v>
      </c>
      <c r="W11" s="55">
        <v>3000</v>
      </c>
      <c r="X11" s="55">
        <v>2800</v>
      </c>
      <c r="Y11" s="55">
        <v>2400</v>
      </c>
      <c r="Z11" s="55">
        <v>800</v>
      </c>
      <c r="AA11" s="55">
        <v>445</v>
      </c>
      <c r="AB11" s="55">
        <v>445</v>
      </c>
      <c r="AC11" s="55">
        <v>445</v>
      </c>
      <c r="AD11" s="30">
        <v>445</v>
      </c>
      <c r="AE11" s="30">
        <v>800</v>
      </c>
      <c r="AF11" s="30">
        <v>2200</v>
      </c>
      <c r="AG11" s="30">
        <v>2400</v>
      </c>
      <c r="AH11" s="30">
        <v>3000</v>
      </c>
      <c r="AI11" s="13">
        <f t="shared" si="2"/>
        <v>19180</v>
      </c>
      <c r="AJ11" s="78" t="s">
        <v>75</v>
      </c>
      <c r="AK11" s="58" t="s">
        <v>80</v>
      </c>
    </row>
    <row r="12" spans="1:39" ht="30.75" customHeight="1">
      <c r="A12" s="64"/>
      <c r="B12" s="56" t="s">
        <v>76</v>
      </c>
      <c r="C12" s="60"/>
      <c r="D12" s="7" t="s">
        <v>49</v>
      </c>
      <c r="E12" s="90"/>
      <c r="F12" s="92"/>
      <c r="G12" s="3" t="str">
        <f>$G$6</f>
        <v>do 31.12.2023</v>
      </c>
      <c r="H12" s="54" t="s">
        <v>87</v>
      </c>
      <c r="I12" s="94"/>
      <c r="J12" s="92"/>
      <c r="K12" s="92"/>
      <c r="L12" s="90"/>
      <c r="M12" s="90"/>
      <c r="N12" s="96"/>
      <c r="O12" s="92"/>
      <c r="P12" s="96"/>
      <c r="Q12" s="98"/>
      <c r="R12" s="100"/>
      <c r="S12" s="100"/>
      <c r="T12" s="102"/>
      <c r="U12" s="104"/>
      <c r="V12" s="53" t="s">
        <v>50</v>
      </c>
      <c r="W12" s="31">
        <f>W11*AM3</f>
        <v>33732</v>
      </c>
      <c r="X12" s="31">
        <f>X11*AM3</f>
        <v>31483.200000000001</v>
      </c>
      <c r="Y12" s="31">
        <f>Y11*AM3</f>
        <v>26985.599999999999</v>
      </c>
      <c r="Z12" s="31">
        <f>Z11*AM3</f>
        <v>8995.2000000000007</v>
      </c>
      <c r="AA12" s="31">
        <f>AA11*AM3</f>
        <v>5003.58</v>
      </c>
      <c r="AB12" s="31">
        <f>AB11*AM3</f>
        <v>5003.58</v>
      </c>
      <c r="AC12" s="31">
        <f>AC11*AM3</f>
        <v>5003.58</v>
      </c>
      <c r="AD12" s="31">
        <f>AD11*AM3</f>
        <v>5003.58</v>
      </c>
      <c r="AE12" s="31">
        <f>AE11*AM3</f>
        <v>8995.2000000000007</v>
      </c>
      <c r="AF12" s="31">
        <f>AF11*AM3</f>
        <v>24736.799999999999</v>
      </c>
      <c r="AG12" s="31">
        <f>AG11*AM3</f>
        <v>26985.599999999999</v>
      </c>
      <c r="AH12" s="31">
        <f>AH11*AM3</f>
        <v>33732</v>
      </c>
      <c r="AI12" s="17">
        <f t="shared" si="2"/>
        <v>215659.91999999998</v>
      </c>
      <c r="AJ12" s="78"/>
      <c r="AK12" s="58"/>
    </row>
    <row r="13" spans="1:39">
      <c r="P13" s="32">
        <f>P5+P7+P9+P11</f>
        <v>45.8</v>
      </c>
      <c r="Q13" s="33">
        <f>Q5+Q7+Q9+Q11</f>
        <v>512</v>
      </c>
      <c r="U13" s="34">
        <f>U7</f>
        <v>205327</v>
      </c>
      <c r="AF13" s="105" t="s">
        <v>18</v>
      </c>
      <c r="AG13" s="106"/>
      <c r="AH13" s="14"/>
      <c r="AI13" s="35" t="s">
        <v>78</v>
      </c>
      <c r="AJ13" s="5"/>
      <c r="AK13" s="5"/>
      <c r="AL13" s="5"/>
    </row>
    <row r="14" spans="1:39">
      <c r="P14" s="36"/>
      <c r="Q14" s="37"/>
      <c r="U14" s="38">
        <f>U9+U11</f>
        <v>237810.59999999998</v>
      </c>
      <c r="AF14" s="39"/>
      <c r="AG14" s="40" t="s">
        <v>67</v>
      </c>
      <c r="AH14" s="41"/>
      <c r="AI14" s="42">
        <v>2</v>
      </c>
      <c r="AJ14" s="5"/>
      <c r="AK14" s="5"/>
      <c r="AL14" s="5"/>
    </row>
    <row r="15" spans="1:39">
      <c r="P15" s="36"/>
      <c r="Q15" s="37"/>
      <c r="U15" s="43">
        <f>U5</f>
        <v>29627.940000000006</v>
      </c>
      <c r="AF15" s="44"/>
      <c r="AG15" s="35" t="s">
        <v>58</v>
      </c>
      <c r="AH15" s="41"/>
      <c r="AI15" s="45">
        <v>1</v>
      </c>
      <c r="AJ15" s="5"/>
      <c r="AK15" s="5"/>
      <c r="AL15" s="46"/>
      <c r="AM15" s="5"/>
    </row>
    <row r="16" spans="1:39">
      <c r="Q16" s="47">
        <f>Q9+Q11</f>
        <v>357</v>
      </c>
      <c r="U16" s="48">
        <f>U13+U14+U15</f>
        <v>472765.54</v>
      </c>
      <c r="AF16" s="44"/>
      <c r="AG16" s="35" t="s">
        <v>46</v>
      </c>
      <c r="AH16" s="41"/>
      <c r="AI16" s="49">
        <v>1</v>
      </c>
      <c r="AJ16" s="5"/>
      <c r="AK16" s="5"/>
      <c r="AL16" s="50"/>
      <c r="AM16" s="5"/>
    </row>
    <row r="17" spans="32:39">
      <c r="AF17" s="44"/>
      <c r="AG17" s="35" t="s">
        <v>79</v>
      </c>
      <c r="AH17" s="12"/>
      <c r="AI17" s="35">
        <v>4</v>
      </c>
      <c r="AJ17" s="5"/>
      <c r="AK17" s="5"/>
      <c r="AL17" s="51"/>
      <c r="AM17" s="5"/>
    </row>
    <row r="18" spans="32:39">
      <c r="AF18" s="44"/>
      <c r="AJ18" s="5"/>
      <c r="AK18" s="5"/>
      <c r="AL18" s="5"/>
    </row>
    <row r="19" spans="32:39">
      <c r="AF19" s="44"/>
      <c r="AI19" s="44"/>
      <c r="AJ19" s="5"/>
      <c r="AK19" s="5"/>
      <c r="AL19" s="5"/>
    </row>
  </sheetData>
  <mergeCells count="92">
    <mergeCell ref="AF13:AG13"/>
    <mergeCell ref="N11:N12"/>
    <mergeCell ref="O11:O12"/>
    <mergeCell ref="P11:P12"/>
    <mergeCell ref="Q11:Q12"/>
    <mergeCell ref="R11:R12"/>
    <mergeCell ref="S11:S12"/>
    <mergeCell ref="T11:T12"/>
    <mergeCell ref="U11:U12"/>
    <mergeCell ref="AJ11:AJ12"/>
    <mergeCell ref="A11:A12"/>
    <mergeCell ref="C11:C12"/>
    <mergeCell ref="E11:E12"/>
    <mergeCell ref="F11:F12"/>
    <mergeCell ref="I11:I12"/>
    <mergeCell ref="J11:J12"/>
    <mergeCell ref="K11:K12"/>
    <mergeCell ref="L11:L12"/>
    <mergeCell ref="M11:M12"/>
    <mergeCell ref="N9:N10"/>
    <mergeCell ref="O9:O10"/>
    <mergeCell ref="P9:P10"/>
    <mergeCell ref="Q9:Q10"/>
    <mergeCell ref="R9:R10"/>
    <mergeCell ref="S9:S10"/>
    <mergeCell ref="T9:T10"/>
    <mergeCell ref="U9:U10"/>
    <mergeCell ref="AJ9:AJ10"/>
    <mergeCell ref="A9:A10"/>
    <mergeCell ref="C9:C10"/>
    <mergeCell ref="E9:E10"/>
    <mergeCell ref="F9:F10"/>
    <mergeCell ref="I9:I10"/>
    <mergeCell ref="J9:J10"/>
    <mergeCell ref="K9:K10"/>
    <mergeCell ref="L9:L10"/>
    <mergeCell ref="M9:M10"/>
    <mergeCell ref="Q5:Q6"/>
    <mergeCell ref="R5:R6"/>
    <mergeCell ref="S5:S6"/>
    <mergeCell ref="T5:T6"/>
    <mergeCell ref="U5:U6"/>
    <mergeCell ref="AJ5:AJ6"/>
    <mergeCell ref="A7:A8"/>
    <mergeCell ref="C7:C8"/>
    <mergeCell ref="E7:E8"/>
    <mergeCell ref="F7:F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AJ7:AJ8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AK5:AK10"/>
    <mergeCell ref="AK11:AK12"/>
    <mergeCell ref="A1:O1"/>
    <mergeCell ref="P1:AC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M3"/>
    <mergeCell ref="N2:O2"/>
    <mergeCell ref="P2:U2"/>
    <mergeCell ref="W3:AI3"/>
    <mergeCell ref="A5:A6"/>
    <mergeCell ref="C5:C6"/>
    <mergeCell ref="E5:E6"/>
  </mergeCells>
  <pageMargins left="0.31805555555555598" right="0.46666666666666701" top="0.43958333333333299" bottom="0.39583333333333298" header="0.511811023622047" footer="0.511811023622047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zoomScaleNormal="100" workbookViewId="0">
      <selection activeCell="A10" sqref="A10"/>
    </sheetView>
  </sheetViews>
  <sheetFormatPr defaultColWidth="9.1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dla zużycia w m3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Anastazja.Nowakowska</dc:creator>
  <dc:description/>
  <cp:lastModifiedBy>Krzysztof Iskra</cp:lastModifiedBy>
  <cp:revision>57</cp:revision>
  <cp:lastPrinted>2020-09-15T12:26:34Z</cp:lastPrinted>
  <dcterms:created xsi:type="dcterms:W3CDTF">2015-09-14T10:09:48Z</dcterms:created>
  <dcterms:modified xsi:type="dcterms:W3CDTF">2023-10-23T08:35:59Z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