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zamówienia\15 - PN SPRZĄTANIE\"/>
    </mc:Choice>
  </mc:AlternateContent>
  <xr:revisionPtr revIDLastSave="0" documentId="13_ncr:1_{A8FA7314-CF1A-4159-8FAC-F5CC9430548C}" xr6:coauthVersionLast="36" xr6:coauthVersionMax="36" xr10:uidLastSave="{00000000-0000-0000-0000-000000000000}"/>
  <bookViews>
    <workbookView xWindow="240" yWindow="135" windowWidth="24720" windowHeight="11580" xr2:uid="{00000000-000D-0000-FFFF-FFFF00000000}"/>
  </bookViews>
  <sheets>
    <sheet name="Część I" sheetId="1" r:id="rId1"/>
    <sheet name="Część II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F61" i="1" l="1"/>
  <c r="F59" i="1"/>
  <c r="F39" i="1"/>
  <c r="F40" i="1" s="1"/>
  <c r="F42" i="1" s="1"/>
  <c r="F38" i="1"/>
  <c r="F37" i="1"/>
  <c r="F36" i="1"/>
  <c r="F35" i="1"/>
  <c r="F34" i="1"/>
  <c r="F41" i="1" l="1"/>
  <c r="F18" i="2"/>
  <c r="F17" i="2"/>
  <c r="F15" i="2"/>
  <c r="F14" i="2"/>
  <c r="F13" i="2"/>
  <c r="F12" i="2"/>
  <c r="F11" i="2"/>
  <c r="E8" i="2"/>
  <c r="E7" i="2"/>
  <c r="E5" i="2"/>
  <c r="E4" i="2"/>
  <c r="F60" i="1" l="1"/>
  <c r="F26" i="1" l="1"/>
  <c r="F27" i="1"/>
  <c r="F28" i="1"/>
  <c r="F2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1" i="1" s="1"/>
  <c r="F45" i="1" s="1"/>
  <c r="F19" i="1"/>
  <c r="F20" i="1"/>
  <c r="F4" i="1"/>
  <c r="F29" i="1" l="1"/>
  <c r="F30" i="1" s="1"/>
  <c r="F21" i="1"/>
  <c r="F43" i="1" s="1"/>
  <c r="F55" i="1"/>
  <c r="F50" i="1"/>
  <c r="F51" i="1" s="1"/>
  <c r="F56" i="1" l="1"/>
  <c r="F58" i="1" s="1"/>
  <c r="F57" i="1" s="1"/>
  <c r="F62" i="1"/>
  <c r="F22" i="1"/>
  <c r="F53" i="1"/>
  <c r="F44" i="1" l="1"/>
  <c r="F63" i="1"/>
  <c r="F52" i="1"/>
</calcChain>
</file>

<file path=xl/sharedStrings.xml><?xml version="1.0" encoding="utf-8"?>
<sst xmlns="http://schemas.openxmlformats.org/spreadsheetml/2006/main" count="120" uniqueCount="69">
  <si>
    <t>Lp.</t>
  </si>
  <si>
    <t>Wystawa stała</t>
  </si>
  <si>
    <t>Wystawa czasowa</t>
  </si>
  <si>
    <t>Wystawa archeologiczna</t>
  </si>
  <si>
    <t>Sala widowiskowo-konferencyjna</t>
  </si>
  <si>
    <t>Sale konferencyjne i dydaktyczne</t>
  </si>
  <si>
    <t>Kino</t>
  </si>
  <si>
    <t>Biblioteka</t>
  </si>
  <si>
    <t>Hole, korytarze, schody</t>
  </si>
  <si>
    <t>Biura</t>
  </si>
  <si>
    <t>Pracownie</t>
  </si>
  <si>
    <t>Pomieszczenia socjalne</t>
  </si>
  <si>
    <t>Pomieszczenia sanitarne</t>
  </si>
  <si>
    <t>Archiwa i magazyny</t>
  </si>
  <si>
    <t>Pomieszczenie na odpady komunalne</t>
  </si>
  <si>
    <t>Pomieszczenia techniczne</t>
  </si>
  <si>
    <t>Windy</t>
  </si>
  <si>
    <t>Parking podziemny</t>
  </si>
  <si>
    <t>Rodzaj powierzchni</t>
  </si>
  <si>
    <r>
      <t>Powierzchnia [m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]</t>
    </r>
  </si>
  <si>
    <t>Powierzchnia wewnętrzna pozioma</t>
  </si>
  <si>
    <t>netto</t>
  </si>
  <si>
    <t xml:space="preserve">podatek VAT </t>
  </si>
  <si>
    <t>brutto</t>
  </si>
  <si>
    <t>RAZEM</t>
  </si>
  <si>
    <t>Powierzchnia wewnętrzna pionowa</t>
  </si>
  <si>
    <t>Płytki ścienne (mycie)</t>
  </si>
  <si>
    <t>Lustra (mycie)</t>
  </si>
  <si>
    <t>Drzwi i przegrody szklane (mycie liczone dwustronnie)</t>
  </si>
  <si>
    <t>Okna (mycie liczone dwustronnie)</t>
  </si>
  <si>
    <t>Teren zewnętrzny utwardzony</t>
  </si>
  <si>
    <t>Zbieranie śmieci i nieczystości, wymiana worków na odpady, zamiatanie powierzchni zewnętrznych (placu, rampy, chodników, schodów, fosy, pomników, dróg dojazdowych), w zimie odśnieżanie, odkuwanie lodu, posypywanie  środkami antypoślizgowymi, wywóz śniegu itp. (łącznie z powierzchniami chodnikówi dojazdów od ul. Stara Stocznia - uwzględnionych w projekcie -poza działkami Inwestora), gracowanie terenu</t>
  </si>
  <si>
    <t>Ilość m-cy</t>
  </si>
  <si>
    <t>Łączna wartość netto zł (3x4x5)</t>
  </si>
  <si>
    <t>Teren zewnętrzny nieutwardzony</t>
  </si>
  <si>
    <t>Zbieranie śmieci i nieczystości - serwis codzienny</t>
  </si>
  <si>
    <t>Prace i koszty dodatkowe</t>
  </si>
  <si>
    <t>Lodówki (mycie wewnętrzne i zewnętrzne (1x na kwartał)</t>
  </si>
  <si>
    <t>Pranie wykładzin dywanowych (1x w roku w sezonie letnim)</t>
  </si>
  <si>
    <t>Pranie siedzeń tapicerowanych na widowniach (1x w roku w sezonie letnim-kino, aula)</t>
  </si>
  <si>
    <t>Pastowanie i polerowanie podłóg drewnianych (1x na kwartał)</t>
  </si>
  <si>
    <t>Serwis doraźny min. 2 osoby, w godzinach nieuregulowanych (max. 25h/rok)</t>
  </si>
  <si>
    <r>
      <t>Ilość [szt.]/
Powierzchnia [m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]/
Ilość [rbh]</t>
    </r>
  </si>
  <si>
    <t>Ilość w trakcie umowy</t>
  </si>
  <si>
    <r>
      <t>Cena jednostkowa netto za szt./m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/rbh</t>
    </r>
  </si>
  <si>
    <r>
      <t>Cena jednostkowa netto za 
1 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</si>
  <si>
    <r>
      <t>Cena jednostkowa netto za 
1 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/miesiąc</t>
    </r>
  </si>
  <si>
    <t xml:space="preserve">Wartość zamówienia objęta 23 % podatkiem VAT – dla usługi sprzątania wewnątrz budynku </t>
  </si>
  <si>
    <t>Wartość zamówienia objęta 8 % podatkiem VAT – dla usługi sprzątania terenów zewnętrznych/prace i koszty dodatkowe</t>
  </si>
  <si>
    <t>Rodzaj serwisu</t>
  </si>
  <si>
    <t>Łączna wartość netto zł (3x4)</t>
  </si>
  <si>
    <t>Serwis standard</t>
  </si>
  <si>
    <t>Serwis doraźny</t>
  </si>
  <si>
    <t>Pranie wykładzin dywanowych (2 x w roku)</t>
  </si>
  <si>
    <t>Pastowanie i polerowanie podłóg drewnianych (2 x w roku)</t>
  </si>
  <si>
    <t>Mycie myjką ciśnieniową podłogi patio (1 x w roku)</t>
  </si>
  <si>
    <t>Pranie mebli tapicerowanych (1 x w roku)</t>
  </si>
  <si>
    <t>Mycie odciągów wentylacyjnych (2 x w roku)</t>
  </si>
  <si>
    <t>Maksymalna liczba godzin (h) w trakcie umowy</t>
  </si>
  <si>
    <t>Cena jednostkowa netto 
za 1 rbh</t>
  </si>
  <si>
    <t xml:space="preserve">Łączna cena za realizację zamówienia podstawowego
(E8+F18)  </t>
  </si>
  <si>
    <t xml:space="preserve">Łączna cena za realizację zamówienia podstawowego
</t>
  </si>
  <si>
    <t>brutto (E8+F18)</t>
  </si>
  <si>
    <t>netto (E6+F16)</t>
  </si>
  <si>
    <t xml:space="preserve">Mycie odciagów wentylacyjnych </t>
  </si>
  <si>
    <t>netto (F43+F59)</t>
  </si>
  <si>
    <t>brutto (F45+F61)</t>
  </si>
  <si>
    <r>
      <t>Ilość [szt.]/
Powierzchnia [m</t>
    </r>
    <r>
      <rPr>
        <b/>
        <vertAlign val="superscript"/>
        <sz val="10"/>
        <color rgb="FFFF0000"/>
        <rFont val="Calibri"/>
        <family val="2"/>
        <charset val="238"/>
        <scheme val="minor"/>
      </rPr>
      <t>2</t>
    </r>
    <r>
      <rPr>
        <b/>
        <sz val="10"/>
        <color rgb="FFFF0000"/>
        <rFont val="Calibri"/>
        <family val="2"/>
        <charset val="238"/>
        <scheme val="minor"/>
      </rPr>
      <t>]/
Ilość [rbh]</t>
    </r>
  </si>
  <si>
    <r>
      <t>Cena jednostkowa netto za szt./m</t>
    </r>
    <r>
      <rPr>
        <b/>
        <vertAlign val="superscript"/>
        <sz val="10"/>
        <color rgb="FFFF0000"/>
        <rFont val="Calibri"/>
        <family val="2"/>
        <charset val="238"/>
        <scheme val="minor"/>
      </rPr>
      <t>2</t>
    </r>
    <r>
      <rPr>
        <b/>
        <sz val="10"/>
        <color rgb="FFFF0000"/>
        <rFont val="Calibri"/>
        <family val="2"/>
        <charset val="238"/>
        <scheme val="minor"/>
      </rPr>
      <t>/rbh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</si>
</sst>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</cellStyleXfs>
  <cellXfs count="180">
    <xf numFmtId="0" fontId="0" fillId="0" borderId="0" xfId="0"/>
    <xf numFmtId="0" fontId="4" fillId="10" borderId="1" xfId="0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7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top" wrapText="1"/>
    </xf>
    <xf numFmtId="0" fontId="6" fillId="11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12" borderId="0" xfId="0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/>
    </xf>
    <xf numFmtId="0" fontId="8" fillId="0" borderId="1" xfId="6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8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7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4" fontId="4" fillId="0" borderId="1" xfId="6" applyNumberFormat="1" applyFont="1" applyFill="1" applyBorder="1" applyAlignment="1">
      <alignment horizontal="center" vertical="center" wrapText="1"/>
    </xf>
    <xf numFmtId="2" fontId="4" fillId="11" borderId="1" xfId="0" applyNumberFormat="1" applyFont="1" applyFill="1" applyBorder="1" applyAlignment="1">
      <alignment vertical="top" wrapText="1"/>
    </xf>
    <xf numFmtId="0" fontId="8" fillId="0" borderId="1" xfId="6" applyFont="1" applyFill="1" applyBorder="1" applyAlignment="1">
      <alignment horizontal="right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right" vertical="center" wrapText="1"/>
    </xf>
    <xf numFmtId="2" fontId="4" fillId="11" borderId="5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left" vertical="center" wrapText="1"/>
    </xf>
    <xf numFmtId="4" fontId="4" fillId="0" borderId="7" xfId="6" applyNumberFormat="1" applyFont="1" applyFill="1" applyBorder="1" applyAlignment="1">
      <alignment horizontal="center" vertical="center" wrapText="1"/>
    </xf>
    <xf numFmtId="2" fontId="4" fillId="11" borderId="7" xfId="0" applyNumberFormat="1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4" fillId="0" borderId="1" xfId="6" applyFont="1" applyFill="1" applyBorder="1" applyAlignment="1">
      <alignment horizontal="right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right" vertical="top" wrapText="1"/>
    </xf>
    <xf numFmtId="0" fontId="4" fillId="0" borderId="5" xfId="6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top" wrapText="1"/>
    </xf>
    <xf numFmtId="0" fontId="8" fillId="0" borderId="7" xfId="4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7" xfId="6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right" vertical="top" wrapText="1"/>
    </xf>
    <xf numFmtId="0" fontId="10" fillId="0" borderId="8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 wrapText="1"/>
    </xf>
    <xf numFmtId="2" fontId="4" fillId="11" borderId="7" xfId="0" applyNumberFormat="1" applyFont="1" applyFill="1" applyBorder="1" applyAlignment="1">
      <alignment horizontal="right" vertical="center" wrapText="1"/>
    </xf>
    <xf numFmtId="2" fontId="4" fillId="11" borderId="1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right" vertical="top" wrapText="1"/>
    </xf>
    <xf numFmtId="0" fontId="4" fillId="12" borderId="1" xfId="0" applyNumberFormat="1" applyFont="1" applyFill="1" applyBorder="1" applyAlignment="1">
      <alignment horizontal="center" vertical="center" wrapText="1"/>
    </xf>
    <xf numFmtId="0" fontId="4" fillId="12" borderId="7" xfId="0" applyNumberFormat="1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right" vertical="top" wrapText="1"/>
    </xf>
    <xf numFmtId="4" fontId="4" fillId="13" borderId="1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vertical="top" wrapText="1"/>
    </xf>
    <xf numFmtId="4" fontId="4" fillId="13" borderId="2" xfId="0" applyNumberFormat="1" applyFont="1" applyFill="1" applyBorder="1" applyAlignment="1">
      <alignment vertical="top" wrapText="1"/>
    </xf>
    <xf numFmtId="0" fontId="4" fillId="10" borderId="5" xfId="0" applyFont="1" applyFill="1" applyBorder="1" applyAlignment="1">
      <alignment horizontal="center" vertical="center" wrapText="1"/>
    </xf>
    <xf numFmtId="0" fontId="5" fillId="10" borderId="5" xfId="1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right" vertical="top" wrapText="1"/>
    </xf>
    <xf numFmtId="0" fontId="10" fillId="0" borderId="14" xfId="0" applyFont="1" applyFill="1" applyBorder="1" applyAlignment="1">
      <alignment vertical="top" wrapText="1"/>
    </xf>
    <xf numFmtId="0" fontId="16" fillId="0" borderId="21" xfId="0" applyFont="1" applyFill="1" applyBorder="1" applyAlignment="1">
      <alignment horizontal="right" vertical="top" wrapText="1"/>
    </xf>
    <xf numFmtId="0" fontId="10" fillId="0" borderId="21" xfId="0" applyFont="1" applyFill="1" applyBorder="1" applyAlignment="1">
      <alignment vertical="top" wrapText="1"/>
    </xf>
    <xf numFmtId="2" fontId="7" fillId="11" borderId="15" xfId="0" applyNumberFormat="1" applyFont="1" applyFill="1" applyBorder="1" applyAlignment="1">
      <alignment vertical="top" wrapText="1"/>
    </xf>
    <xf numFmtId="2" fontId="7" fillId="11" borderId="17" xfId="0" applyNumberFormat="1" applyFont="1" applyFill="1" applyBorder="1" applyAlignment="1">
      <alignment vertical="top" wrapText="1"/>
    </xf>
    <xf numFmtId="4" fontId="7" fillId="15" borderId="22" xfId="0" applyNumberFormat="1" applyFont="1" applyFill="1" applyBorder="1" applyAlignment="1">
      <alignment vertical="top" wrapText="1"/>
    </xf>
    <xf numFmtId="2" fontId="7" fillId="11" borderId="1" xfId="0" applyNumberFormat="1" applyFont="1" applyFill="1" applyBorder="1" applyAlignment="1">
      <alignment vertical="top" wrapText="1"/>
    </xf>
    <xf numFmtId="4" fontId="7" fillId="15" borderId="1" xfId="0" applyNumberFormat="1" applyFont="1" applyFill="1" applyBorder="1" applyAlignment="1">
      <alignment vertical="top" wrapText="1"/>
    </xf>
    <xf numFmtId="4" fontId="17" fillId="13" borderId="8" xfId="0" applyNumberFormat="1" applyFont="1" applyFill="1" applyBorder="1" applyAlignment="1">
      <alignment vertical="top" wrapText="1"/>
    </xf>
    <xf numFmtId="0" fontId="5" fillId="10" borderId="1" xfId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left" vertical="center" wrapText="1"/>
    </xf>
    <xf numFmtId="2" fontId="4" fillId="13" borderId="1" xfId="0" applyNumberFormat="1" applyFont="1" applyFill="1" applyBorder="1" applyAlignment="1">
      <alignment vertical="top" wrapText="1"/>
    </xf>
    <xf numFmtId="3" fontId="4" fillId="0" borderId="1" xfId="6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2" fontId="19" fillId="13" borderId="8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8" fillId="0" borderId="0" xfId="7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2" fontId="9" fillId="17" borderId="1" xfId="0" applyNumberFormat="1" applyFont="1" applyFill="1" applyBorder="1" applyAlignment="1">
      <alignment vertical="top" wrapText="1"/>
    </xf>
    <xf numFmtId="2" fontId="9" fillId="17" borderId="2" xfId="0" applyNumberFormat="1" applyFont="1" applyFill="1" applyBorder="1" applyAlignment="1">
      <alignment vertical="top" wrapText="1"/>
    </xf>
    <xf numFmtId="2" fontId="10" fillId="17" borderId="1" xfId="0" applyNumberFormat="1" applyFont="1" applyFill="1" applyBorder="1" applyAlignment="1">
      <alignment vertical="top" wrapText="1"/>
    </xf>
    <xf numFmtId="2" fontId="10" fillId="17" borderId="5" xfId="0" applyNumberFormat="1" applyFont="1" applyFill="1" applyBorder="1" applyAlignment="1">
      <alignment vertical="top" wrapText="1"/>
    </xf>
    <xf numFmtId="2" fontId="4" fillId="17" borderId="1" xfId="0" applyNumberFormat="1" applyFont="1" applyFill="1" applyBorder="1" applyAlignment="1">
      <alignment vertical="top" wrapText="1"/>
    </xf>
    <xf numFmtId="2" fontId="10" fillId="17" borderId="7" xfId="0" applyNumberFormat="1" applyFont="1" applyFill="1" applyBorder="1" applyAlignment="1">
      <alignment vertical="top" wrapText="1"/>
    </xf>
    <xf numFmtId="0" fontId="10" fillId="17" borderId="1" xfId="0" applyFont="1" applyFill="1" applyBorder="1" applyAlignment="1">
      <alignment vertical="top" wrapText="1"/>
    </xf>
    <xf numFmtId="2" fontId="4" fillId="17" borderId="7" xfId="0" applyNumberFormat="1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top" wrapText="1"/>
    </xf>
    <xf numFmtId="4" fontId="7" fillId="18" borderId="30" xfId="0" applyNumberFormat="1" applyFont="1" applyFill="1" applyBorder="1" applyAlignment="1">
      <alignment vertical="top" wrapText="1"/>
    </xf>
    <xf numFmtId="2" fontId="4" fillId="13" borderId="30" xfId="0" applyNumberFormat="1" applyFont="1" applyFill="1" applyBorder="1" applyAlignment="1">
      <alignment vertical="top" wrapText="1"/>
    </xf>
    <xf numFmtId="0" fontId="20" fillId="12" borderId="7" xfId="0" applyNumberFormat="1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31" xfId="6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vertical="top" wrapText="1"/>
    </xf>
    <xf numFmtId="2" fontId="4" fillId="11" borderId="31" xfId="0" applyNumberFormat="1" applyFont="1" applyFill="1" applyBorder="1" applyAlignment="1">
      <alignment vertical="top" wrapText="1"/>
    </xf>
    <xf numFmtId="0" fontId="20" fillId="0" borderId="2" xfId="8" applyFont="1" applyFill="1" applyBorder="1" applyAlignment="1">
      <alignment horizontal="center" vertical="center" wrapText="1"/>
    </xf>
    <xf numFmtId="4" fontId="20" fillId="0" borderId="2" xfId="6" applyNumberFormat="1" applyFont="1" applyFill="1" applyBorder="1" applyAlignment="1">
      <alignment horizontal="center" vertical="center" wrapText="1"/>
    </xf>
    <xf numFmtId="2" fontId="20" fillId="17" borderId="2" xfId="0" applyNumberFormat="1" applyFont="1" applyFill="1" applyBorder="1" applyAlignment="1">
      <alignment vertical="center" wrapText="1"/>
    </xf>
    <xf numFmtId="0" fontId="20" fillId="12" borderId="2" xfId="0" applyFont="1" applyFill="1" applyBorder="1" applyAlignment="1">
      <alignment horizontal="center" vertical="center" wrapText="1"/>
    </xf>
    <xf numFmtId="2" fontId="7" fillId="11" borderId="31" xfId="0" applyNumberFormat="1" applyFont="1" applyFill="1" applyBorder="1" applyAlignment="1">
      <alignment vertical="top" wrapText="1"/>
    </xf>
    <xf numFmtId="0" fontId="5" fillId="10" borderId="1" xfId="1" applyFont="1" applyFill="1" applyBorder="1" applyAlignment="1">
      <alignment horizontal="center" vertical="center" wrapText="1"/>
    </xf>
    <xf numFmtId="0" fontId="21" fillId="10" borderId="1" xfId="1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2" fontId="23" fillId="11" borderId="2" xfId="0" applyNumberFormat="1" applyFont="1" applyFill="1" applyBorder="1" applyAlignment="1">
      <alignment horizontal="right" vertical="center" wrapText="1"/>
    </xf>
    <xf numFmtId="0" fontId="18" fillId="12" borderId="23" xfId="0" applyFont="1" applyFill="1" applyBorder="1" applyAlignment="1">
      <alignment horizontal="center" vertical="center" wrapText="1"/>
    </xf>
    <xf numFmtId="0" fontId="18" fillId="12" borderId="24" xfId="0" applyFont="1" applyFill="1" applyBorder="1" applyAlignment="1">
      <alignment horizontal="center" vertical="center" wrapText="1"/>
    </xf>
    <xf numFmtId="0" fontId="18" fillId="12" borderId="25" xfId="0" applyFont="1" applyFill="1" applyBorder="1" applyAlignment="1">
      <alignment horizontal="center" vertical="center" wrapText="1"/>
    </xf>
    <xf numFmtId="0" fontId="18" fillId="12" borderId="26" xfId="0" applyFont="1" applyFill="1" applyBorder="1" applyAlignment="1">
      <alignment horizontal="center" vertical="center" wrapText="1"/>
    </xf>
    <xf numFmtId="0" fontId="18" fillId="12" borderId="27" xfId="0" applyFont="1" applyFill="1" applyBorder="1" applyAlignment="1">
      <alignment horizontal="center" vertical="center" wrapText="1"/>
    </xf>
    <xf numFmtId="0" fontId="18" fillId="12" borderId="28" xfId="0" applyFont="1" applyFill="1" applyBorder="1" applyAlignment="1">
      <alignment horizontal="center" vertical="center" wrapText="1"/>
    </xf>
    <xf numFmtId="0" fontId="6" fillId="16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6" fillId="16" borderId="25" xfId="0" applyFont="1" applyFill="1" applyBorder="1" applyAlignment="1">
      <alignment horizontal="center" vertical="center" wrapText="1"/>
    </xf>
    <xf numFmtId="0" fontId="6" fillId="16" borderId="9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6" fillId="16" borderId="26" xfId="0" applyFont="1" applyFill="1" applyBorder="1" applyAlignment="1">
      <alignment horizontal="center" vertical="center" wrapText="1"/>
    </xf>
    <xf numFmtId="0" fontId="6" fillId="16" borderId="27" xfId="0" applyFont="1" applyFill="1" applyBorder="1" applyAlignment="1">
      <alignment horizontal="center" vertical="center" wrapText="1"/>
    </xf>
    <xf numFmtId="0" fontId="6" fillId="16" borderId="28" xfId="0" applyFont="1" applyFill="1" applyBorder="1" applyAlignment="1">
      <alignment horizontal="center" vertical="center" wrapText="1"/>
    </xf>
    <xf numFmtId="0" fontId="8" fillId="10" borderId="3" xfId="4" applyFont="1" applyFill="1" applyBorder="1" applyAlignment="1">
      <alignment horizontal="center" vertical="center" wrapText="1"/>
    </xf>
    <xf numFmtId="0" fontId="8" fillId="10" borderId="6" xfId="4" applyFont="1" applyFill="1" applyBorder="1" applyAlignment="1">
      <alignment horizontal="center" vertical="center" wrapText="1"/>
    </xf>
    <xf numFmtId="0" fontId="8" fillId="10" borderId="4" xfId="4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6" fillId="16" borderId="11" xfId="0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center" vertical="center" wrapText="1"/>
    </xf>
    <xf numFmtId="0" fontId="6" fillId="16" borderId="13" xfId="0" applyFont="1" applyFill="1" applyBorder="1" applyAlignment="1">
      <alignment horizontal="center" vertical="center" wrapText="1"/>
    </xf>
    <xf numFmtId="0" fontId="6" fillId="16" borderId="16" xfId="0" applyFont="1" applyFill="1" applyBorder="1" applyAlignment="1">
      <alignment horizontal="center" vertical="center" wrapText="1"/>
    </xf>
    <xf numFmtId="0" fontId="6" fillId="16" borderId="18" xfId="0" applyFont="1" applyFill="1" applyBorder="1" applyAlignment="1">
      <alignment horizontal="center" vertical="center" wrapText="1"/>
    </xf>
    <xf numFmtId="0" fontId="6" fillId="16" borderId="19" xfId="0" applyFont="1" applyFill="1" applyBorder="1" applyAlignment="1">
      <alignment horizontal="center" vertical="center" wrapText="1"/>
    </xf>
    <xf numFmtId="0" fontId="6" fillId="16" borderId="20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6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top" wrapText="1"/>
    </xf>
    <xf numFmtId="0" fontId="18" fillId="0" borderId="24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top" wrapText="1"/>
    </xf>
    <xf numFmtId="0" fontId="18" fillId="0" borderId="26" xfId="0" applyFont="1" applyFill="1" applyBorder="1" applyAlignment="1">
      <alignment horizontal="center" vertical="top" wrapText="1"/>
    </xf>
    <xf numFmtId="0" fontId="18" fillId="0" borderId="27" xfId="0" applyFont="1" applyFill="1" applyBorder="1" applyAlignment="1">
      <alignment horizontal="center" vertical="top" wrapText="1"/>
    </xf>
    <xf numFmtId="0" fontId="18" fillId="0" borderId="28" xfId="0" applyFont="1" applyFill="1" applyBorder="1" applyAlignment="1">
      <alignment horizontal="center" vertical="top" wrapText="1"/>
    </xf>
    <xf numFmtId="0" fontId="15" fillId="0" borderId="1" xfId="8" applyFont="1" applyFill="1" applyBorder="1" applyAlignment="1">
      <alignment horizontal="center" vertical="center" wrapText="1"/>
    </xf>
    <xf numFmtId="4" fontId="11" fillId="0" borderId="1" xfId="6" applyNumberFormat="1" applyFont="1" applyFill="1" applyBorder="1" applyAlignment="1">
      <alignment horizontal="center" vertical="center" wrapText="1"/>
    </xf>
    <xf numFmtId="2" fontId="11" fillId="17" borderId="1" xfId="0" applyNumberFormat="1" applyFont="1" applyFill="1" applyBorder="1" applyAlignment="1">
      <alignment vertical="top" wrapText="1"/>
    </xf>
    <xf numFmtId="0" fontId="11" fillId="12" borderId="1" xfId="0" applyFont="1" applyFill="1" applyBorder="1" applyAlignment="1">
      <alignment horizontal="center" vertical="center" wrapText="1"/>
    </xf>
    <xf numFmtId="2" fontId="11" fillId="11" borderId="1" xfId="0" applyNumberFormat="1" applyFont="1" applyFill="1" applyBorder="1" applyAlignment="1">
      <alignment horizontal="right" vertical="center" wrapText="1"/>
    </xf>
    <xf numFmtId="0" fontId="15" fillId="0" borderId="2" xfId="8" applyFont="1" applyFill="1" applyBorder="1" applyAlignment="1">
      <alignment horizontal="center" vertical="center" wrapText="1"/>
    </xf>
    <xf numFmtId="4" fontId="11" fillId="0" borderId="2" xfId="6" applyNumberFormat="1" applyFont="1" applyFill="1" applyBorder="1" applyAlignment="1">
      <alignment horizontal="center" vertical="center" wrapText="1"/>
    </xf>
    <xf numFmtId="2" fontId="11" fillId="17" borderId="2" xfId="0" applyNumberFormat="1" applyFont="1" applyFill="1" applyBorder="1" applyAlignment="1">
      <alignment vertical="center" wrapText="1"/>
    </xf>
    <xf numFmtId="0" fontId="11" fillId="12" borderId="2" xfId="0" applyFont="1" applyFill="1" applyBorder="1" applyAlignment="1">
      <alignment horizontal="center" vertical="center" wrapText="1"/>
    </xf>
    <xf numFmtId="2" fontId="11" fillId="11" borderId="2" xfId="0" applyNumberFormat="1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</cellXfs>
  <cellStyles count="9">
    <cellStyle name="20% — akcent 4" xfId="5" builtinId="42"/>
    <cellStyle name="40% — akcent 1" xfId="2" builtinId="31"/>
    <cellStyle name="60% — akcent 2" xfId="4" builtinId="36"/>
    <cellStyle name="60% — akcent 4" xfId="6" builtinId="44"/>
    <cellStyle name="60% — akcent 5" xfId="7" builtinId="48"/>
    <cellStyle name="60% — akcent 6" xfId="8" builtinId="52"/>
    <cellStyle name="Akcent 2" xfId="3" builtinId="33"/>
    <cellStyle name="Normalny" xfId="0" builtinId="0"/>
    <cellStyle name="Zły" xfId="1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64</xdr:row>
      <xdr:rowOff>0</xdr:rowOff>
    </xdr:from>
    <xdr:to>
      <xdr:col>5</xdr:col>
      <xdr:colOff>1333500</xdr:colOff>
      <xdr:row>70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853F7C23-31B8-4002-A374-04CD333345DB}"/>
            </a:ext>
          </a:extLst>
        </xdr:cNvPr>
        <xdr:cNvSpPr txBox="1"/>
      </xdr:nvSpPr>
      <xdr:spPr>
        <a:xfrm>
          <a:off x="9526" y="12477750"/>
          <a:ext cx="9020174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FF0000"/>
              </a:solidFill>
            </a:rPr>
            <a:t>Uwaga:</a:t>
          </a:r>
          <a:r>
            <a:rPr lang="pl-PL" sz="1100" baseline="0">
              <a:solidFill>
                <a:srgbClr val="FF0000"/>
              </a:solidFill>
            </a:rPr>
            <a:t> Zamawiający informuje, że nie dopuszcza aby wykonawca w wycenie oferty wpisał wartość 0 zł. Jeżeli oferta będzie zawierała wycenę o wartości 0 zł, oferta Wykonawcy zostanie odrzucona.</a:t>
          </a:r>
        </a:p>
        <a:p>
          <a:endParaRPr lang="pl-PL" sz="1100" baseline="0">
            <a:solidFill>
              <a:srgbClr val="FF0000"/>
            </a:solidFill>
          </a:endParaRPr>
        </a:p>
        <a:p>
          <a:r>
            <a:rPr lang="pl-PL" sz="1100" baseline="0">
              <a:solidFill>
                <a:srgbClr val="FF0000"/>
              </a:solidFill>
            </a:rPr>
            <a:t>                                                             DOKUMENT NALEŻY PODPISAĆ KWALIFIKOWANYM PODPISEM ELEKTRONICZNYM </a:t>
          </a:r>
          <a:endParaRPr lang="pl-PL" sz="1100">
            <a:solidFill>
              <a:srgbClr val="FF0000"/>
            </a:solidFill>
          </a:endParaRPr>
        </a:p>
        <a:p>
          <a:endParaRPr lang="pl-PL" sz="1100">
            <a:solidFill>
              <a:srgbClr val="FF0000"/>
            </a:solidFill>
          </a:endParaRPr>
        </a:p>
        <a:p>
          <a:endParaRPr lang="pl-PL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23</xdr:row>
      <xdr:rowOff>161925</xdr:rowOff>
    </xdr:from>
    <xdr:to>
      <xdr:col>5</xdr:col>
      <xdr:colOff>1047749</xdr:colOff>
      <xdr:row>30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9F3F6C8-5A61-4472-A720-B2A37C38697B}"/>
            </a:ext>
          </a:extLst>
        </xdr:cNvPr>
        <xdr:cNvSpPr txBox="1"/>
      </xdr:nvSpPr>
      <xdr:spPr>
        <a:xfrm>
          <a:off x="380999" y="4962525"/>
          <a:ext cx="8610600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FF0000"/>
              </a:solidFill>
            </a:rPr>
            <a:t>Uwaga:</a:t>
          </a:r>
          <a:r>
            <a:rPr lang="pl-PL" sz="1100" baseline="0">
              <a:solidFill>
                <a:srgbClr val="FF0000"/>
              </a:solidFill>
            </a:rPr>
            <a:t> Zamawiający informuje, że nie dopuszcza aby wykonawca w wycenie oferty wpisał wartość 0 zł. Jeżeli oferta będzie zawierała wycenę o wartości 0 zł, oferta Wykonawcy zostanie odrzucona.</a:t>
          </a:r>
        </a:p>
        <a:p>
          <a:endParaRPr lang="pl-PL" sz="1100" baseline="0">
            <a:solidFill>
              <a:srgbClr val="FF0000"/>
            </a:solidFill>
          </a:endParaRPr>
        </a:p>
        <a:p>
          <a:r>
            <a:rPr lang="pl-PL" sz="1100" baseline="0">
              <a:solidFill>
                <a:srgbClr val="FF0000"/>
              </a:solidFill>
            </a:rPr>
            <a:t>                                                             DOKUMENT NALEŻY PODPISAĆ KWALIFIKOWANYM PODPISEM ELEKTRONICZNYM </a:t>
          </a:r>
          <a:endParaRPr lang="pl-PL" sz="1100">
            <a:solidFill>
              <a:srgbClr val="FF0000"/>
            </a:solidFill>
          </a:endParaRPr>
        </a:p>
        <a:p>
          <a:endParaRPr lang="pl-PL" sz="1100">
            <a:solidFill>
              <a:srgbClr val="FF0000"/>
            </a:solidFill>
          </a:endParaRPr>
        </a:p>
        <a:p>
          <a:endParaRPr lang="pl-PL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22" zoomScaleNormal="100" zoomScalePageLayoutView="130" workbookViewId="0">
      <selection activeCell="D38" sqref="D38"/>
    </sheetView>
  </sheetViews>
  <sheetFormatPr defaultRowHeight="14.25"/>
  <cols>
    <col min="1" max="1" width="4.375" customWidth="1"/>
    <col min="2" max="2" width="36.375" customWidth="1"/>
    <col min="3" max="3" width="16.5" customWidth="1"/>
    <col min="4" max="4" width="20.875" customWidth="1"/>
    <col min="5" max="5" width="22.875" customWidth="1"/>
    <col min="6" max="6" width="17.625" customWidth="1"/>
  </cols>
  <sheetData>
    <row r="1" spans="1:9" ht="30" customHeight="1">
      <c r="A1" s="1" t="s">
        <v>0</v>
      </c>
      <c r="B1" s="2" t="s">
        <v>18</v>
      </c>
      <c r="C1" s="2" t="s">
        <v>19</v>
      </c>
      <c r="D1" s="3" t="s">
        <v>45</v>
      </c>
      <c r="E1" s="3" t="s">
        <v>32</v>
      </c>
      <c r="F1" s="4" t="s">
        <v>33</v>
      </c>
      <c r="G1" s="5"/>
      <c r="H1" s="5"/>
      <c r="I1" s="5"/>
    </row>
    <row r="2" spans="1:9">
      <c r="A2" s="6">
        <v>1</v>
      </c>
      <c r="B2" s="2">
        <v>2</v>
      </c>
      <c r="C2" s="2">
        <v>3</v>
      </c>
      <c r="D2" s="7">
        <v>4</v>
      </c>
      <c r="E2" s="7">
        <v>5</v>
      </c>
      <c r="F2" s="8">
        <v>6</v>
      </c>
      <c r="G2" s="9"/>
      <c r="H2" s="9"/>
      <c r="I2" s="9"/>
    </row>
    <row r="3" spans="1:9">
      <c r="A3" s="6"/>
      <c r="B3" s="148" t="s">
        <v>20</v>
      </c>
      <c r="C3" s="148"/>
      <c r="D3" s="148"/>
      <c r="E3" s="148"/>
      <c r="F3" s="148"/>
      <c r="G3" s="9"/>
      <c r="H3" s="9"/>
      <c r="I3" s="9"/>
    </row>
    <row r="4" spans="1:9">
      <c r="A4" s="10">
        <v>1</v>
      </c>
      <c r="B4" s="28" t="s">
        <v>1</v>
      </c>
      <c r="C4" s="36">
        <v>5019.5200000000004</v>
      </c>
      <c r="D4" s="103"/>
      <c r="E4" s="68">
        <v>24</v>
      </c>
      <c r="F4" s="37">
        <f>C4*D4*E4</f>
        <v>0</v>
      </c>
      <c r="G4" s="5"/>
      <c r="H4" s="5"/>
      <c r="I4" s="5"/>
    </row>
    <row r="5" spans="1:9">
      <c r="A5" s="10">
        <v>2</v>
      </c>
      <c r="B5" s="28" t="s">
        <v>2</v>
      </c>
      <c r="C5" s="36">
        <v>979.52</v>
      </c>
      <c r="D5" s="103"/>
      <c r="E5" s="68">
        <v>24</v>
      </c>
      <c r="F5" s="37">
        <f t="shared" ref="F5:F20" si="0">C5*D5*E5</f>
        <v>0</v>
      </c>
      <c r="G5" s="13"/>
      <c r="H5" s="13"/>
      <c r="I5" s="13"/>
    </row>
    <row r="6" spans="1:9">
      <c r="A6" s="10">
        <v>3</v>
      </c>
      <c r="B6" s="28" t="s">
        <v>3</v>
      </c>
      <c r="C6" s="36">
        <v>387.58</v>
      </c>
      <c r="D6" s="104"/>
      <c r="E6" s="68">
        <v>24</v>
      </c>
      <c r="F6" s="37">
        <f t="shared" si="0"/>
        <v>0</v>
      </c>
      <c r="G6" s="13"/>
      <c r="H6" s="13"/>
      <c r="I6" s="13"/>
    </row>
    <row r="7" spans="1:9">
      <c r="A7" s="10">
        <v>4</v>
      </c>
      <c r="B7" s="29" t="s">
        <v>4</v>
      </c>
      <c r="C7" s="36">
        <v>913.84</v>
      </c>
      <c r="D7" s="105"/>
      <c r="E7" s="68">
        <v>24</v>
      </c>
      <c r="F7" s="37">
        <f t="shared" si="0"/>
        <v>0</v>
      </c>
      <c r="G7" s="13"/>
      <c r="H7" s="13"/>
      <c r="I7" s="13"/>
    </row>
    <row r="8" spans="1:9">
      <c r="A8" s="10">
        <v>5</v>
      </c>
      <c r="B8" s="30" t="s">
        <v>5</v>
      </c>
      <c r="C8" s="36">
        <v>516.64</v>
      </c>
      <c r="D8" s="106"/>
      <c r="E8" s="68">
        <v>24</v>
      </c>
      <c r="F8" s="37">
        <f t="shared" si="0"/>
        <v>0</v>
      </c>
      <c r="G8" s="13"/>
      <c r="H8" s="13"/>
      <c r="I8" s="13"/>
    </row>
    <row r="9" spans="1:9">
      <c r="A9" s="10">
        <v>6</v>
      </c>
      <c r="B9" s="30" t="s">
        <v>6</v>
      </c>
      <c r="C9" s="36">
        <v>215.89</v>
      </c>
      <c r="D9" s="105"/>
      <c r="E9" s="68">
        <v>24</v>
      </c>
      <c r="F9" s="37">
        <f t="shared" si="0"/>
        <v>0</v>
      </c>
      <c r="G9" s="13"/>
      <c r="H9" s="13"/>
      <c r="I9" s="13"/>
    </row>
    <row r="10" spans="1:9">
      <c r="A10" s="10">
        <v>7</v>
      </c>
      <c r="B10" s="30" t="s">
        <v>7</v>
      </c>
      <c r="C10" s="36">
        <v>194.92</v>
      </c>
      <c r="D10" s="105"/>
      <c r="E10" s="68">
        <v>24</v>
      </c>
      <c r="F10" s="37">
        <f t="shared" si="0"/>
        <v>0</v>
      </c>
      <c r="G10" s="13"/>
      <c r="H10" s="13"/>
      <c r="I10" s="13"/>
    </row>
    <row r="11" spans="1:9">
      <c r="A11" s="10">
        <v>8</v>
      </c>
      <c r="B11" s="30" t="s">
        <v>8</v>
      </c>
      <c r="C11" s="36">
        <v>6107.43</v>
      </c>
      <c r="D11" s="105"/>
      <c r="E11" s="68">
        <v>24</v>
      </c>
      <c r="F11" s="37">
        <f t="shared" si="0"/>
        <v>0</v>
      </c>
      <c r="G11" s="5"/>
      <c r="H11" s="5"/>
      <c r="I11" s="5"/>
    </row>
    <row r="12" spans="1:9">
      <c r="A12" s="10">
        <v>9</v>
      </c>
      <c r="B12" s="30" t="s">
        <v>9</v>
      </c>
      <c r="C12" s="36">
        <v>1231.23</v>
      </c>
      <c r="D12" s="105"/>
      <c r="E12" s="68">
        <v>24</v>
      </c>
      <c r="F12" s="37">
        <f t="shared" si="0"/>
        <v>0</v>
      </c>
      <c r="G12" s="13"/>
      <c r="H12" s="13"/>
      <c r="I12" s="13"/>
    </row>
    <row r="13" spans="1:9">
      <c r="A13" s="10">
        <v>10</v>
      </c>
      <c r="B13" s="31" t="s">
        <v>10</v>
      </c>
      <c r="C13" s="36">
        <v>693.77</v>
      </c>
      <c r="D13" s="105"/>
      <c r="E13" s="68">
        <v>24</v>
      </c>
      <c r="F13" s="37">
        <f t="shared" si="0"/>
        <v>0</v>
      </c>
      <c r="G13" s="13"/>
      <c r="H13" s="13"/>
      <c r="I13" s="13"/>
    </row>
    <row r="14" spans="1:9">
      <c r="A14" s="10">
        <v>11</v>
      </c>
      <c r="B14" s="31" t="s">
        <v>11</v>
      </c>
      <c r="C14" s="36">
        <v>190.48</v>
      </c>
      <c r="D14" s="103"/>
      <c r="E14" s="68">
        <v>24</v>
      </c>
      <c r="F14" s="37">
        <f t="shared" si="0"/>
        <v>0</v>
      </c>
      <c r="G14" s="13"/>
      <c r="H14" s="13"/>
      <c r="I14" s="13"/>
    </row>
    <row r="15" spans="1:9">
      <c r="A15" s="10">
        <v>12</v>
      </c>
      <c r="B15" s="32" t="s">
        <v>12</v>
      </c>
      <c r="C15" s="36">
        <v>584.55999999999995</v>
      </c>
      <c r="D15" s="104"/>
      <c r="E15" s="68">
        <v>24</v>
      </c>
      <c r="F15" s="37">
        <f t="shared" si="0"/>
        <v>0</v>
      </c>
      <c r="G15" s="13"/>
      <c r="H15" s="13"/>
      <c r="I15" s="13"/>
    </row>
    <row r="16" spans="1:9">
      <c r="A16" s="10">
        <v>13</v>
      </c>
      <c r="B16" s="33" t="s">
        <v>13</v>
      </c>
      <c r="C16" s="36">
        <v>1597.91</v>
      </c>
      <c r="D16" s="103"/>
      <c r="E16" s="68">
        <v>24</v>
      </c>
      <c r="F16" s="37">
        <f t="shared" si="0"/>
        <v>0</v>
      </c>
      <c r="G16" s="13"/>
      <c r="H16" s="13"/>
      <c r="I16" s="13"/>
    </row>
    <row r="17" spans="1:9">
      <c r="A17" s="10">
        <v>14</v>
      </c>
      <c r="B17" s="33" t="s">
        <v>14</v>
      </c>
      <c r="C17" s="36">
        <v>43.2</v>
      </c>
      <c r="D17" s="103"/>
      <c r="E17" s="68">
        <v>24</v>
      </c>
      <c r="F17" s="37">
        <f t="shared" si="0"/>
        <v>0</v>
      </c>
      <c r="G17" s="5"/>
      <c r="H17" s="5"/>
      <c r="I17" s="5"/>
    </row>
    <row r="18" spans="1:9">
      <c r="A18" s="10">
        <v>15</v>
      </c>
      <c r="B18" s="34" t="s">
        <v>15</v>
      </c>
      <c r="C18" s="36">
        <v>6073.65</v>
      </c>
      <c r="D18" s="103"/>
      <c r="E18" s="68">
        <v>24</v>
      </c>
      <c r="F18" s="37">
        <f t="shared" si="0"/>
        <v>0</v>
      </c>
      <c r="G18" s="13"/>
      <c r="H18" s="13"/>
      <c r="I18" s="13"/>
    </row>
    <row r="19" spans="1:9">
      <c r="A19" s="10">
        <v>16</v>
      </c>
      <c r="B19" s="34" t="s">
        <v>16</v>
      </c>
      <c r="C19" s="36">
        <v>83.86</v>
      </c>
      <c r="D19" s="107"/>
      <c r="E19" s="68">
        <v>24</v>
      </c>
      <c r="F19" s="37">
        <f t="shared" si="0"/>
        <v>0</v>
      </c>
      <c r="G19" s="13"/>
      <c r="H19" s="13"/>
      <c r="I19" s="13"/>
    </row>
    <row r="20" spans="1:9" ht="15" thickBot="1">
      <c r="A20" s="42">
        <v>17</v>
      </c>
      <c r="B20" s="43" t="s">
        <v>17</v>
      </c>
      <c r="C20" s="44">
        <v>5769.38</v>
      </c>
      <c r="D20" s="108"/>
      <c r="E20" s="69">
        <v>24</v>
      </c>
      <c r="F20" s="45">
        <f t="shared" si="0"/>
        <v>0</v>
      </c>
      <c r="G20" s="13"/>
      <c r="H20" s="13"/>
      <c r="I20" s="13"/>
    </row>
    <row r="21" spans="1:9" ht="15" thickTop="1">
      <c r="A21" s="21">
        <v>18</v>
      </c>
      <c r="B21" s="39"/>
      <c r="C21" s="40"/>
      <c r="D21" s="67" t="s">
        <v>24</v>
      </c>
      <c r="E21" s="15" t="s">
        <v>21</v>
      </c>
      <c r="F21" s="41">
        <f>SUM(F4:F20)</f>
        <v>0</v>
      </c>
      <c r="G21" s="13"/>
      <c r="H21" s="13"/>
      <c r="I21" s="13"/>
    </row>
    <row r="22" spans="1:9">
      <c r="A22" s="10">
        <v>19</v>
      </c>
      <c r="B22" s="17"/>
      <c r="C22" s="12"/>
      <c r="D22" s="50"/>
      <c r="E22" s="14" t="s">
        <v>22</v>
      </c>
      <c r="F22" s="37">
        <f>F23-F21</f>
        <v>0</v>
      </c>
      <c r="G22" s="13"/>
      <c r="H22" s="13"/>
      <c r="I22" s="13"/>
    </row>
    <row r="23" spans="1:9">
      <c r="A23" s="10">
        <v>20</v>
      </c>
      <c r="B23" s="17"/>
      <c r="C23" s="38"/>
      <c r="D23" s="50" t="s">
        <v>24</v>
      </c>
      <c r="E23" s="14" t="s">
        <v>23</v>
      </c>
      <c r="F23" s="72"/>
      <c r="G23" s="13"/>
      <c r="H23" s="13"/>
      <c r="I23" s="13"/>
    </row>
    <row r="24" spans="1:9">
      <c r="A24" s="10">
        <v>21</v>
      </c>
      <c r="B24" s="149" t="s">
        <v>25</v>
      </c>
      <c r="C24" s="149"/>
      <c r="D24" s="149"/>
      <c r="E24" s="149"/>
      <c r="F24" s="149"/>
      <c r="G24" s="13"/>
      <c r="H24" s="13"/>
      <c r="I24" s="13"/>
    </row>
    <row r="25" spans="1:9">
      <c r="A25" s="10">
        <v>22</v>
      </c>
      <c r="B25" s="35" t="s">
        <v>26</v>
      </c>
      <c r="C25" s="36">
        <v>2184.5</v>
      </c>
      <c r="D25" s="109"/>
      <c r="E25" s="70">
        <v>24</v>
      </c>
      <c r="F25" s="37">
        <f>C25*D25*E25</f>
        <v>0</v>
      </c>
      <c r="G25" s="13"/>
      <c r="H25" s="13"/>
      <c r="I25" s="13"/>
    </row>
    <row r="26" spans="1:9">
      <c r="A26" s="10">
        <v>23</v>
      </c>
      <c r="B26" s="35" t="s">
        <v>27</v>
      </c>
      <c r="C26" s="36">
        <v>290.35000000000002</v>
      </c>
      <c r="D26" s="109"/>
      <c r="E26" s="70">
        <v>24</v>
      </c>
      <c r="F26" s="37">
        <f t="shared" ref="F26:F28" si="1">C26*D26*E26</f>
        <v>0</v>
      </c>
      <c r="G26" s="13"/>
      <c r="H26" s="13"/>
      <c r="I26" s="13"/>
    </row>
    <row r="27" spans="1:9">
      <c r="A27" s="10">
        <v>24</v>
      </c>
      <c r="B27" s="35" t="s">
        <v>28</v>
      </c>
      <c r="C27" s="36">
        <v>786.61</v>
      </c>
      <c r="D27" s="109"/>
      <c r="E27" s="70">
        <v>24</v>
      </c>
      <c r="F27" s="37">
        <f t="shared" si="1"/>
        <v>0</v>
      </c>
      <c r="G27" s="13"/>
      <c r="H27" s="13"/>
      <c r="I27" s="13"/>
    </row>
    <row r="28" spans="1:9" ht="15" thickBot="1">
      <c r="A28" s="42">
        <v>25</v>
      </c>
      <c r="B28" s="43" t="s">
        <v>29</v>
      </c>
      <c r="C28" s="44">
        <v>776.51</v>
      </c>
      <c r="D28" s="108"/>
      <c r="E28" s="114">
        <v>8</v>
      </c>
      <c r="F28" s="45">
        <f t="shared" si="1"/>
        <v>0</v>
      </c>
      <c r="G28" s="13"/>
      <c r="H28" s="13"/>
      <c r="I28" s="13"/>
    </row>
    <row r="29" spans="1:9" ht="15" thickTop="1">
      <c r="A29" s="21">
        <v>26</v>
      </c>
      <c r="B29" s="39"/>
      <c r="C29" s="40"/>
      <c r="D29" s="67" t="s">
        <v>24</v>
      </c>
      <c r="E29" s="15" t="s">
        <v>21</v>
      </c>
      <c r="F29" s="41">
        <f>SUM(F25:F28)</f>
        <v>0</v>
      </c>
      <c r="G29" s="13"/>
      <c r="H29" s="13"/>
      <c r="I29" s="13"/>
    </row>
    <row r="30" spans="1:9">
      <c r="A30" s="10">
        <v>27</v>
      </c>
      <c r="B30" s="17"/>
      <c r="C30" s="12"/>
      <c r="D30" s="71"/>
      <c r="E30" s="14" t="s">
        <v>22</v>
      </c>
      <c r="F30" s="37">
        <f>F42-F29</f>
        <v>0</v>
      </c>
      <c r="G30" s="13"/>
      <c r="H30" s="13"/>
      <c r="I30" s="13"/>
    </row>
    <row r="31" spans="1:9">
      <c r="A31" s="73">
        <v>28</v>
      </c>
      <c r="B31" s="74"/>
      <c r="C31" s="75"/>
      <c r="D31" s="76" t="s">
        <v>24</v>
      </c>
      <c r="E31" s="77" t="s">
        <v>23</v>
      </c>
      <c r="F31" s="78">
        <f>F18*1.23</f>
        <v>0</v>
      </c>
      <c r="G31" s="13"/>
      <c r="H31" s="13"/>
      <c r="I31" s="13"/>
    </row>
    <row r="32" spans="1:9" ht="40.5">
      <c r="A32" s="21">
        <v>29</v>
      </c>
      <c r="B32" s="126" t="s">
        <v>36</v>
      </c>
      <c r="C32" s="126" t="s">
        <v>67</v>
      </c>
      <c r="D32" s="126" t="s">
        <v>68</v>
      </c>
      <c r="E32" s="127" t="s">
        <v>43</v>
      </c>
      <c r="F32" s="128" t="s">
        <v>33</v>
      </c>
      <c r="G32" s="13"/>
      <c r="H32" s="13"/>
      <c r="I32" s="13"/>
    </row>
    <row r="33" spans="1:9">
      <c r="A33" s="10">
        <v>30</v>
      </c>
      <c r="B33" s="125">
        <v>2</v>
      </c>
      <c r="C33" s="125">
        <v>3</v>
      </c>
      <c r="D33" s="177">
        <v>4</v>
      </c>
      <c r="E33" s="178">
        <v>5</v>
      </c>
      <c r="F33" s="179">
        <v>6</v>
      </c>
      <c r="G33" s="13"/>
      <c r="H33" s="13"/>
      <c r="I33" s="13"/>
    </row>
    <row r="34" spans="1:9">
      <c r="A34" s="73">
        <v>31</v>
      </c>
      <c r="B34" s="167" t="s">
        <v>37</v>
      </c>
      <c r="C34" s="168">
        <v>3</v>
      </c>
      <c r="D34" s="169"/>
      <c r="E34" s="170">
        <v>8</v>
      </c>
      <c r="F34" s="171">
        <f>C34*D34*E34</f>
        <v>0</v>
      </c>
      <c r="G34" s="13"/>
      <c r="H34" s="13"/>
      <c r="I34" s="13"/>
    </row>
    <row r="35" spans="1:9">
      <c r="A35" s="21">
        <v>32</v>
      </c>
      <c r="B35" s="167" t="s">
        <v>38</v>
      </c>
      <c r="C35" s="168">
        <v>1116.79</v>
      </c>
      <c r="D35" s="169"/>
      <c r="E35" s="170">
        <v>2</v>
      </c>
      <c r="F35" s="171">
        <f t="shared" ref="F35:F39" si="2">C35*D35*E35</f>
        <v>0</v>
      </c>
      <c r="G35" s="13"/>
      <c r="H35" s="13"/>
      <c r="I35" s="13"/>
    </row>
    <row r="36" spans="1:9" ht="22.5">
      <c r="A36" s="10">
        <v>33</v>
      </c>
      <c r="B36" s="167" t="s">
        <v>39</v>
      </c>
      <c r="C36" s="168">
        <v>418</v>
      </c>
      <c r="D36" s="169"/>
      <c r="E36" s="170">
        <v>2</v>
      </c>
      <c r="F36" s="171">
        <f t="shared" si="2"/>
        <v>0</v>
      </c>
      <c r="G36" s="13"/>
      <c r="H36" s="13"/>
      <c r="I36" s="13"/>
    </row>
    <row r="37" spans="1:9" ht="22.5">
      <c r="A37" s="73">
        <v>34</v>
      </c>
      <c r="B37" s="167" t="s">
        <v>40</v>
      </c>
      <c r="C37" s="168">
        <v>1259.04</v>
      </c>
      <c r="D37" s="169"/>
      <c r="E37" s="170">
        <v>8</v>
      </c>
      <c r="F37" s="171">
        <f t="shared" si="2"/>
        <v>0</v>
      </c>
      <c r="G37" s="13"/>
      <c r="H37" s="13"/>
      <c r="I37" s="13"/>
    </row>
    <row r="38" spans="1:9" ht="22.5">
      <c r="A38" s="21">
        <v>35</v>
      </c>
      <c r="B38" s="172" t="s">
        <v>41</v>
      </c>
      <c r="C38" s="173">
        <v>1</v>
      </c>
      <c r="D38" s="174"/>
      <c r="E38" s="175">
        <v>50</v>
      </c>
      <c r="F38" s="176">
        <f t="shared" si="2"/>
        <v>0</v>
      </c>
      <c r="G38" s="13"/>
      <c r="H38" s="13"/>
      <c r="I38" s="13"/>
    </row>
    <row r="39" spans="1:9" ht="15" thickBot="1">
      <c r="A39" s="10">
        <v>36</v>
      </c>
      <c r="B39" s="120" t="s">
        <v>64</v>
      </c>
      <c r="C39" s="121">
        <v>108</v>
      </c>
      <c r="D39" s="122"/>
      <c r="E39" s="123">
        <v>4</v>
      </c>
      <c r="F39" s="129">
        <f t="shared" si="2"/>
        <v>0</v>
      </c>
      <c r="G39" s="13"/>
      <c r="H39" s="13"/>
      <c r="I39" s="13"/>
    </row>
    <row r="40" spans="1:9" ht="15" thickTop="1">
      <c r="A40" s="73">
        <v>37</v>
      </c>
      <c r="B40" s="115"/>
      <c r="C40" s="116"/>
      <c r="D40" s="117" t="s">
        <v>24</v>
      </c>
      <c r="E40" s="118" t="s">
        <v>21</v>
      </c>
      <c r="F40" s="119">
        <f>SUM(F34:F39)</f>
        <v>0</v>
      </c>
      <c r="G40" s="13"/>
      <c r="H40" s="13"/>
      <c r="I40" s="13"/>
    </row>
    <row r="41" spans="1:9">
      <c r="A41" s="21">
        <v>38</v>
      </c>
      <c r="B41" s="20"/>
      <c r="C41" s="12"/>
      <c r="D41" s="50"/>
      <c r="E41" s="18" t="s">
        <v>22</v>
      </c>
      <c r="F41" s="37">
        <f>F42-F40</f>
        <v>0</v>
      </c>
      <c r="G41" s="13"/>
      <c r="H41" s="13"/>
      <c r="I41" s="13"/>
    </row>
    <row r="42" spans="1:9" ht="15" thickBot="1">
      <c r="A42" s="10">
        <v>39</v>
      </c>
      <c r="B42" s="60"/>
      <c r="C42" s="58"/>
      <c r="D42" s="61" t="s">
        <v>24</v>
      </c>
      <c r="E42" s="46" t="s">
        <v>23</v>
      </c>
      <c r="F42" s="72">
        <f>F40*1.23</f>
        <v>0</v>
      </c>
      <c r="G42" s="13"/>
      <c r="H42" s="13"/>
      <c r="I42" s="13"/>
    </row>
    <row r="43" spans="1:9" ht="24.75" customHeight="1" thickTop="1">
      <c r="A43" s="150" t="s">
        <v>47</v>
      </c>
      <c r="B43" s="151"/>
      <c r="C43" s="152"/>
      <c r="D43" s="83" t="s">
        <v>24</v>
      </c>
      <c r="E43" s="84" t="s">
        <v>21</v>
      </c>
      <c r="F43" s="87">
        <f>F21+F29+F40</f>
        <v>0</v>
      </c>
      <c r="G43" s="13"/>
      <c r="H43" s="13"/>
      <c r="I43" s="13"/>
    </row>
    <row r="44" spans="1:9" ht="18.75" customHeight="1">
      <c r="A44" s="153"/>
      <c r="B44" s="140"/>
      <c r="C44" s="141"/>
      <c r="D44" s="71"/>
      <c r="E44" s="14" t="s">
        <v>22</v>
      </c>
      <c r="F44" s="88">
        <f>F45-F43</f>
        <v>0</v>
      </c>
      <c r="G44" s="13"/>
      <c r="H44" s="13"/>
      <c r="I44" s="13"/>
    </row>
    <row r="45" spans="1:9" ht="27.75" customHeight="1" thickBot="1">
      <c r="A45" s="154"/>
      <c r="B45" s="155"/>
      <c r="C45" s="156"/>
      <c r="D45" s="85" t="s">
        <v>24</v>
      </c>
      <c r="E45" s="86" t="s">
        <v>23</v>
      </c>
      <c r="F45" s="89">
        <f>SUM(F23,F31,F42)</f>
        <v>0</v>
      </c>
      <c r="G45" s="13"/>
      <c r="H45" s="13"/>
      <c r="I45" s="13"/>
    </row>
    <row r="46" spans="1:9">
      <c r="A46" s="157"/>
      <c r="B46" s="157"/>
      <c r="C46" s="157"/>
      <c r="D46" s="157"/>
      <c r="E46" s="157"/>
      <c r="F46" s="157"/>
      <c r="G46" s="13"/>
      <c r="H46" s="13"/>
      <c r="I46" s="13"/>
    </row>
    <row r="47" spans="1:9" ht="30" customHeight="1">
      <c r="A47" s="79"/>
      <c r="B47" s="80" t="s">
        <v>18</v>
      </c>
      <c r="C47" s="80" t="s">
        <v>19</v>
      </c>
      <c r="D47" s="81" t="s">
        <v>46</v>
      </c>
      <c r="E47" s="81" t="s">
        <v>32</v>
      </c>
      <c r="F47" s="82" t="s">
        <v>33</v>
      </c>
      <c r="G47" s="13"/>
      <c r="H47" s="13"/>
      <c r="I47" s="13"/>
    </row>
    <row r="48" spans="1:9" ht="16.5" customHeight="1">
      <c r="A48" s="1">
        <v>1</v>
      </c>
      <c r="B48" s="2">
        <v>2</v>
      </c>
      <c r="C48" s="2">
        <v>3</v>
      </c>
      <c r="D48" s="3">
        <v>4</v>
      </c>
      <c r="E48" s="3">
        <v>5</v>
      </c>
      <c r="F48" s="4">
        <v>6</v>
      </c>
      <c r="G48" s="13"/>
      <c r="H48" s="13"/>
      <c r="I48" s="13"/>
    </row>
    <row r="49" spans="1:9" ht="22.5" customHeight="1">
      <c r="A49" s="1">
        <v>29</v>
      </c>
      <c r="B49" s="145" t="s">
        <v>30</v>
      </c>
      <c r="C49" s="146"/>
      <c r="D49" s="146"/>
      <c r="E49" s="146"/>
      <c r="F49" s="147"/>
      <c r="G49" s="13"/>
      <c r="H49" s="13"/>
      <c r="I49" s="13"/>
    </row>
    <row r="50" spans="1:9" ht="90.75" thickBot="1">
      <c r="A50" s="42">
        <v>30</v>
      </c>
      <c r="B50" s="53" t="s">
        <v>31</v>
      </c>
      <c r="C50" s="44">
        <v>12556.84</v>
      </c>
      <c r="D50" s="110"/>
      <c r="E50" s="54">
        <v>24</v>
      </c>
      <c r="F50" s="65">
        <f>C50*D50*E50</f>
        <v>0</v>
      </c>
      <c r="G50" s="13"/>
      <c r="H50" s="13"/>
      <c r="I50" s="13"/>
    </row>
    <row r="51" spans="1:9" ht="15" thickTop="1">
      <c r="A51" s="21">
        <v>31</v>
      </c>
      <c r="B51" s="39"/>
      <c r="C51" s="51"/>
      <c r="D51" s="52" t="s">
        <v>24</v>
      </c>
      <c r="E51" s="15" t="s">
        <v>21</v>
      </c>
      <c r="F51" s="41">
        <f>SUM(F50)</f>
        <v>0</v>
      </c>
      <c r="G51" s="13"/>
      <c r="H51" s="13"/>
      <c r="I51" s="13"/>
    </row>
    <row r="52" spans="1:9">
      <c r="A52" s="10">
        <v>32</v>
      </c>
      <c r="B52" s="11"/>
      <c r="C52" s="47"/>
      <c r="D52" s="50"/>
      <c r="E52" s="18" t="s">
        <v>22</v>
      </c>
      <c r="F52" s="37">
        <f>F53-F51</f>
        <v>0</v>
      </c>
      <c r="G52" s="13"/>
      <c r="H52" s="13"/>
      <c r="I52" s="13"/>
    </row>
    <row r="53" spans="1:9">
      <c r="A53" s="10">
        <v>33</v>
      </c>
      <c r="B53" s="11"/>
      <c r="C53" s="47"/>
      <c r="D53" s="50" t="s">
        <v>24</v>
      </c>
      <c r="E53" s="14" t="s">
        <v>23</v>
      </c>
      <c r="F53" s="72">
        <f>F51*1.08</f>
        <v>0</v>
      </c>
      <c r="G53" s="19"/>
      <c r="H53" s="19"/>
      <c r="I53" s="19"/>
    </row>
    <row r="54" spans="1:9" ht="14.25" customHeight="1">
      <c r="A54" s="1">
        <v>34</v>
      </c>
      <c r="B54" s="145" t="s">
        <v>34</v>
      </c>
      <c r="C54" s="146"/>
      <c r="D54" s="146"/>
      <c r="E54" s="146"/>
      <c r="F54" s="147"/>
      <c r="G54" s="19"/>
      <c r="H54" s="19"/>
      <c r="I54" s="19"/>
    </row>
    <row r="55" spans="1:9" ht="15" thickBot="1">
      <c r="A55" s="42">
        <v>35</v>
      </c>
      <c r="B55" s="56" t="s">
        <v>35</v>
      </c>
      <c r="C55" s="44">
        <v>3344.34</v>
      </c>
      <c r="D55" s="108"/>
      <c r="E55" s="54">
        <v>24</v>
      </c>
      <c r="F55" s="65">
        <f>C55*D55*E55</f>
        <v>0</v>
      </c>
      <c r="G55" s="13"/>
      <c r="H55" s="13"/>
      <c r="I55" s="13"/>
    </row>
    <row r="56" spans="1:9" ht="15" thickTop="1">
      <c r="A56" s="21">
        <v>36</v>
      </c>
      <c r="B56" s="55"/>
      <c r="C56" s="48"/>
      <c r="D56" s="52" t="s">
        <v>24</v>
      </c>
      <c r="E56" s="15" t="s">
        <v>21</v>
      </c>
      <c r="F56" s="41">
        <f>SUM(F55)</f>
        <v>0</v>
      </c>
      <c r="G56" s="13"/>
      <c r="H56" s="13"/>
      <c r="I56" s="13"/>
    </row>
    <row r="57" spans="1:9">
      <c r="A57" s="10">
        <v>37</v>
      </c>
      <c r="B57" s="11"/>
      <c r="C57" s="12"/>
      <c r="D57" s="50"/>
      <c r="E57" s="18" t="s">
        <v>22</v>
      </c>
      <c r="F57" s="37">
        <f>F58-F56</f>
        <v>0</v>
      </c>
      <c r="G57" s="13"/>
      <c r="H57" s="13"/>
      <c r="I57" s="13"/>
    </row>
    <row r="58" spans="1:9" ht="15" thickBot="1">
      <c r="A58" s="10">
        <v>38</v>
      </c>
      <c r="B58" s="16"/>
      <c r="C58" s="12"/>
      <c r="D58" s="76" t="s">
        <v>24</v>
      </c>
      <c r="E58" s="77" t="s">
        <v>23</v>
      </c>
      <c r="F58" s="78">
        <f>F56*1.08</f>
        <v>0</v>
      </c>
      <c r="G58" s="13"/>
      <c r="H58" s="13"/>
      <c r="I58" s="13"/>
    </row>
    <row r="59" spans="1:9" ht="21" customHeight="1" thickTop="1">
      <c r="A59" s="136" t="s">
        <v>48</v>
      </c>
      <c r="B59" s="137"/>
      <c r="C59" s="138"/>
      <c r="D59" s="117" t="s">
        <v>24</v>
      </c>
      <c r="E59" s="118" t="s">
        <v>21</v>
      </c>
      <c r="F59" s="124">
        <f>SUM(F51,F56)</f>
        <v>0</v>
      </c>
      <c r="G59" s="13"/>
      <c r="H59" s="13"/>
      <c r="I59" s="13"/>
    </row>
    <row r="60" spans="1:9" ht="19.5" customHeight="1">
      <c r="A60" s="139"/>
      <c r="B60" s="140"/>
      <c r="C60" s="141"/>
      <c r="D60" s="50"/>
      <c r="E60" s="18" t="s">
        <v>22</v>
      </c>
      <c r="F60" s="90">
        <f>F61-F59</f>
        <v>0</v>
      </c>
      <c r="G60" s="13"/>
      <c r="H60" s="13"/>
      <c r="I60" s="13"/>
    </row>
    <row r="61" spans="1:9" ht="33.75" customHeight="1" thickBot="1">
      <c r="A61" s="142"/>
      <c r="B61" s="143"/>
      <c r="C61" s="144"/>
      <c r="D61" s="61" t="s">
        <v>24</v>
      </c>
      <c r="E61" s="46" t="s">
        <v>23</v>
      </c>
      <c r="F61" s="91">
        <f>SUM(F53,F58)</f>
        <v>0</v>
      </c>
      <c r="G61" s="13"/>
      <c r="H61" s="13"/>
      <c r="I61" s="13"/>
    </row>
    <row r="62" spans="1:9" ht="33.75" customHeight="1" thickTop="1" thickBot="1">
      <c r="A62" s="130" t="s">
        <v>61</v>
      </c>
      <c r="B62" s="131"/>
      <c r="C62" s="131"/>
      <c r="D62" s="132"/>
      <c r="E62" s="111" t="s">
        <v>65</v>
      </c>
      <c r="F62" s="112">
        <f>F43+F59</f>
        <v>0</v>
      </c>
      <c r="G62" s="13"/>
      <c r="H62" s="13"/>
      <c r="I62" s="13"/>
    </row>
    <row r="63" spans="1:9" ht="54" customHeight="1" thickTop="1" thickBot="1">
      <c r="A63" s="133"/>
      <c r="B63" s="134"/>
      <c r="C63" s="134"/>
      <c r="D63" s="135"/>
      <c r="E63" s="62" t="s">
        <v>66</v>
      </c>
      <c r="F63" s="92">
        <f>F45+F61</f>
        <v>0</v>
      </c>
      <c r="G63" s="13"/>
      <c r="H63" s="13"/>
      <c r="I63" s="13"/>
    </row>
    <row r="64" spans="1:9" ht="15" thickTop="1">
      <c r="A64" s="23"/>
      <c r="B64" s="63"/>
      <c r="C64" s="64"/>
      <c r="D64" s="26"/>
      <c r="E64" s="25"/>
      <c r="F64" s="24"/>
      <c r="G64" s="13"/>
      <c r="H64" s="13"/>
      <c r="I64" s="13"/>
    </row>
    <row r="65" spans="1:9">
      <c r="A65" s="22"/>
      <c r="B65" s="22"/>
      <c r="C65" s="22"/>
      <c r="D65" s="27"/>
      <c r="E65" s="25"/>
      <c r="F65" s="13"/>
      <c r="G65" s="13"/>
      <c r="H65" s="13"/>
      <c r="I65" s="13"/>
    </row>
  </sheetData>
  <mergeCells count="8">
    <mergeCell ref="A62:D63"/>
    <mergeCell ref="A59:C61"/>
    <mergeCell ref="B49:F49"/>
    <mergeCell ref="B54:F54"/>
    <mergeCell ref="B3:F3"/>
    <mergeCell ref="B24:F24"/>
    <mergeCell ref="A43:C45"/>
    <mergeCell ref="A46:F46"/>
  </mergeCells>
  <pageMargins left="0.7" right="0.7" top="0.75" bottom="0.75" header="0.3" footer="0.3"/>
  <pageSetup paperSize="9" scale="77" orientation="landscape" r:id="rId1"/>
  <headerFooter>
    <oddHeader>&amp;C&amp;"Czcionka tekstu podstawowego,Pogrubiony"FORMULARZ CENOWY&amp;R&amp;"Czcionka tekstu podstawowego,Pogrubiony"Załącznik nr 4 do SWZ</oddHeader>
    <oddFooter xml:space="preserve">&amp;C&amp;"Czcionka tekstu podstawowego,Kursywa"Usługa kompleksowego utrzymania czystości pomieszczeń i terenu wokół budynku dla Muzeum II Wojny Światowej w Gdańsku
</oddFooter>
  </headerFooter>
  <rowBreaks count="2" manualBreakCount="2">
    <brk id="46" max="16383" man="1"/>
    <brk id="70" max="16383" man="1"/>
  </rowBreaks>
  <ignoredErrors>
    <ignoredError sqref="F6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opLeftCell="B1" workbookViewId="0">
      <selection activeCell="B14" sqref="B14"/>
    </sheetView>
  </sheetViews>
  <sheetFormatPr defaultRowHeight="14.25"/>
  <cols>
    <col min="1" max="1" width="4.375" customWidth="1"/>
    <col min="2" max="2" width="36.375" customWidth="1"/>
    <col min="3" max="3" width="17.625" customWidth="1"/>
    <col min="4" max="4" width="20.875" customWidth="1"/>
    <col min="5" max="5" width="22.875" customWidth="1"/>
    <col min="6" max="6" width="17.625" customWidth="1"/>
  </cols>
  <sheetData>
    <row r="1" spans="1:9" ht="38.25">
      <c r="A1" s="1" t="s">
        <v>0</v>
      </c>
      <c r="B1" s="93" t="s">
        <v>49</v>
      </c>
      <c r="C1" s="93" t="s">
        <v>58</v>
      </c>
      <c r="D1" s="3" t="s">
        <v>59</v>
      </c>
      <c r="E1" s="4" t="s">
        <v>50</v>
      </c>
      <c r="F1" s="5"/>
      <c r="G1" s="5"/>
      <c r="H1" s="5"/>
      <c r="I1" s="5"/>
    </row>
    <row r="2" spans="1:9">
      <c r="A2" s="3">
        <v>1</v>
      </c>
      <c r="B2" s="93">
        <v>2</v>
      </c>
      <c r="C2" s="93">
        <v>3</v>
      </c>
      <c r="D2" s="7">
        <v>4</v>
      </c>
      <c r="E2" s="8">
        <v>5</v>
      </c>
      <c r="F2" s="9"/>
      <c r="G2" s="9"/>
      <c r="H2" s="9"/>
      <c r="I2" s="9"/>
    </row>
    <row r="3" spans="1:9">
      <c r="A3" s="6"/>
      <c r="B3" s="158" t="s">
        <v>20</v>
      </c>
      <c r="C3" s="159"/>
      <c r="D3" s="159"/>
      <c r="E3" s="160"/>
      <c r="F3" s="9"/>
      <c r="G3" s="9"/>
      <c r="H3" s="9"/>
      <c r="I3" s="9"/>
    </row>
    <row r="4" spans="1:9">
      <c r="A4" s="10">
        <v>1</v>
      </c>
      <c r="B4" s="28" t="s">
        <v>51</v>
      </c>
      <c r="C4" s="94">
        <v>3000</v>
      </c>
      <c r="D4" s="103"/>
      <c r="E4" s="37">
        <f t="shared" ref="E4:E5" si="0">C4*D4</f>
        <v>0</v>
      </c>
      <c r="F4" s="5"/>
      <c r="G4" s="5"/>
      <c r="H4" s="5"/>
      <c r="I4" s="5"/>
    </row>
    <row r="5" spans="1:9">
      <c r="A5" s="10">
        <v>2</v>
      </c>
      <c r="B5" s="95" t="s">
        <v>52</v>
      </c>
      <c r="C5" s="94">
        <v>50</v>
      </c>
      <c r="D5" s="103"/>
      <c r="E5" s="37">
        <f t="shared" si="0"/>
        <v>0</v>
      </c>
      <c r="F5" s="13"/>
      <c r="G5" s="13"/>
      <c r="H5" s="13"/>
      <c r="I5" s="13"/>
    </row>
    <row r="6" spans="1:9">
      <c r="A6" s="10">
        <v>3</v>
      </c>
      <c r="B6" s="39"/>
      <c r="C6" s="40" t="s">
        <v>24</v>
      </c>
      <c r="D6" s="15" t="s">
        <v>21</v>
      </c>
      <c r="E6" s="41">
        <v>0</v>
      </c>
      <c r="F6" s="13"/>
      <c r="G6" s="13"/>
      <c r="H6" s="13"/>
      <c r="I6" s="13"/>
    </row>
    <row r="7" spans="1:9">
      <c r="A7" s="10">
        <v>4</v>
      </c>
      <c r="B7" s="17"/>
      <c r="C7" s="12"/>
      <c r="D7" s="14" t="s">
        <v>22</v>
      </c>
      <c r="E7" s="37">
        <f>E8-E6</f>
        <v>0</v>
      </c>
      <c r="F7" s="13"/>
      <c r="G7" s="13"/>
      <c r="H7" s="13"/>
      <c r="I7" s="13"/>
    </row>
    <row r="8" spans="1:9" ht="39.75" customHeight="1">
      <c r="A8" s="10">
        <v>5</v>
      </c>
      <c r="B8" s="17"/>
      <c r="C8" s="38" t="s">
        <v>24</v>
      </c>
      <c r="D8" s="14" t="s">
        <v>23</v>
      </c>
      <c r="E8" s="96">
        <f>E6*1.23</f>
        <v>0</v>
      </c>
      <c r="F8" s="13"/>
      <c r="G8" s="13"/>
      <c r="H8" s="13"/>
      <c r="I8" s="13"/>
    </row>
    <row r="9" spans="1:9" ht="40.5">
      <c r="A9" s="1"/>
      <c r="B9" s="93" t="s">
        <v>36</v>
      </c>
      <c r="C9" s="93" t="s">
        <v>42</v>
      </c>
      <c r="D9" s="93" t="s">
        <v>44</v>
      </c>
      <c r="E9" s="3" t="s">
        <v>43</v>
      </c>
      <c r="F9" s="4" t="s">
        <v>33</v>
      </c>
      <c r="G9" s="13"/>
      <c r="H9" s="13"/>
      <c r="I9" s="13"/>
    </row>
    <row r="10" spans="1:9">
      <c r="A10" s="3">
        <v>1</v>
      </c>
      <c r="B10" s="93">
        <v>2</v>
      </c>
      <c r="C10" s="93">
        <v>3</v>
      </c>
      <c r="D10" s="3">
        <v>4</v>
      </c>
      <c r="E10" s="59">
        <v>5</v>
      </c>
      <c r="F10" s="4">
        <v>6</v>
      </c>
      <c r="G10" s="13"/>
      <c r="H10" s="13"/>
      <c r="I10" s="13"/>
    </row>
    <row r="11" spans="1:9">
      <c r="A11" s="10">
        <v>6</v>
      </c>
      <c r="B11" s="31" t="s">
        <v>53</v>
      </c>
      <c r="C11" s="36">
        <v>125.18</v>
      </c>
      <c r="D11" s="109"/>
      <c r="E11" s="49">
        <v>4</v>
      </c>
      <c r="F11" s="66">
        <f t="shared" ref="F11:F15" si="1">C11*D11*E11</f>
        <v>0</v>
      </c>
      <c r="G11" s="13"/>
      <c r="H11" s="13"/>
      <c r="I11" s="13"/>
    </row>
    <row r="12" spans="1:9">
      <c r="A12" s="10">
        <v>7</v>
      </c>
      <c r="B12" s="31" t="s">
        <v>54</v>
      </c>
      <c r="C12" s="36">
        <v>163.98</v>
      </c>
      <c r="D12" s="109"/>
      <c r="E12" s="49">
        <v>4</v>
      </c>
      <c r="F12" s="66">
        <f t="shared" si="1"/>
        <v>0</v>
      </c>
      <c r="G12" s="13"/>
      <c r="H12" s="13"/>
      <c r="I12" s="13"/>
    </row>
    <row r="13" spans="1:9">
      <c r="A13" s="10">
        <v>8</v>
      </c>
      <c r="B13" s="31" t="s">
        <v>55</v>
      </c>
      <c r="C13" s="36">
        <v>138.85</v>
      </c>
      <c r="D13" s="109"/>
      <c r="E13" s="49">
        <v>2</v>
      </c>
      <c r="F13" s="66">
        <f>C13*D13*E13</f>
        <v>0</v>
      </c>
      <c r="G13" s="13"/>
      <c r="H13" s="13"/>
      <c r="I13" s="13"/>
    </row>
    <row r="14" spans="1:9">
      <c r="A14" s="10">
        <v>9</v>
      </c>
      <c r="B14" s="31" t="s">
        <v>56</v>
      </c>
      <c r="C14" s="97">
        <v>38</v>
      </c>
      <c r="D14" s="109"/>
      <c r="E14" s="49">
        <v>2</v>
      </c>
      <c r="F14" s="66">
        <f>C14*D14*E14</f>
        <v>0</v>
      </c>
      <c r="G14" s="13"/>
      <c r="H14" s="13"/>
      <c r="I14" s="13"/>
    </row>
    <row r="15" spans="1:9">
      <c r="A15" s="10">
        <v>10</v>
      </c>
      <c r="B15" s="98" t="s">
        <v>57</v>
      </c>
      <c r="C15" s="97">
        <v>36</v>
      </c>
      <c r="D15" s="109"/>
      <c r="E15" s="49">
        <v>4</v>
      </c>
      <c r="F15" s="66">
        <f t="shared" si="1"/>
        <v>0</v>
      </c>
      <c r="G15" s="13"/>
      <c r="H15" s="13"/>
      <c r="I15" s="13"/>
    </row>
    <row r="16" spans="1:9">
      <c r="A16" s="10">
        <v>11</v>
      </c>
      <c r="B16" s="57"/>
      <c r="C16" s="48"/>
      <c r="D16" s="52" t="s">
        <v>24</v>
      </c>
      <c r="E16" s="15" t="s">
        <v>21</v>
      </c>
      <c r="F16" s="41">
        <v>0</v>
      </c>
      <c r="G16" s="13"/>
      <c r="H16" s="13"/>
      <c r="I16" s="13"/>
    </row>
    <row r="17" spans="1:9">
      <c r="A17" s="10">
        <v>12</v>
      </c>
      <c r="B17" s="20"/>
      <c r="C17" s="12"/>
      <c r="D17" s="50"/>
      <c r="E17" s="18" t="s">
        <v>22</v>
      </c>
      <c r="F17" s="37">
        <f>F18-F16</f>
        <v>0</v>
      </c>
      <c r="G17" s="13"/>
      <c r="H17" s="13"/>
      <c r="I17" s="13"/>
    </row>
    <row r="18" spans="1:9" ht="15" thickBot="1">
      <c r="A18" s="10">
        <v>13</v>
      </c>
      <c r="B18" s="60"/>
      <c r="C18" s="58"/>
      <c r="D18" s="61" t="s">
        <v>24</v>
      </c>
      <c r="E18" s="46" t="s">
        <v>23</v>
      </c>
      <c r="F18" s="96">
        <f>F16*1.23</f>
        <v>0</v>
      </c>
      <c r="G18" s="13"/>
      <c r="H18" s="13"/>
      <c r="I18" s="13"/>
    </row>
    <row r="19" spans="1:9" ht="35.25" customHeight="1" thickTop="1" thickBot="1">
      <c r="A19" s="10"/>
      <c r="B19" s="161" t="s">
        <v>60</v>
      </c>
      <c r="C19" s="162"/>
      <c r="D19" s="163"/>
      <c r="E19" s="111" t="s">
        <v>63</v>
      </c>
      <c r="F19" s="113"/>
      <c r="G19" s="13"/>
      <c r="H19" s="13"/>
      <c r="I19" s="13"/>
    </row>
    <row r="20" spans="1:9" ht="45" customHeight="1" thickTop="1" thickBot="1">
      <c r="A20" s="10">
        <v>14</v>
      </c>
      <c r="B20" s="164"/>
      <c r="C20" s="165"/>
      <c r="D20" s="166"/>
      <c r="E20" s="62" t="s">
        <v>62</v>
      </c>
      <c r="F20" s="99"/>
      <c r="G20" s="13"/>
      <c r="H20" s="13"/>
      <c r="I20" s="13"/>
    </row>
    <row r="21" spans="1:9" ht="15" thickTop="1">
      <c r="A21" s="23"/>
      <c r="B21" s="63"/>
      <c r="C21" s="64"/>
      <c r="D21" s="26"/>
      <c r="E21" s="100"/>
      <c r="F21" s="24"/>
      <c r="G21" s="13"/>
      <c r="H21" s="13"/>
      <c r="I21" s="13"/>
    </row>
    <row r="22" spans="1:9">
      <c r="A22" s="23"/>
      <c r="B22" s="101"/>
      <c r="C22" s="64"/>
      <c r="D22" s="102"/>
      <c r="E22" s="100"/>
      <c r="F22" s="24"/>
      <c r="G22" s="13"/>
      <c r="H22" s="13"/>
      <c r="I22" s="13"/>
    </row>
    <row r="23" spans="1:9">
      <c r="A23" s="22"/>
      <c r="B23" s="22"/>
      <c r="C23" s="22"/>
      <c r="D23" s="22"/>
      <c r="E23" s="22"/>
      <c r="F23" s="24"/>
      <c r="G23" s="24"/>
      <c r="H23" s="24"/>
      <c r="I23" s="24"/>
    </row>
    <row r="24" spans="1:9">
      <c r="A24" s="22"/>
      <c r="B24" s="22"/>
      <c r="C24" s="22"/>
      <c r="D24" s="27"/>
      <c r="E24" s="100"/>
      <c r="F24" s="13"/>
      <c r="G24" s="13"/>
      <c r="H24" s="13"/>
      <c r="I24" s="13"/>
    </row>
    <row r="25" spans="1:9">
      <c r="A25" s="22"/>
      <c r="B25" s="22"/>
      <c r="C25" s="22"/>
      <c r="D25" s="27"/>
      <c r="E25" s="25"/>
      <c r="F25" s="13"/>
      <c r="G25" s="13"/>
      <c r="H25" s="13"/>
      <c r="I25" s="13"/>
    </row>
  </sheetData>
  <mergeCells count="2">
    <mergeCell ref="B3:E3"/>
    <mergeCell ref="B19:D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I</vt:lpstr>
      <vt:lpstr>Część II</vt:lpstr>
      <vt:lpstr>Arkusz3</vt:lpstr>
    </vt:vector>
  </TitlesOfParts>
  <Company>Muzeum II Wojny Światowej w Gdańsku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Jasińska</dc:creator>
  <cp:lastModifiedBy>Emilia Jasińska</cp:lastModifiedBy>
  <cp:lastPrinted>2024-09-26T10:58:02Z</cp:lastPrinted>
  <dcterms:created xsi:type="dcterms:W3CDTF">2022-05-20T08:29:54Z</dcterms:created>
  <dcterms:modified xsi:type="dcterms:W3CDTF">2024-10-22T13:12:38Z</dcterms:modified>
</cp:coreProperties>
</file>