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sylwia.figarska\Desktop\Modernizacja ogrodzenia  i przebudowa drogi dojazdowej do leśniczówki\06.2021\"/>
    </mc:Choice>
  </mc:AlternateContent>
  <xr:revisionPtr revIDLastSave="0" documentId="13_ncr:1_{2DEC2CE5-98A1-4768-AE9E-1E62A433B1B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RZEDMIAR" sheetId="1" r:id="rId1"/>
    <sheet name="Strona tyt. przedmiar " sheetId="3" r:id="rId2"/>
  </sheets>
  <definedNames>
    <definedName name="_xlnm.Print_Area" localSheetId="0">PRZEDMIAR!$B$1:$H$50</definedName>
    <definedName name="_xlnm.Print_Area" localSheetId="1">'Strona tyt. przedmiar '!$B$1:$E$16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 s="1"/>
  <c r="H14" i="1"/>
  <c r="H48" i="1"/>
  <c r="H45" i="1"/>
  <c r="H46" i="1" s="1"/>
  <c r="H47" i="1" s="1"/>
  <c r="H40" i="1"/>
  <c r="H38" i="1" s="1"/>
  <c r="H36" i="1"/>
  <c r="H35" i="1"/>
  <c r="H31" i="1"/>
  <c r="H23" i="1"/>
  <c r="H20" i="1"/>
  <c r="H21" i="1" s="1"/>
  <c r="H22" i="1" s="1"/>
  <c r="H19" i="1"/>
  <c r="H17" i="1" s="1"/>
  <c r="H8" i="1"/>
  <c r="H11" i="1" s="1"/>
  <c r="H7" i="1"/>
  <c r="H28" i="1" l="1"/>
  <c r="H10" i="1"/>
  <c r="H32" i="1" l="1"/>
  <c r="H29" i="1"/>
  <c r="H41" i="1" l="1"/>
  <c r="H37" i="1"/>
  <c r="H9" i="1"/>
  <c r="H44" i="1" l="1"/>
  <c r="H42" i="1"/>
</calcChain>
</file>

<file path=xl/sharedStrings.xml><?xml version="1.0" encoding="utf-8"?>
<sst xmlns="http://schemas.openxmlformats.org/spreadsheetml/2006/main" count="182" uniqueCount="155">
  <si>
    <t>Lp.</t>
  </si>
  <si>
    <t>Podstawa</t>
  </si>
  <si>
    <t>Opis i wyliczenia</t>
  </si>
  <si>
    <t>j.m.</t>
  </si>
  <si>
    <t>Razem</t>
  </si>
  <si>
    <t>45111300-1</t>
  </si>
  <si>
    <t>Ogrodzenia</t>
  </si>
  <si>
    <t>1.1</t>
  </si>
  <si>
    <t>Roboty rozbiórkowe</t>
  </si>
  <si>
    <t>1 d.1.1</t>
  </si>
  <si>
    <t>KNR 2-25 0310-02 analogia</t>
  </si>
  <si>
    <t>2 d.1.1</t>
  </si>
  <si>
    <t>KNR 2-25 0308-02</t>
  </si>
  <si>
    <t>3 d.1.1</t>
  </si>
  <si>
    <t>4 d.1.1</t>
  </si>
  <si>
    <t>5 d.1.1</t>
  </si>
  <si>
    <t>KNR 2-23 0402-04 analiza indywidualna</t>
  </si>
  <si>
    <t>KNR 2-23 0402-02 analiza indywidualna</t>
  </si>
  <si>
    <t>KNR 4-04 1101-01
1101-04</t>
  </si>
  <si>
    <t>1.2</t>
  </si>
  <si>
    <t>45112000-5</t>
  </si>
  <si>
    <t>Roboty ziemne - ogrodzenie boczne</t>
  </si>
  <si>
    <t>6 d.1.2</t>
  </si>
  <si>
    <t>KNR 2-01
0312-10</t>
  </si>
  <si>
    <r>
      <t>m</t>
    </r>
    <r>
      <rPr>
        <vertAlign val="superscript"/>
        <sz val="11"/>
        <color theme="1"/>
        <rFont val="Arial Narrow"/>
        <family val="2"/>
        <charset val="238"/>
      </rPr>
      <t xml:space="preserve">2
</t>
    </r>
    <r>
      <rPr>
        <sz val="11"/>
        <color theme="1"/>
        <rFont val="Arial Narrow"/>
        <family val="2"/>
        <charset val="238"/>
      </rPr>
      <t>m</t>
    </r>
    <r>
      <rPr>
        <vertAlign val="superscript"/>
        <sz val="11"/>
        <color theme="1"/>
        <rFont val="Arial Narrow"/>
        <family val="2"/>
        <charset val="238"/>
      </rPr>
      <t>2</t>
    </r>
  </si>
  <si>
    <t>7 d.1.2</t>
  </si>
  <si>
    <t>KNR 2-31
0401-02</t>
  </si>
  <si>
    <t>8 d.1.2</t>
  </si>
  <si>
    <t>kalk. własna</t>
  </si>
  <si>
    <t>9 d.1.2</t>
  </si>
  <si>
    <t>KNR 4-01
0101-09</t>
  </si>
  <si>
    <t>10 d.1.2</t>
  </si>
  <si>
    <t>KNR 2-01
0415-02</t>
  </si>
  <si>
    <t>1.3</t>
  </si>
  <si>
    <t>11 d.1.3</t>
  </si>
  <si>
    <t>KNNR 2
0106-02
z.sz. 5.5</t>
  </si>
  <si>
    <t>12 d.1.3</t>
  </si>
  <si>
    <t>13 d.1.3</t>
  </si>
  <si>
    <t>14 d.1.3</t>
  </si>
  <si>
    <t>1.4</t>
  </si>
  <si>
    <t>16 d.1.4</t>
  </si>
  <si>
    <t>17 d.1.4</t>
  </si>
  <si>
    <t>18 d.1.4</t>
  </si>
  <si>
    <t>19 d.1.4</t>
  </si>
  <si>
    <t>20 d.1.4</t>
  </si>
  <si>
    <t>21 d.1.4</t>
  </si>
  <si>
    <t>22 d.1.4</t>
  </si>
  <si>
    <t>23 d.1.4</t>
  </si>
  <si>
    <t>KNR 2-02
0603-10</t>
  </si>
  <si>
    <t>KNR 2-01
0320-0201</t>
  </si>
  <si>
    <t>KNR-W 2-02 1221-02 analiza indywidualna</t>
  </si>
  <si>
    <t>KNR 2-23
0404-04 analiza indywidualna</t>
  </si>
  <si>
    <t>szt.
szt.</t>
  </si>
  <si>
    <t>m2
m2</t>
  </si>
  <si>
    <t>1.5</t>
  </si>
  <si>
    <t>Roboty ziemne - ogrodzenie frontowe</t>
  </si>
  <si>
    <t>24 d.1.5</t>
  </si>
  <si>
    <t>25 d.1.5</t>
  </si>
  <si>
    <t>26 d.1.5</t>
  </si>
  <si>
    <t>27 d.1.5</t>
  </si>
  <si>
    <t>28 d.1.5</t>
  </si>
  <si>
    <t>1.6</t>
  </si>
  <si>
    <t>Ogrodzenie frontowe</t>
  </si>
  <si>
    <t>KNR 2-01
0317-0201</t>
  </si>
  <si>
    <t>KNR 2-02
0202-01</t>
  </si>
  <si>
    <t>KNR 2-02
0606-09</t>
  </si>
  <si>
    <t>Ogrodzenie panelowe - boczne</t>
  </si>
  <si>
    <t>KNR-W
2-02
1802-04
analiza indywidualna</t>
  </si>
  <si>
    <t>29 d.1.6</t>
  </si>
  <si>
    <t>30 d.1.6</t>
  </si>
  <si>
    <t>31 d.1.6</t>
  </si>
  <si>
    <t>32 d.1.6</t>
  </si>
  <si>
    <t>33 d.1.6</t>
  </si>
  <si>
    <t>34 d.1.6</t>
  </si>
  <si>
    <t>35 d.1.6</t>
  </si>
  <si>
    <t>36 d.1.6</t>
  </si>
  <si>
    <t>37 d.1.6</t>
  </si>
  <si>
    <t>38 d.1.6</t>
  </si>
  <si>
    <t>KNR 2-31
0403-01 analiza indywidualna</t>
  </si>
  <si>
    <t>m2</t>
  </si>
  <si>
    <t xml:space="preserve">m3
</t>
  </si>
  <si>
    <t xml:space="preserve">m
</t>
  </si>
  <si>
    <t xml:space="preserve">m2
</t>
  </si>
  <si>
    <t xml:space="preserve">szt.
</t>
  </si>
  <si>
    <t>KNR 7-12
0210-01</t>
  </si>
  <si>
    <t>Podmurówka prefabrykowana ogrodzenia z elementów betonowanyc wibroprasowanych
podmurówka prefabrykowana 300x60x2000mm
łącznik podmurówki betonwej
poz.7</t>
  </si>
  <si>
    <t>KNR 2-31
0403-01 analiza indywidualn</t>
  </si>
  <si>
    <t>Wykopy liniowe o ścianach pionowych pod fundamenty, rurociągi, kolektory w gruntach suchych kat. III-IV z wydobyciem urobku łopatą lub wyciągiem ręcznym; głębokość do 1,5 m, szerokość 0,8-1,5 m - do rozbiórki cokołu betonowego i wykonania fundamentów pod słup i przeciwwagę bramy
0,60*0,60*1,00*2+1,00+0,40*2,00*1,00*2</t>
  </si>
  <si>
    <t>Ławy fundamentowe prostokątne żelbetowe, szerokości do 0,6 m - ręczne układanie betonu - fundament pod przeciwwagę i słup skrajny
0,40*0,40*1,00+0,50*2,00*1,00</t>
  </si>
  <si>
    <t>Izolacje przeciwwilgociowe powłokowe bitumiczne pionowe - wykonywane na zimno z roztworu asfaltowego - pierwsza warstwa ochronna fundamentów
(0,40+2,00)*1,00*2</t>
  </si>
  <si>
    <t>KNR 2-31
0403-01
analiza indywidualna</t>
  </si>
  <si>
    <t xml:space="preserve">Podmurówka prefabrykowana ogrodzenia z elementów betonowych wibroprasowanych
podmurówka prefabrykowana 
200x60x2000mm
przedmiar = poz.25 </t>
  </si>
  <si>
    <t>KNR 7-12
0101-01</t>
  </si>
  <si>
    <t>KNR 7-12
0201-01</t>
  </si>
  <si>
    <t>m</t>
  </si>
  <si>
    <t xml:space="preserve">m3
</t>
  </si>
  <si>
    <t xml:space="preserve">m
</t>
  </si>
  <si>
    <t xml:space="preserve">m
</t>
  </si>
  <si>
    <t xml:space="preserve">m3
</t>
  </si>
  <si>
    <t xml:space="preserve">szt. 
</t>
  </si>
  <si>
    <t>Brama - rozbiórka do ponownego montażu 
1</t>
  </si>
  <si>
    <r>
      <t>m</t>
    </r>
    <r>
      <rPr>
        <vertAlign val="superscript"/>
        <sz val="11"/>
        <color theme="1"/>
        <rFont val="Arial Narrow"/>
        <family val="2"/>
        <charset val="238"/>
      </rPr>
      <t xml:space="preserve">3 
</t>
    </r>
  </si>
  <si>
    <r>
      <t>m</t>
    </r>
    <r>
      <rPr>
        <vertAlign val="superscript"/>
        <sz val="11"/>
        <color theme="1"/>
        <rFont val="Arial Narrow"/>
        <family val="2"/>
        <charset val="238"/>
      </rPr>
      <t xml:space="preserve">2 
</t>
    </r>
  </si>
  <si>
    <t xml:space="preserve">kpl.
</t>
  </si>
  <si>
    <t xml:space="preserve">m2
</t>
  </si>
  <si>
    <t xml:space="preserve">dół. 
</t>
  </si>
  <si>
    <t xml:space="preserve">m 
</t>
  </si>
  <si>
    <r>
      <t>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 xml:space="preserve">
</t>
    </r>
  </si>
  <si>
    <t xml:space="preserve">m
</t>
  </si>
  <si>
    <t>Rozplantowanie ręczne ziemi wydobytej z wykopów - za 1 m3 ziemi wzdłuż 1m krawędzi wykopu - kat. gruntu III
poz.15</t>
  </si>
  <si>
    <t xml:space="preserve">m3
</t>
  </si>
  <si>
    <t>Jw. - druga warstwa
(0,40+2,00)*1,00*2</t>
  </si>
  <si>
    <t xml:space="preserve">Zasypywanie wykopów liniowych o ścianach pionowych w gruntach kat. III-IV; głębokość do 1,5 m, szerokość 0,8 - 1,5 m
poz.15
</t>
  </si>
  <si>
    <t xml:space="preserve">m2
</t>
  </si>
  <si>
    <t xml:space="preserve">dół
</t>
  </si>
  <si>
    <t xml:space="preserve">Usunięcie przeszkód w postaci krzewów, drzew, karpiny w pasie 1,0 m po obu stronach ogrodzenia
(poz.25+1,20)*2,00
</t>
  </si>
  <si>
    <t xml:space="preserve">Plantowanie (niwelowanie) terenu ze ścięciem wypukłości do 10 cm w gruncie kat. III
poz.26
</t>
  </si>
  <si>
    <t>Podmurówka prefabrykowana ogrodzenia z elementów betonowanyc wibroprasowanych podmurówka prefabrykowana 300x60x2000mm
poz.25</t>
  </si>
  <si>
    <t>Plantowanie (niwelowanie) terenu ze ścięciem wypukłości do 10 cm w gruncie kat. III
poz.8</t>
  </si>
  <si>
    <t>Rozplantowanie ręczne ziemi wydobytej z wykopów - za 1m3 ziemi wzdłuż 1m krawędzi wykopu - kat. gruntu III
poz.11</t>
  </si>
  <si>
    <t xml:space="preserve">Betonowanie betonem C16/20 (B-20) konstrukcji niezbrojonych stóp fundamentowych 
przedmiar = poz.6*0,40*0,40*0,60
</t>
  </si>
  <si>
    <t>Furtka - rozbiórka 
2</t>
  </si>
  <si>
    <t>Transport gruzu z terenu rozbiórki przy ręcznym załadowaniu i wyładowaniu ciągnikiem kołowym z przyczepą na wysypisko.
poz.2*0,06</t>
  </si>
  <si>
    <t>PRZEDMIAR ROBÓT</t>
  </si>
  <si>
    <t>"Modernizacja ogrodzenia - budynku leśniczówka Leśnictwa Oblas".</t>
  </si>
  <si>
    <t>Ogrodzenia na słupkach - rozebranie                         
1,70*(27,6+4,6+10+22+22+59+13+12+21+27,2)</t>
  </si>
  <si>
    <t>Ogrodzenia z prefabrykowanych elementów żelbetowych - rozebranie cokołu
0,50*(27,6+4,6+10+22+22+59+13+12+21+27,2)</t>
  </si>
  <si>
    <t>Wykopanie dołów o powierzchni dna do 0.2 m2 i głębokości do 1.0 m (kat.gr.III)
88</t>
  </si>
  <si>
    <r>
      <t>m</t>
    </r>
    <r>
      <rPr>
        <vertAlign val="superscript"/>
        <sz val="11"/>
        <rFont val="Arial Narrow"/>
        <family val="2"/>
        <charset val="238"/>
      </rPr>
      <t>3</t>
    </r>
    <r>
      <rPr>
        <sz val="11"/>
        <rFont val="Arial Narrow"/>
        <family val="2"/>
        <charset val="238"/>
      </rPr>
      <t xml:space="preserve">
</t>
    </r>
  </si>
  <si>
    <t>Podmurówka prefabrykowana ogrodzenia z elementów betonowanyc wibroprasowanych
podmurówka prefabrykowana 300x60x2000mm
łącznik podmurówki betonwej
(22+22+59)</t>
  </si>
  <si>
    <t xml:space="preserve">Ogrodzenie boczne systemowe, panelowe z prętów ocynkowanych, pionowych i poziomych wysokości 172 cm (panel zagęszczony dodatkowymi prętami do wysokości 40cm). Fundament pod słupki, cokół betonowy systemowy, prefabrykowany. Komplet panelowy zawiera: słupek prefabrykowany, panel ogorodzeniowy oraz komplet osprzętu do montażu (łączniki słupka z panelem na śruby z nakrętkami zrywalnymi. Siatka zgrzewana przegięta 3-krotnie.
- wysokość panelu - 172 cm
- grubość prętów pionowych i poziomych 5mm
- oczko siatki 50x200mm (do wysokości 40cm dogęszczenie 50x50mm)
- słupek ogrodzenia 60x40x2 długości 2,90m.
</t>
  </si>
  <si>
    <t>15 d.1.3</t>
  </si>
  <si>
    <t>Montaż bramy ogrodzeniowej przesuwnej i furtek</t>
  </si>
  <si>
    <t xml:space="preserve">Rowki pod podmurówkę prefabrykowaną ogrodzenia
27,60+4,6+10
</t>
  </si>
  <si>
    <t xml:space="preserve">Wykopanie dołów o powierzchni dna do 0,2 m2 i głębokości do 1,0 m (kat. gr. III)
21
</t>
  </si>
  <si>
    <t>Betonowanie betonem C16/20 (B-20) konstrukcji niezbrojonych stóp fundamentowych 
21*0,40*0,40*1,10</t>
  </si>
  <si>
    <r>
      <t xml:space="preserve">Rozplantowanie ręczne ziemi wydobytej z wykopów - wzdłuż krawędzi wykopu - kat. gruntu III
</t>
    </r>
    <r>
      <rPr>
        <sz val="11"/>
        <color theme="1"/>
        <rFont val="Arial Narrow"/>
        <family val="2"/>
        <charset val="238"/>
      </rPr>
      <t>poz.30</t>
    </r>
  </si>
  <si>
    <t xml:space="preserve">Obsadzenie słupków z rury kwadratowej 80x80x40mm długości 2,60m
21 </t>
  </si>
  <si>
    <t>Czyszczenie przez szczotkowanie ręczne do trzeciego stopnia czystości konstrukcji pełnościennych (stan wyjściowy powierzchni B)
1,50&lt; powierzchnia do malowania w jednym przęśle&gt;*21</t>
  </si>
  <si>
    <t>Malowanie pędzlem farbami do gruntowania miniowymi konstrukcji pełnościennych
poz.35</t>
  </si>
  <si>
    <t xml:space="preserve">Dwukrotne malowanie pędzlem fabami nawierzchniowymi i emaliami ftalowymi konstrukcji pełnościennych 
poz.35 </t>
  </si>
  <si>
    <t>Mocowanie sztachet modrzewiowych z drewna sezonowanego (czterostronnie heblowane) dodatkowo przed obróbką suszoone: wys. do 170cm, odstępy między sztachetami ok. 3cm, gr. sztachety 24mm, szerokość 80mm. Kształt części górnej zaokrąglony. Sztachety przykręcone na wkręty lub śruby zamkowe M8 z nakrętką kołpakową na podkładce dystansowej do rygla z profilu stalowego rura prostokątna 60x40x4mm
1,70*2,10*21</t>
  </si>
  <si>
    <t>Usunięcie przeszkód w postaci krzewów, drzew, karpiny w pasie 1,0 m po obu stronach ogrodzenia
(22+22+59)*2,00</t>
  </si>
  <si>
    <t>Rowki pod podmurówkę prefabrykowaną ogrodzenia z paneli siatkowych
(22+22+59)</t>
  </si>
  <si>
    <t>Prefabrykowane ogrodzenie boczne z elementów betonowanyc wibroprasowanych
Ogrodzenie z płyt betonowych o wysokości nie mniejszej niż 1,75 m, rozstaw słupków co 2,00 m.                                                                                  (13+12+21+27,2)</t>
  </si>
  <si>
    <t>Rygle z profilu stalowego rura prostokątna 60x40x4mm x 2 (góra i dół)
42,2</t>
  </si>
  <si>
    <t>Osadzenie stalowych bram przesuwanych ręcznie o powierzchni do 13 m2 (brama przesuwna samonośna o wymiarach 4000x1890 mm (dla panelu 1720 mm) - ocynkowana, wyposażona w antaby i zamek na wkładkę bębenkową.
(4,00*1,89)*2</t>
  </si>
  <si>
    <t xml:space="preserve">Furtka stalowa wyposażona w zamek na wkładkę bębenkową Furtka systemowa ocynkowana ogniowo, wysokość 170 cm.                                                                                                            Wyposzażenie furtki: domofon                                                                                         - przewodowy lub bezprzewodowy;
- cyfrowo-analogowy;
- zewnętrzny, wodoszczelny;
- warunki pracy w zakresie temperatur:  od -30°C do +50°C.
2
</t>
  </si>
  <si>
    <t>Montaż i dostawa furtki ogrodzeniowej z kształtownika zamkniętego 80/40/30 szer 1,20 i wys 1,8 m (1szt.), wypełnionej sztachetami drewnianymi, zamykanej na zamej z wkładką bębenkową, wyposażonej w bramofon i elektrozaczep - furtka i słupki malowane i zabezpieczone antykorozyjnie.                                                                                                                                 Wyposzażenie furtki: domofon                                                                                         - przewodowy lub bezprzewodowy;
- cyfrowo-analogowy;
- zewnętrzny, wodoszczelny;
- warunki pracy w zakresie temperatur:  od -30°C do +50°C.
1,00</t>
  </si>
  <si>
    <t>MARZEC 2021r.</t>
  </si>
  <si>
    <r>
      <rPr>
        <i/>
        <sz val="11"/>
        <color indexed="8"/>
        <rFont val="Times New Roman"/>
        <family val="1"/>
        <charset val="238"/>
      </rPr>
      <t>Inwestor :</t>
    </r>
    <r>
      <rPr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indexed="8"/>
        <rFont val="Times New Roman"/>
        <family val="1"/>
        <charset val="238"/>
      </rPr>
      <t>Nadleśnictwo Radom; ul. Janiszewska 48; 26-600 Radom</t>
    </r>
  </si>
  <si>
    <r>
      <rPr>
        <i/>
        <sz val="11"/>
        <color indexed="8"/>
        <rFont val="Times New Roman"/>
        <family val="1"/>
        <charset val="238"/>
      </rPr>
      <t>Data opracowania 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theme="1"/>
        <rFont val="Times New Roman"/>
        <family val="1"/>
        <charset val="238"/>
      </rPr>
      <t>23</t>
    </r>
    <r>
      <rPr>
        <b/>
        <i/>
        <sz val="11"/>
        <color indexed="8"/>
        <rFont val="Times New Roman"/>
        <family val="1"/>
        <charset val="238"/>
      </rPr>
      <t>.03.2021r.</t>
    </r>
  </si>
  <si>
    <t>Sporządził :</t>
  </si>
  <si>
    <t>mgr inż. Adam Łakomiec</t>
  </si>
  <si>
    <r>
      <rPr>
        <i/>
        <sz val="14"/>
        <color indexed="8"/>
        <rFont val="Times New Roman"/>
        <family val="1"/>
        <charset val="238"/>
      </rPr>
      <t>Nazwa inwestycji:</t>
    </r>
    <r>
      <rPr>
        <b/>
        <i/>
        <sz val="14"/>
        <color indexed="8"/>
        <rFont val="Times New Roman"/>
        <family val="1"/>
        <charset val="238"/>
      </rPr>
      <t xml:space="preserve"> "Modernizacja ogrodzenia - budynku leśniczówka Leśnictwa Oblas".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</si>
</sst>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8"/>
      <name val="Calibri"/>
      <family val="2"/>
      <scheme val="minor"/>
    </font>
    <font>
      <sz val="1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11"/>
      <color rgb="FF0070C0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i/>
      <sz val="13.5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1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 applyAlignment="1"/>
    <xf numFmtId="0" fontId="5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1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1" fontId="7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vertical="top"/>
    </xf>
    <xf numFmtId="1" fontId="7" fillId="2" borderId="1" xfId="0" quotePrefix="1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0" fillId="0" borderId="0" xfId="0" applyFont="1"/>
    <xf numFmtId="0" fontId="19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20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1"/>
  <sheetViews>
    <sheetView tabSelected="1" view="pageBreakPreview" zoomScale="115" zoomScaleNormal="115" zoomScaleSheetLayoutView="115" workbookViewId="0">
      <selection activeCell="B3" sqref="B3:H3"/>
    </sheetView>
  </sheetViews>
  <sheetFormatPr defaultRowHeight="16.5" x14ac:dyDescent="0.25"/>
  <cols>
    <col min="1" max="1" width="12.7109375" style="7" customWidth="1"/>
    <col min="2" max="2" width="7.85546875" style="2" customWidth="1"/>
    <col min="3" max="3" width="12.7109375" style="1" customWidth="1"/>
    <col min="4" max="4" width="14.7109375" style="1" customWidth="1"/>
    <col min="5" max="5" width="9.140625" style="1"/>
    <col min="6" max="6" width="52.42578125" style="1" customWidth="1"/>
    <col min="7" max="7" width="7.42578125" style="17" customWidth="1"/>
    <col min="8" max="16384" width="9.140625" style="1"/>
  </cols>
  <sheetData>
    <row r="1" spans="2:8" s="7" customFormat="1" x14ac:dyDescent="0.25">
      <c r="B1" s="2"/>
      <c r="G1" s="17"/>
    </row>
    <row r="2" spans="2:8" s="7" customFormat="1" ht="16.5" customHeight="1" x14ac:dyDescent="0.25">
      <c r="B2" s="39" t="s">
        <v>123</v>
      </c>
      <c r="C2" s="40"/>
      <c r="D2" s="40"/>
      <c r="E2" s="40"/>
      <c r="F2" s="40"/>
      <c r="G2" s="40"/>
      <c r="H2" s="41"/>
    </row>
    <row r="3" spans="2:8" s="7" customFormat="1" ht="16.5" customHeight="1" x14ac:dyDescent="0.25">
      <c r="B3" s="39" t="s">
        <v>124</v>
      </c>
      <c r="C3" s="40"/>
      <c r="D3" s="40"/>
      <c r="E3" s="40"/>
      <c r="F3" s="40"/>
      <c r="G3" s="40"/>
      <c r="H3" s="41"/>
    </row>
    <row r="4" spans="2:8" x14ac:dyDescent="0.25">
      <c r="B4" s="8" t="s">
        <v>0</v>
      </c>
      <c r="C4" s="9" t="s">
        <v>1</v>
      </c>
      <c r="D4" s="43" t="s">
        <v>2</v>
      </c>
      <c r="E4" s="43"/>
      <c r="F4" s="43"/>
      <c r="G4" s="10" t="s">
        <v>3</v>
      </c>
      <c r="H4" s="10" t="s">
        <v>4</v>
      </c>
    </row>
    <row r="5" spans="2:8" x14ac:dyDescent="0.25">
      <c r="B5" s="21">
        <v>1</v>
      </c>
      <c r="C5" s="22"/>
      <c r="D5" s="38" t="s">
        <v>6</v>
      </c>
      <c r="E5" s="38"/>
      <c r="F5" s="38"/>
      <c r="G5" s="38"/>
      <c r="H5" s="38"/>
    </row>
    <row r="6" spans="2:8" x14ac:dyDescent="0.25">
      <c r="B6" s="23" t="s">
        <v>7</v>
      </c>
      <c r="C6" s="22" t="s">
        <v>5</v>
      </c>
      <c r="D6" s="38" t="s">
        <v>8</v>
      </c>
      <c r="E6" s="38"/>
      <c r="F6" s="38"/>
      <c r="G6" s="38"/>
      <c r="H6" s="38"/>
    </row>
    <row r="7" spans="2:8" ht="57" customHeight="1" x14ac:dyDescent="0.25">
      <c r="B7" s="11" t="s">
        <v>9</v>
      </c>
      <c r="C7" s="12" t="s">
        <v>10</v>
      </c>
      <c r="D7" s="44" t="s">
        <v>125</v>
      </c>
      <c r="E7" s="45"/>
      <c r="F7" s="45"/>
      <c r="G7" s="18" t="s">
        <v>102</v>
      </c>
      <c r="H7" s="25">
        <f>1.7*(27.6+4.6+10+22+22+59+13+12+21+27.2)</f>
        <v>371.28</v>
      </c>
    </row>
    <row r="8" spans="2:8" ht="34.5" customHeight="1" x14ac:dyDescent="0.25">
      <c r="B8" s="11" t="s">
        <v>11</v>
      </c>
      <c r="C8" s="12" t="s">
        <v>12</v>
      </c>
      <c r="D8" s="36" t="s">
        <v>126</v>
      </c>
      <c r="E8" s="46"/>
      <c r="F8" s="46"/>
      <c r="G8" s="18" t="s">
        <v>24</v>
      </c>
      <c r="H8" s="25">
        <f>0.5*(27.6+4.6+10+22+22+59+13+12+21+27.2)</f>
        <v>109.19999999999999</v>
      </c>
    </row>
    <row r="9" spans="2:8" ht="67.5" customHeight="1" x14ac:dyDescent="0.25">
      <c r="B9" s="11" t="s">
        <v>13</v>
      </c>
      <c r="C9" s="12" t="s">
        <v>16</v>
      </c>
      <c r="D9" s="37" t="s">
        <v>121</v>
      </c>
      <c r="E9" s="42"/>
      <c r="F9" s="42"/>
      <c r="G9" s="26" t="s">
        <v>99</v>
      </c>
      <c r="H9" s="25">
        <f>2</f>
        <v>2</v>
      </c>
    </row>
    <row r="10" spans="2:8" ht="66" customHeight="1" x14ac:dyDescent="0.25">
      <c r="B10" s="11" t="s">
        <v>14</v>
      </c>
      <c r="C10" s="12" t="s">
        <v>17</v>
      </c>
      <c r="D10" s="37" t="s">
        <v>100</v>
      </c>
      <c r="E10" s="42"/>
      <c r="F10" s="42"/>
      <c r="G10" s="26" t="s">
        <v>99</v>
      </c>
      <c r="H10" s="25">
        <f>1</f>
        <v>1</v>
      </c>
    </row>
    <row r="11" spans="2:8" ht="49.5" customHeight="1" x14ac:dyDescent="0.25">
      <c r="B11" s="11" t="s">
        <v>15</v>
      </c>
      <c r="C11" s="12" t="s">
        <v>18</v>
      </c>
      <c r="D11" s="36" t="s">
        <v>122</v>
      </c>
      <c r="E11" s="36"/>
      <c r="F11" s="36"/>
      <c r="G11" s="18" t="s">
        <v>101</v>
      </c>
      <c r="H11" s="25">
        <f>H8*0.06</f>
        <v>6.5519999999999987</v>
      </c>
    </row>
    <row r="12" spans="2:8" x14ac:dyDescent="0.25">
      <c r="B12" s="23" t="s">
        <v>19</v>
      </c>
      <c r="C12" s="22" t="s">
        <v>20</v>
      </c>
      <c r="D12" s="38" t="s">
        <v>21</v>
      </c>
      <c r="E12" s="38"/>
      <c r="F12" s="38"/>
      <c r="G12" s="38"/>
      <c r="H12" s="38"/>
    </row>
    <row r="13" spans="2:8" ht="34.5" customHeight="1" x14ac:dyDescent="0.25">
      <c r="B13" s="11" t="s">
        <v>22</v>
      </c>
      <c r="C13" s="12" t="s">
        <v>23</v>
      </c>
      <c r="D13" s="36" t="s">
        <v>127</v>
      </c>
      <c r="E13" s="36"/>
      <c r="F13" s="36"/>
      <c r="G13" s="15" t="s">
        <v>105</v>
      </c>
      <c r="H13" s="25">
        <v>88</v>
      </c>
    </row>
    <row r="14" spans="2:8" ht="33" customHeight="1" x14ac:dyDescent="0.25">
      <c r="B14" s="11" t="s">
        <v>25</v>
      </c>
      <c r="C14" s="12" t="s">
        <v>26</v>
      </c>
      <c r="D14" s="36" t="s">
        <v>143</v>
      </c>
      <c r="E14" s="36"/>
      <c r="F14" s="36"/>
      <c r="G14" s="15" t="s">
        <v>106</v>
      </c>
      <c r="H14" s="25">
        <f>(22+22+59)</f>
        <v>103</v>
      </c>
    </row>
    <row r="15" spans="2:8" ht="49.5" customHeight="1" x14ac:dyDescent="0.25">
      <c r="B15" s="11" t="s">
        <v>27</v>
      </c>
      <c r="C15" s="12" t="s">
        <v>28</v>
      </c>
      <c r="D15" s="36" t="s">
        <v>142</v>
      </c>
      <c r="E15" s="36"/>
      <c r="F15" s="36"/>
      <c r="G15" s="15" t="s">
        <v>107</v>
      </c>
      <c r="H15" s="25">
        <f>(22+22+59)*2</f>
        <v>206</v>
      </c>
    </row>
    <row r="16" spans="2:8" ht="33" customHeight="1" x14ac:dyDescent="0.25">
      <c r="B16" s="11" t="s">
        <v>29</v>
      </c>
      <c r="C16" s="12" t="s">
        <v>30</v>
      </c>
      <c r="D16" s="36" t="s">
        <v>118</v>
      </c>
      <c r="E16" s="36"/>
      <c r="F16" s="36"/>
      <c r="G16" s="15" t="s">
        <v>107</v>
      </c>
      <c r="H16" s="25">
        <f>H15</f>
        <v>206</v>
      </c>
    </row>
    <row r="17" spans="2:8" ht="50.25" customHeight="1" x14ac:dyDescent="0.25">
      <c r="B17" s="11" t="s">
        <v>31</v>
      </c>
      <c r="C17" s="12" t="s">
        <v>32</v>
      </c>
      <c r="D17" s="37" t="s">
        <v>119</v>
      </c>
      <c r="E17" s="37"/>
      <c r="F17" s="37"/>
      <c r="G17" s="16" t="s">
        <v>128</v>
      </c>
      <c r="H17" s="25">
        <f>H19</f>
        <v>8.4480000000000022</v>
      </c>
    </row>
    <row r="18" spans="2:8" x14ac:dyDescent="0.25">
      <c r="B18" s="23" t="s">
        <v>33</v>
      </c>
      <c r="C18" s="22"/>
      <c r="D18" s="38" t="s">
        <v>66</v>
      </c>
      <c r="E18" s="38"/>
      <c r="F18" s="38"/>
      <c r="G18" s="38"/>
      <c r="H18" s="38"/>
    </row>
    <row r="19" spans="2:8" ht="48.75" customHeight="1" x14ac:dyDescent="0.25">
      <c r="B19" s="11" t="s">
        <v>34</v>
      </c>
      <c r="C19" s="12" t="s">
        <v>35</v>
      </c>
      <c r="D19" s="36" t="s">
        <v>120</v>
      </c>
      <c r="E19" s="36"/>
      <c r="F19" s="36"/>
      <c r="G19" s="15" t="s">
        <v>98</v>
      </c>
      <c r="H19" s="25">
        <f>(0.4*0.4*0.6)*H13</f>
        <v>8.4480000000000022</v>
      </c>
    </row>
    <row r="20" spans="2:8" ht="70.5" customHeight="1" x14ac:dyDescent="0.25">
      <c r="B20" s="11" t="s">
        <v>36</v>
      </c>
      <c r="C20" s="12" t="s">
        <v>78</v>
      </c>
      <c r="D20" s="36" t="s">
        <v>129</v>
      </c>
      <c r="E20" s="36"/>
      <c r="F20" s="36"/>
      <c r="G20" s="15" t="s">
        <v>96</v>
      </c>
      <c r="H20" s="25">
        <f>(22+22+59)</f>
        <v>103</v>
      </c>
    </row>
    <row r="21" spans="2:8" ht="70.5" customHeight="1" x14ac:dyDescent="0.25">
      <c r="B21" s="11" t="s">
        <v>37</v>
      </c>
      <c r="C21" s="12" t="s">
        <v>86</v>
      </c>
      <c r="D21" s="36" t="s">
        <v>85</v>
      </c>
      <c r="E21" s="36"/>
      <c r="F21" s="36"/>
      <c r="G21" s="15" t="s">
        <v>96</v>
      </c>
      <c r="H21" s="25">
        <f>H20</f>
        <v>103</v>
      </c>
    </row>
    <row r="22" spans="2:8" ht="153" customHeight="1" x14ac:dyDescent="0.25">
      <c r="B22" s="11" t="s">
        <v>38</v>
      </c>
      <c r="C22" s="12" t="s">
        <v>67</v>
      </c>
      <c r="D22" s="36" t="s">
        <v>130</v>
      </c>
      <c r="E22" s="36"/>
      <c r="F22" s="36"/>
      <c r="G22" s="15" t="s">
        <v>108</v>
      </c>
      <c r="H22" s="25">
        <f>H21</f>
        <v>103</v>
      </c>
    </row>
    <row r="23" spans="2:8" s="7" customFormat="1" ht="50.25" customHeight="1" x14ac:dyDescent="0.25">
      <c r="B23" s="11" t="s">
        <v>131</v>
      </c>
      <c r="C23" s="24" t="s">
        <v>28</v>
      </c>
      <c r="D23" s="36" t="s">
        <v>144</v>
      </c>
      <c r="E23" s="36"/>
      <c r="F23" s="36"/>
      <c r="G23" s="15" t="s">
        <v>94</v>
      </c>
      <c r="H23" s="25">
        <f>(13+12+21+27.2)</f>
        <v>73.2</v>
      </c>
    </row>
    <row r="24" spans="2:8" x14ac:dyDescent="0.25">
      <c r="B24" s="23" t="s">
        <v>39</v>
      </c>
      <c r="C24" s="22"/>
      <c r="D24" s="38" t="s">
        <v>132</v>
      </c>
      <c r="E24" s="38"/>
      <c r="F24" s="38"/>
      <c r="G24" s="38"/>
      <c r="H24" s="38"/>
    </row>
    <row r="25" spans="2:8" ht="66.75" customHeight="1" x14ac:dyDescent="0.25">
      <c r="B25" s="11" t="s">
        <v>40</v>
      </c>
      <c r="C25" s="12" t="s">
        <v>63</v>
      </c>
      <c r="D25" s="36" t="s">
        <v>87</v>
      </c>
      <c r="E25" s="36"/>
      <c r="F25" s="36"/>
      <c r="G25" s="15" t="s">
        <v>95</v>
      </c>
      <c r="H25" s="25">
        <v>3.32</v>
      </c>
    </row>
    <row r="26" spans="2:8" ht="33" x14ac:dyDescent="0.25">
      <c r="B26" s="11" t="s">
        <v>41</v>
      </c>
      <c r="C26" s="12" t="s">
        <v>32</v>
      </c>
      <c r="D26" s="36" t="s">
        <v>109</v>
      </c>
      <c r="E26" s="36"/>
      <c r="F26" s="36"/>
      <c r="G26" s="15" t="s">
        <v>80</v>
      </c>
      <c r="H26" s="25">
        <v>3.32</v>
      </c>
    </row>
    <row r="27" spans="2:8" ht="49.5" x14ac:dyDescent="0.25">
      <c r="B27" s="11" t="s">
        <v>42</v>
      </c>
      <c r="C27" s="12" t="s">
        <v>64</v>
      </c>
      <c r="D27" s="36" t="s">
        <v>88</v>
      </c>
      <c r="E27" s="36"/>
      <c r="F27" s="36"/>
      <c r="G27" s="15" t="s">
        <v>110</v>
      </c>
      <c r="H27" s="25">
        <v>1.1599999999999999</v>
      </c>
    </row>
    <row r="28" spans="2:8" ht="49.5" customHeight="1" x14ac:dyDescent="0.25">
      <c r="B28" s="11" t="s">
        <v>43</v>
      </c>
      <c r="C28" s="12" t="s">
        <v>65</v>
      </c>
      <c r="D28" s="36" t="s">
        <v>89</v>
      </c>
      <c r="E28" s="36"/>
      <c r="F28" s="36"/>
      <c r="G28" s="15" t="s">
        <v>82</v>
      </c>
      <c r="H28" s="25">
        <f>(0.4+2)*1*2</f>
        <v>4.8</v>
      </c>
    </row>
    <row r="29" spans="2:8" ht="33" x14ac:dyDescent="0.25">
      <c r="B29" s="13" t="s">
        <v>44</v>
      </c>
      <c r="C29" s="14" t="s">
        <v>48</v>
      </c>
      <c r="D29" s="37" t="s">
        <v>111</v>
      </c>
      <c r="E29" s="37"/>
      <c r="F29" s="37"/>
      <c r="G29" s="16" t="s">
        <v>80</v>
      </c>
      <c r="H29" s="25">
        <f>(0.4+2)*1*2</f>
        <v>4.8</v>
      </c>
    </row>
    <row r="30" spans="2:8" ht="33" x14ac:dyDescent="0.25">
      <c r="B30" s="13" t="s">
        <v>45</v>
      </c>
      <c r="C30" s="14" t="s">
        <v>49</v>
      </c>
      <c r="D30" s="37" t="s">
        <v>112</v>
      </c>
      <c r="E30" s="37"/>
      <c r="F30" s="37"/>
      <c r="G30" s="16" t="s">
        <v>80</v>
      </c>
      <c r="H30" s="25">
        <v>3.32</v>
      </c>
    </row>
    <row r="31" spans="2:8" ht="67.5" customHeight="1" x14ac:dyDescent="0.25">
      <c r="B31" s="13" t="s">
        <v>46</v>
      </c>
      <c r="C31" s="14" t="s">
        <v>50</v>
      </c>
      <c r="D31" s="37" t="s">
        <v>146</v>
      </c>
      <c r="E31" s="37"/>
      <c r="F31" s="37"/>
      <c r="G31" s="16" t="s">
        <v>113</v>
      </c>
      <c r="H31" s="25">
        <f>(4*1.89)*2</f>
        <v>15.12</v>
      </c>
    </row>
    <row r="32" spans="2:8" ht="129.75" customHeight="1" x14ac:dyDescent="0.25">
      <c r="B32" s="13" t="s">
        <v>47</v>
      </c>
      <c r="C32" s="14" t="s">
        <v>51</v>
      </c>
      <c r="D32" s="37" t="s">
        <v>147</v>
      </c>
      <c r="E32" s="37"/>
      <c r="F32" s="37"/>
      <c r="G32" s="16" t="s">
        <v>52</v>
      </c>
      <c r="H32" s="25">
        <f>2</f>
        <v>2</v>
      </c>
    </row>
    <row r="33" spans="2:8" x14ac:dyDescent="0.25">
      <c r="B33" s="23" t="s">
        <v>54</v>
      </c>
      <c r="C33" s="22" t="s">
        <v>20</v>
      </c>
      <c r="D33" s="38" t="s">
        <v>55</v>
      </c>
      <c r="E33" s="38"/>
      <c r="F33" s="38"/>
      <c r="G33" s="38"/>
      <c r="H33" s="38"/>
    </row>
    <row r="34" spans="2:8" ht="33" x14ac:dyDescent="0.25">
      <c r="B34" s="13" t="s">
        <v>56</v>
      </c>
      <c r="C34" s="14" t="s">
        <v>23</v>
      </c>
      <c r="D34" s="37" t="s">
        <v>134</v>
      </c>
      <c r="E34" s="37"/>
      <c r="F34" s="37"/>
      <c r="G34" s="16" t="s">
        <v>114</v>
      </c>
      <c r="H34" s="25">
        <v>21</v>
      </c>
    </row>
    <row r="35" spans="2:8" ht="33" x14ac:dyDescent="0.25">
      <c r="B35" s="13" t="s">
        <v>57</v>
      </c>
      <c r="C35" s="14" t="s">
        <v>26</v>
      </c>
      <c r="D35" s="37" t="s">
        <v>133</v>
      </c>
      <c r="E35" s="37"/>
      <c r="F35" s="37"/>
      <c r="G35" s="16" t="s">
        <v>79</v>
      </c>
      <c r="H35" s="25">
        <f>27.6+4.6+10</f>
        <v>42.2</v>
      </c>
    </row>
    <row r="36" spans="2:8" ht="33" x14ac:dyDescent="0.25">
      <c r="B36" s="13" t="s">
        <v>58</v>
      </c>
      <c r="C36" s="14" t="s">
        <v>28</v>
      </c>
      <c r="D36" s="37" t="s">
        <v>115</v>
      </c>
      <c r="E36" s="37"/>
      <c r="F36" s="37"/>
      <c r="G36" s="16" t="s">
        <v>82</v>
      </c>
      <c r="H36" s="25">
        <f>H35*2</f>
        <v>84.4</v>
      </c>
    </row>
    <row r="37" spans="2:8" ht="33" x14ac:dyDescent="0.25">
      <c r="B37" s="13" t="s">
        <v>59</v>
      </c>
      <c r="C37" s="14" t="s">
        <v>30</v>
      </c>
      <c r="D37" s="37" t="s">
        <v>116</v>
      </c>
      <c r="E37" s="37"/>
      <c r="F37" s="37"/>
      <c r="G37" s="16" t="s">
        <v>82</v>
      </c>
      <c r="H37" s="25">
        <f>H36</f>
        <v>84.4</v>
      </c>
    </row>
    <row r="38" spans="2:8" ht="33" x14ac:dyDescent="0.25">
      <c r="B38" s="13" t="s">
        <v>60</v>
      </c>
      <c r="C38" s="14" t="s">
        <v>32</v>
      </c>
      <c r="D38" s="37" t="s">
        <v>136</v>
      </c>
      <c r="E38" s="37"/>
      <c r="F38" s="37"/>
      <c r="G38" s="16" t="s">
        <v>80</v>
      </c>
      <c r="H38" s="25">
        <f>H40</f>
        <v>3.6960000000000006</v>
      </c>
    </row>
    <row r="39" spans="2:8" x14ac:dyDescent="0.25">
      <c r="B39" s="23" t="s">
        <v>61</v>
      </c>
      <c r="C39" s="22"/>
      <c r="D39" s="38" t="s">
        <v>62</v>
      </c>
      <c r="E39" s="38"/>
      <c r="F39" s="38"/>
      <c r="G39" s="38"/>
      <c r="H39" s="38"/>
    </row>
    <row r="40" spans="2:8" ht="49.5" x14ac:dyDescent="0.25">
      <c r="B40" s="13" t="s">
        <v>68</v>
      </c>
      <c r="C40" s="12" t="s">
        <v>35</v>
      </c>
      <c r="D40" s="36" t="s">
        <v>135</v>
      </c>
      <c r="E40" s="36"/>
      <c r="F40" s="36"/>
      <c r="G40" s="15" t="s">
        <v>80</v>
      </c>
      <c r="H40" s="25">
        <f>21*0.4*0.4*1.1</f>
        <v>3.6960000000000006</v>
      </c>
    </row>
    <row r="41" spans="2:8" ht="69" customHeight="1" x14ac:dyDescent="0.25">
      <c r="B41" s="11" t="s">
        <v>69</v>
      </c>
      <c r="C41" s="12" t="s">
        <v>90</v>
      </c>
      <c r="D41" s="36" t="s">
        <v>117</v>
      </c>
      <c r="E41" s="36"/>
      <c r="F41" s="36"/>
      <c r="G41" s="15" t="s">
        <v>97</v>
      </c>
      <c r="H41" s="25">
        <f>H35</f>
        <v>42.2</v>
      </c>
    </row>
    <row r="42" spans="2:8" ht="68.25" customHeight="1" x14ac:dyDescent="0.25">
      <c r="B42" s="11" t="s">
        <v>70</v>
      </c>
      <c r="C42" s="12" t="s">
        <v>78</v>
      </c>
      <c r="D42" s="36" t="s">
        <v>91</v>
      </c>
      <c r="E42" s="36"/>
      <c r="F42" s="36"/>
      <c r="G42" s="15" t="s">
        <v>97</v>
      </c>
      <c r="H42" s="25">
        <f>H41</f>
        <v>42.2</v>
      </c>
    </row>
    <row r="43" spans="2:8" ht="33" x14ac:dyDescent="0.25">
      <c r="B43" s="13" t="s">
        <v>71</v>
      </c>
      <c r="C43" s="12" t="s">
        <v>28</v>
      </c>
      <c r="D43" s="36" t="s">
        <v>137</v>
      </c>
      <c r="E43" s="36"/>
      <c r="F43" s="36"/>
      <c r="G43" s="15" t="s">
        <v>83</v>
      </c>
      <c r="H43" s="25">
        <v>21</v>
      </c>
    </row>
    <row r="44" spans="2:8" ht="33" x14ac:dyDescent="0.25">
      <c r="B44" s="13" t="s">
        <v>72</v>
      </c>
      <c r="C44" s="12" t="s">
        <v>28</v>
      </c>
      <c r="D44" s="36" t="s">
        <v>145</v>
      </c>
      <c r="E44" s="36"/>
      <c r="F44" s="36"/>
      <c r="G44" s="15" t="s">
        <v>81</v>
      </c>
      <c r="H44" s="25">
        <f>H41</f>
        <v>42.2</v>
      </c>
    </row>
    <row r="45" spans="2:8" ht="49.5" customHeight="1" x14ac:dyDescent="0.25">
      <c r="B45" s="13" t="s">
        <v>73</v>
      </c>
      <c r="C45" s="12" t="s">
        <v>92</v>
      </c>
      <c r="D45" s="36" t="s">
        <v>138</v>
      </c>
      <c r="E45" s="36"/>
      <c r="F45" s="36"/>
      <c r="G45" s="15" t="s">
        <v>53</v>
      </c>
      <c r="H45" s="25">
        <f>1.5*21</f>
        <v>31.5</v>
      </c>
    </row>
    <row r="46" spans="2:8" ht="33" x14ac:dyDescent="0.25">
      <c r="B46" s="13" t="s">
        <v>74</v>
      </c>
      <c r="C46" s="12" t="s">
        <v>93</v>
      </c>
      <c r="D46" s="36" t="s">
        <v>139</v>
      </c>
      <c r="E46" s="36"/>
      <c r="F46" s="36"/>
      <c r="G46" s="15" t="s">
        <v>82</v>
      </c>
      <c r="H46" s="25">
        <f>H45</f>
        <v>31.5</v>
      </c>
    </row>
    <row r="47" spans="2:8" ht="48" customHeight="1" x14ac:dyDescent="0.25">
      <c r="B47" s="11" t="s">
        <v>75</v>
      </c>
      <c r="C47" s="12" t="s">
        <v>84</v>
      </c>
      <c r="D47" s="36" t="s">
        <v>140</v>
      </c>
      <c r="E47" s="36"/>
      <c r="F47" s="36"/>
      <c r="G47" s="15" t="s">
        <v>104</v>
      </c>
      <c r="H47" s="25">
        <f>H46</f>
        <v>31.5</v>
      </c>
    </row>
    <row r="48" spans="2:8" ht="101.25" customHeight="1" x14ac:dyDescent="0.25">
      <c r="B48" s="11" t="s">
        <v>76</v>
      </c>
      <c r="C48" s="12" t="s">
        <v>28</v>
      </c>
      <c r="D48" s="36" t="s">
        <v>141</v>
      </c>
      <c r="E48" s="36"/>
      <c r="F48" s="36"/>
      <c r="G48" s="15" t="s">
        <v>104</v>
      </c>
      <c r="H48" s="25">
        <f>1.7*2.1*21</f>
        <v>74.97</v>
      </c>
    </row>
    <row r="49" spans="2:8" ht="164.25" customHeight="1" x14ac:dyDescent="0.25">
      <c r="B49" s="11" t="s">
        <v>77</v>
      </c>
      <c r="C49" s="12" t="s">
        <v>28</v>
      </c>
      <c r="D49" s="36" t="s">
        <v>148</v>
      </c>
      <c r="E49" s="36"/>
      <c r="F49" s="36"/>
      <c r="G49" s="15" t="s">
        <v>103</v>
      </c>
      <c r="H49" s="25">
        <v>1</v>
      </c>
    </row>
    <row r="50" spans="2:8" x14ac:dyDescent="0.3">
      <c r="B50" s="3"/>
      <c r="C50" s="4"/>
      <c r="D50" s="35"/>
      <c r="E50" s="35"/>
      <c r="F50" s="35"/>
      <c r="G50" s="19"/>
      <c r="H50" s="5"/>
    </row>
    <row r="51" spans="2:8" x14ac:dyDescent="0.25">
      <c r="B51" s="3"/>
      <c r="C51" s="6"/>
      <c r="D51" s="6"/>
      <c r="E51" s="6"/>
      <c r="F51" s="6"/>
      <c r="G51" s="20"/>
      <c r="H51" s="6"/>
    </row>
  </sheetData>
  <mergeCells count="49">
    <mergeCell ref="B2:H2"/>
    <mergeCell ref="B3:H3"/>
    <mergeCell ref="D9:F9"/>
    <mergeCell ref="D18:H18"/>
    <mergeCell ref="D19:F19"/>
    <mergeCell ref="D4:F4"/>
    <mergeCell ref="D5:H5"/>
    <mergeCell ref="D6:H6"/>
    <mergeCell ref="D7:F7"/>
    <mergeCell ref="D8:F8"/>
    <mergeCell ref="D15:F15"/>
    <mergeCell ref="D16:F16"/>
    <mergeCell ref="D17:F17"/>
    <mergeCell ref="D10:F10"/>
    <mergeCell ref="D11:F11"/>
    <mergeCell ref="D12:H12"/>
    <mergeCell ref="D13:F13"/>
    <mergeCell ref="D20:F20"/>
    <mergeCell ref="D21:F21"/>
    <mergeCell ref="D22:F22"/>
    <mergeCell ref="D24:H24"/>
    <mergeCell ref="D14:F14"/>
    <mergeCell ref="D23:F23"/>
    <mergeCell ref="D25:F25"/>
    <mergeCell ref="D26:F26"/>
    <mergeCell ref="D27:F27"/>
    <mergeCell ref="D28:F28"/>
    <mergeCell ref="D29:F29"/>
    <mergeCell ref="D30:F30"/>
    <mergeCell ref="D31:F31"/>
    <mergeCell ref="D32:F32"/>
    <mergeCell ref="D33:H33"/>
    <mergeCell ref="D34:F34"/>
    <mergeCell ref="D35:F35"/>
    <mergeCell ref="D36:F36"/>
    <mergeCell ref="D37:F37"/>
    <mergeCell ref="D38:F38"/>
    <mergeCell ref="D39:H39"/>
    <mergeCell ref="D40:F40"/>
    <mergeCell ref="D41:F41"/>
    <mergeCell ref="D42:F42"/>
    <mergeCell ref="D43:F43"/>
    <mergeCell ref="D44:F44"/>
    <mergeCell ref="D50:F50"/>
    <mergeCell ref="D45:F45"/>
    <mergeCell ref="D46:F46"/>
    <mergeCell ref="D47:F47"/>
    <mergeCell ref="D48:F48"/>
    <mergeCell ref="D49:F49"/>
  </mergeCells>
  <phoneticPr fontId="4" type="noConversion"/>
  <pageMargins left="0.25" right="0.25" top="0.75" bottom="0.75" header="0.3" footer="0.3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04ADC-AD64-4235-A5A8-A4D754119F90}">
  <dimension ref="B2:E16"/>
  <sheetViews>
    <sheetView view="pageBreakPreview" zoomScale="115" zoomScaleNormal="100" zoomScaleSheetLayoutView="115" workbookViewId="0">
      <selection activeCell="C8" sqref="C8"/>
    </sheetView>
  </sheetViews>
  <sheetFormatPr defaultRowHeight="15" x14ac:dyDescent="0.25"/>
  <cols>
    <col min="2" max="2" width="24.5703125" customWidth="1"/>
    <col min="3" max="3" width="17.140625" customWidth="1"/>
    <col min="4" max="4" width="19.7109375" customWidth="1"/>
    <col min="5" max="5" width="24" customWidth="1"/>
  </cols>
  <sheetData>
    <row r="2" spans="2:5" x14ac:dyDescent="0.25">
      <c r="B2" s="27"/>
      <c r="C2" s="27"/>
      <c r="D2" s="27"/>
      <c r="E2" s="27"/>
    </row>
    <row r="3" spans="2:5" x14ac:dyDescent="0.25">
      <c r="B3" s="27"/>
      <c r="C3" s="27"/>
      <c r="D3" s="27"/>
      <c r="E3" s="27"/>
    </row>
    <row r="4" spans="2:5" x14ac:dyDescent="0.25">
      <c r="B4" s="27"/>
      <c r="C4" s="27"/>
      <c r="D4" s="27"/>
      <c r="E4" s="28" t="s">
        <v>149</v>
      </c>
    </row>
    <row r="5" spans="2:5" ht="20.25" x14ac:dyDescent="0.3">
      <c r="B5" s="47" t="s">
        <v>123</v>
      </c>
      <c r="C5" s="47"/>
      <c r="D5" s="47"/>
      <c r="E5" s="47"/>
    </row>
    <row r="6" spans="2:5" ht="42.75" customHeight="1" x14ac:dyDescent="0.25">
      <c r="B6" s="48" t="s">
        <v>154</v>
      </c>
      <c r="C6" s="49"/>
      <c r="D6" s="49"/>
      <c r="E6" s="49"/>
    </row>
    <row r="7" spans="2:5" ht="19.5" x14ac:dyDescent="0.25">
      <c r="B7" s="29"/>
      <c r="C7" s="30"/>
      <c r="D7" s="30"/>
      <c r="E7" s="30"/>
    </row>
    <row r="8" spans="2:5" ht="19.5" x14ac:dyDescent="0.25">
      <c r="B8" s="29"/>
      <c r="C8" s="30"/>
      <c r="D8" s="30"/>
      <c r="E8" s="30"/>
    </row>
    <row r="9" spans="2:5" ht="19.5" x14ac:dyDescent="0.25">
      <c r="B9" s="29"/>
      <c r="C9" s="30"/>
      <c r="D9" s="30"/>
      <c r="E9" s="30"/>
    </row>
    <row r="10" spans="2:5" ht="19.5" x14ac:dyDescent="0.25">
      <c r="B10" s="29"/>
      <c r="C10" s="30"/>
      <c r="D10" s="30"/>
      <c r="E10" s="30"/>
    </row>
    <row r="11" spans="2:5" ht="19.5" x14ac:dyDescent="0.25">
      <c r="B11" s="29"/>
      <c r="C11" s="30"/>
      <c r="D11" s="30"/>
      <c r="E11" s="30"/>
    </row>
    <row r="12" spans="2:5" x14ac:dyDescent="0.25">
      <c r="B12" s="27" t="s">
        <v>150</v>
      </c>
      <c r="C12" s="27"/>
      <c r="D12" s="27"/>
      <c r="E12" s="27"/>
    </row>
    <row r="13" spans="2:5" x14ac:dyDescent="0.25">
      <c r="B13" s="31" t="s">
        <v>151</v>
      </c>
      <c r="C13" s="27"/>
      <c r="D13" s="27"/>
      <c r="E13" s="27"/>
    </row>
    <row r="14" spans="2:5" x14ac:dyDescent="0.25">
      <c r="B14" s="27"/>
      <c r="C14" s="27"/>
      <c r="D14" s="27"/>
      <c r="E14" s="27"/>
    </row>
    <row r="15" spans="2:5" x14ac:dyDescent="0.25">
      <c r="B15" s="32" t="s">
        <v>152</v>
      </c>
      <c r="C15" s="33"/>
      <c r="D15" s="27"/>
      <c r="E15" s="27"/>
    </row>
    <row r="16" spans="2:5" ht="31.5" x14ac:dyDescent="0.25">
      <c r="B16" s="34" t="s">
        <v>153</v>
      </c>
      <c r="C16" s="27"/>
      <c r="D16" s="27"/>
      <c r="E16" s="27"/>
    </row>
  </sheetData>
  <mergeCells count="2">
    <mergeCell ref="B5:E5"/>
    <mergeCell ref="B6:E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PRZEDMIAR</vt:lpstr>
      <vt:lpstr>Strona tyt. przedmiar </vt:lpstr>
      <vt:lpstr>PRZEDMIAR!Obszar_wydruku</vt:lpstr>
      <vt:lpstr>'Strona tyt. przedmiar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SYLWEK LIWOCHA</dc:creator>
  <cp:lastModifiedBy>Sylwia Figarska Nadleśnictwo Radom</cp:lastModifiedBy>
  <cp:lastPrinted>2020-11-23T16:59:07Z</cp:lastPrinted>
  <dcterms:created xsi:type="dcterms:W3CDTF">2015-06-05T18:19:34Z</dcterms:created>
  <dcterms:modified xsi:type="dcterms:W3CDTF">2021-06-15T10:00:18Z</dcterms:modified>
</cp:coreProperties>
</file>