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FERAT INWESTYCJI\.ALEKSANDRA SZUL-MŁOCZYŃSKA\ZAMÓWIENIA PUBLICZNE\PRZETARGI 2023\Kredyt\"/>
    </mc:Choice>
  </mc:AlternateContent>
  <workbookProtection lockStructure="1"/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E66" i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A77" i="1"/>
  <c r="A67" i="1"/>
  <c r="A68" i="1" s="1"/>
  <c r="A70" i="1"/>
  <c r="A71" i="1" s="1"/>
  <c r="A73" i="1"/>
  <c r="A74" i="1"/>
  <c r="A76" i="1"/>
  <c r="A9" i="1"/>
  <c r="A10" i="1" s="1"/>
  <c r="E9" i="1"/>
  <c r="F10" i="1" l="1"/>
  <c r="G10" i="1" s="1"/>
  <c r="E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G7" i="1"/>
  <c r="F11" i="1" l="1"/>
  <c r="E11" i="1"/>
  <c r="F12" i="1" l="1"/>
  <c r="F14" i="1" s="1"/>
  <c r="F15" i="1" s="1"/>
  <c r="F16" i="1" s="1"/>
  <c r="F17" i="1" s="1"/>
  <c r="G11" i="1"/>
  <c r="E12" i="1"/>
  <c r="E13" i="1" s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13" i="1"/>
  <c r="G13" i="1" s="1"/>
  <c r="G12" i="1"/>
  <c r="G14" i="1"/>
  <c r="E14" i="1"/>
  <c r="G15" i="1" s="1"/>
  <c r="F77" i="1" l="1"/>
  <c r="G77" i="1" s="1"/>
  <c r="F66" i="1"/>
  <c r="E15" i="1"/>
  <c r="G16" i="1" s="1"/>
  <c r="F67" i="1" l="1"/>
  <c r="G66" i="1"/>
  <c r="E16" i="1"/>
  <c r="G17" i="1" s="1"/>
  <c r="F68" i="1" l="1"/>
  <c r="G67" i="1"/>
  <c r="E17" i="1"/>
  <c r="G18" i="1" s="1"/>
  <c r="F69" i="1" l="1"/>
  <c r="G68" i="1"/>
  <c r="E18" i="1"/>
  <c r="G19" i="1" s="1"/>
  <c r="F70" i="1" l="1"/>
  <c r="G69" i="1"/>
  <c r="E19" i="1"/>
  <c r="G20" i="1" s="1"/>
  <c r="F71" i="1" l="1"/>
  <c r="G70" i="1"/>
  <c r="E20" i="1"/>
  <c r="F72" i="1" l="1"/>
  <c r="G71" i="1"/>
  <c r="G21" i="1"/>
  <c r="E21" i="1"/>
  <c r="G22" i="1" s="1"/>
  <c r="F73" i="1" l="1"/>
  <c r="G72" i="1"/>
  <c r="E22" i="1"/>
  <c r="G23" i="1" s="1"/>
  <c r="F74" i="1" l="1"/>
  <c r="G73" i="1"/>
  <c r="E23" i="1"/>
  <c r="G24" i="1" s="1"/>
  <c r="F75" i="1" l="1"/>
  <c r="G74" i="1"/>
  <c r="E24" i="1"/>
  <c r="F76" i="1" l="1"/>
  <c r="G76" i="1" s="1"/>
  <c r="G75" i="1"/>
  <c r="E25" i="1"/>
  <c r="G26" i="1" s="1"/>
  <c r="G25" i="1"/>
  <c r="E26" i="1" l="1"/>
  <c r="G27" i="1" s="1"/>
  <c r="E27" i="1" l="1"/>
  <c r="G28" i="1" s="1"/>
  <c r="E28" i="1" l="1"/>
  <c r="G29" i="1" s="1"/>
  <c r="E29" i="1" l="1"/>
  <c r="G30" i="1" s="1"/>
  <c r="E30" i="1" l="1"/>
  <c r="G31" i="1" s="1"/>
  <c r="E31" i="1" l="1"/>
  <c r="G32" i="1" s="1"/>
  <c r="E32" i="1" l="1"/>
  <c r="G33" i="1" l="1"/>
  <c r="E33" i="1"/>
  <c r="G34" i="1" s="1"/>
  <c r="E34" i="1" l="1"/>
  <c r="G35" i="1" s="1"/>
  <c r="E35" i="1" l="1"/>
  <c r="G36" i="1" s="1"/>
  <c r="E36" i="1" l="1"/>
  <c r="E37" i="1" l="1"/>
  <c r="G38" i="1" s="1"/>
  <c r="G37" i="1"/>
  <c r="E38" i="1" l="1"/>
  <c r="G39" i="1" s="1"/>
  <c r="E39" i="1" l="1"/>
  <c r="G40" i="1" s="1"/>
  <c r="E40" i="1" l="1"/>
  <c r="E41" i="1" l="1"/>
  <c r="G42" i="1" s="1"/>
  <c r="G41" i="1"/>
  <c r="E42" i="1" l="1"/>
  <c r="G43" i="1" s="1"/>
  <c r="E43" i="1" l="1"/>
  <c r="G44" i="1" s="1"/>
  <c r="E44" i="1" l="1"/>
  <c r="G45" i="1" s="1"/>
  <c r="E45" i="1" l="1"/>
  <c r="G46" i="1" s="1"/>
  <c r="E46" i="1" l="1"/>
  <c r="G47" i="1" s="1"/>
  <c r="E47" i="1" l="1"/>
  <c r="G48" i="1" s="1"/>
  <c r="E48" i="1" l="1"/>
  <c r="G49" i="1" l="1"/>
  <c r="E49" i="1"/>
  <c r="G50" i="1" s="1"/>
  <c r="E50" i="1" l="1"/>
  <c r="G51" i="1" s="1"/>
  <c r="E51" i="1" l="1"/>
  <c r="G52" i="1" s="1"/>
  <c r="E52" i="1" l="1"/>
  <c r="E53" i="1" l="1"/>
  <c r="G53" i="1"/>
  <c r="G54" i="1" l="1"/>
  <c r="E54" i="1"/>
  <c r="G55" i="1" s="1"/>
  <c r="E55" i="1" l="1"/>
  <c r="G56" i="1" s="1"/>
  <c r="E56" i="1" l="1"/>
  <c r="G57" i="1" l="1"/>
  <c r="E57" i="1"/>
  <c r="G58" i="1" l="1"/>
  <c r="E58" i="1"/>
  <c r="G59" i="1" s="1"/>
  <c r="E59" i="1" l="1"/>
  <c r="G60" i="1" s="1"/>
  <c r="E60" i="1" l="1"/>
  <c r="G61" i="1" s="1"/>
  <c r="E61" i="1" l="1"/>
  <c r="G62" i="1" s="1"/>
  <c r="E62" i="1" l="1"/>
  <c r="G63" i="1" s="1"/>
  <c r="E63" i="1" l="1"/>
  <c r="G64" i="1" s="1"/>
  <c r="E64" i="1" l="1"/>
  <c r="E65" i="1" l="1"/>
  <c r="G65" i="1"/>
  <c r="G78" i="1" s="1"/>
  <c r="G80" i="1" l="1"/>
</calcChain>
</file>

<file path=xl/sharedStrings.xml><?xml version="1.0" encoding="utf-8"?>
<sst xmlns="http://schemas.openxmlformats.org/spreadsheetml/2006/main" count="86" uniqueCount="86">
  <si>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</si>
  <si>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</si>
  <si>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</si>
  <si>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</si>
  <si>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</si>
  <si>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</si>
  <si>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</si>
  <si>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</si>
  <si>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Oprocentowanie do wyliczenia ceny kredytu (wibor 3M+Marża Oferenta)</t>
  </si>
  <si>
    <t>09.2023</t>
  </si>
  <si>
    <t>12.2023</t>
  </si>
  <si>
    <t>03.2024</t>
  </si>
  <si>
    <t>06.2024</t>
  </si>
  <si>
    <t>09.2024</t>
  </si>
  <si>
    <t>12.2024</t>
  </si>
  <si>
    <t>03.2025</t>
  </si>
  <si>
    <t>06.2025</t>
  </si>
  <si>
    <t>09.2025</t>
  </si>
  <si>
    <t>12.2025</t>
  </si>
  <si>
    <t>03.2026</t>
  </si>
  <si>
    <t>06.2026</t>
  </si>
  <si>
    <t>09.2026</t>
  </si>
  <si>
    <t>12.2026</t>
  </si>
  <si>
    <t>03.2027</t>
  </si>
  <si>
    <t>06.2027</t>
  </si>
  <si>
    <t>09.2027</t>
  </si>
  <si>
    <t>12.2027</t>
  </si>
  <si>
    <t>03.2028</t>
  </si>
  <si>
    <t>06.2028</t>
  </si>
  <si>
    <t>09.2028</t>
  </si>
  <si>
    <t>12.2028</t>
  </si>
  <si>
    <t>03.2029</t>
  </si>
  <si>
    <t>06.2029</t>
  </si>
  <si>
    <t>09.2029</t>
  </si>
  <si>
    <t>12.2029</t>
  </si>
  <si>
    <t>03.2030</t>
  </si>
  <si>
    <t>06.2030</t>
  </si>
  <si>
    <t>09.2030</t>
  </si>
  <si>
    <t>12.2030</t>
  </si>
  <si>
    <t>03.2031</t>
  </si>
  <si>
    <t>06.2031</t>
  </si>
  <si>
    <t>09.2031</t>
  </si>
  <si>
    <t>12.2031</t>
  </si>
  <si>
    <t>03.2032</t>
  </si>
  <si>
    <t>06.2032</t>
  </si>
  <si>
    <t>09.2032</t>
  </si>
  <si>
    <t>12.2032</t>
  </si>
  <si>
    <t>03.2033</t>
  </si>
  <si>
    <t>06.2033</t>
  </si>
  <si>
    <t>09.2033</t>
  </si>
  <si>
    <t>12.2033</t>
  </si>
  <si>
    <t>03.2034</t>
  </si>
  <si>
    <t>06.2034</t>
  </si>
  <si>
    <t>09.2034</t>
  </si>
  <si>
    <t>12.2034</t>
  </si>
  <si>
    <t>03.2035</t>
  </si>
  <si>
    <t>06.2035</t>
  </si>
  <si>
    <t>09.2035</t>
  </si>
  <si>
    <t>12.2035</t>
  </si>
  <si>
    <t>Suma rat odsetkowych w całym okresie wyliczona na podstawie oprocentowania (wibor 3M + marża Oferenta)-K</t>
  </si>
  <si>
    <t>Prowizja - do uzupełnienia przez Oferenta-P</t>
  </si>
  <si>
    <t xml:space="preserve">Cena kredytu - do przeniesienia do oferty i porównania ofert-C </t>
  </si>
  <si>
    <t>….....................</t>
  </si>
  <si>
    <t>podpis elektroniczny</t>
  </si>
  <si>
    <t>03.2036</t>
  </si>
  <si>
    <t>06.2036</t>
  </si>
  <si>
    <t>09.2036</t>
  </si>
  <si>
    <t>12.2036</t>
  </si>
  <si>
    <t>03.2037</t>
  </si>
  <si>
    <t>06.2037</t>
  </si>
  <si>
    <t>09.2037</t>
  </si>
  <si>
    <t>12.2037</t>
  </si>
  <si>
    <t>03.2038</t>
  </si>
  <si>
    <t>06.2038</t>
  </si>
  <si>
    <t>09.2038</t>
  </si>
  <si>
    <t>12.2038</t>
  </si>
  <si>
    <t>03.2039</t>
  </si>
  <si>
    <t>06.2039</t>
  </si>
  <si>
    <t>09.2039</t>
  </si>
  <si>
    <t>12.2039</t>
  </si>
  <si>
    <t>03.2040</t>
  </si>
  <si>
    <t>06.2040</t>
  </si>
  <si>
    <t>09.2040</t>
  </si>
  <si>
    <t>Wibor z dnia 21.07.2023 - dla porównania ofert</t>
  </si>
  <si>
    <t>Harmonogram spłaty</t>
  </si>
  <si>
    <t xml:space="preserve">Załącznik nr 7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</si>
</sst>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1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14" fontId="1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L5" sqref="L5"/>
    </sheetView>
  </sheetViews>
  <sheetFormatPr defaultColWidth="9.140625" defaultRowHeight="15" x14ac:dyDescent="0.25"/>
  <cols>
    <col min="1" max="1" width="8.140625" style="1" customWidth="1"/>
    <col min="2" max="2" width="11.140625" style="1" customWidth="1"/>
    <col min="3" max="3" width="10.140625" style="1" customWidth="1"/>
    <col min="4" max="4" width="14.7109375" style="1" customWidth="1"/>
    <col min="5" max="5" width="13.85546875" style="1" customWidth="1"/>
    <col min="6" max="6" width="12" style="1" customWidth="1"/>
    <col min="7" max="7" width="24.140625" style="1" customWidth="1"/>
    <col min="8" max="16384" width="9.140625" style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5"/>
      <c r="E2" s="4"/>
      <c r="F2" s="4"/>
      <c r="G2" s="5" t="s">
        <v>85</v>
      </c>
    </row>
    <row r="3" spans="1:7" ht="15.75" thickBot="1" x14ac:dyDescent="0.3">
      <c r="A3" s="21" t="s">
        <v>84</v>
      </c>
      <c r="B3" s="22"/>
      <c r="C3" s="22"/>
      <c r="D3" s="22"/>
      <c r="E3" s="22"/>
      <c r="F3" s="22"/>
      <c r="G3" s="22"/>
    </row>
    <row r="4" spans="1:7" ht="42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26.25" customHeight="1" x14ac:dyDescent="0.25">
      <c r="A5" s="23" t="s">
        <v>7</v>
      </c>
      <c r="B5" s="24"/>
      <c r="C5" s="24"/>
      <c r="D5" s="24"/>
      <c r="E5" s="24"/>
      <c r="F5" s="25"/>
      <c r="G5" s="2">
        <v>0</v>
      </c>
    </row>
    <row r="6" spans="1:7" x14ac:dyDescent="0.25">
      <c r="A6" s="26" t="s">
        <v>83</v>
      </c>
      <c r="B6" s="27"/>
      <c r="C6" s="27"/>
      <c r="D6" s="27"/>
      <c r="E6" s="27"/>
      <c r="F6" s="28"/>
      <c r="G6" s="8">
        <v>6.8875000000000006E-2</v>
      </c>
    </row>
    <row r="7" spans="1:7" x14ac:dyDescent="0.25">
      <c r="A7" s="26" t="s">
        <v>8</v>
      </c>
      <c r="B7" s="29"/>
      <c r="C7" s="29"/>
      <c r="D7" s="29"/>
      <c r="E7" s="29"/>
      <c r="F7" s="30"/>
      <c r="G7" s="8">
        <f>G5+G6</f>
        <v>6.8875000000000006E-2</v>
      </c>
    </row>
    <row r="8" spans="1:7" x14ac:dyDescent="0.25">
      <c r="A8" s="9"/>
      <c r="B8" s="10">
        <v>45199</v>
      </c>
      <c r="C8" s="10"/>
      <c r="D8" s="11"/>
      <c r="E8" s="12">
        <v>6000000</v>
      </c>
      <c r="F8" s="13"/>
      <c r="G8" s="12"/>
    </row>
    <row r="9" spans="1:7" x14ac:dyDescent="0.25">
      <c r="A9" s="9">
        <f t="shared" ref="A9:A71" si="0">A8+1</f>
        <v>1</v>
      </c>
      <c r="B9" s="10"/>
      <c r="C9" s="14" t="s">
        <v>9</v>
      </c>
      <c r="D9" s="12"/>
      <c r="E9" s="12">
        <f>E8-D9</f>
        <v>6000000</v>
      </c>
      <c r="F9" s="13">
        <f>G7</f>
        <v>6.8875000000000006E-2</v>
      </c>
      <c r="G9" s="15">
        <f>E8*F9*30/365</f>
        <v>33965.753424657538</v>
      </c>
    </row>
    <row r="10" spans="1:7" x14ac:dyDescent="0.25">
      <c r="A10" s="9">
        <f>A9+1</f>
        <v>2</v>
      </c>
      <c r="B10" s="10"/>
      <c r="C10" s="14" t="s">
        <v>10</v>
      </c>
      <c r="D10" s="12"/>
      <c r="E10" s="12">
        <f>E9-D10</f>
        <v>6000000</v>
      </c>
      <c r="F10" s="13">
        <f>F9</f>
        <v>6.8875000000000006E-2</v>
      </c>
      <c r="G10" s="15">
        <f>E9*F10*92/365</f>
        <v>104161.64383561646</v>
      </c>
    </row>
    <row r="11" spans="1:7" x14ac:dyDescent="0.25">
      <c r="A11" s="9">
        <f>A10+1</f>
        <v>3</v>
      </c>
      <c r="B11" s="10"/>
      <c r="C11" s="14" t="s">
        <v>11</v>
      </c>
      <c r="D11" s="12"/>
      <c r="E11" s="12">
        <f>E10-D11</f>
        <v>6000000</v>
      </c>
      <c r="F11" s="13">
        <f>F10</f>
        <v>6.8875000000000006E-2</v>
      </c>
      <c r="G11" s="15">
        <f>E10*F11*91/366</f>
        <v>102747.95081967216</v>
      </c>
    </row>
    <row r="12" spans="1:7" x14ac:dyDescent="0.25">
      <c r="A12" s="9">
        <f t="shared" si="0"/>
        <v>4</v>
      </c>
      <c r="B12" s="10"/>
      <c r="C12" s="14" t="s">
        <v>12</v>
      </c>
      <c r="D12" s="12"/>
      <c r="E12" s="12">
        <f t="shared" ref="E12:E49" si="1">E11-D12</f>
        <v>6000000</v>
      </c>
      <c r="F12" s="13">
        <f t="shared" ref="F12:F49" si="2">F11</f>
        <v>6.8875000000000006E-2</v>
      </c>
      <c r="G12" s="15">
        <f>E11*F12*91/366</f>
        <v>102747.95081967216</v>
      </c>
    </row>
    <row r="13" spans="1:7" x14ac:dyDescent="0.25">
      <c r="A13" s="9">
        <f t="shared" si="0"/>
        <v>5</v>
      </c>
      <c r="B13" s="10"/>
      <c r="C13" s="14" t="s">
        <v>13</v>
      </c>
      <c r="D13" s="12"/>
      <c r="E13" s="12">
        <f t="shared" si="1"/>
        <v>6000000</v>
      </c>
      <c r="F13" s="13">
        <f t="shared" si="2"/>
        <v>6.8875000000000006E-2</v>
      </c>
      <c r="G13" s="15">
        <f>E12*F13*92/366</f>
        <v>103877.04918032789</v>
      </c>
    </row>
    <row r="14" spans="1:7" x14ac:dyDescent="0.25">
      <c r="A14" s="9">
        <f t="shared" si="0"/>
        <v>6</v>
      </c>
      <c r="B14" s="10"/>
      <c r="C14" s="14" t="s">
        <v>14</v>
      </c>
      <c r="D14" s="12"/>
      <c r="E14" s="12">
        <f>E12-D14</f>
        <v>6000000</v>
      </c>
      <c r="F14" s="13">
        <f>F12</f>
        <v>6.8875000000000006E-2</v>
      </c>
      <c r="G14" s="15">
        <f>E12*F14*92/366</f>
        <v>103877.04918032789</v>
      </c>
    </row>
    <row r="15" spans="1:7" x14ac:dyDescent="0.25">
      <c r="A15" s="9">
        <f t="shared" si="0"/>
        <v>7</v>
      </c>
      <c r="B15" s="10"/>
      <c r="C15" s="14" t="s">
        <v>15</v>
      </c>
      <c r="D15" s="12"/>
      <c r="E15" s="12">
        <f t="shared" si="1"/>
        <v>6000000</v>
      </c>
      <c r="F15" s="13">
        <f t="shared" si="2"/>
        <v>6.8875000000000006E-2</v>
      </c>
      <c r="G15" s="15">
        <f>E14*F15*90/365</f>
        <v>101897.26027397263</v>
      </c>
    </row>
    <row r="16" spans="1:7" x14ac:dyDescent="0.25">
      <c r="A16" s="9">
        <f t="shared" si="0"/>
        <v>8</v>
      </c>
      <c r="B16" s="10"/>
      <c r="C16" s="14" t="s">
        <v>16</v>
      </c>
      <c r="D16" s="12"/>
      <c r="E16" s="12">
        <f t="shared" si="1"/>
        <v>6000000</v>
      </c>
      <c r="F16" s="13">
        <f t="shared" si="2"/>
        <v>6.8875000000000006E-2</v>
      </c>
      <c r="G16" s="15">
        <f>E15*F16*91/365</f>
        <v>103029.45205479454</v>
      </c>
    </row>
    <row r="17" spans="1:7" x14ac:dyDescent="0.25">
      <c r="A17" s="9">
        <f t="shared" si="0"/>
        <v>9</v>
      </c>
      <c r="B17" s="10"/>
      <c r="C17" s="14" t="s">
        <v>17</v>
      </c>
      <c r="D17" s="12"/>
      <c r="E17" s="12">
        <f t="shared" si="1"/>
        <v>6000000</v>
      </c>
      <c r="F17" s="13">
        <f t="shared" si="2"/>
        <v>6.8875000000000006E-2</v>
      </c>
      <c r="G17" s="15">
        <f>E16*F17*92/365</f>
        <v>104161.64383561646</v>
      </c>
    </row>
    <row r="18" spans="1:7" x14ac:dyDescent="0.25">
      <c r="A18" s="9">
        <f t="shared" si="0"/>
        <v>10</v>
      </c>
      <c r="B18" s="10"/>
      <c r="C18" s="14" t="s">
        <v>18</v>
      </c>
      <c r="D18" s="12"/>
      <c r="E18" s="12">
        <f t="shared" si="1"/>
        <v>6000000</v>
      </c>
      <c r="F18" s="13">
        <f t="shared" si="2"/>
        <v>6.8875000000000006E-2</v>
      </c>
      <c r="G18" s="15">
        <f>E17*F18*92/365</f>
        <v>104161.64383561646</v>
      </c>
    </row>
    <row r="19" spans="1:7" x14ac:dyDescent="0.25">
      <c r="A19" s="9">
        <f t="shared" si="0"/>
        <v>11</v>
      </c>
      <c r="B19" s="10"/>
      <c r="C19" s="14" t="s">
        <v>19</v>
      </c>
      <c r="D19" s="12"/>
      <c r="E19" s="12">
        <f t="shared" si="1"/>
        <v>6000000</v>
      </c>
      <c r="F19" s="13">
        <f t="shared" si="2"/>
        <v>6.8875000000000006E-2</v>
      </c>
      <c r="G19" s="15">
        <f>E18*F19*90/365</f>
        <v>101897.26027397263</v>
      </c>
    </row>
    <row r="20" spans="1:7" x14ac:dyDescent="0.25">
      <c r="A20" s="9">
        <f t="shared" si="0"/>
        <v>12</v>
      </c>
      <c r="B20" s="10"/>
      <c r="C20" s="14" t="s">
        <v>20</v>
      </c>
      <c r="D20" s="12"/>
      <c r="E20" s="12">
        <f t="shared" si="1"/>
        <v>6000000</v>
      </c>
      <c r="F20" s="13">
        <f t="shared" si="2"/>
        <v>6.8875000000000006E-2</v>
      </c>
      <c r="G20" s="15">
        <f>E19*F20*91/365</f>
        <v>103029.45205479454</v>
      </c>
    </row>
    <row r="21" spans="1:7" x14ac:dyDescent="0.25">
      <c r="A21" s="9">
        <f t="shared" si="0"/>
        <v>13</v>
      </c>
      <c r="B21" s="10"/>
      <c r="C21" s="14" t="s">
        <v>21</v>
      </c>
      <c r="D21" s="12"/>
      <c r="E21" s="12">
        <f t="shared" si="1"/>
        <v>6000000</v>
      </c>
      <c r="F21" s="13">
        <f t="shared" si="2"/>
        <v>6.8875000000000006E-2</v>
      </c>
      <c r="G21" s="15">
        <f>E20*F21*92/365</f>
        <v>104161.64383561646</v>
      </c>
    </row>
    <row r="22" spans="1:7" x14ac:dyDescent="0.25">
      <c r="A22" s="9">
        <f t="shared" si="0"/>
        <v>14</v>
      </c>
      <c r="B22" s="10"/>
      <c r="C22" s="14" t="s">
        <v>22</v>
      </c>
      <c r="D22" s="12"/>
      <c r="E22" s="12">
        <f t="shared" si="1"/>
        <v>6000000</v>
      </c>
      <c r="F22" s="13">
        <f t="shared" si="2"/>
        <v>6.8875000000000006E-2</v>
      </c>
      <c r="G22" s="15">
        <f>E21*F22*92/365</f>
        <v>104161.64383561646</v>
      </c>
    </row>
    <row r="23" spans="1:7" x14ac:dyDescent="0.25">
      <c r="A23" s="9">
        <f t="shared" si="0"/>
        <v>15</v>
      </c>
      <c r="B23" s="10"/>
      <c r="C23" s="14" t="s">
        <v>23</v>
      </c>
      <c r="D23" s="12"/>
      <c r="E23" s="12">
        <f t="shared" si="1"/>
        <v>6000000</v>
      </c>
      <c r="F23" s="13">
        <f t="shared" si="2"/>
        <v>6.8875000000000006E-2</v>
      </c>
      <c r="G23" s="15">
        <f>E22*F23*90/365</f>
        <v>101897.26027397263</v>
      </c>
    </row>
    <row r="24" spans="1:7" x14ac:dyDescent="0.25">
      <c r="A24" s="9">
        <f t="shared" si="0"/>
        <v>16</v>
      </c>
      <c r="B24" s="10"/>
      <c r="C24" s="14" t="s">
        <v>24</v>
      </c>
      <c r="D24" s="12"/>
      <c r="E24" s="12">
        <f t="shared" si="1"/>
        <v>6000000</v>
      </c>
      <c r="F24" s="13">
        <f t="shared" si="2"/>
        <v>6.8875000000000006E-2</v>
      </c>
      <c r="G24" s="15">
        <f>E23*F24*91/365</f>
        <v>103029.45205479454</v>
      </c>
    </row>
    <row r="25" spans="1:7" x14ac:dyDescent="0.25">
      <c r="A25" s="9">
        <f t="shared" si="0"/>
        <v>17</v>
      </c>
      <c r="B25" s="10"/>
      <c r="C25" s="14" t="s">
        <v>25</v>
      </c>
      <c r="D25" s="12">
        <v>400000</v>
      </c>
      <c r="E25" s="12">
        <f t="shared" si="1"/>
        <v>5600000</v>
      </c>
      <c r="F25" s="13">
        <f t="shared" si="2"/>
        <v>6.8875000000000006E-2</v>
      </c>
      <c r="G25" s="15">
        <f>E24*F25*92/365</f>
        <v>104161.64383561646</v>
      </c>
    </row>
    <row r="26" spans="1:7" x14ac:dyDescent="0.25">
      <c r="A26" s="9">
        <f t="shared" si="0"/>
        <v>18</v>
      </c>
      <c r="B26" s="10"/>
      <c r="C26" s="14" t="s">
        <v>26</v>
      </c>
      <c r="D26" s="12"/>
      <c r="E26" s="12">
        <f t="shared" si="1"/>
        <v>5600000</v>
      </c>
      <c r="F26" s="13">
        <f t="shared" si="2"/>
        <v>6.8875000000000006E-2</v>
      </c>
      <c r="G26" s="15">
        <f>E25*F26*92/365</f>
        <v>97217.534246575364</v>
      </c>
    </row>
    <row r="27" spans="1:7" x14ac:dyDescent="0.25">
      <c r="A27" s="9">
        <f t="shared" si="0"/>
        <v>19</v>
      </c>
      <c r="B27" s="10"/>
      <c r="C27" s="14" t="s">
        <v>27</v>
      </c>
      <c r="D27" s="12"/>
      <c r="E27" s="12">
        <f t="shared" si="1"/>
        <v>5600000</v>
      </c>
      <c r="F27" s="13">
        <f t="shared" si="2"/>
        <v>6.8875000000000006E-2</v>
      </c>
      <c r="G27" s="15">
        <f>E26*F27*91/366</f>
        <v>95898.087431694003</v>
      </c>
    </row>
    <row r="28" spans="1:7" x14ac:dyDescent="0.25">
      <c r="A28" s="9">
        <f t="shared" si="0"/>
        <v>20</v>
      </c>
      <c r="B28" s="10"/>
      <c r="C28" s="14" t="s">
        <v>28</v>
      </c>
      <c r="D28" s="12"/>
      <c r="E28" s="12">
        <f t="shared" si="1"/>
        <v>5600000</v>
      </c>
      <c r="F28" s="13">
        <f t="shared" si="2"/>
        <v>6.8875000000000006E-2</v>
      </c>
      <c r="G28" s="15">
        <f>E27*F28*91/366</f>
        <v>95898.087431694003</v>
      </c>
    </row>
    <row r="29" spans="1:7" x14ac:dyDescent="0.25">
      <c r="A29" s="9">
        <f t="shared" si="0"/>
        <v>21</v>
      </c>
      <c r="B29" s="10"/>
      <c r="C29" s="14" t="s">
        <v>29</v>
      </c>
      <c r="D29" s="12">
        <v>500000</v>
      </c>
      <c r="E29" s="12">
        <f t="shared" si="1"/>
        <v>5100000</v>
      </c>
      <c r="F29" s="13">
        <f t="shared" si="2"/>
        <v>6.8875000000000006E-2</v>
      </c>
      <c r="G29" s="15">
        <f>E28*F29*92/366</f>
        <v>96951.912568306027</v>
      </c>
    </row>
    <row r="30" spans="1:7" x14ac:dyDescent="0.25">
      <c r="A30" s="9">
        <f t="shared" si="0"/>
        <v>22</v>
      </c>
      <c r="B30" s="10"/>
      <c r="C30" s="14" t="s">
        <v>30</v>
      </c>
      <c r="D30" s="12"/>
      <c r="E30" s="12">
        <f t="shared" si="1"/>
        <v>5100000</v>
      </c>
      <c r="F30" s="13">
        <f t="shared" si="2"/>
        <v>6.8875000000000006E-2</v>
      </c>
      <c r="G30" s="15">
        <f>E29*F30*92/366</f>
        <v>88295.491803278695</v>
      </c>
    </row>
    <row r="31" spans="1:7" x14ac:dyDescent="0.25">
      <c r="A31" s="9">
        <f t="shared" si="0"/>
        <v>23</v>
      </c>
      <c r="B31" s="10"/>
      <c r="C31" s="14" t="s">
        <v>31</v>
      </c>
      <c r="D31" s="12"/>
      <c r="E31" s="12">
        <f t="shared" si="1"/>
        <v>5100000</v>
      </c>
      <c r="F31" s="13">
        <f t="shared" si="2"/>
        <v>6.8875000000000006E-2</v>
      </c>
      <c r="G31" s="15">
        <f>E30*F31*90/365</f>
        <v>86612.671232876717</v>
      </c>
    </row>
    <row r="32" spans="1:7" x14ac:dyDescent="0.25">
      <c r="A32" s="9">
        <f t="shared" si="0"/>
        <v>24</v>
      </c>
      <c r="B32" s="12"/>
      <c r="C32" s="14" t="s">
        <v>32</v>
      </c>
      <c r="D32" s="12"/>
      <c r="E32" s="12">
        <f t="shared" si="1"/>
        <v>5100000</v>
      </c>
      <c r="F32" s="13">
        <f t="shared" si="2"/>
        <v>6.8875000000000006E-2</v>
      </c>
      <c r="G32" s="15">
        <f>E31*F32*91/365</f>
        <v>87575.034246575349</v>
      </c>
    </row>
    <row r="33" spans="1:7" x14ac:dyDescent="0.25">
      <c r="A33" s="9">
        <f t="shared" si="0"/>
        <v>25</v>
      </c>
      <c r="B33" s="12"/>
      <c r="C33" s="14" t="s">
        <v>33</v>
      </c>
      <c r="D33" s="12">
        <v>500000</v>
      </c>
      <c r="E33" s="12">
        <f t="shared" si="1"/>
        <v>4600000</v>
      </c>
      <c r="F33" s="13">
        <f t="shared" si="2"/>
        <v>6.8875000000000006E-2</v>
      </c>
      <c r="G33" s="15">
        <f>E32*F33*92/365</f>
        <v>88537.397260273967</v>
      </c>
    </row>
    <row r="34" spans="1:7" x14ac:dyDescent="0.25">
      <c r="A34" s="9">
        <f t="shared" si="0"/>
        <v>26</v>
      </c>
      <c r="B34" s="16"/>
      <c r="C34" s="14" t="s">
        <v>34</v>
      </c>
      <c r="D34" s="12"/>
      <c r="E34" s="12">
        <f t="shared" si="1"/>
        <v>4600000</v>
      </c>
      <c r="F34" s="13">
        <f t="shared" si="2"/>
        <v>6.8875000000000006E-2</v>
      </c>
      <c r="G34" s="15">
        <f>E33*F34*92/365</f>
        <v>79857.260273972599</v>
      </c>
    </row>
    <row r="35" spans="1:7" x14ac:dyDescent="0.25">
      <c r="A35" s="9">
        <f t="shared" si="0"/>
        <v>27</v>
      </c>
      <c r="B35" s="16"/>
      <c r="C35" s="14" t="s">
        <v>35</v>
      </c>
      <c r="D35" s="12"/>
      <c r="E35" s="12">
        <f t="shared" si="1"/>
        <v>4600000</v>
      </c>
      <c r="F35" s="13">
        <f t="shared" si="2"/>
        <v>6.8875000000000006E-2</v>
      </c>
      <c r="G35" s="15">
        <f>E34*F35*90/365</f>
        <v>78121.232876712325</v>
      </c>
    </row>
    <row r="36" spans="1:7" x14ac:dyDescent="0.25">
      <c r="A36" s="9">
        <f t="shared" si="0"/>
        <v>28</v>
      </c>
      <c r="B36" s="16"/>
      <c r="C36" s="14" t="s">
        <v>36</v>
      </c>
      <c r="D36" s="12"/>
      <c r="E36" s="12">
        <f t="shared" si="1"/>
        <v>4600000</v>
      </c>
      <c r="F36" s="13">
        <f t="shared" si="2"/>
        <v>6.8875000000000006E-2</v>
      </c>
      <c r="G36" s="15">
        <f>E35*F36*91/365</f>
        <v>78989.246575342462</v>
      </c>
    </row>
    <row r="37" spans="1:7" x14ac:dyDescent="0.25">
      <c r="A37" s="9">
        <f t="shared" si="0"/>
        <v>29</v>
      </c>
      <c r="B37" s="16"/>
      <c r="C37" s="14" t="s">
        <v>37</v>
      </c>
      <c r="D37" s="12">
        <v>500000</v>
      </c>
      <c r="E37" s="12">
        <f t="shared" si="1"/>
        <v>4100000</v>
      </c>
      <c r="F37" s="13">
        <f t="shared" si="2"/>
        <v>6.8875000000000006E-2</v>
      </c>
      <c r="G37" s="15">
        <f>E36*F37*92/365</f>
        <v>79857.260273972599</v>
      </c>
    </row>
    <row r="38" spans="1:7" x14ac:dyDescent="0.25">
      <c r="A38" s="9">
        <f t="shared" si="0"/>
        <v>30</v>
      </c>
      <c r="B38" s="16"/>
      <c r="C38" s="14" t="s">
        <v>38</v>
      </c>
      <c r="D38" s="12"/>
      <c r="E38" s="12">
        <f t="shared" si="1"/>
        <v>4100000</v>
      </c>
      <c r="F38" s="13">
        <f t="shared" si="2"/>
        <v>6.8875000000000006E-2</v>
      </c>
      <c r="G38" s="15">
        <f>E37*F38*92/365</f>
        <v>71177.123287671231</v>
      </c>
    </row>
    <row r="39" spans="1:7" x14ac:dyDescent="0.25">
      <c r="A39" s="9">
        <f t="shared" si="0"/>
        <v>31</v>
      </c>
      <c r="B39" s="16"/>
      <c r="C39" s="14" t="s">
        <v>39</v>
      </c>
      <c r="D39" s="12"/>
      <c r="E39" s="12">
        <f t="shared" si="1"/>
        <v>4100000</v>
      </c>
      <c r="F39" s="13">
        <f t="shared" si="2"/>
        <v>6.8875000000000006E-2</v>
      </c>
      <c r="G39" s="15">
        <f>E38*F39*90/365</f>
        <v>69629.794520547948</v>
      </c>
    </row>
    <row r="40" spans="1:7" x14ac:dyDescent="0.25">
      <c r="A40" s="9">
        <f t="shared" si="0"/>
        <v>32</v>
      </c>
      <c r="B40" s="16"/>
      <c r="C40" s="14" t="s">
        <v>40</v>
      </c>
      <c r="D40" s="12"/>
      <c r="E40" s="12">
        <f t="shared" si="1"/>
        <v>4100000</v>
      </c>
      <c r="F40" s="13">
        <f t="shared" si="2"/>
        <v>6.8875000000000006E-2</v>
      </c>
      <c r="G40" s="15">
        <f>E39*F40*91/365</f>
        <v>70403.45890410959</v>
      </c>
    </row>
    <row r="41" spans="1:7" x14ac:dyDescent="0.25">
      <c r="A41" s="9">
        <f t="shared" si="0"/>
        <v>33</v>
      </c>
      <c r="B41" s="16"/>
      <c r="C41" s="14" t="s">
        <v>41</v>
      </c>
      <c r="D41" s="12">
        <v>500000</v>
      </c>
      <c r="E41" s="12">
        <f t="shared" si="1"/>
        <v>3600000</v>
      </c>
      <c r="F41" s="13">
        <f t="shared" si="2"/>
        <v>6.8875000000000006E-2</v>
      </c>
      <c r="G41" s="15">
        <f>E40*F41*92/365</f>
        <v>71177.123287671231</v>
      </c>
    </row>
    <row r="42" spans="1:7" x14ac:dyDescent="0.25">
      <c r="A42" s="9">
        <f t="shared" si="0"/>
        <v>34</v>
      </c>
      <c r="B42" s="16"/>
      <c r="C42" s="14" t="s">
        <v>42</v>
      </c>
      <c r="D42" s="12"/>
      <c r="E42" s="12">
        <f t="shared" si="1"/>
        <v>3600000</v>
      </c>
      <c r="F42" s="13">
        <f t="shared" si="2"/>
        <v>6.8875000000000006E-2</v>
      </c>
      <c r="G42" s="15">
        <f>E41*F42*92/365</f>
        <v>62496.98630136987</v>
      </c>
    </row>
    <row r="43" spans="1:7" x14ac:dyDescent="0.25">
      <c r="A43" s="9">
        <f t="shared" si="0"/>
        <v>35</v>
      </c>
      <c r="B43" s="16"/>
      <c r="C43" s="14" t="s">
        <v>43</v>
      </c>
      <c r="D43" s="12"/>
      <c r="E43" s="12">
        <f t="shared" si="1"/>
        <v>3600000</v>
      </c>
      <c r="F43" s="13">
        <f t="shared" si="2"/>
        <v>6.8875000000000006E-2</v>
      </c>
      <c r="G43" s="15">
        <f>E42*F43*91/366</f>
        <v>61648.77049180329</v>
      </c>
    </row>
    <row r="44" spans="1:7" x14ac:dyDescent="0.25">
      <c r="A44" s="9">
        <f t="shared" si="0"/>
        <v>36</v>
      </c>
      <c r="B44" s="16"/>
      <c r="C44" s="14" t="s">
        <v>44</v>
      </c>
      <c r="D44" s="12"/>
      <c r="E44" s="12">
        <f t="shared" si="1"/>
        <v>3600000</v>
      </c>
      <c r="F44" s="13">
        <f t="shared" si="2"/>
        <v>6.8875000000000006E-2</v>
      </c>
      <c r="G44" s="15">
        <f>E43*F44*91/366</f>
        <v>61648.77049180329</v>
      </c>
    </row>
    <row r="45" spans="1:7" x14ac:dyDescent="0.25">
      <c r="A45" s="9">
        <f t="shared" si="0"/>
        <v>37</v>
      </c>
      <c r="B45" s="16"/>
      <c r="C45" s="14" t="s">
        <v>45</v>
      </c>
      <c r="D45" s="12">
        <v>600000</v>
      </c>
      <c r="E45" s="12">
        <f t="shared" si="1"/>
        <v>3000000</v>
      </c>
      <c r="F45" s="13">
        <f t="shared" si="2"/>
        <v>6.8875000000000006E-2</v>
      </c>
      <c r="G45" s="15">
        <f>E44*F45*92/366</f>
        <v>62326.229508196731</v>
      </c>
    </row>
    <row r="46" spans="1:7" x14ac:dyDescent="0.25">
      <c r="A46" s="9">
        <f t="shared" si="0"/>
        <v>38</v>
      </c>
      <c r="B46" s="16"/>
      <c r="C46" s="14" t="s">
        <v>46</v>
      </c>
      <c r="D46" s="12"/>
      <c r="E46" s="12">
        <f t="shared" si="1"/>
        <v>3000000</v>
      </c>
      <c r="F46" s="13">
        <f t="shared" si="2"/>
        <v>6.8875000000000006E-2</v>
      </c>
      <c r="G46" s="15">
        <f>E45*F46*92/366</f>
        <v>51938.524590163943</v>
      </c>
    </row>
    <row r="47" spans="1:7" x14ac:dyDescent="0.25">
      <c r="A47" s="9">
        <f t="shared" si="0"/>
        <v>39</v>
      </c>
      <c r="B47" s="16"/>
      <c r="C47" s="14" t="s">
        <v>47</v>
      </c>
      <c r="D47" s="12"/>
      <c r="E47" s="12">
        <f t="shared" si="1"/>
        <v>3000000</v>
      </c>
      <c r="F47" s="13">
        <f t="shared" si="2"/>
        <v>6.8875000000000006E-2</v>
      </c>
      <c r="G47" s="15">
        <f>E46*F47*90/365</f>
        <v>50948.630136986314</v>
      </c>
    </row>
    <row r="48" spans="1:7" x14ac:dyDescent="0.25">
      <c r="A48" s="9">
        <f t="shared" si="0"/>
        <v>40</v>
      </c>
      <c r="B48" s="16"/>
      <c r="C48" s="14" t="s">
        <v>48</v>
      </c>
      <c r="D48" s="12"/>
      <c r="E48" s="12">
        <f t="shared" si="1"/>
        <v>3000000</v>
      </c>
      <c r="F48" s="13">
        <f t="shared" si="2"/>
        <v>6.8875000000000006E-2</v>
      </c>
      <c r="G48" s="15">
        <f>E47*F48*91/365</f>
        <v>51514.726027397272</v>
      </c>
    </row>
    <row r="49" spans="1:7" x14ac:dyDescent="0.25">
      <c r="A49" s="9">
        <f t="shared" si="0"/>
        <v>41</v>
      </c>
      <c r="B49" s="16"/>
      <c r="C49" s="14" t="s">
        <v>49</v>
      </c>
      <c r="D49" s="12">
        <v>600000</v>
      </c>
      <c r="E49" s="12">
        <f t="shared" si="1"/>
        <v>2400000</v>
      </c>
      <c r="F49" s="13">
        <f t="shared" si="2"/>
        <v>6.8875000000000006E-2</v>
      </c>
      <c r="G49" s="15">
        <f>E48*F49*92/365</f>
        <v>52080.821917808229</v>
      </c>
    </row>
    <row r="50" spans="1:7" x14ac:dyDescent="0.25">
      <c r="A50" s="9">
        <f t="shared" si="0"/>
        <v>42</v>
      </c>
      <c r="B50" s="16"/>
      <c r="C50" s="14" t="s">
        <v>50</v>
      </c>
      <c r="D50" s="12"/>
      <c r="E50" s="12">
        <f>E49-D50</f>
        <v>2400000</v>
      </c>
      <c r="F50" s="13">
        <f>F49</f>
        <v>6.8875000000000006E-2</v>
      </c>
      <c r="G50" s="15">
        <f>E49*F50*92/365</f>
        <v>41664.657534246573</v>
      </c>
    </row>
    <row r="51" spans="1:7" x14ac:dyDescent="0.25">
      <c r="A51" s="9">
        <f t="shared" si="0"/>
        <v>43</v>
      </c>
      <c r="B51" s="16"/>
      <c r="C51" s="14" t="s">
        <v>51</v>
      </c>
      <c r="D51" s="12"/>
      <c r="E51" s="12">
        <f>E50-D51</f>
        <v>2400000</v>
      </c>
      <c r="F51" s="13">
        <f>F50</f>
        <v>6.8875000000000006E-2</v>
      </c>
      <c r="G51" s="15">
        <f>E50*F51*90/365</f>
        <v>40758.904109589042</v>
      </c>
    </row>
    <row r="52" spans="1:7" x14ac:dyDescent="0.25">
      <c r="A52" s="9">
        <f t="shared" si="0"/>
        <v>44</v>
      </c>
      <c r="B52" s="16"/>
      <c r="C52" s="14" t="s">
        <v>52</v>
      </c>
      <c r="D52" s="12"/>
      <c r="E52" s="12">
        <f>E51-D52</f>
        <v>2400000</v>
      </c>
      <c r="F52" s="13">
        <f>F51</f>
        <v>6.8875000000000006E-2</v>
      </c>
      <c r="G52" s="15">
        <f>E51*F52*91/365</f>
        <v>41211.780821917811</v>
      </c>
    </row>
    <row r="53" spans="1:7" x14ac:dyDescent="0.25">
      <c r="A53" s="9">
        <f t="shared" si="0"/>
        <v>45</v>
      </c>
      <c r="B53" s="12"/>
      <c r="C53" s="14" t="s">
        <v>53</v>
      </c>
      <c r="D53" s="12">
        <v>100000</v>
      </c>
      <c r="E53" s="12">
        <f>E52-D53</f>
        <v>2300000</v>
      </c>
      <c r="F53" s="13">
        <f>F52</f>
        <v>6.8875000000000006E-2</v>
      </c>
      <c r="G53" s="15">
        <f>E52*F53*92/365</f>
        <v>41664.657534246573</v>
      </c>
    </row>
    <row r="54" spans="1:7" x14ac:dyDescent="0.25">
      <c r="A54" s="9">
        <f t="shared" si="0"/>
        <v>46</v>
      </c>
      <c r="B54" s="16"/>
      <c r="C54" s="14" t="s">
        <v>54</v>
      </c>
      <c r="D54" s="12"/>
      <c r="E54" s="12">
        <f t="shared" ref="E54:E77" si="3">E53-D54</f>
        <v>2300000</v>
      </c>
      <c r="F54" s="13">
        <f t="shared" ref="F54:F76" si="4">F53</f>
        <v>6.8875000000000006E-2</v>
      </c>
      <c r="G54" s="15">
        <f t="shared" ref="G54:G77" si="5">E53*F54*92/365</f>
        <v>39928.630136986299</v>
      </c>
    </row>
    <row r="55" spans="1:7" x14ac:dyDescent="0.25">
      <c r="A55" s="9">
        <f t="shared" si="0"/>
        <v>47</v>
      </c>
      <c r="B55" s="16"/>
      <c r="C55" s="14" t="s">
        <v>55</v>
      </c>
      <c r="D55" s="12"/>
      <c r="E55" s="12">
        <f t="shared" si="3"/>
        <v>2300000</v>
      </c>
      <c r="F55" s="13">
        <f t="shared" si="4"/>
        <v>6.8875000000000006E-2</v>
      </c>
      <c r="G55" s="15">
        <f>E54*F55*90/365</f>
        <v>39060.616438356163</v>
      </c>
    </row>
    <row r="56" spans="1:7" x14ac:dyDescent="0.25">
      <c r="A56" s="9">
        <f t="shared" si="0"/>
        <v>48</v>
      </c>
      <c r="B56" s="16"/>
      <c r="C56" s="14" t="s">
        <v>56</v>
      </c>
      <c r="D56" s="12"/>
      <c r="E56" s="12">
        <f t="shared" si="3"/>
        <v>2300000</v>
      </c>
      <c r="F56" s="13">
        <f t="shared" si="4"/>
        <v>6.8875000000000006E-2</v>
      </c>
      <c r="G56" s="15">
        <f>E55*F56*91/365</f>
        <v>39494.623287671231</v>
      </c>
    </row>
    <row r="57" spans="1:7" x14ac:dyDescent="0.25">
      <c r="A57" s="9">
        <f t="shared" si="0"/>
        <v>49</v>
      </c>
      <c r="B57" s="16"/>
      <c r="C57" s="14" t="s">
        <v>57</v>
      </c>
      <c r="D57" s="12">
        <v>100000</v>
      </c>
      <c r="E57" s="12">
        <f t="shared" si="3"/>
        <v>2200000</v>
      </c>
      <c r="F57" s="13">
        <f t="shared" si="4"/>
        <v>6.8875000000000006E-2</v>
      </c>
      <c r="G57" s="15">
        <f t="shared" si="5"/>
        <v>39928.630136986299</v>
      </c>
    </row>
    <row r="58" spans="1:7" x14ac:dyDescent="0.25">
      <c r="A58" s="9">
        <f t="shared" si="0"/>
        <v>50</v>
      </c>
      <c r="B58" s="16"/>
      <c r="C58" s="14" t="s">
        <v>58</v>
      </c>
      <c r="D58" s="12"/>
      <c r="E58" s="12">
        <f t="shared" si="3"/>
        <v>2200000</v>
      </c>
      <c r="F58" s="13">
        <f t="shared" si="4"/>
        <v>6.8875000000000006E-2</v>
      </c>
      <c r="G58" s="15">
        <f t="shared" si="5"/>
        <v>38192.602739726026</v>
      </c>
    </row>
    <row r="59" spans="1:7" x14ac:dyDescent="0.25">
      <c r="A59" s="9">
        <f t="shared" si="0"/>
        <v>51</v>
      </c>
      <c r="B59" s="16"/>
      <c r="C59" s="14" t="s">
        <v>64</v>
      </c>
      <c r="D59" s="12"/>
      <c r="E59" s="12">
        <f t="shared" si="3"/>
        <v>2200000</v>
      </c>
      <c r="F59" s="13">
        <f t="shared" si="4"/>
        <v>6.8875000000000006E-2</v>
      </c>
      <c r="G59" s="15">
        <f>E58*F59*91/366</f>
        <v>37674.248633879783</v>
      </c>
    </row>
    <row r="60" spans="1:7" x14ac:dyDescent="0.25">
      <c r="A60" s="9">
        <f t="shared" si="0"/>
        <v>52</v>
      </c>
      <c r="B60" s="16"/>
      <c r="C60" s="14" t="s">
        <v>65</v>
      </c>
      <c r="D60" s="12"/>
      <c r="E60" s="12">
        <f t="shared" si="3"/>
        <v>2200000</v>
      </c>
      <c r="F60" s="13">
        <f t="shared" si="4"/>
        <v>6.8875000000000006E-2</v>
      </c>
      <c r="G60" s="15">
        <f>E59*F60*91/366</f>
        <v>37674.248633879783</v>
      </c>
    </row>
    <row r="61" spans="1:7" x14ac:dyDescent="0.25">
      <c r="A61" s="9">
        <f t="shared" si="0"/>
        <v>53</v>
      </c>
      <c r="B61" s="16"/>
      <c r="C61" s="14" t="s">
        <v>66</v>
      </c>
      <c r="D61" s="12">
        <v>100000</v>
      </c>
      <c r="E61" s="12">
        <f t="shared" si="3"/>
        <v>2100000</v>
      </c>
      <c r="F61" s="13">
        <f t="shared" si="4"/>
        <v>6.8875000000000006E-2</v>
      </c>
      <c r="G61" s="15">
        <f>E60*F61*92/366</f>
        <v>38088.251366120217</v>
      </c>
    </row>
    <row r="62" spans="1:7" x14ac:dyDescent="0.25">
      <c r="A62" s="9">
        <f t="shared" si="0"/>
        <v>54</v>
      </c>
      <c r="B62" s="16"/>
      <c r="C62" s="14" t="s">
        <v>67</v>
      </c>
      <c r="D62" s="12"/>
      <c r="E62" s="12">
        <f t="shared" si="3"/>
        <v>2100000</v>
      </c>
      <c r="F62" s="13">
        <f t="shared" si="4"/>
        <v>6.8875000000000006E-2</v>
      </c>
      <c r="G62" s="15">
        <f>E61*F62*92/366</f>
        <v>36356.967213114753</v>
      </c>
    </row>
    <row r="63" spans="1:7" x14ac:dyDescent="0.25">
      <c r="A63" s="9">
        <f t="shared" si="0"/>
        <v>55</v>
      </c>
      <c r="B63" s="16"/>
      <c r="C63" s="14" t="s">
        <v>68</v>
      </c>
      <c r="D63" s="12"/>
      <c r="E63" s="12">
        <f t="shared" si="3"/>
        <v>2100000</v>
      </c>
      <c r="F63" s="13">
        <f t="shared" si="4"/>
        <v>6.8875000000000006E-2</v>
      </c>
      <c r="G63" s="15">
        <f>E62*F63*90/365</f>
        <v>35664.04109589041</v>
      </c>
    </row>
    <row r="64" spans="1:7" x14ac:dyDescent="0.25">
      <c r="A64" s="9">
        <f t="shared" si="0"/>
        <v>56</v>
      </c>
      <c r="B64" s="16"/>
      <c r="C64" s="14" t="s">
        <v>69</v>
      </c>
      <c r="D64" s="12"/>
      <c r="E64" s="12">
        <f t="shared" si="3"/>
        <v>2100000</v>
      </c>
      <c r="F64" s="13">
        <f t="shared" si="4"/>
        <v>6.8875000000000006E-2</v>
      </c>
      <c r="G64" s="15">
        <f>E63*F64*91/365</f>
        <v>36060.308219178085</v>
      </c>
    </row>
    <row r="65" spans="1:7" x14ac:dyDescent="0.25">
      <c r="A65" s="9">
        <f t="shared" si="0"/>
        <v>57</v>
      </c>
      <c r="B65" s="16"/>
      <c r="C65" s="14" t="s">
        <v>70</v>
      </c>
      <c r="D65" s="12">
        <v>100000</v>
      </c>
      <c r="E65" s="12">
        <f t="shared" si="3"/>
        <v>2000000</v>
      </c>
      <c r="F65" s="13">
        <f t="shared" si="4"/>
        <v>6.8875000000000006E-2</v>
      </c>
      <c r="G65" s="15">
        <f t="shared" si="5"/>
        <v>36456.575342465752</v>
      </c>
    </row>
    <row r="66" spans="1:7" x14ac:dyDescent="0.25">
      <c r="A66" s="9">
        <v>58</v>
      </c>
      <c r="B66" s="16"/>
      <c r="C66" s="14" t="s">
        <v>71</v>
      </c>
      <c r="D66" s="12"/>
      <c r="E66" s="12">
        <f t="shared" si="3"/>
        <v>2000000</v>
      </c>
      <c r="F66" s="13">
        <f t="shared" si="4"/>
        <v>6.8875000000000006E-2</v>
      </c>
      <c r="G66" s="15">
        <f t="shared" si="5"/>
        <v>34720.547945205479</v>
      </c>
    </row>
    <row r="67" spans="1:7" x14ac:dyDescent="0.25">
      <c r="A67" s="9">
        <f t="shared" si="0"/>
        <v>59</v>
      </c>
      <c r="B67" s="16"/>
      <c r="C67" s="14" t="s">
        <v>72</v>
      </c>
      <c r="D67" s="12"/>
      <c r="E67" s="12">
        <f t="shared" si="3"/>
        <v>2000000</v>
      </c>
      <c r="F67" s="13">
        <f t="shared" si="4"/>
        <v>6.8875000000000006E-2</v>
      </c>
      <c r="G67" s="15">
        <f t="shared" si="5"/>
        <v>34720.547945205479</v>
      </c>
    </row>
    <row r="68" spans="1:7" x14ac:dyDescent="0.25">
      <c r="A68" s="9">
        <f t="shared" si="0"/>
        <v>60</v>
      </c>
      <c r="B68" s="16"/>
      <c r="C68" s="14" t="s">
        <v>73</v>
      </c>
      <c r="D68" s="12"/>
      <c r="E68" s="12">
        <f t="shared" si="3"/>
        <v>2000000</v>
      </c>
      <c r="F68" s="13">
        <f t="shared" si="4"/>
        <v>6.8875000000000006E-2</v>
      </c>
      <c r="G68" s="15">
        <f t="shared" si="5"/>
        <v>34720.547945205479</v>
      </c>
    </row>
    <row r="69" spans="1:7" x14ac:dyDescent="0.25">
      <c r="A69" s="9">
        <v>59</v>
      </c>
      <c r="B69" s="16"/>
      <c r="C69" s="14" t="s">
        <v>74</v>
      </c>
      <c r="D69" s="12">
        <v>1000000</v>
      </c>
      <c r="E69" s="12">
        <f t="shared" si="3"/>
        <v>1000000</v>
      </c>
      <c r="F69" s="13">
        <f t="shared" si="4"/>
        <v>6.8875000000000006E-2</v>
      </c>
      <c r="G69" s="15">
        <f t="shared" si="5"/>
        <v>34720.547945205479</v>
      </c>
    </row>
    <row r="70" spans="1:7" x14ac:dyDescent="0.25">
      <c r="A70" s="9">
        <f t="shared" si="0"/>
        <v>60</v>
      </c>
      <c r="B70" s="16"/>
      <c r="C70" s="14" t="s">
        <v>75</v>
      </c>
      <c r="D70" s="12"/>
      <c r="E70" s="12">
        <f t="shared" si="3"/>
        <v>1000000</v>
      </c>
      <c r="F70" s="13">
        <f t="shared" si="4"/>
        <v>6.8875000000000006E-2</v>
      </c>
      <c r="G70" s="15">
        <f t="shared" si="5"/>
        <v>17360.273972602739</v>
      </c>
    </row>
    <row r="71" spans="1:7" x14ac:dyDescent="0.25">
      <c r="A71" s="9">
        <f t="shared" si="0"/>
        <v>61</v>
      </c>
      <c r="B71" s="16"/>
      <c r="C71" s="14" t="s">
        <v>76</v>
      </c>
      <c r="D71" s="12"/>
      <c r="E71" s="12">
        <f t="shared" si="3"/>
        <v>1000000</v>
      </c>
      <c r="F71" s="13">
        <f t="shared" si="4"/>
        <v>6.8875000000000006E-2</v>
      </c>
      <c r="G71" s="15">
        <f t="shared" si="5"/>
        <v>17360.273972602739</v>
      </c>
    </row>
    <row r="72" spans="1:7" x14ac:dyDescent="0.25">
      <c r="A72" s="9">
        <v>60</v>
      </c>
      <c r="B72" s="16"/>
      <c r="C72" s="14" t="s">
        <v>77</v>
      </c>
      <c r="D72" s="12"/>
      <c r="E72" s="12">
        <f t="shared" si="3"/>
        <v>1000000</v>
      </c>
      <c r="F72" s="13">
        <f t="shared" si="4"/>
        <v>6.8875000000000006E-2</v>
      </c>
      <c r="G72" s="15">
        <f t="shared" si="5"/>
        <v>17360.273972602739</v>
      </c>
    </row>
    <row r="73" spans="1:7" x14ac:dyDescent="0.25">
      <c r="A73" s="9">
        <f t="shared" ref="A73:A77" si="6">A72+1</f>
        <v>61</v>
      </c>
      <c r="B73" s="16"/>
      <c r="C73" s="14" t="s">
        <v>78</v>
      </c>
      <c r="D73" s="12">
        <v>500000</v>
      </c>
      <c r="E73" s="12">
        <f t="shared" si="3"/>
        <v>500000</v>
      </c>
      <c r="F73" s="13">
        <f t="shared" si="4"/>
        <v>6.8875000000000006E-2</v>
      </c>
      <c r="G73" s="15">
        <f t="shared" si="5"/>
        <v>17360.273972602739</v>
      </c>
    </row>
    <row r="74" spans="1:7" x14ac:dyDescent="0.25">
      <c r="A74" s="9">
        <f t="shared" si="6"/>
        <v>62</v>
      </c>
      <c r="B74" s="16"/>
      <c r="C74" s="14" t="s">
        <v>79</v>
      </c>
      <c r="D74" s="12"/>
      <c r="E74" s="12">
        <f t="shared" si="3"/>
        <v>500000</v>
      </c>
      <c r="F74" s="13">
        <f t="shared" si="4"/>
        <v>6.8875000000000006E-2</v>
      </c>
      <c r="G74" s="15">
        <f t="shared" si="5"/>
        <v>8680.1369863013697</v>
      </c>
    </row>
    <row r="75" spans="1:7" x14ac:dyDescent="0.25">
      <c r="A75" s="9">
        <v>61</v>
      </c>
      <c r="B75" s="16"/>
      <c r="C75" s="14" t="s">
        <v>80</v>
      </c>
      <c r="D75" s="12"/>
      <c r="E75" s="12">
        <f t="shared" si="3"/>
        <v>500000</v>
      </c>
      <c r="F75" s="13">
        <f t="shared" si="4"/>
        <v>6.8875000000000006E-2</v>
      </c>
      <c r="G75" s="15">
        <f t="shared" si="5"/>
        <v>8680.1369863013697</v>
      </c>
    </row>
    <row r="76" spans="1:7" x14ac:dyDescent="0.25">
      <c r="A76" s="9">
        <f t="shared" si="6"/>
        <v>62</v>
      </c>
      <c r="B76" s="16"/>
      <c r="C76" s="14" t="s">
        <v>81</v>
      </c>
      <c r="D76" s="12"/>
      <c r="E76" s="12">
        <f t="shared" si="3"/>
        <v>500000</v>
      </c>
      <c r="F76" s="13">
        <f t="shared" si="4"/>
        <v>6.8875000000000006E-2</v>
      </c>
      <c r="G76" s="15">
        <f t="shared" si="5"/>
        <v>8680.1369863013697</v>
      </c>
    </row>
    <row r="77" spans="1:7" x14ac:dyDescent="0.25">
      <c r="A77" s="9">
        <f t="shared" si="6"/>
        <v>63</v>
      </c>
      <c r="B77" s="16"/>
      <c r="C77" s="14" t="s">
        <v>82</v>
      </c>
      <c r="D77" s="12">
        <v>500000</v>
      </c>
      <c r="E77" s="12">
        <f t="shared" si="3"/>
        <v>0</v>
      </c>
      <c r="F77" s="13">
        <f>F65</f>
        <v>6.8875000000000006E-2</v>
      </c>
      <c r="G77" s="15">
        <f t="shared" si="5"/>
        <v>8680.1369863013697</v>
      </c>
    </row>
    <row r="78" spans="1:7" ht="25.5" customHeight="1" x14ac:dyDescent="0.25">
      <c r="A78" s="31" t="s">
        <v>59</v>
      </c>
      <c r="B78" s="32"/>
      <c r="C78" s="32"/>
      <c r="D78" s="32"/>
      <c r="E78" s="32"/>
      <c r="F78" s="33"/>
      <c r="G78" s="17">
        <f>SUM(G8:G77)</f>
        <v>4340691.5079721538</v>
      </c>
    </row>
    <row r="79" spans="1:7" ht="25.5" customHeight="1" x14ac:dyDescent="0.25">
      <c r="A79" s="34" t="s">
        <v>60</v>
      </c>
      <c r="B79" s="35"/>
      <c r="C79" s="35"/>
      <c r="D79" s="35"/>
      <c r="E79" s="35"/>
      <c r="F79" s="35"/>
      <c r="G79" s="3">
        <v>0</v>
      </c>
    </row>
    <row r="80" spans="1:7" ht="25.5" customHeight="1" x14ac:dyDescent="0.25">
      <c r="A80" s="19" t="s">
        <v>61</v>
      </c>
      <c r="B80" s="20"/>
      <c r="C80" s="20"/>
      <c r="D80" s="20"/>
      <c r="E80" s="20"/>
      <c r="F80" s="20"/>
      <c r="G80" s="18">
        <f>G78+G79</f>
        <v>4340691.5079721538</v>
      </c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 t="s">
        <v>62</v>
      </c>
      <c r="F82" s="4"/>
      <c r="G82" s="4"/>
    </row>
    <row r="83" spans="1:7" x14ac:dyDescent="0.25">
      <c r="A83" s="4"/>
      <c r="B83" s="4"/>
      <c r="C83" s="4"/>
      <c r="D83" s="4"/>
      <c r="E83" s="4" t="s">
        <v>63</v>
      </c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</sheetData>
  <mergeCells count="7">
    <mergeCell ref="A80:F80"/>
    <mergeCell ref="A3:G3"/>
    <mergeCell ref="A5:F5"/>
    <mergeCell ref="A6:F6"/>
    <mergeCell ref="A7:F7"/>
    <mergeCell ref="A78:F78"/>
    <mergeCell ref="A79:F7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Śpica</dc:creator>
  <cp:lastModifiedBy>Aleksandra Szul-Młoczyńska</cp:lastModifiedBy>
  <cp:lastPrinted>2023-05-16T09:27:43Z</cp:lastPrinted>
  <dcterms:created xsi:type="dcterms:W3CDTF">2022-04-28T12:57:12Z</dcterms:created>
  <dcterms:modified xsi:type="dcterms:W3CDTF">2023-08-01T10:02:32Z</dcterms:modified>
</cp:coreProperties>
</file>