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POJEDYŃCZE\Kołaczkowo\Dokumentacja\"/>
    </mc:Choice>
  </mc:AlternateContent>
  <xr:revisionPtr revIDLastSave="0" documentId="13_ncr:1_{DB9FB8D5-70B8-414F-A155-9710D8BE74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2" r:id="rId1"/>
  </sheets>
  <definedNames>
    <definedName name="_xlnm._FilterDatabase" localSheetId="0" hidden="1">Arkusz1!$A$3:$AC$59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9" i="2" l="1"/>
  <c r="Z60" i="2"/>
  <c r="AA60" i="2" l="1"/>
  <c r="C74" i="2"/>
  <c r="AC21" i="2"/>
  <c r="AC22" i="2"/>
  <c r="AC23" i="2"/>
  <c r="AC2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4" i="2"/>
  <c r="AC60" i="2" s="1"/>
  <c r="U48" i="2" l="1"/>
  <c r="U47" i="2"/>
  <c r="U46" i="2"/>
  <c r="U45" i="2"/>
  <c r="U44" i="2"/>
  <c r="U43" i="2"/>
  <c r="U42" i="2"/>
  <c r="U41" i="2"/>
  <c r="U40" i="2"/>
  <c r="U39" i="2"/>
  <c r="U38" i="2"/>
  <c r="U37" i="2"/>
  <c r="U36" i="2"/>
  <c r="AB60" i="2"/>
</calcChain>
</file>

<file path=xl/sharedStrings.xml><?xml version="1.0" encoding="utf-8"?>
<sst xmlns="http://schemas.openxmlformats.org/spreadsheetml/2006/main" count="907" uniqueCount="203">
  <si>
    <t>Kod</t>
  </si>
  <si>
    <t>Ulica</t>
  </si>
  <si>
    <t>Miejscowość</t>
  </si>
  <si>
    <t>Gmina Kołaczkowo</t>
  </si>
  <si>
    <t>62-306</t>
  </si>
  <si>
    <t>Kołaczkowo</t>
  </si>
  <si>
    <t>Hydrofornia Bieganowo</t>
  </si>
  <si>
    <t>Bieganowo</t>
  </si>
  <si>
    <t>C12a</t>
  </si>
  <si>
    <t>Hydrofornia Wszembórz</t>
  </si>
  <si>
    <t>Wszembórz</t>
  </si>
  <si>
    <t>Hydrofornia Sokolniki</t>
  </si>
  <si>
    <t>Hydrofornia Kołaczkowo</t>
  </si>
  <si>
    <t>Hydrofornia Gorazdowo</t>
  </si>
  <si>
    <t>Gorazdowo</t>
  </si>
  <si>
    <t>Przepompownia ścieków P3</t>
  </si>
  <si>
    <t>C11</t>
  </si>
  <si>
    <t>Przepompownia ścieków P4</t>
  </si>
  <si>
    <t>Przepompownia ścieków P5</t>
  </si>
  <si>
    <t>Przepompownia ścieków P1</t>
  </si>
  <si>
    <t>Przepompownia ścieków P2</t>
  </si>
  <si>
    <t>Żydowo</t>
  </si>
  <si>
    <t>Przepompownia ścieków</t>
  </si>
  <si>
    <t>Przepompownia ścieków dz. 155/6</t>
  </si>
  <si>
    <t>Przepompownia ścieków (oczyszczalnia)</t>
  </si>
  <si>
    <t>Grabowo Królewskie</t>
  </si>
  <si>
    <t>Przepompownia ścieków (szkoła)</t>
  </si>
  <si>
    <t>Przepompownia ścieków (wieś)</t>
  </si>
  <si>
    <t>Przepompownia ścieków (pałac)</t>
  </si>
  <si>
    <t>ZGKiM (biuro)</t>
  </si>
  <si>
    <t>G11</t>
  </si>
  <si>
    <t>Miłosławska</t>
  </si>
  <si>
    <t>B21</t>
  </si>
  <si>
    <t>Zespół Szkolno-Przedszkolny w Kołaczkowie</t>
  </si>
  <si>
    <t>1A</t>
  </si>
  <si>
    <t>62-305</t>
  </si>
  <si>
    <t>Sokolniki</t>
  </si>
  <si>
    <t>ul. Szkolna</t>
  </si>
  <si>
    <t>C22a</t>
  </si>
  <si>
    <t>GOK - Świetlica</t>
  </si>
  <si>
    <t>GOK - Pałac</t>
  </si>
  <si>
    <t>Biblioteka Sokolniki</t>
  </si>
  <si>
    <t>Biblioteka Grabowo Królewskie</t>
  </si>
  <si>
    <t>OSP Sokolniki/ świetlica</t>
  </si>
  <si>
    <t>Świetlica</t>
  </si>
  <si>
    <t>Gałęzewice</t>
  </si>
  <si>
    <t>Sklep</t>
  </si>
  <si>
    <t>Krzywa Góra</t>
  </si>
  <si>
    <t>Urząd</t>
  </si>
  <si>
    <t>Cieśle Małe</t>
  </si>
  <si>
    <t>Budziłowo</t>
  </si>
  <si>
    <t>Szamarzewo</t>
  </si>
  <si>
    <t xml:space="preserve">LP. wg zamawiającego </t>
  </si>
  <si>
    <t>Nabywca (nazwa i adres)</t>
  </si>
  <si>
    <t>NIP nabywcy</t>
  </si>
  <si>
    <t>Odbiorca (nazwa, adres, adres korespondencyjny)</t>
  </si>
  <si>
    <t>Nazwa obiektu</t>
  </si>
  <si>
    <t>Adres obiektu</t>
  </si>
  <si>
    <t>Dane OSD</t>
  </si>
  <si>
    <t>Dane Obecnego Sprzedawcy</t>
  </si>
  <si>
    <t>Rodzaj umowy</t>
  </si>
  <si>
    <t>Okres obowiązywania obecnej umowy /okres wypowiedzenia</t>
  </si>
  <si>
    <t>Obecna grupa taryfowa</t>
  </si>
  <si>
    <t>Obecna moc umowna</t>
  </si>
  <si>
    <t>Nr licznika</t>
  </si>
  <si>
    <t>Nr PPE</t>
  </si>
  <si>
    <t>Uwagi</t>
  </si>
  <si>
    <t xml:space="preserve">Okres dostaw </t>
  </si>
  <si>
    <t>Nazwa</t>
  </si>
  <si>
    <t>Adres</t>
  </si>
  <si>
    <t>Nr</t>
  </si>
  <si>
    <t>Poczta</t>
  </si>
  <si>
    <t xml:space="preserve">Od </t>
  </si>
  <si>
    <t>Do</t>
  </si>
  <si>
    <t xml:space="preserve">I strefa </t>
  </si>
  <si>
    <t xml:space="preserve">II strefa </t>
  </si>
  <si>
    <t xml:space="preserve">III strefa </t>
  </si>
  <si>
    <t>Suma</t>
  </si>
  <si>
    <t>rozdzielona</t>
  </si>
  <si>
    <t>Pl. Reymonta 3</t>
  </si>
  <si>
    <t>Gmina Kołaczkowo, ul. Pl. Reymonta 3, 62-306 Kołaczkowo</t>
  </si>
  <si>
    <t>Świetlica/Strażnica</t>
  </si>
  <si>
    <t>590310600000723710</t>
  </si>
  <si>
    <t>590310600000723741</t>
  </si>
  <si>
    <t xml:space="preserve">plac Władysława Reymonda </t>
  </si>
  <si>
    <t xml:space="preserve">Kościelna </t>
  </si>
  <si>
    <t>590310600000723666</t>
  </si>
  <si>
    <t>590310600001105119</t>
  </si>
  <si>
    <t>590310600000723758</t>
  </si>
  <si>
    <t>590310600001105102</t>
  </si>
  <si>
    <t>590310600000723680</t>
  </si>
  <si>
    <t>Zieleniec</t>
  </si>
  <si>
    <t>62-304</t>
  </si>
  <si>
    <t>590310600001105072</t>
  </si>
  <si>
    <t>Borzykowo</t>
  </si>
  <si>
    <t>Pisakowa</t>
  </si>
  <si>
    <t>62-307</t>
  </si>
  <si>
    <t>Lokal/obiekt niemieszkalny</t>
  </si>
  <si>
    <t>Wrzesińska</t>
  </si>
  <si>
    <t>590310600000808813</t>
  </si>
  <si>
    <t>590310600000724045</t>
  </si>
  <si>
    <t>590310600000723703</t>
  </si>
  <si>
    <t>590310600001105096</t>
  </si>
  <si>
    <t>590310600000421838</t>
  </si>
  <si>
    <t>Nowa Wieś Królewska</t>
  </si>
  <si>
    <t>590310600000723772</t>
  </si>
  <si>
    <t>590310600000723765</t>
  </si>
  <si>
    <t>590310600000723727</t>
  </si>
  <si>
    <t>Osp Kołaczkowo</t>
  </si>
  <si>
    <t>590310600007540464</t>
  </si>
  <si>
    <t>590310600028164076</t>
  </si>
  <si>
    <t>Boisko</t>
  </si>
  <si>
    <t>nr działki DZ.142</t>
  </si>
  <si>
    <t>590310600000933317</t>
  </si>
  <si>
    <t>590310600000808820</t>
  </si>
  <si>
    <t>Zespół Szkolno-Przedszkolny w Kołaczkowie, ul. Krakowska 1, 62-306 Kołaczkowo</t>
  </si>
  <si>
    <t>Kołaczkowie</t>
  </si>
  <si>
    <t>590310600000808783</t>
  </si>
  <si>
    <t>Szkoła Podstawowa w Sokolnikach, ul. Leśna 1a, 62-305 Sokolniki</t>
  </si>
  <si>
    <t>Zespół Szkolno-Przedszkolny</t>
  </si>
  <si>
    <t>590310600000808516</t>
  </si>
  <si>
    <t>Szkoła Podstawowa w Bieganowie, Bieganowo 43, 62-306 Kołaczkowo</t>
  </si>
  <si>
    <t>Szkoła Podstawowa im. Jana Brzechwy w Grabowie Królewskim, Grabowo Królewskie 1, Grabowo Krółewskie, 62-306 Kołaczkowo</t>
  </si>
  <si>
    <t>Szkoła Podstawowa im. Jana Brzechwy</t>
  </si>
  <si>
    <t>590310600000808790</t>
  </si>
  <si>
    <t>Grabowo Królewskie 1</t>
  </si>
  <si>
    <t>kompleksowa</t>
  </si>
  <si>
    <t>GZOEIAO</t>
  </si>
  <si>
    <t xml:space="preserve">Krakowska </t>
  </si>
  <si>
    <t>590310600000808851</t>
  </si>
  <si>
    <t>GZOEIAO - Szkoła</t>
  </si>
  <si>
    <t>590310600000808806</t>
  </si>
  <si>
    <t xml:space="preserve">Leśna </t>
  </si>
  <si>
    <t>590310600007611812</t>
  </si>
  <si>
    <t>590310600028562049</t>
  </si>
  <si>
    <t>590310600028590905</t>
  </si>
  <si>
    <t>590310600028590936</t>
  </si>
  <si>
    <t>590310600028684017</t>
  </si>
  <si>
    <t>590310600000701497</t>
  </si>
  <si>
    <t>Gminny Ośrodek Kultury im. Władysława Reymonta w Kołaczkowie</t>
  </si>
  <si>
    <t>Plac Władysława Reymonta 1</t>
  </si>
  <si>
    <t>Plac Władysława Reymonta</t>
  </si>
  <si>
    <t>Biblioteka</t>
  </si>
  <si>
    <t>Piaskowa</t>
  </si>
  <si>
    <t>590310600007643547</t>
  </si>
  <si>
    <t>590310600000701480</t>
  </si>
  <si>
    <t>590310600000701510</t>
  </si>
  <si>
    <t>Zdrowotna</t>
  </si>
  <si>
    <t>590310600000701503</t>
  </si>
  <si>
    <t>590310600000813060</t>
  </si>
  <si>
    <t>590310600000813039</t>
  </si>
  <si>
    <t>590310600000802309</t>
  </si>
  <si>
    <t>590310600000802255</t>
  </si>
  <si>
    <t>Plac Reymonta 3</t>
  </si>
  <si>
    <t>Zakład Gospodarki Komunalnej i Mieszkaniowej, ul. Wrzesińska 41, 62-306 Kołaczkowo</t>
  </si>
  <si>
    <t>590310600018060197</t>
  </si>
  <si>
    <t>WO-44170 Oczyszczalnia ścieków</t>
  </si>
  <si>
    <t>nr działki dz. 131</t>
  </si>
  <si>
    <t>Zakład Gospodarki Komunalnej, ul. Wrzesińska 41, 62-306 Kołaczkowo</t>
  </si>
  <si>
    <t>Grbowo Królewskie</t>
  </si>
  <si>
    <t>Przepompownia</t>
  </si>
  <si>
    <t>nr działki 159/16</t>
  </si>
  <si>
    <t>nr działki 151/5</t>
  </si>
  <si>
    <t>nr działki 174</t>
  </si>
  <si>
    <t>nr działki 246/2</t>
  </si>
  <si>
    <t>dz.280</t>
  </si>
  <si>
    <t>dz.266</t>
  </si>
  <si>
    <t>Krótka</t>
  </si>
  <si>
    <t>Spokojna</t>
  </si>
  <si>
    <t>nr działki DZ.155/6</t>
  </si>
  <si>
    <t>81529206</t>
  </si>
  <si>
    <t>87283446</t>
  </si>
  <si>
    <t>47963355</t>
  </si>
  <si>
    <t>Enea Operator Sp. z o.o.</t>
  </si>
  <si>
    <t>urząd</t>
  </si>
  <si>
    <t>Szkoła Podstawowa w Bieganowie</t>
  </si>
  <si>
    <t>Gminny Ośrodek Kultury  im. Władysława Reymonta w Kołaczkowie ul. Plac Reymonta 1, 62-306 Kołaczkowo</t>
  </si>
  <si>
    <t>Kołczkowo</t>
  </si>
  <si>
    <t>Oświetlenie drogowe</t>
  </si>
  <si>
    <t>blok 48,49</t>
  </si>
  <si>
    <t>590310600000723673</t>
  </si>
  <si>
    <t>590310600031436375</t>
  </si>
  <si>
    <t>dzialka 142</t>
  </si>
  <si>
    <t>Wyszczególnienie - grupa taryfowa</t>
  </si>
  <si>
    <t>zużycie energii elektrycznej w trakcie trwania zamówienia w kWh - zamówienie podstawowe</t>
  </si>
  <si>
    <t>A</t>
  </si>
  <si>
    <t>B</t>
  </si>
  <si>
    <t>1. Sprzedaż energii elektrycznej na rok 2024</t>
  </si>
  <si>
    <t>C12a I strefa</t>
  </si>
  <si>
    <t>C12a II strefa</t>
  </si>
  <si>
    <t>C22a I strefa</t>
  </si>
  <si>
    <t>C22b II strefa</t>
  </si>
  <si>
    <t>Enea SA - sprzrdawca rezerwowy</t>
  </si>
  <si>
    <t>bezterminowa - sprzdaż rezerwowa, nie trzeba wypowiadać</t>
  </si>
  <si>
    <t>bezterminowa, 3-miesieczny okres wypowiedzenia, wypowiada Wykonawca</t>
  </si>
  <si>
    <t>bezterminowa, 1-miesieczny okres wypowiedzenia, wypowiada Wykonawca</t>
  </si>
  <si>
    <t>terminowa do 31.12.2023 roku, 1 miesięczny okres wypowiedzenia, net-billing</t>
  </si>
  <si>
    <t>fotowoltika, moc mikroinstalacji: 49 kW, net-billing</t>
  </si>
  <si>
    <t>fotowoltika, moc mikroinstalacji: 39kW, układ dostosowany do TPA, umowa zawarta 28.08.2020, net-mettering</t>
  </si>
  <si>
    <t>ilośc umów</t>
  </si>
  <si>
    <t>Zużycie energii na 2024 rok (kWh) - zamówienie planowane</t>
  </si>
  <si>
    <t>Łącznie wartość zamówienia na  2024</t>
  </si>
  <si>
    <t>Klatka schodowa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</si>
</sst>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Liberation Sans1"/>
      <charset val="238"/>
    </font>
    <font>
      <sz val="11"/>
      <color rgb="FFFFFFFF"/>
      <name val="Calibri"/>
      <family val="2"/>
      <charset val="238"/>
    </font>
    <font>
      <sz val="10"/>
      <color rgb="FFFFFFFF"/>
      <name val="Liberation Sans1"/>
      <charset val="238"/>
    </font>
    <font>
      <sz val="11"/>
      <color rgb="FF800080"/>
      <name val="Calibri"/>
      <family val="2"/>
      <charset val="238"/>
    </font>
    <font>
      <sz val="10"/>
      <color rgb="FFFF0000"/>
      <name val="Liberation Sans1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0"/>
      <color rgb="FFFFFFFF"/>
      <name val="Liberation Sans1"/>
      <charset val="238"/>
    </font>
    <font>
      <sz val="11"/>
      <color rgb="FF000000"/>
      <name val="Czcionka tekstu podstawowego"/>
      <charset val="238"/>
    </font>
    <font>
      <sz val="11"/>
      <color rgb="FF800080"/>
      <name val="Liberation Sans1"/>
      <charset val="238"/>
    </font>
    <font>
      <i/>
      <sz val="10"/>
      <color rgb="FF808080"/>
      <name val="Liberation Sans1"/>
      <charset val="238"/>
    </font>
    <font>
      <sz val="11"/>
      <color rgb="FF008000"/>
      <name val="Calibri"/>
      <family val="2"/>
      <charset val="238"/>
    </font>
    <font>
      <sz val="10"/>
      <color rgb="FF008000"/>
      <name val="Liberation Sans1"/>
      <charset val="238"/>
    </font>
    <font>
      <b/>
      <sz val="24"/>
      <color rgb="FF000000"/>
      <name val="Liberation Sans1"/>
      <charset val="238"/>
    </font>
    <font>
      <b/>
      <sz val="15"/>
      <color rgb="FF666699"/>
      <name val="Calibri"/>
      <family val="2"/>
      <charset val="238"/>
    </font>
    <font>
      <sz val="18"/>
      <color rgb="FF000000"/>
      <name val="Liberation Sans1"/>
      <charset val="238"/>
    </font>
    <font>
      <b/>
      <sz val="13"/>
      <color rgb="FF666699"/>
      <name val="Calibri"/>
      <family val="2"/>
      <charset val="238"/>
    </font>
    <font>
      <sz val="12"/>
      <color rgb="FF000000"/>
      <name val="Liberation Sans1"/>
      <charset val="238"/>
    </font>
    <font>
      <b/>
      <i/>
      <sz val="16"/>
      <color rgb="FF000000"/>
      <name val="Liberation Sans1"/>
      <charset val="238"/>
    </font>
    <font>
      <u/>
      <sz val="10"/>
      <color rgb="FF0000EE"/>
      <name val="Liberation Sans1"/>
      <charset val="238"/>
    </font>
    <font>
      <u/>
      <sz val="10"/>
      <color rgb="FF0000FF"/>
      <name val="Liberation Sans1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993300"/>
      <name val="Liberation Sans1"/>
      <charset val="238"/>
    </font>
    <font>
      <sz val="10"/>
      <color rgb="FF333333"/>
      <name val="Liberation Sans1"/>
      <charset val="238"/>
    </font>
    <font>
      <b/>
      <sz val="11"/>
      <color rgb="FFFF9900"/>
      <name val="Calibri"/>
      <family val="2"/>
      <charset val="238"/>
    </font>
    <font>
      <b/>
      <i/>
      <u/>
      <sz val="10"/>
      <color rgb="FF000000"/>
      <name val="Liberation Sans1"/>
      <charset val="238"/>
    </font>
    <font>
      <b/>
      <sz val="11"/>
      <color rgb="FF00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FF0000"/>
      <name val="Calibri"/>
      <family val="2"/>
      <charset val="238"/>
    </font>
    <font>
      <sz val="18"/>
      <color rgb="FF666699"/>
      <name val="Calibri Light"/>
      <family val="2"/>
      <charset val="238"/>
    </font>
    <font>
      <sz val="10"/>
      <color rgb="FFCC0000"/>
      <name val="Liberation Sans1"/>
      <charset val="238"/>
    </font>
    <font>
      <sz val="8"/>
      <name val="Liberation Sans1"/>
      <charset val="238"/>
    </font>
    <font>
      <b/>
      <sz val="9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</fonts>
  <fills count="2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E3E3E3"/>
        <bgColor rgb="FFE3E3E3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000000"/>
        <bgColor rgb="FF000000"/>
      </patternFill>
    </fill>
    <fill>
      <patternFill patternType="solid">
        <fgColor rgb="FFFF6600"/>
        <bgColor rgb="FFFF6600"/>
      </patternFill>
    </fill>
    <fill>
      <patternFill patternType="solid">
        <fgColor rgb="FF808080"/>
        <bgColor rgb="FF808080"/>
      </patternFill>
    </fill>
    <fill>
      <patternFill patternType="solid">
        <fgColor rgb="FF969696"/>
        <bgColor rgb="FF969696"/>
      </patternFill>
    </fill>
    <fill>
      <patternFill patternType="solid">
        <fgColor rgb="FFFFCC00"/>
        <bgColor rgb="FFFFCC00"/>
      </patternFill>
    </fill>
    <fill>
      <patternFill patternType="solid">
        <fgColor rgb="FFFF99CC"/>
        <bgColor rgb="FFFF99CC"/>
      </patternFill>
    </fill>
    <fill>
      <patternFill patternType="solid">
        <fgColor rgb="FFFF8080"/>
        <bgColor rgb="FFFF8080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4">
    <xf numFmtId="0" fontId="0" fillId="0" borderId="0"/>
    <xf numFmtId="0" fontId="35" fillId="0" borderId="0"/>
    <xf numFmtId="0" fontId="26" fillId="0" borderId="7"/>
    <xf numFmtId="0" fontId="26" fillId="0" borderId="0"/>
    <xf numFmtId="0" fontId="8" fillId="3" borderId="1"/>
    <xf numFmtId="0" fontId="9" fillId="9" borderId="2"/>
    <xf numFmtId="0" fontId="30" fillId="9" borderId="1"/>
    <xf numFmtId="0" fontId="24" fillId="0" borderId="5"/>
    <xf numFmtId="0" fontId="25" fillId="17" borderId="6"/>
    <xf numFmtId="0" fontId="34" fillId="0" borderId="0"/>
    <xf numFmtId="0" fontId="1" fillId="5" borderId="9"/>
    <xf numFmtId="0" fontId="33" fillId="0" borderId="0"/>
    <xf numFmtId="0" fontId="32" fillId="0" borderId="8"/>
    <xf numFmtId="0" fontId="2" fillId="2" borderId="0"/>
    <xf numFmtId="0" fontId="2" fillId="8" borderId="0"/>
    <xf numFmtId="0" fontId="2" fillId="11" borderId="0"/>
    <xf numFmtId="0" fontId="2" fillId="3" borderId="0"/>
    <xf numFmtId="0" fontId="2" fillId="3" borderId="0"/>
    <xf numFmtId="0" fontId="2" fillId="3" borderId="0"/>
    <xf numFmtId="0" fontId="2" fillId="4" borderId="0"/>
    <xf numFmtId="0" fontId="2" fillId="9" borderId="0"/>
    <xf numFmtId="0" fontId="2" fillId="9" borderId="0"/>
    <xf numFmtId="0" fontId="4" fillId="18" borderId="0"/>
    <xf numFmtId="0" fontId="2" fillId="5" borderId="0"/>
    <xf numFmtId="0" fontId="2" fillId="10" borderId="0"/>
    <xf numFmtId="0" fontId="2" fillId="10" borderId="0"/>
    <xf numFmtId="0" fontId="4" fillId="11" borderId="0"/>
    <xf numFmtId="0" fontId="2" fillId="6" borderId="0"/>
    <xf numFmtId="0" fontId="2" fillId="8" borderId="0"/>
    <xf numFmtId="0" fontId="2" fillId="8" borderId="0"/>
    <xf numFmtId="0" fontId="4" fillId="12" borderId="0"/>
    <xf numFmtId="0" fontId="2" fillId="7" borderId="0"/>
    <xf numFmtId="0" fontId="2" fillId="10" borderId="0"/>
    <xf numFmtId="0" fontId="2" fillId="12" borderId="0"/>
    <xf numFmtId="0" fontId="3" fillId="0" borderId="0"/>
    <xf numFmtId="0" fontId="4" fillId="13" borderId="0"/>
    <xf numFmtId="0" fontId="5" fillId="14" borderId="0"/>
    <xf numFmtId="0" fontId="4" fillId="15" borderId="0"/>
    <xf numFmtId="0" fontId="5" fillId="16" borderId="0"/>
    <xf numFmtId="0" fontId="4" fillId="17" borderId="0"/>
    <xf numFmtId="0" fontId="3" fillId="9" borderId="0"/>
    <xf numFmtId="0" fontId="3" fillId="0" borderId="0"/>
    <xf numFmtId="0" fontId="6" fillId="19" borderId="0"/>
    <xf numFmtId="0" fontId="7" fillId="20" borderId="0"/>
    <xf numFmtId="0" fontId="10" fillId="21" borderId="0"/>
    <xf numFmtId="0" fontId="10" fillId="22" borderId="0"/>
    <xf numFmtId="0" fontId="11" fillId="0" borderId="0"/>
    <xf numFmtId="0" fontId="12" fillId="19" borderId="0"/>
    <xf numFmtId="0" fontId="13" fillId="0" borderId="0"/>
    <xf numFmtId="0" fontId="13" fillId="0" borderId="0"/>
    <xf numFmtId="0" fontId="14" fillId="7" borderId="0"/>
    <xf numFmtId="0" fontId="15" fillId="7" borderId="0"/>
    <xf numFmtId="0" fontId="16" fillId="0" borderId="0"/>
    <xf numFmtId="0" fontId="1" fillId="0" borderId="0"/>
    <xf numFmtId="0" fontId="17" fillId="0" borderId="3"/>
    <xf numFmtId="0" fontId="18" fillId="0" borderId="0"/>
    <xf numFmtId="0" fontId="19" fillId="0" borderId="4"/>
    <xf numFmtId="0" fontId="20" fillId="0" borderId="0"/>
    <xf numFmtId="0" fontId="21" fillId="0" borderId="0">
      <alignment horizontal="center"/>
    </xf>
    <xf numFmtId="0" fontId="22" fillId="0" borderId="0"/>
    <xf numFmtId="0" fontId="23" fillId="0" borderId="0"/>
    <xf numFmtId="0" fontId="27" fillId="10" borderId="0"/>
    <xf numFmtId="0" fontId="28" fillId="5" borderId="0"/>
    <xf numFmtId="0" fontId="29" fillId="5" borderId="1"/>
    <xf numFmtId="0" fontId="29" fillId="5" borderId="1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7" fillId="0" borderId="0"/>
  </cellStyleXfs>
  <cellXfs count="51">
    <xf numFmtId="0" fontId="0" fillId="0" borderId="0" xfId="0"/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wrapText="1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2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1" xfId="0" quotePrefix="1" applyFont="1" applyBorder="1" applyAlignment="1" applyProtection="1">
      <alignment horizontal="left" vertical="center"/>
      <protection locked="0"/>
    </xf>
    <xf numFmtId="0" fontId="39" fillId="0" borderId="11" xfId="0" quotePrefix="1" applyFont="1" applyBorder="1" applyAlignment="1">
      <alignment horizontal="left"/>
    </xf>
    <xf numFmtId="14" fontId="39" fillId="0" borderId="11" xfId="0" applyNumberFormat="1" applyFont="1" applyBorder="1" applyAlignment="1" applyProtection="1">
      <alignment horizontal="left" vertical="center"/>
      <protection locked="0"/>
    </xf>
    <xf numFmtId="3" fontId="39" fillId="0" borderId="11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horizontal="left"/>
    </xf>
    <xf numFmtId="0" fontId="39" fillId="0" borderId="11" xfId="0" applyFont="1" applyBorder="1" applyAlignment="1">
      <alignment horizontal="left"/>
    </xf>
    <xf numFmtId="2" fontId="39" fillId="0" borderId="11" xfId="0" applyNumberFormat="1" applyFont="1" applyBorder="1" applyAlignment="1">
      <alignment horizontal="left"/>
    </xf>
    <xf numFmtId="0" fontId="39" fillId="0" borderId="11" xfId="0" quotePrefix="1" applyFont="1" applyBorder="1" applyAlignment="1">
      <alignment vertical="center" wrapText="1"/>
    </xf>
    <xf numFmtId="0" fontId="39" fillId="0" borderId="14" xfId="0" applyFont="1" applyBorder="1" applyAlignment="1">
      <alignment horizontal="left"/>
    </xf>
    <xf numFmtId="17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6" xfId="0" quotePrefix="1" applyFont="1" applyBorder="1" applyAlignment="1">
      <alignment horizontal="left"/>
    </xf>
    <xf numFmtId="0" fontId="39" fillId="0" borderId="11" xfId="0" applyFont="1" applyBorder="1" applyAlignment="1">
      <alignment horizontal="right"/>
    </xf>
    <xf numFmtId="0" fontId="40" fillId="0" borderId="11" xfId="0" applyFont="1" applyBorder="1" applyAlignment="1" applyProtection="1">
      <alignment horizontal="left" vertical="center"/>
      <protection locked="0"/>
    </xf>
    <xf numFmtId="3" fontId="39" fillId="0" borderId="11" xfId="0" applyNumberFormat="1" applyFont="1" applyBorder="1" applyAlignment="1">
      <alignment horizontal="right"/>
    </xf>
    <xf numFmtId="0" fontId="41" fillId="0" borderId="10" xfId="46" applyFont="1" applyBorder="1" applyAlignment="1">
      <alignment horizontal="left" vertical="center"/>
    </xf>
    <xf numFmtId="0" fontId="41" fillId="0" borderId="0" xfId="0" quotePrefix="1" applyFont="1" applyAlignment="1">
      <alignment horizontal="left"/>
    </xf>
    <xf numFmtId="0" fontId="41" fillId="0" borderId="11" xfId="0" quotePrefix="1" applyFont="1" applyBorder="1"/>
    <xf numFmtId="0" fontId="41" fillId="0" borderId="11" xfId="0" applyFont="1" applyBorder="1"/>
    <xf numFmtId="0" fontId="40" fillId="0" borderId="11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2" fillId="0" borderId="11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vertical="center" wrapText="1"/>
    </xf>
    <xf numFmtId="3" fontId="42" fillId="0" borderId="11" xfId="0" applyNumberFormat="1" applyFont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2" fontId="38" fillId="0" borderId="11" xfId="0" applyNumberFormat="1" applyFont="1" applyBorder="1" applyAlignment="1" applyProtection="1">
      <alignment horizontal="center" vertical="center" wrapText="1"/>
      <protection locked="0"/>
    </xf>
    <xf numFmtId="2" fontId="38" fillId="0" borderId="13" xfId="0" applyNumberFormat="1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39" fillId="0" borderId="13" xfId="0" quotePrefix="1" applyFont="1" applyBorder="1" applyAlignment="1">
      <alignment horizontal="center" vertical="center"/>
    </xf>
    <xf numFmtId="0" fontId="39" fillId="0" borderId="17" xfId="0" quotePrefix="1" applyFont="1" applyBorder="1" applyAlignment="1">
      <alignment horizontal="center" vertical="center"/>
    </xf>
    <xf numFmtId="0" fontId="39" fillId="0" borderId="16" xfId="0" quotePrefix="1" applyFont="1" applyBorder="1" applyAlignment="1">
      <alignment horizontal="center" vertical="center"/>
    </xf>
  </cellXfs>
  <cellStyles count="74">
    <cellStyle name="20% — akcent 1" xfId="13" builtinId="30" customBuiltin="1"/>
    <cellStyle name="20% — akcent 2" xfId="16" builtinId="34" customBuiltin="1"/>
    <cellStyle name="20% — akcent 3" xfId="19" builtinId="38" customBuiltin="1"/>
    <cellStyle name="20% — akcent 4" xfId="23" builtinId="42" customBuiltin="1"/>
    <cellStyle name="20% — akcent 5" xfId="27" builtinId="46" customBuiltin="1"/>
    <cellStyle name="20% — akcent 6" xfId="31" builtinId="50" customBuiltin="1"/>
    <cellStyle name="40% — akcent 1" xfId="14" builtinId="31" customBuiltin="1"/>
    <cellStyle name="40% — akcent 2" xfId="17" builtinId="35" customBuiltin="1"/>
    <cellStyle name="40% — akcent 3" xfId="20" builtinId="39" customBuiltin="1"/>
    <cellStyle name="40% — akcent 4" xfId="24" builtinId="43" customBuiltin="1"/>
    <cellStyle name="40% — akcent 5" xfId="28" builtinId="47" customBuiltin="1"/>
    <cellStyle name="40% — akcent 6" xfId="32" builtinId="51" customBuiltin="1"/>
    <cellStyle name="60% — akcent 1" xfId="15" builtinId="32" customBuiltin="1"/>
    <cellStyle name="60% — akcent 2" xfId="18" builtinId="36" customBuiltin="1"/>
    <cellStyle name="60% — akcent 3" xfId="21" builtinId="40" customBuiltin="1"/>
    <cellStyle name="60% — akcent 4" xfId="25" builtinId="44" customBuiltin="1"/>
    <cellStyle name="60% — akcent 5" xfId="29" builtinId="48" customBuiltin="1"/>
    <cellStyle name="60% — akcent 6" xfId="33" builtinId="52" customBuiltin="1"/>
    <cellStyle name="Accent" xfId="34" xr:uid="{00000000-0005-0000-0000-000012000000}"/>
    <cellStyle name="Accent 1" xfId="35" xr:uid="{00000000-0005-0000-0000-000013000000}"/>
    <cellStyle name="Accent 1 1" xfId="36" xr:uid="{00000000-0005-0000-0000-000014000000}"/>
    <cellStyle name="Accent 2" xfId="37" xr:uid="{00000000-0005-0000-0000-000015000000}"/>
    <cellStyle name="Accent 2 1" xfId="38" xr:uid="{00000000-0005-0000-0000-000016000000}"/>
    <cellStyle name="Accent 3" xfId="39" xr:uid="{00000000-0005-0000-0000-000017000000}"/>
    <cellStyle name="Accent 3 1" xfId="40" xr:uid="{00000000-0005-0000-0000-000018000000}"/>
    <cellStyle name="Accent 4" xfId="41" xr:uid="{00000000-0005-0000-0000-000019000000}"/>
    <cellStyle name="Akcent 4" xfId="22" builtinId="41" customBuiltin="1"/>
    <cellStyle name="Akcent 5" xfId="26" builtinId="45" customBuiltin="1"/>
    <cellStyle name="Akcent 6" xfId="30" builtinId="49" customBuiltin="1"/>
    <cellStyle name="Bad" xfId="42" xr:uid="{00000000-0005-0000-0000-00001D000000}"/>
    <cellStyle name="Bad 1" xfId="43" xr:uid="{00000000-0005-0000-0000-00001E000000}"/>
    <cellStyle name="Dane wejściowe" xfId="4" builtinId="20" customBuiltin="1"/>
    <cellStyle name="Dane wyjściowe" xfId="5" builtinId="21" customBuiltin="1"/>
    <cellStyle name="Error" xfId="44" xr:uid="{00000000-0005-0000-0000-000021000000}"/>
    <cellStyle name="Error 1" xfId="45" xr:uid="{00000000-0005-0000-0000-000022000000}"/>
    <cellStyle name="Excel Built-in Normal" xfId="46" xr:uid="{00000000-0005-0000-0000-000023000000}"/>
    <cellStyle name="Excel_CondFormat_1_1_1" xfId="47" xr:uid="{00000000-0005-0000-0000-000024000000}"/>
    <cellStyle name="Footnote" xfId="48" xr:uid="{00000000-0005-0000-0000-000025000000}"/>
    <cellStyle name="Footnote 1" xfId="49" xr:uid="{00000000-0005-0000-0000-000026000000}"/>
    <cellStyle name="Good" xfId="50" xr:uid="{00000000-0005-0000-0000-000027000000}"/>
    <cellStyle name="Good 1" xfId="51" xr:uid="{00000000-0005-0000-0000-000028000000}"/>
    <cellStyle name="Heading" xfId="52" xr:uid="{00000000-0005-0000-0000-000029000000}"/>
    <cellStyle name="Heading (user)" xfId="53" xr:uid="{00000000-0005-0000-0000-00002A000000}"/>
    <cellStyle name="Heading 1" xfId="54" xr:uid="{00000000-0005-0000-0000-00002B000000}"/>
    <cellStyle name="Heading 1 1" xfId="55" xr:uid="{00000000-0005-0000-0000-00002C000000}"/>
    <cellStyle name="Heading 2" xfId="56" xr:uid="{00000000-0005-0000-0000-00002D000000}"/>
    <cellStyle name="Heading 2 1" xfId="57" xr:uid="{00000000-0005-0000-0000-00002E000000}"/>
    <cellStyle name="Heading 3" xfId="58" xr:uid="{00000000-0005-0000-0000-00002F000000}"/>
    <cellStyle name="Hyperlink" xfId="59" xr:uid="{00000000-0005-0000-0000-000030000000}"/>
    <cellStyle name="Hyperlink 1" xfId="60" xr:uid="{00000000-0005-0000-0000-000031000000}"/>
    <cellStyle name="Komórka połączona" xfId="7" builtinId="24" customBuiltin="1"/>
    <cellStyle name="Komórka zaznaczona" xfId="8" builtinId="23" customBuiltin="1"/>
    <cellStyle name="Nagłówek 3" xfId="2" builtinId="18" customBuiltin="1"/>
    <cellStyle name="Nagłówek 4" xfId="3" builtinId="19" customBuiltin="1"/>
    <cellStyle name="Neutral" xfId="61" xr:uid="{00000000-0005-0000-0000-000036000000}"/>
    <cellStyle name="Neutral 1" xfId="62" xr:uid="{00000000-0005-0000-0000-000037000000}"/>
    <cellStyle name="Normalny" xfId="0" builtinId="0" customBuiltin="1"/>
    <cellStyle name="Note" xfId="63" xr:uid="{00000000-0005-0000-0000-000039000000}"/>
    <cellStyle name="Note 1" xfId="64" xr:uid="{00000000-0005-0000-0000-00003A000000}"/>
    <cellStyle name="Obliczenia" xfId="6" builtinId="22" customBuiltin="1"/>
    <cellStyle name="Result" xfId="65" xr:uid="{00000000-0005-0000-0000-00003C000000}"/>
    <cellStyle name="Result (user)" xfId="66" xr:uid="{00000000-0005-0000-0000-00003D000000}"/>
    <cellStyle name="Result2" xfId="67" xr:uid="{00000000-0005-0000-0000-00003E000000}"/>
    <cellStyle name="Status" xfId="68" xr:uid="{00000000-0005-0000-0000-00003F000000}"/>
    <cellStyle name="Status 1" xfId="69" xr:uid="{00000000-0005-0000-0000-000040000000}"/>
    <cellStyle name="Suma" xfId="12" builtinId="25" customBuiltin="1"/>
    <cellStyle name="Tekst objaśnienia" xfId="11" builtinId="53" customBuiltin="1"/>
    <cellStyle name="Tekst ostrzeżenia" xfId="9" builtinId="11" customBuiltin="1"/>
    <cellStyle name="Text" xfId="70" xr:uid="{00000000-0005-0000-0000-000044000000}"/>
    <cellStyle name="Text 1" xfId="71" xr:uid="{00000000-0005-0000-0000-000045000000}"/>
    <cellStyle name="Tytuł" xfId="1" builtinId="15" customBuiltin="1"/>
    <cellStyle name="Uwaga" xfId="10" builtinId="10" customBuiltin="1"/>
    <cellStyle name="Warning" xfId="72" xr:uid="{00000000-0005-0000-0000-000048000000}"/>
    <cellStyle name="Warning 1" xfId="73" xr:uid="{00000000-0005-0000-0000-000049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3B085-83B4-4C3F-8643-2EF02B465EF6}">
  <dimension ref="A2:AC74"/>
  <sheetViews>
    <sheetView tabSelected="1" workbookViewId="0">
      <pane ySplit="3" topLeftCell="A4" activePane="bottomLeft" state="frozen"/>
      <selection activeCell="E1" sqref="E1"/>
      <selection pane="bottomLeft" activeCell="I46" sqref="I46"/>
    </sheetView>
  </sheetViews>
  <sheetFormatPr defaultColWidth="7.59765625" defaultRowHeight="12"/>
  <cols>
    <col min="1" max="1" width="8.09765625" style="26" customWidth="1"/>
    <col min="2" max="2" width="22.19921875" style="11" customWidth="1"/>
    <col min="3" max="3" width="22.69921875" style="11" customWidth="1"/>
    <col min="4" max="4" width="5.59765625" style="11" bestFit="1" customWidth="1"/>
    <col min="5" max="5" width="10" style="11" bestFit="1" customWidth="1"/>
    <col min="6" max="6" width="10.19921875" style="11" bestFit="1" customWidth="1"/>
    <col min="7" max="7" width="50.8984375" style="11" customWidth="1"/>
    <col min="8" max="8" width="19.3984375" style="11" customWidth="1"/>
    <col min="9" max="9" width="14.19921875" style="11" customWidth="1"/>
    <col min="10" max="10" width="9.09765625" style="11" customWidth="1"/>
    <col min="11" max="11" width="14.09765625" style="11" customWidth="1"/>
    <col min="12" max="12" width="5.59765625" style="11" customWidth="1"/>
    <col min="13" max="13" width="14" style="11" customWidth="1"/>
    <col min="14" max="14" width="18.59765625" style="11" customWidth="1"/>
    <col min="15" max="15" width="25.3984375" style="11" customWidth="1"/>
    <col min="16" max="16" width="13.3984375" style="11" customWidth="1"/>
    <col min="17" max="17" width="48.19921875" style="11" customWidth="1"/>
    <col min="18" max="18" width="7.19921875" style="11" customWidth="1"/>
    <col min="19" max="19" width="5.5" style="11" customWidth="1"/>
    <col min="20" max="20" width="11" style="11" customWidth="1"/>
    <col min="21" max="21" width="15" style="11" customWidth="1"/>
    <col min="22" max="22" width="7.59765625" style="11" customWidth="1"/>
    <col min="23" max="23" width="42" style="11" customWidth="1"/>
    <col min="24" max="24" width="9.19921875" style="11" customWidth="1"/>
    <col min="25" max="25" width="8.5" style="11" customWidth="1"/>
    <col min="26" max="26" width="7.19921875" style="27" customWidth="1"/>
    <col min="27" max="27" width="7.09765625" style="27" customWidth="1"/>
    <col min="28" max="28" width="6" style="27" customWidth="1"/>
    <col min="29" max="29" width="7.09765625" style="27" customWidth="1"/>
    <col min="30" max="16384" width="7.59765625" style="11"/>
  </cols>
  <sheetData>
    <row r="2" spans="1:29" s="3" customFormat="1" ht="30" customHeight="1">
      <c r="A2" s="40" t="s">
        <v>52</v>
      </c>
      <c r="B2" s="40" t="s">
        <v>53</v>
      </c>
      <c r="C2" s="40"/>
      <c r="D2" s="40"/>
      <c r="E2" s="40"/>
      <c r="F2" s="40" t="s">
        <v>54</v>
      </c>
      <c r="G2" s="42" t="s">
        <v>55</v>
      </c>
      <c r="H2" s="40" t="s">
        <v>56</v>
      </c>
      <c r="I2" s="40" t="s">
        <v>57</v>
      </c>
      <c r="J2" s="40"/>
      <c r="K2" s="40"/>
      <c r="L2" s="40"/>
      <c r="M2" s="40"/>
      <c r="N2" s="1" t="s">
        <v>58</v>
      </c>
      <c r="O2" s="40" t="s">
        <v>59</v>
      </c>
      <c r="P2" s="40" t="s">
        <v>60</v>
      </c>
      <c r="Q2" s="42" t="s">
        <v>61</v>
      </c>
      <c r="R2" s="44" t="s">
        <v>62</v>
      </c>
      <c r="S2" s="38" t="s">
        <v>63</v>
      </c>
      <c r="T2" s="40" t="s">
        <v>64</v>
      </c>
      <c r="U2" s="40" t="s">
        <v>65</v>
      </c>
      <c r="V2" s="41" t="s">
        <v>199</v>
      </c>
      <c r="W2" s="40" t="s">
        <v>66</v>
      </c>
      <c r="X2" s="44" t="s">
        <v>67</v>
      </c>
      <c r="Y2" s="46"/>
      <c r="Z2" s="40" t="s">
        <v>200</v>
      </c>
      <c r="AA2" s="40"/>
      <c r="AB2" s="40"/>
      <c r="AC2" s="40"/>
    </row>
    <row r="3" spans="1:29" s="3" customFormat="1" ht="53.25" customHeight="1">
      <c r="A3" s="41"/>
      <c r="B3" s="2" t="s">
        <v>68</v>
      </c>
      <c r="C3" s="2" t="s">
        <v>69</v>
      </c>
      <c r="D3" s="2" t="s">
        <v>0</v>
      </c>
      <c r="E3" s="2" t="s">
        <v>2</v>
      </c>
      <c r="F3" s="41"/>
      <c r="G3" s="43"/>
      <c r="H3" s="41"/>
      <c r="I3" s="2" t="s">
        <v>2</v>
      </c>
      <c r="J3" s="2" t="s">
        <v>1</v>
      </c>
      <c r="K3" s="2" t="s">
        <v>70</v>
      </c>
      <c r="L3" s="2" t="s">
        <v>0</v>
      </c>
      <c r="M3" s="2" t="s">
        <v>71</v>
      </c>
      <c r="N3" s="2" t="s">
        <v>68</v>
      </c>
      <c r="O3" s="41"/>
      <c r="P3" s="41"/>
      <c r="Q3" s="43"/>
      <c r="R3" s="45"/>
      <c r="S3" s="39"/>
      <c r="T3" s="41"/>
      <c r="U3" s="41"/>
      <c r="V3" s="47"/>
      <c r="W3" s="41"/>
      <c r="X3" s="2" t="s">
        <v>72</v>
      </c>
      <c r="Y3" s="2" t="s">
        <v>73</v>
      </c>
      <c r="Z3" s="2" t="s">
        <v>74</v>
      </c>
      <c r="AA3" s="2" t="s">
        <v>75</v>
      </c>
      <c r="AB3" s="2" t="s">
        <v>76</v>
      </c>
      <c r="AC3" s="2" t="s">
        <v>77</v>
      </c>
    </row>
    <row r="4" spans="1:29">
      <c r="A4" s="4">
        <v>1</v>
      </c>
      <c r="B4" s="5" t="s">
        <v>3</v>
      </c>
      <c r="C4" s="5" t="s">
        <v>79</v>
      </c>
      <c r="D4" s="5" t="s">
        <v>4</v>
      </c>
      <c r="E4" s="5" t="s">
        <v>5</v>
      </c>
      <c r="F4" s="5">
        <v>7891707330</v>
      </c>
      <c r="G4" s="5" t="s">
        <v>80</v>
      </c>
      <c r="H4" s="5" t="s">
        <v>48</v>
      </c>
      <c r="I4" s="5"/>
      <c r="J4" s="5" t="s">
        <v>84</v>
      </c>
      <c r="K4" s="5">
        <v>3</v>
      </c>
      <c r="L4" s="5" t="s">
        <v>4</v>
      </c>
      <c r="M4" s="5" t="s">
        <v>5</v>
      </c>
      <c r="N4" s="5" t="s">
        <v>173</v>
      </c>
      <c r="O4" s="5" t="s">
        <v>192</v>
      </c>
      <c r="P4" s="5" t="s">
        <v>78</v>
      </c>
      <c r="Q4" s="5" t="s">
        <v>193</v>
      </c>
      <c r="R4" s="5" t="s">
        <v>8</v>
      </c>
      <c r="S4" s="6">
        <v>11</v>
      </c>
      <c r="T4" s="7" t="s">
        <v>170</v>
      </c>
      <c r="U4" s="8" t="s">
        <v>83</v>
      </c>
      <c r="V4" s="48">
        <v>1</v>
      </c>
      <c r="W4" s="5"/>
      <c r="X4" s="9">
        <v>45292</v>
      </c>
      <c r="Y4" s="9">
        <v>45657</v>
      </c>
      <c r="Z4" s="10">
        <v>1784</v>
      </c>
      <c r="AA4" s="10">
        <v>4346</v>
      </c>
      <c r="AB4" s="10">
        <v>0</v>
      </c>
      <c r="AC4" s="10">
        <f>AB4+AA4+Z4</f>
        <v>6130</v>
      </c>
    </row>
    <row r="5" spans="1:29">
      <c r="A5" s="4">
        <v>2</v>
      </c>
      <c r="B5" s="5" t="s">
        <v>3</v>
      </c>
      <c r="C5" s="5" t="s">
        <v>79</v>
      </c>
      <c r="D5" s="5" t="s">
        <v>4</v>
      </c>
      <c r="E5" s="5" t="s">
        <v>5</v>
      </c>
      <c r="F5" s="5">
        <v>7891707330</v>
      </c>
      <c r="G5" s="5" t="s">
        <v>80</v>
      </c>
      <c r="H5" s="5" t="s">
        <v>174</v>
      </c>
      <c r="I5" s="5" t="s">
        <v>5</v>
      </c>
      <c r="J5" s="5" t="s">
        <v>84</v>
      </c>
      <c r="K5" s="5"/>
      <c r="L5" s="5" t="s">
        <v>4</v>
      </c>
      <c r="M5" s="5" t="s">
        <v>5</v>
      </c>
      <c r="N5" s="5" t="s">
        <v>173</v>
      </c>
      <c r="O5" s="5" t="s">
        <v>192</v>
      </c>
      <c r="P5" s="5" t="s">
        <v>78</v>
      </c>
      <c r="Q5" s="5" t="s">
        <v>193</v>
      </c>
      <c r="R5" s="5" t="s">
        <v>8</v>
      </c>
      <c r="S5" s="6">
        <v>14</v>
      </c>
      <c r="T5" s="7" t="s">
        <v>171</v>
      </c>
      <c r="U5" s="8" t="s">
        <v>88</v>
      </c>
      <c r="V5" s="49"/>
      <c r="W5" s="5"/>
      <c r="X5" s="9">
        <v>45292</v>
      </c>
      <c r="Y5" s="9">
        <v>45657</v>
      </c>
      <c r="Z5" s="10">
        <v>4343</v>
      </c>
      <c r="AA5" s="10">
        <v>13169</v>
      </c>
      <c r="AB5" s="10">
        <v>0</v>
      </c>
      <c r="AC5" s="10">
        <f t="shared" ref="AC5:AC31" si="0">AB5+AA5+Z5</f>
        <v>17512</v>
      </c>
    </row>
    <row r="6" spans="1:29">
      <c r="A6" s="4">
        <v>3</v>
      </c>
      <c r="B6" s="5" t="s">
        <v>3</v>
      </c>
      <c r="C6" s="5" t="s">
        <v>79</v>
      </c>
      <c r="D6" s="5" t="s">
        <v>4</v>
      </c>
      <c r="E6" s="5" t="s">
        <v>5</v>
      </c>
      <c r="F6" s="5">
        <v>7891707330</v>
      </c>
      <c r="G6" s="5" t="s">
        <v>80</v>
      </c>
      <c r="H6" s="5" t="s">
        <v>43</v>
      </c>
      <c r="I6" s="5"/>
      <c r="J6" s="5" t="s">
        <v>85</v>
      </c>
      <c r="K6" s="5"/>
      <c r="L6" s="5" t="s">
        <v>35</v>
      </c>
      <c r="M6" s="5" t="s">
        <v>36</v>
      </c>
      <c r="N6" s="5" t="s">
        <v>173</v>
      </c>
      <c r="O6" s="5" t="s">
        <v>192</v>
      </c>
      <c r="P6" s="5" t="s">
        <v>78</v>
      </c>
      <c r="Q6" s="5" t="s">
        <v>193</v>
      </c>
      <c r="R6" s="5" t="s">
        <v>8</v>
      </c>
      <c r="S6" s="6">
        <v>11</v>
      </c>
      <c r="T6" s="5">
        <v>63003426</v>
      </c>
      <c r="U6" s="8" t="s">
        <v>86</v>
      </c>
      <c r="V6" s="49"/>
      <c r="W6" s="5"/>
      <c r="X6" s="9">
        <v>45292</v>
      </c>
      <c r="Y6" s="9">
        <v>45657</v>
      </c>
      <c r="Z6" s="10">
        <v>218</v>
      </c>
      <c r="AA6" s="10">
        <v>627</v>
      </c>
      <c r="AB6" s="10">
        <v>0</v>
      </c>
      <c r="AC6" s="10">
        <f t="shared" si="0"/>
        <v>845</v>
      </c>
    </row>
    <row r="7" spans="1:29">
      <c r="A7" s="4">
        <v>4</v>
      </c>
      <c r="B7" s="5" t="s">
        <v>3</v>
      </c>
      <c r="C7" s="5" t="s">
        <v>79</v>
      </c>
      <c r="D7" s="5" t="s">
        <v>4</v>
      </c>
      <c r="E7" s="5" t="s">
        <v>5</v>
      </c>
      <c r="F7" s="5">
        <v>7891707330</v>
      </c>
      <c r="G7" s="5" t="s">
        <v>80</v>
      </c>
      <c r="H7" s="5" t="s">
        <v>97</v>
      </c>
      <c r="I7" s="5" t="s">
        <v>94</v>
      </c>
      <c r="J7" s="5" t="s">
        <v>98</v>
      </c>
      <c r="K7" s="5">
        <v>49</v>
      </c>
      <c r="L7" s="5" t="s">
        <v>96</v>
      </c>
      <c r="M7" s="5" t="s">
        <v>94</v>
      </c>
      <c r="N7" s="5" t="s">
        <v>173</v>
      </c>
      <c r="O7" s="5" t="s">
        <v>192</v>
      </c>
      <c r="P7" s="5" t="s">
        <v>78</v>
      </c>
      <c r="Q7" s="5" t="s">
        <v>193</v>
      </c>
      <c r="R7" s="5" t="s">
        <v>8</v>
      </c>
      <c r="S7" s="6">
        <v>11</v>
      </c>
      <c r="T7" s="5">
        <v>70599856</v>
      </c>
      <c r="U7" s="8" t="s">
        <v>99</v>
      </c>
      <c r="V7" s="49"/>
      <c r="W7" s="5"/>
      <c r="X7" s="9">
        <v>45292</v>
      </c>
      <c r="Y7" s="9">
        <v>45657</v>
      </c>
      <c r="Z7" s="10">
        <v>1649</v>
      </c>
      <c r="AA7" s="10">
        <v>2902</v>
      </c>
      <c r="AB7" s="10">
        <v>0</v>
      </c>
      <c r="AC7" s="10">
        <f t="shared" si="0"/>
        <v>4551</v>
      </c>
    </row>
    <row r="8" spans="1:29">
      <c r="A8" s="4">
        <v>5</v>
      </c>
      <c r="B8" s="5" t="s">
        <v>3</v>
      </c>
      <c r="C8" s="5" t="s">
        <v>79</v>
      </c>
      <c r="D8" s="5" t="s">
        <v>4</v>
      </c>
      <c r="E8" s="5" t="s">
        <v>5</v>
      </c>
      <c r="F8" s="5">
        <v>7891707330</v>
      </c>
      <c r="G8" s="5" t="s">
        <v>80</v>
      </c>
      <c r="H8" s="5" t="s">
        <v>46</v>
      </c>
      <c r="I8" s="5" t="s">
        <v>45</v>
      </c>
      <c r="J8" s="5"/>
      <c r="K8" s="5">
        <v>3</v>
      </c>
      <c r="L8" s="5" t="s">
        <v>35</v>
      </c>
      <c r="M8" s="5" t="s">
        <v>36</v>
      </c>
      <c r="N8" s="5" t="s">
        <v>173</v>
      </c>
      <c r="O8" s="5" t="s">
        <v>192</v>
      </c>
      <c r="P8" s="5" t="s">
        <v>78</v>
      </c>
      <c r="Q8" s="5" t="s">
        <v>193</v>
      </c>
      <c r="R8" s="5" t="s">
        <v>8</v>
      </c>
      <c r="S8" s="6">
        <v>11</v>
      </c>
      <c r="T8" s="5">
        <v>10016233</v>
      </c>
      <c r="U8" s="8" t="s">
        <v>87</v>
      </c>
      <c r="V8" s="49"/>
      <c r="W8" s="5"/>
      <c r="X8" s="9">
        <v>45292</v>
      </c>
      <c r="Y8" s="9">
        <v>45657</v>
      </c>
      <c r="Z8" s="10">
        <v>100</v>
      </c>
      <c r="AA8" s="10">
        <v>150</v>
      </c>
      <c r="AB8" s="10">
        <v>0</v>
      </c>
      <c r="AC8" s="10">
        <f t="shared" si="0"/>
        <v>250</v>
      </c>
    </row>
    <row r="9" spans="1:29">
      <c r="A9" s="4">
        <v>6</v>
      </c>
      <c r="B9" s="5" t="s">
        <v>3</v>
      </c>
      <c r="C9" s="5" t="s">
        <v>79</v>
      </c>
      <c r="D9" s="5" t="s">
        <v>4</v>
      </c>
      <c r="E9" s="5" t="s">
        <v>5</v>
      </c>
      <c r="F9" s="5">
        <v>7891707330</v>
      </c>
      <c r="G9" s="5" t="s">
        <v>80</v>
      </c>
      <c r="H9" s="5" t="s">
        <v>108</v>
      </c>
      <c r="I9" s="5" t="s">
        <v>5</v>
      </c>
      <c r="J9" s="5"/>
      <c r="K9" s="5"/>
      <c r="L9" s="5" t="s">
        <v>4</v>
      </c>
      <c r="M9" s="5" t="s">
        <v>5</v>
      </c>
      <c r="N9" s="5" t="s">
        <v>173</v>
      </c>
      <c r="O9" s="5" t="s">
        <v>192</v>
      </c>
      <c r="P9" s="5" t="s">
        <v>78</v>
      </c>
      <c r="Q9" s="5" t="s">
        <v>193</v>
      </c>
      <c r="R9" s="5" t="s">
        <v>8</v>
      </c>
      <c r="S9" s="6">
        <v>17</v>
      </c>
      <c r="T9" s="5">
        <v>56194782</v>
      </c>
      <c r="U9" s="8" t="s">
        <v>107</v>
      </c>
      <c r="V9" s="49"/>
      <c r="W9" s="5"/>
      <c r="X9" s="9">
        <v>45292</v>
      </c>
      <c r="Y9" s="9">
        <v>45657</v>
      </c>
      <c r="Z9" s="10">
        <v>1138</v>
      </c>
      <c r="AA9" s="10">
        <v>2665</v>
      </c>
      <c r="AB9" s="10">
        <v>0</v>
      </c>
      <c r="AC9" s="10">
        <f t="shared" si="0"/>
        <v>3803</v>
      </c>
    </row>
    <row r="10" spans="1:29" ht="12" customHeight="1">
      <c r="A10" s="4">
        <v>7</v>
      </c>
      <c r="B10" s="5" t="s">
        <v>3</v>
      </c>
      <c r="C10" s="5" t="s">
        <v>79</v>
      </c>
      <c r="D10" s="5" t="s">
        <v>4</v>
      </c>
      <c r="E10" s="5" t="s">
        <v>5</v>
      </c>
      <c r="F10" s="5">
        <v>7891707330</v>
      </c>
      <c r="G10" s="5" t="s">
        <v>80</v>
      </c>
      <c r="H10" s="5" t="s">
        <v>111</v>
      </c>
      <c r="I10" s="12" t="s">
        <v>25</v>
      </c>
      <c r="J10" s="12"/>
      <c r="K10" s="12" t="s">
        <v>112</v>
      </c>
      <c r="L10" s="12" t="s">
        <v>4</v>
      </c>
      <c r="M10" s="12" t="s">
        <v>5</v>
      </c>
      <c r="N10" s="5" t="s">
        <v>173</v>
      </c>
      <c r="O10" s="5" t="s">
        <v>192</v>
      </c>
      <c r="P10" s="5" t="s">
        <v>78</v>
      </c>
      <c r="Q10" s="5" t="s">
        <v>193</v>
      </c>
      <c r="R10" s="12" t="s">
        <v>8</v>
      </c>
      <c r="S10" s="13">
        <v>9</v>
      </c>
      <c r="T10" s="5">
        <v>66232103</v>
      </c>
      <c r="U10" s="14" t="s">
        <v>110</v>
      </c>
      <c r="V10" s="49"/>
      <c r="W10" s="15"/>
      <c r="X10" s="9">
        <v>45292</v>
      </c>
      <c r="Y10" s="9">
        <v>45657</v>
      </c>
      <c r="Z10" s="10">
        <v>59</v>
      </c>
      <c r="AA10" s="10">
        <v>199</v>
      </c>
      <c r="AB10" s="10">
        <v>0</v>
      </c>
      <c r="AC10" s="10">
        <f t="shared" si="0"/>
        <v>258</v>
      </c>
    </row>
    <row r="11" spans="1:29">
      <c r="A11" s="4">
        <v>8</v>
      </c>
      <c r="B11" s="5" t="s">
        <v>3</v>
      </c>
      <c r="C11" s="5" t="s">
        <v>79</v>
      </c>
      <c r="D11" s="5" t="s">
        <v>4</v>
      </c>
      <c r="E11" s="5" t="s">
        <v>5</v>
      </c>
      <c r="F11" s="5">
        <v>7891707330</v>
      </c>
      <c r="G11" s="5" t="s">
        <v>80</v>
      </c>
      <c r="H11" s="5" t="s">
        <v>81</v>
      </c>
      <c r="I11" s="5" t="s">
        <v>14</v>
      </c>
      <c r="J11" s="5"/>
      <c r="K11" s="5"/>
      <c r="L11" s="5" t="s">
        <v>4</v>
      </c>
      <c r="M11" s="5" t="s">
        <v>36</v>
      </c>
      <c r="N11" s="5" t="s">
        <v>173</v>
      </c>
      <c r="O11" s="5" t="s">
        <v>192</v>
      </c>
      <c r="P11" s="5" t="s">
        <v>78</v>
      </c>
      <c r="Q11" s="5" t="s">
        <v>193</v>
      </c>
      <c r="R11" s="5" t="s">
        <v>8</v>
      </c>
      <c r="S11" s="6">
        <v>9</v>
      </c>
      <c r="T11" s="5">
        <v>62394348</v>
      </c>
      <c r="U11" s="8" t="s">
        <v>82</v>
      </c>
      <c r="V11" s="49"/>
      <c r="W11" s="5"/>
      <c r="X11" s="9">
        <v>45292</v>
      </c>
      <c r="Y11" s="9">
        <v>45657</v>
      </c>
      <c r="Z11" s="10">
        <v>376</v>
      </c>
      <c r="AA11" s="10">
        <v>970</v>
      </c>
      <c r="AB11" s="10">
        <v>0</v>
      </c>
      <c r="AC11" s="10">
        <f t="shared" si="0"/>
        <v>1346</v>
      </c>
    </row>
    <row r="12" spans="1:29">
      <c r="A12" s="4">
        <v>9</v>
      </c>
      <c r="B12" s="5" t="s">
        <v>3</v>
      </c>
      <c r="C12" s="5" t="s">
        <v>79</v>
      </c>
      <c r="D12" s="5" t="s">
        <v>4</v>
      </c>
      <c r="E12" s="5" t="s">
        <v>5</v>
      </c>
      <c r="F12" s="5">
        <v>7891707330</v>
      </c>
      <c r="G12" s="5" t="s">
        <v>80</v>
      </c>
      <c r="H12" s="5" t="s">
        <v>44</v>
      </c>
      <c r="I12" s="5" t="s">
        <v>21</v>
      </c>
      <c r="J12" s="5"/>
      <c r="K12" s="5">
        <v>8</v>
      </c>
      <c r="L12" s="5" t="s">
        <v>4</v>
      </c>
      <c r="M12" s="5" t="s">
        <v>5</v>
      </c>
      <c r="N12" s="5" t="s">
        <v>173</v>
      </c>
      <c r="O12" s="5" t="s">
        <v>192</v>
      </c>
      <c r="P12" s="5" t="s">
        <v>78</v>
      </c>
      <c r="Q12" s="5" t="s">
        <v>193</v>
      </c>
      <c r="R12" s="5" t="s">
        <v>8</v>
      </c>
      <c r="S12" s="6">
        <v>15</v>
      </c>
      <c r="T12" s="5">
        <v>87295330</v>
      </c>
      <c r="U12" s="8" t="s">
        <v>89</v>
      </c>
      <c r="V12" s="49"/>
      <c r="W12" s="5"/>
      <c r="X12" s="9">
        <v>45292</v>
      </c>
      <c r="Y12" s="9">
        <v>45657</v>
      </c>
      <c r="Z12" s="10">
        <v>825</v>
      </c>
      <c r="AA12" s="10">
        <v>1577</v>
      </c>
      <c r="AB12" s="10">
        <v>0</v>
      </c>
      <c r="AC12" s="10">
        <f t="shared" si="0"/>
        <v>2402</v>
      </c>
    </row>
    <row r="13" spans="1:29">
      <c r="A13" s="4">
        <v>10</v>
      </c>
      <c r="B13" s="5" t="s">
        <v>3</v>
      </c>
      <c r="C13" s="5" t="s">
        <v>79</v>
      </c>
      <c r="D13" s="5" t="s">
        <v>4</v>
      </c>
      <c r="E13" s="5" t="s">
        <v>5</v>
      </c>
      <c r="F13" s="5">
        <v>7891707330</v>
      </c>
      <c r="G13" s="5" t="s">
        <v>80</v>
      </c>
      <c r="H13" s="5" t="s">
        <v>44</v>
      </c>
      <c r="I13" s="5" t="s">
        <v>91</v>
      </c>
      <c r="J13" s="5"/>
      <c r="K13" s="5">
        <v>3</v>
      </c>
      <c r="L13" s="5" t="s">
        <v>92</v>
      </c>
      <c r="M13" s="5" t="s">
        <v>104</v>
      </c>
      <c r="N13" s="5" t="s">
        <v>173</v>
      </c>
      <c r="O13" s="5" t="s">
        <v>192</v>
      </c>
      <c r="P13" s="5" t="s">
        <v>78</v>
      </c>
      <c r="Q13" s="5" t="s">
        <v>193</v>
      </c>
      <c r="R13" s="5" t="s">
        <v>8</v>
      </c>
      <c r="S13" s="6">
        <v>17</v>
      </c>
      <c r="T13" s="5">
        <v>56270535</v>
      </c>
      <c r="U13" s="8" t="s">
        <v>90</v>
      </c>
      <c r="V13" s="49"/>
      <c r="W13" s="5"/>
      <c r="X13" s="9">
        <v>45292</v>
      </c>
      <c r="Y13" s="9">
        <v>45657</v>
      </c>
      <c r="Z13" s="10">
        <v>759</v>
      </c>
      <c r="AA13" s="10">
        <v>2072</v>
      </c>
      <c r="AB13" s="10">
        <v>0</v>
      </c>
      <c r="AC13" s="10">
        <f t="shared" si="0"/>
        <v>2831</v>
      </c>
    </row>
    <row r="14" spans="1:29" ht="12.9" customHeight="1">
      <c r="A14" s="4">
        <v>11</v>
      </c>
      <c r="B14" s="5" t="s">
        <v>3</v>
      </c>
      <c r="C14" s="5" t="s">
        <v>79</v>
      </c>
      <c r="D14" s="5" t="s">
        <v>4</v>
      </c>
      <c r="E14" s="5" t="s">
        <v>5</v>
      </c>
      <c r="F14" s="5">
        <v>7891707330</v>
      </c>
      <c r="G14" s="5" t="s">
        <v>80</v>
      </c>
      <c r="H14" s="5" t="s">
        <v>44</v>
      </c>
      <c r="I14" s="5" t="s">
        <v>50</v>
      </c>
      <c r="J14" s="5"/>
      <c r="K14" s="5"/>
      <c r="L14" s="16" t="s">
        <v>4</v>
      </c>
      <c r="M14" s="5" t="s">
        <v>5</v>
      </c>
      <c r="N14" s="5" t="s">
        <v>173</v>
      </c>
      <c r="O14" s="5" t="s">
        <v>192</v>
      </c>
      <c r="P14" s="5" t="s">
        <v>78</v>
      </c>
      <c r="Q14" s="5" t="s">
        <v>193</v>
      </c>
      <c r="R14" s="5" t="s">
        <v>8</v>
      </c>
      <c r="S14" s="6">
        <v>9</v>
      </c>
      <c r="T14" s="5">
        <v>62391030</v>
      </c>
      <c r="U14" s="8" t="s">
        <v>100</v>
      </c>
      <c r="V14" s="49"/>
      <c r="W14" s="5"/>
      <c r="X14" s="9">
        <v>45292</v>
      </c>
      <c r="Y14" s="9">
        <v>45657</v>
      </c>
      <c r="Z14" s="10">
        <v>476</v>
      </c>
      <c r="AA14" s="10">
        <v>759</v>
      </c>
      <c r="AB14" s="10">
        <v>0</v>
      </c>
      <c r="AC14" s="10">
        <f t="shared" si="0"/>
        <v>1235</v>
      </c>
    </row>
    <row r="15" spans="1:29" ht="12.9" customHeight="1">
      <c r="A15" s="4">
        <v>12</v>
      </c>
      <c r="B15" s="5" t="s">
        <v>3</v>
      </c>
      <c r="C15" s="5" t="s">
        <v>79</v>
      </c>
      <c r="D15" s="5" t="s">
        <v>4</v>
      </c>
      <c r="E15" s="5" t="s">
        <v>5</v>
      </c>
      <c r="F15" s="5">
        <v>7891707330</v>
      </c>
      <c r="G15" s="5" t="s">
        <v>80</v>
      </c>
      <c r="H15" s="5" t="s">
        <v>44</v>
      </c>
      <c r="I15" s="5" t="s">
        <v>94</v>
      </c>
      <c r="J15" s="5" t="s">
        <v>95</v>
      </c>
      <c r="K15" s="5">
        <v>1</v>
      </c>
      <c r="L15" s="5" t="s">
        <v>96</v>
      </c>
      <c r="M15" s="5" t="s">
        <v>94</v>
      </c>
      <c r="N15" s="5" t="s">
        <v>173</v>
      </c>
      <c r="O15" s="5" t="s">
        <v>192</v>
      </c>
      <c r="P15" s="5" t="s">
        <v>78</v>
      </c>
      <c r="Q15" s="5" t="s">
        <v>193</v>
      </c>
      <c r="R15" s="5" t="s">
        <v>8</v>
      </c>
      <c r="S15" s="6">
        <v>22</v>
      </c>
      <c r="T15" s="5">
        <v>56194873</v>
      </c>
      <c r="U15" s="8" t="s">
        <v>93</v>
      </c>
      <c r="V15" s="49"/>
      <c r="W15" s="5"/>
      <c r="X15" s="9">
        <v>45292</v>
      </c>
      <c r="Y15" s="9">
        <v>45657</v>
      </c>
      <c r="Z15" s="10">
        <v>1408</v>
      </c>
      <c r="AA15" s="10">
        <v>2414</v>
      </c>
      <c r="AB15" s="10">
        <v>0</v>
      </c>
      <c r="AC15" s="10">
        <f t="shared" si="0"/>
        <v>3822</v>
      </c>
    </row>
    <row r="16" spans="1:29">
      <c r="A16" s="4">
        <v>13</v>
      </c>
      <c r="B16" s="5" t="s">
        <v>3</v>
      </c>
      <c r="C16" s="5" t="s">
        <v>79</v>
      </c>
      <c r="D16" s="5" t="s">
        <v>4</v>
      </c>
      <c r="E16" s="5" t="s">
        <v>5</v>
      </c>
      <c r="F16" s="5">
        <v>7891707330</v>
      </c>
      <c r="G16" s="5" t="s">
        <v>80</v>
      </c>
      <c r="H16" s="5" t="s">
        <v>44</v>
      </c>
      <c r="I16" s="5" t="s">
        <v>7</v>
      </c>
      <c r="J16" s="5"/>
      <c r="K16" s="5">
        <v>35</v>
      </c>
      <c r="L16" s="5" t="s">
        <v>35</v>
      </c>
      <c r="M16" s="5" t="s">
        <v>36</v>
      </c>
      <c r="N16" s="5" t="s">
        <v>173</v>
      </c>
      <c r="O16" s="5" t="s">
        <v>192</v>
      </c>
      <c r="P16" s="5" t="s">
        <v>78</v>
      </c>
      <c r="Q16" s="5" t="s">
        <v>193</v>
      </c>
      <c r="R16" s="5" t="s">
        <v>8</v>
      </c>
      <c r="S16" s="6">
        <v>14</v>
      </c>
      <c r="T16" s="5">
        <v>62388086</v>
      </c>
      <c r="U16" s="8" t="s">
        <v>101</v>
      </c>
      <c r="V16" s="49"/>
      <c r="W16" s="5"/>
      <c r="X16" s="9">
        <v>45292</v>
      </c>
      <c r="Y16" s="9">
        <v>45657</v>
      </c>
      <c r="Z16" s="10">
        <v>588</v>
      </c>
      <c r="AA16" s="10">
        <v>1449</v>
      </c>
      <c r="AB16" s="10">
        <v>0</v>
      </c>
      <c r="AC16" s="10">
        <f t="shared" si="0"/>
        <v>2037</v>
      </c>
    </row>
    <row r="17" spans="1:29">
      <c r="A17" s="4">
        <v>14</v>
      </c>
      <c r="B17" s="5" t="s">
        <v>3</v>
      </c>
      <c r="C17" s="5" t="s">
        <v>79</v>
      </c>
      <c r="D17" s="5" t="s">
        <v>4</v>
      </c>
      <c r="E17" s="5" t="s">
        <v>5</v>
      </c>
      <c r="F17" s="5">
        <v>7891707330</v>
      </c>
      <c r="G17" s="5" t="s">
        <v>80</v>
      </c>
      <c r="H17" s="5" t="s">
        <v>44</v>
      </c>
      <c r="I17" s="5" t="s">
        <v>50</v>
      </c>
      <c r="J17" s="5"/>
      <c r="K17" s="5">
        <v>23</v>
      </c>
      <c r="L17" s="5" t="s">
        <v>4</v>
      </c>
      <c r="M17" s="5" t="s">
        <v>5</v>
      </c>
      <c r="N17" s="5" t="s">
        <v>173</v>
      </c>
      <c r="O17" s="5" t="s">
        <v>192</v>
      </c>
      <c r="P17" s="5" t="s">
        <v>78</v>
      </c>
      <c r="Q17" s="5" t="s">
        <v>193</v>
      </c>
      <c r="R17" s="5" t="s">
        <v>8</v>
      </c>
      <c r="S17" s="6">
        <v>11</v>
      </c>
      <c r="T17" s="5">
        <v>47960316</v>
      </c>
      <c r="U17" s="8" t="s">
        <v>102</v>
      </c>
      <c r="V17" s="49"/>
      <c r="W17" s="5"/>
      <c r="X17" s="9">
        <v>45292</v>
      </c>
      <c r="Y17" s="9">
        <v>45657</v>
      </c>
      <c r="Z17" s="10">
        <v>14</v>
      </c>
      <c r="AA17" s="10">
        <v>86</v>
      </c>
      <c r="AB17" s="10">
        <v>0</v>
      </c>
      <c r="AC17" s="10">
        <f t="shared" si="0"/>
        <v>100</v>
      </c>
    </row>
    <row r="18" spans="1:29">
      <c r="A18" s="4">
        <v>15</v>
      </c>
      <c r="B18" s="5" t="s">
        <v>3</v>
      </c>
      <c r="C18" s="5" t="s">
        <v>79</v>
      </c>
      <c r="D18" s="5" t="s">
        <v>4</v>
      </c>
      <c r="E18" s="5" t="s">
        <v>5</v>
      </c>
      <c r="F18" s="5">
        <v>7891707330</v>
      </c>
      <c r="G18" s="5" t="s">
        <v>80</v>
      </c>
      <c r="H18" s="5" t="s">
        <v>44</v>
      </c>
      <c r="I18" s="5" t="s">
        <v>51</v>
      </c>
      <c r="J18" s="5"/>
      <c r="K18" s="5"/>
      <c r="L18" s="5" t="s">
        <v>35</v>
      </c>
      <c r="M18" s="5" t="s">
        <v>51</v>
      </c>
      <c r="N18" s="5" t="s">
        <v>173</v>
      </c>
      <c r="O18" s="5" t="s">
        <v>192</v>
      </c>
      <c r="P18" s="5" t="s">
        <v>78</v>
      </c>
      <c r="Q18" s="5" t="s">
        <v>193</v>
      </c>
      <c r="R18" s="5" t="s">
        <v>8</v>
      </c>
      <c r="S18" s="6">
        <v>14</v>
      </c>
      <c r="T18" s="5">
        <v>87295366</v>
      </c>
      <c r="U18" s="8" t="s">
        <v>103</v>
      </c>
      <c r="V18" s="49"/>
      <c r="W18" s="5"/>
      <c r="X18" s="9">
        <v>45292</v>
      </c>
      <c r="Y18" s="9">
        <v>45657</v>
      </c>
      <c r="Z18" s="10">
        <v>173</v>
      </c>
      <c r="AA18" s="10">
        <v>587</v>
      </c>
      <c r="AB18" s="10">
        <v>0</v>
      </c>
      <c r="AC18" s="10">
        <f t="shared" si="0"/>
        <v>760</v>
      </c>
    </row>
    <row r="19" spans="1:29">
      <c r="A19" s="4">
        <v>16</v>
      </c>
      <c r="B19" s="5" t="s">
        <v>3</v>
      </c>
      <c r="C19" s="5" t="s">
        <v>79</v>
      </c>
      <c r="D19" s="5" t="s">
        <v>4</v>
      </c>
      <c r="E19" s="5" t="s">
        <v>5</v>
      </c>
      <c r="F19" s="5">
        <v>7891707330</v>
      </c>
      <c r="G19" s="5" t="s">
        <v>80</v>
      </c>
      <c r="H19" s="5" t="s">
        <v>44</v>
      </c>
      <c r="I19" s="5" t="s">
        <v>10</v>
      </c>
      <c r="J19" s="5"/>
      <c r="K19" s="5"/>
      <c r="L19" s="5" t="s">
        <v>4</v>
      </c>
      <c r="M19" s="5" t="s">
        <v>5</v>
      </c>
      <c r="N19" s="5" t="s">
        <v>173</v>
      </c>
      <c r="O19" s="5" t="s">
        <v>192</v>
      </c>
      <c r="P19" s="5" t="s">
        <v>78</v>
      </c>
      <c r="Q19" s="5" t="s">
        <v>193</v>
      </c>
      <c r="R19" s="5" t="s">
        <v>8</v>
      </c>
      <c r="S19" s="6">
        <v>11</v>
      </c>
      <c r="T19" s="5">
        <v>62331404</v>
      </c>
      <c r="U19" s="8" t="s">
        <v>105</v>
      </c>
      <c r="V19" s="49"/>
      <c r="W19" s="5"/>
      <c r="X19" s="9">
        <v>45292</v>
      </c>
      <c r="Y19" s="9">
        <v>45657</v>
      </c>
      <c r="Z19" s="10">
        <v>1006</v>
      </c>
      <c r="AA19" s="10">
        <v>2270</v>
      </c>
      <c r="AB19" s="10">
        <v>0</v>
      </c>
      <c r="AC19" s="10">
        <f t="shared" si="0"/>
        <v>3276</v>
      </c>
    </row>
    <row r="20" spans="1:29">
      <c r="A20" s="4">
        <v>17</v>
      </c>
      <c r="B20" s="5" t="s">
        <v>3</v>
      </c>
      <c r="C20" s="5" t="s">
        <v>79</v>
      </c>
      <c r="D20" s="5" t="s">
        <v>4</v>
      </c>
      <c r="E20" s="5" t="s">
        <v>5</v>
      </c>
      <c r="F20" s="5">
        <v>7891707330</v>
      </c>
      <c r="G20" s="5" t="s">
        <v>80</v>
      </c>
      <c r="H20" s="5" t="s">
        <v>44</v>
      </c>
      <c r="I20" s="5" t="s">
        <v>49</v>
      </c>
      <c r="J20" s="5"/>
      <c r="K20" s="5"/>
      <c r="L20" s="5" t="s">
        <v>96</v>
      </c>
      <c r="M20" s="5" t="s">
        <v>49</v>
      </c>
      <c r="N20" s="5" t="s">
        <v>173</v>
      </c>
      <c r="O20" s="5" t="s">
        <v>192</v>
      </c>
      <c r="P20" s="5" t="s">
        <v>78</v>
      </c>
      <c r="Q20" s="5" t="s">
        <v>193</v>
      </c>
      <c r="R20" s="5" t="s">
        <v>8</v>
      </c>
      <c r="S20" s="6">
        <v>11</v>
      </c>
      <c r="T20" s="7" t="s">
        <v>172</v>
      </c>
      <c r="U20" s="8" t="s">
        <v>106</v>
      </c>
      <c r="V20" s="49"/>
      <c r="W20" s="5"/>
      <c r="X20" s="9">
        <v>45292</v>
      </c>
      <c r="Y20" s="9">
        <v>45657</v>
      </c>
      <c r="Z20" s="10">
        <v>526</v>
      </c>
      <c r="AA20" s="10">
        <v>699</v>
      </c>
      <c r="AB20" s="10">
        <v>0</v>
      </c>
      <c r="AC20" s="10">
        <f t="shared" si="0"/>
        <v>1225</v>
      </c>
    </row>
    <row r="21" spans="1:29">
      <c r="A21" s="4">
        <v>18</v>
      </c>
      <c r="B21" s="5" t="s">
        <v>3</v>
      </c>
      <c r="C21" s="5" t="s">
        <v>79</v>
      </c>
      <c r="D21" s="5" t="s">
        <v>4</v>
      </c>
      <c r="E21" s="5" t="s">
        <v>5</v>
      </c>
      <c r="F21" s="5">
        <v>7891707330</v>
      </c>
      <c r="G21" s="5" t="s">
        <v>80</v>
      </c>
      <c r="H21" s="5" t="s">
        <v>44</v>
      </c>
      <c r="I21" s="5" t="s">
        <v>47</v>
      </c>
      <c r="J21" s="5"/>
      <c r="K21" s="5">
        <v>3</v>
      </c>
      <c r="L21" s="5" t="s">
        <v>4</v>
      </c>
      <c r="M21" s="5" t="s">
        <v>5</v>
      </c>
      <c r="N21" s="5" t="s">
        <v>173</v>
      </c>
      <c r="O21" s="5" t="s">
        <v>192</v>
      </c>
      <c r="P21" s="5" t="s">
        <v>78</v>
      </c>
      <c r="Q21" s="5" t="s">
        <v>193</v>
      </c>
      <c r="R21" s="5" t="s">
        <v>8</v>
      </c>
      <c r="S21" s="6">
        <v>11</v>
      </c>
      <c r="T21" s="5">
        <v>82655954</v>
      </c>
      <c r="U21" s="8" t="s">
        <v>109</v>
      </c>
      <c r="V21" s="49"/>
      <c r="W21" s="5"/>
      <c r="X21" s="9">
        <v>45292</v>
      </c>
      <c r="Y21" s="9">
        <v>45657</v>
      </c>
      <c r="Z21" s="10">
        <v>2167</v>
      </c>
      <c r="AA21" s="10">
        <v>5408</v>
      </c>
      <c r="AB21" s="10">
        <v>0</v>
      </c>
      <c r="AC21" s="10">
        <f t="shared" si="0"/>
        <v>7575</v>
      </c>
    </row>
    <row r="22" spans="1:29">
      <c r="A22" s="4">
        <v>19</v>
      </c>
      <c r="B22" s="5" t="s">
        <v>3</v>
      </c>
      <c r="C22" s="5" t="s">
        <v>79</v>
      </c>
      <c r="D22" s="5" t="s">
        <v>4</v>
      </c>
      <c r="E22" s="5" t="s">
        <v>5</v>
      </c>
      <c r="F22" s="5">
        <v>7891707330</v>
      </c>
      <c r="G22" s="5" t="s">
        <v>80</v>
      </c>
      <c r="H22" s="12" t="s">
        <v>44</v>
      </c>
      <c r="I22" s="12" t="s">
        <v>45</v>
      </c>
      <c r="J22" s="12"/>
      <c r="K22" s="12"/>
      <c r="L22" s="12" t="s">
        <v>35</v>
      </c>
      <c r="M22" s="12" t="s">
        <v>36</v>
      </c>
      <c r="N22" s="5" t="s">
        <v>173</v>
      </c>
      <c r="O22" s="5" t="s">
        <v>192</v>
      </c>
      <c r="P22" s="5" t="s">
        <v>78</v>
      </c>
      <c r="Q22" s="5" t="s">
        <v>193</v>
      </c>
      <c r="R22" s="12" t="s">
        <v>8</v>
      </c>
      <c r="S22" s="13">
        <v>11</v>
      </c>
      <c r="T22" s="12">
        <v>47959629</v>
      </c>
      <c r="U22" s="17" t="s">
        <v>113</v>
      </c>
      <c r="V22" s="49"/>
      <c r="W22" s="12"/>
      <c r="X22" s="9">
        <v>45292</v>
      </c>
      <c r="Y22" s="9">
        <v>45657</v>
      </c>
      <c r="Z22" s="10">
        <v>239</v>
      </c>
      <c r="AA22" s="10">
        <v>1051</v>
      </c>
      <c r="AB22" s="18">
        <v>0</v>
      </c>
      <c r="AC22" s="10">
        <f t="shared" si="0"/>
        <v>1290</v>
      </c>
    </row>
    <row r="23" spans="1:29">
      <c r="A23" s="4">
        <v>20</v>
      </c>
      <c r="B23" s="5" t="s">
        <v>3</v>
      </c>
      <c r="C23" s="5" t="s">
        <v>79</v>
      </c>
      <c r="D23" s="5" t="s">
        <v>4</v>
      </c>
      <c r="E23" s="5" t="s">
        <v>5</v>
      </c>
      <c r="F23" s="5">
        <v>7891707330</v>
      </c>
      <c r="G23" s="5" t="s">
        <v>80</v>
      </c>
      <c r="H23" s="12" t="s">
        <v>44</v>
      </c>
      <c r="I23" s="12" t="s">
        <v>25</v>
      </c>
      <c r="J23" s="12"/>
      <c r="K23" s="12" t="s">
        <v>182</v>
      </c>
      <c r="L23" s="12" t="s">
        <v>4</v>
      </c>
      <c r="M23" s="12" t="s">
        <v>5</v>
      </c>
      <c r="N23" s="5" t="s">
        <v>173</v>
      </c>
      <c r="O23" s="5" t="s">
        <v>192</v>
      </c>
      <c r="P23" s="19" t="s">
        <v>126</v>
      </c>
      <c r="Q23" s="5" t="s">
        <v>194</v>
      </c>
      <c r="R23" s="12" t="s">
        <v>8</v>
      </c>
      <c r="S23" s="13">
        <v>39</v>
      </c>
      <c r="T23" s="12">
        <v>88293767</v>
      </c>
      <c r="U23" s="17" t="s">
        <v>181</v>
      </c>
      <c r="V23" s="49"/>
      <c r="W23" s="12"/>
      <c r="X23" s="9">
        <v>45292</v>
      </c>
      <c r="Y23" s="9">
        <v>45657</v>
      </c>
      <c r="Z23" s="10">
        <v>1100</v>
      </c>
      <c r="AA23" s="10">
        <v>2290</v>
      </c>
      <c r="AB23" s="18"/>
      <c r="AC23" s="10">
        <f t="shared" si="0"/>
        <v>3390</v>
      </c>
    </row>
    <row r="24" spans="1:29">
      <c r="A24" s="4">
        <v>21</v>
      </c>
      <c r="B24" s="5" t="s">
        <v>3</v>
      </c>
      <c r="C24" s="5" t="s">
        <v>79</v>
      </c>
      <c r="D24" s="5" t="s">
        <v>4</v>
      </c>
      <c r="E24" s="5" t="s">
        <v>5</v>
      </c>
      <c r="F24" s="5">
        <v>7891707330</v>
      </c>
      <c r="G24" s="5" t="s">
        <v>80</v>
      </c>
      <c r="H24" s="5" t="s">
        <v>178</v>
      </c>
      <c r="I24" s="5" t="s">
        <v>7</v>
      </c>
      <c r="J24" s="5"/>
      <c r="K24" s="5" t="s">
        <v>179</v>
      </c>
      <c r="L24" s="5" t="s">
        <v>35</v>
      </c>
      <c r="M24" s="5" t="s">
        <v>36</v>
      </c>
      <c r="N24" s="5" t="s">
        <v>173</v>
      </c>
      <c r="O24" s="5" t="s">
        <v>192</v>
      </c>
      <c r="P24" s="5" t="s">
        <v>78</v>
      </c>
      <c r="Q24" s="5" t="s">
        <v>193</v>
      </c>
      <c r="R24" s="5" t="s">
        <v>8</v>
      </c>
      <c r="S24" s="6">
        <v>1</v>
      </c>
      <c r="T24" s="5">
        <v>80900145</v>
      </c>
      <c r="U24" s="8" t="s">
        <v>180</v>
      </c>
      <c r="V24" s="49"/>
      <c r="W24" s="5"/>
      <c r="X24" s="9">
        <v>45292</v>
      </c>
      <c r="Y24" s="9">
        <v>45657</v>
      </c>
      <c r="Z24" s="10">
        <v>425</v>
      </c>
      <c r="AA24" s="10">
        <v>1915</v>
      </c>
      <c r="AB24" s="10">
        <v>0</v>
      </c>
      <c r="AC24" s="10">
        <f t="shared" si="0"/>
        <v>2340</v>
      </c>
    </row>
    <row r="25" spans="1:29">
      <c r="A25" s="4">
        <v>22</v>
      </c>
      <c r="B25" s="5" t="s">
        <v>3</v>
      </c>
      <c r="C25" s="5" t="s">
        <v>79</v>
      </c>
      <c r="D25" s="5" t="s">
        <v>4</v>
      </c>
      <c r="E25" s="5" t="s">
        <v>5</v>
      </c>
      <c r="F25" s="5">
        <v>7891707330</v>
      </c>
      <c r="G25" s="5" t="s">
        <v>115</v>
      </c>
      <c r="H25" s="12" t="s">
        <v>33</v>
      </c>
      <c r="I25" s="12" t="s">
        <v>116</v>
      </c>
      <c r="J25" s="12" t="s">
        <v>84</v>
      </c>
      <c r="K25" s="12">
        <v>4</v>
      </c>
      <c r="L25" s="12" t="s">
        <v>4</v>
      </c>
      <c r="M25" s="12" t="s">
        <v>5</v>
      </c>
      <c r="N25" s="5" t="s">
        <v>173</v>
      </c>
      <c r="O25" s="5" t="s">
        <v>192</v>
      </c>
      <c r="P25" s="5" t="s">
        <v>78</v>
      </c>
      <c r="Q25" s="5" t="s">
        <v>193</v>
      </c>
      <c r="R25" s="12" t="s">
        <v>8</v>
      </c>
      <c r="S25" s="13">
        <v>40</v>
      </c>
      <c r="T25" s="12">
        <v>87283646</v>
      </c>
      <c r="U25" s="17" t="s">
        <v>114</v>
      </c>
      <c r="V25" s="49"/>
      <c r="W25" s="12"/>
      <c r="X25" s="9">
        <v>45292</v>
      </c>
      <c r="Y25" s="9">
        <v>45657</v>
      </c>
      <c r="Z25" s="20">
        <v>4760</v>
      </c>
      <c r="AA25" s="20">
        <v>8098</v>
      </c>
      <c r="AB25" s="10">
        <v>0</v>
      </c>
      <c r="AC25" s="10">
        <f t="shared" si="0"/>
        <v>12858</v>
      </c>
    </row>
    <row r="26" spans="1:29">
      <c r="A26" s="4">
        <v>23</v>
      </c>
      <c r="B26" s="5" t="s">
        <v>3</v>
      </c>
      <c r="C26" s="5" t="s">
        <v>79</v>
      </c>
      <c r="D26" s="5" t="s">
        <v>4</v>
      </c>
      <c r="E26" s="5" t="s">
        <v>5</v>
      </c>
      <c r="F26" s="5">
        <v>7891707330</v>
      </c>
      <c r="G26" s="5" t="s">
        <v>115</v>
      </c>
      <c r="H26" s="12" t="s">
        <v>127</v>
      </c>
      <c r="I26" s="12" t="s">
        <v>5</v>
      </c>
      <c r="J26" s="12" t="s">
        <v>128</v>
      </c>
      <c r="K26" s="12">
        <v>1</v>
      </c>
      <c r="L26" s="12" t="s">
        <v>4</v>
      </c>
      <c r="M26" s="12" t="s">
        <v>5</v>
      </c>
      <c r="N26" s="5" t="s">
        <v>173</v>
      </c>
      <c r="O26" s="5" t="s">
        <v>192</v>
      </c>
      <c r="P26" s="5" t="s">
        <v>78</v>
      </c>
      <c r="Q26" s="5" t="s">
        <v>193</v>
      </c>
      <c r="R26" s="12" t="s">
        <v>8</v>
      </c>
      <c r="S26" s="13">
        <v>17</v>
      </c>
      <c r="T26" s="12">
        <v>56194872</v>
      </c>
      <c r="U26" s="17" t="s">
        <v>129</v>
      </c>
      <c r="V26" s="49"/>
      <c r="W26" s="12"/>
      <c r="X26" s="9">
        <v>45292</v>
      </c>
      <c r="Y26" s="9">
        <v>45657</v>
      </c>
      <c r="Z26" s="20">
        <v>5238</v>
      </c>
      <c r="AA26" s="20">
        <v>4922</v>
      </c>
      <c r="AB26" s="10">
        <v>0</v>
      </c>
      <c r="AC26" s="10">
        <f t="shared" si="0"/>
        <v>10160</v>
      </c>
    </row>
    <row r="27" spans="1:29">
      <c r="A27" s="4">
        <v>24</v>
      </c>
      <c r="B27" s="5" t="s">
        <v>3</v>
      </c>
      <c r="C27" s="5" t="s">
        <v>79</v>
      </c>
      <c r="D27" s="5" t="s">
        <v>4</v>
      </c>
      <c r="E27" s="5" t="s">
        <v>5</v>
      </c>
      <c r="F27" s="5">
        <v>7891707330</v>
      </c>
      <c r="G27" s="5" t="s">
        <v>115</v>
      </c>
      <c r="H27" s="12" t="s">
        <v>130</v>
      </c>
      <c r="I27" s="12"/>
      <c r="J27" s="12" t="s">
        <v>128</v>
      </c>
      <c r="K27" s="12">
        <v>1</v>
      </c>
      <c r="L27" s="12" t="s">
        <v>4</v>
      </c>
      <c r="M27" s="12" t="s">
        <v>5</v>
      </c>
      <c r="N27" s="5" t="s">
        <v>173</v>
      </c>
      <c r="O27" s="5" t="s">
        <v>192</v>
      </c>
      <c r="P27" s="5" t="s">
        <v>78</v>
      </c>
      <c r="Q27" s="5" t="s">
        <v>193</v>
      </c>
      <c r="R27" s="12" t="s">
        <v>8</v>
      </c>
      <c r="S27" s="13">
        <v>27</v>
      </c>
      <c r="T27" s="12">
        <v>56202968</v>
      </c>
      <c r="U27" s="17" t="s">
        <v>131</v>
      </c>
      <c r="V27" s="49"/>
      <c r="W27" s="12"/>
      <c r="X27" s="9">
        <v>45292</v>
      </c>
      <c r="Y27" s="9">
        <v>45657</v>
      </c>
      <c r="Z27" s="20">
        <v>12682</v>
      </c>
      <c r="AA27" s="20">
        <v>19987</v>
      </c>
      <c r="AB27" s="10">
        <v>0</v>
      </c>
      <c r="AC27" s="10">
        <f t="shared" si="0"/>
        <v>32669</v>
      </c>
    </row>
    <row r="28" spans="1:29">
      <c r="A28" s="4">
        <v>25</v>
      </c>
      <c r="B28" s="5" t="s">
        <v>3</v>
      </c>
      <c r="C28" s="5" t="s">
        <v>79</v>
      </c>
      <c r="D28" s="5" t="s">
        <v>4</v>
      </c>
      <c r="E28" s="5" t="s">
        <v>5</v>
      </c>
      <c r="F28" s="5">
        <v>7891707330</v>
      </c>
      <c r="G28" s="5" t="s">
        <v>118</v>
      </c>
      <c r="H28" s="5" t="s">
        <v>119</v>
      </c>
      <c r="I28" s="5" t="s">
        <v>36</v>
      </c>
      <c r="J28" s="5" t="s">
        <v>37</v>
      </c>
      <c r="K28" s="5">
        <v>15</v>
      </c>
      <c r="L28" s="5" t="s">
        <v>35</v>
      </c>
      <c r="M28" s="5" t="s">
        <v>36</v>
      </c>
      <c r="N28" s="5" t="s">
        <v>173</v>
      </c>
      <c r="O28" s="5" t="s">
        <v>192</v>
      </c>
      <c r="P28" s="5" t="s">
        <v>78</v>
      </c>
      <c r="Q28" s="5" t="s">
        <v>193</v>
      </c>
      <c r="R28" s="5" t="s">
        <v>8</v>
      </c>
      <c r="S28" s="6">
        <v>9</v>
      </c>
      <c r="T28" s="5">
        <v>82663291</v>
      </c>
      <c r="U28" s="7" t="s">
        <v>117</v>
      </c>
      <c r="V28" s="49"/>
      <c r="W28" s="5"/>
      <c r="X28" s="9">
        <v>45292</v>
      </c>
      <c r="Y28" s="9">
        <v>45657</v>
      </c>
      <c r="Z28" s="10">
        <v>2825</v>
      </c>
      <c r="AA28" s="10">
        <v>5569</v>
      </c>
      <c r="AB28" s="10">
        <v>0</v>
      </c>
      <c r="AC28" s="10">
        <f t="shared" si="0"/>
        <v>8394</v>
      </c>
    </row>
    <row r="29" spans="1:29">
      <c r="A29" s="4">
        <v>26</v>
      </c>
      <c r="B29" s="5" t="s">
        <v>3</v>
      </c>
      <c r="C29" s="5" t="s">
        <v>79</v>
      </c>
      <c r="D29" s="5" t="s">
        <v>4</v>
      </c>
      <c r="E29" s="5" t="s">
        <v>5</v>
      </c>
      <c r="F29" s="5">
        <v>7891707330</v>
      </c>
      <c r="G29" s="5" t="s">
        <v>118</v>
      </c>
      <c r="H29" s="12" t="s">
        <v>127</v>
      </c>
      <c r="I29" s="5" t="s">
        <v>36</v>
      </c>
      <c r="J29" s="5" t="s">
        <v>132</v>
      </c>
      <c r="K29" s="5" t="s">
        <v>34</v>
      </c>
      <c r="L29" s="5" t="s">
        <v>35</v>
      </c>
      <c r="M29" s="5" t="s">
        <v>36</v>
      </c>
      <c r="N29" s="5" t="s">
        <v>173</v>
      </c>
      <c r="O29" s="5" t="s">
        <v>192</v>
      </c>
      <c r="P29" s="5" t="s">
        <v>78</v>
      </c>
      <c r="Q29" s="5" t="s">
        <v>193</v>
      </c>
      <c r="R29" s="5" t="s">
        <v>8</v>
      </c>
      <c r="S29" s="6">
        <v>17</v>
      </c>
      <c r="T29" s="5">
        <v>56202896</v>
      </c>
      <c r="U29" s="7" t="s">
        <v>133</v>
      </c>
      <c r="V29" s="49"/>
      <c r="W29" s="5"/>
      <c r="X29" s="9">
        <v>45292</v>
      </c>
      <c r="Y29" s="9">
        <v>45657</v>
      </c>
      <c r="Z29" s="10">
        <v>4749</v>
      </c>
      <c r="AA29" s="10">
        <v>9241</v>
      </c>
      <c r="AB29" s="10">
        <v>0</v>
      </c>
      <c r="AC29" s="10">
        <f t="shared" si="0"/>
        <v>13990</v>
      </c>
    </row>
    <row r="30" spans="1:29">
      <c r="A30" s="4">
        <v>27</v>
      </c>
      <c r="B30" s="5" t="s">
        <v>3</v>
      </c>
      <c r="C30" s="5" t="s">
        <v>79</v>
      </c>
      <c r="D30" s="5" t="s">
        <v>4</v>
      </c>
      <c r="E30" s="5" t="s">
        <v>5</v>
      </c>
      <c r="F30" s="5">
        <v>7891707330</v>
      </c>
      <c r="G30" s="5" t="s">
        <v>121</v>
      </c>
      <c r="H30" s="21" t="s">
        <v>175</v>
      </c>
      <c r="I30" s="5" t="s">
        <v>7</v>
      </c>
      <c r="J30" s="5"/>
      <c r="K30" s="5">
        <v>43</v>
      </c>
      <c r="L30" s="5" t="s">
        <v>35</v>
      </c>
      <c r="M30" s="5" t="s">
        <v>7</v>
      </c>
      <c r="N30" s="5" t="s">
        <v>173</v>
      </c>
      <c r="O30" s="5" t="s">
        <v>192</v>
      </c>
      <c r="P30" s="19" t="s">
        <v>126</v>
      </c>
      <c r="Q30" s="5" t="s">
        <v>196</v>
      </c>
      <c r="R30" s="5" t="s">
        <v>38</v>
      </c>
      <c r="S30" s="6">
        <v>70</v>
      </c>
      <c r="T30" s="5">
        <v>51003210</v>
      </c>
      <c r="U30" s="7" t="s">
        <v>120</v>
      </c>
      <c r="V30" s="49"/>
      <c r="W30" s="5" t="s">
        <v>197</v>
      </c>
      <c r="X30" s="9">
        <v>45292</v>
      </c>
      <c r="Y30" s="9">
        <v>45657</v>
      </c>
      <c r="Z30" s="10">
        <v>4385</v>
      </c>
      <c r="AA30" s="10">
        <v>9526</v>
      </c>
      <c r="AB30" s="10">
        <v>0</v>
      </c>
      <c r="AC30" s="10">
        <f t="shared" si="0"/>
        <v>13911</v>
      </c>
    </row>
    <row r="31" spans="1:29">
      <c r="A31" s="4">
        <v>28</v>
      </c>
      <c r="B31" s="5" t="s">
        <v>3</v>
      </c>
      <c r="C31" s="5" t="s">
        <v>125</v>
      </c>
      <c r="D31" s="5" t="s">
        <v>4</v>
      </c>
      <c r="E31" s="5" t="s">
        <v>5</v>
      </c>
      <c r="F31" s="5">
        <v>7891707330</v>
      </c>
      <c r="G31" s="5" t="s">
        <v>122</v>
      </c>
      <c r="H31" s="5" t="s">
        <v>123</v>
      </c>
      <c r="I31" s="5" t="s">
        <v>25</v>
      </c>
      <c r="J31" s="5"/>
      <c r="K31" s="5">
        <v>1</v>
      </c>
      <c r="L31" s="5" t="s">
        <v>4</v>
      </c>
      <c r="M31" s="5" t="s">
        <v>5</v>
      </c>
      <c r="N31" s="5" t="s">
        <v>173</v>
      </c>
      <c r="O31" s="5" t="s">
        <v>192</v>
      </c>
      <c r="P31" s="5" t="s">
        <v>78</v>
      </c>
      <c r="Q31" s="5" t="s">
        <v>193</v>
      </c>
      <c r="R31" s="5" t="s">
        <v>8</v>
      </c>
      <c r="S31" s="6">
        <v>17</v>
      </c>
      <c r="T31" s="5">
        <v>56126495</v>
      </c>
      <c r="U31" s="7" t="s">
        <v>124</v>
      </c>
      <c r="V31" s="50"/>
      <c r="W31" s="5"/>
      <c r="X31" s="9">
        <v>45292</v>
      </c>
      <c r="Y31" s="9">
        <v>45657</v>
      </c>
      <c r="Z31" s="10">
        <v>4961</v>
      </c>
      <c r="AA31" s="10">
        <v>11504</v>
      </c>
      <c r="AB31" s="10">
        <v>0</v>
      </c>
      <c r="AC31" s="10">
        <f t="shared" si="0"/>
        <v>16465</v>
      </c>
    </row>
    <row r="32" spans="1:29">
      <c r="A32" s="4">
        <v>29</v>
      </c>
      <c r="B32" s="12" t="s">
        <v>3</v>
      </c>
      <c r="C32" s="5" t="s">
        <v>153</v>
      </c>
      <c r="D32" s="5" t="s">
        <v>4</v>
      </c>
      <c r="E32" s="5" t="s">
        <v>5</v>
      </c>
      <c r="F32" s="12">
        <v>7891707330</v>
      </c>
      <c r="G32" s="12" t="s">
        <v>158</v>
      </c>
      <c r="H32" s="21" t="s">
        <v>24</v>
      </c>
      <c r="I32" s="12" t="s">
        <v>159</v>
      </c>
      <c r="J32" s="12"/>
      <c r="K32" s="12"/>
      <c r="L32" s="12" t="s">
        <v>4</v>
      </c>
      <c r="M32" s="12" t="s">
        <v>5</v>
      </c>
      <c r="N32" s="5" t="s">
        <v>173</v>
      </c>
      <c r="O32" s="5" t="s">
        <v>192</v>
      </c>
      <c r="P32" s="5" t="s">
        <v>78</v>
      </c>
      <c r="Q32" s="5" t="s">
        <v>193</v>
      </c>
      <c r="R32" s="12" t="s">
        <v>16</v>
      </c>
      <c r="S32" s="13">
        <v>5</v>
      </c>
      <c r="T32" s="22">
        <v>10579177</v>
      </c>
      <c r="U32" s="8" t="s">
        <v>150</v>
      </c>
      <c r="V32" s="48">
        <v>1</v>
      </c>
      <c r="W32" s="12"/>
      <c r="X32" s="9">
        <v>45292</v>
      </c>
      <c r="Y32" s="9">
        <v>45657</v>
      </c>
      <c r="Z32" s="10">
        <v>3328</v>
      </c>
      <c r="AA32" s="10">
        <v>0</v>
      </c>
      <c r="AB32" s="10">
        <v>0</v>
      </c>
      <c r="AC32" s="10">
        <f t="shared" ref="AC32:AC59" si="1">AB32+AA32+Z32</f>
        <v>3328</v>
      </c>
    </row>
    <row r="33" spans="1:29">
      <c r="A33" s="4">
        <v>30</v>
      </c>
      <c r="B33" s="12" t="s">
        <v>3</v>
      </c>
      <c r="C33" s="5" t="s">
        <v>153</v>
      </c>
      <c r="D33" s="5" t="s">
        <v>4</v>
      </c>
      <c r="E33" s="5" t="s">
        <v>5</v>
      </c>
      <c r="F33" s="12">
        <v>7891707330</v>
      </c>
      <c r="G33" s="12" t="s">
        <v>158</v>
      </c>
      <c r="H33" s="21" t="s">
        <v>29</v>
      </c>
      <c r="I33" s="12" t="s">
        <v>5</v>
      </c>
      <c r="J33" s="12" t="s">
        <v>98</v>
      </c>
      <c r="K33" s="12">
        <v>41</v>
      </c>
      <c r="L33" s="12" t="s">
        <v>4</v>
      </c>
      <c r="M33" s="12" t="s">
        <v>5</v>
      </c>
      <c r="N33" s="5" t="s">
        <v>173</v>
      </c>
      <c r="O33" s="5" t="s">
        <v>192</v>
      </c>
      <c r="P33" s="5" t="s">
        <v>78</v>
      </c>
      <c r="Q33" s="5" t="s">
        <v>193</v>
      </c>
      <c r="R33" s="12" t="s">
        <v>16</v>
      </c>
      <c r="S33" s="13">
        <v>11</v>
      </c>
      <c r="T33" s="12">
        <v>9832901</v>
      </c>
      <c r="U33" s="8" t="s">
        <v>149</v>
      </c>
      <c r="V33" s="49"/>
      <c r="W33" s="12"/>
      <c r="X33" s="9">
        <v>45292</v>
      </c>
      <c r="Y33" s="9">
        <v>45657</v>
      </c>
      <c r="Z33" s="10">
        <v>3036</v>
      </c>
      <c r="AA33" s="10">
        <v>0</v>
      </c>
      <c r="AB33" s="10">
        <v>0</v>
      </c>
      <c r="AC33" s="10">
        <f t="shared" si="1"/>
        <v>3036</v>
      </c>
    </row>
    <row r="34" spans="1:29">
      <c r="A34" s="4">
        <v>31</v>
      </c>
      <c r="B34" s="12" t="s">
        <v>3</v>
      </c>
      <c r="C34" s="5" t="s">
        <v>153</v>
      </c>
      <c r="D34" s="5" t="s">
        <v>4</v>
      </c>
      <c r="E34" s="5" t="s">
        <v>5</v>
      </c>
      <c r="F34" s="12">
        <v>7891707330</v>
      </c>
      <c r="G34" s="12" t="s">
        <v>158</v>
      </c>
      <c r="H34" s="21" t="s">
        <v>22</v>
      </c>
      <c r="I34" s="12" t="s">
        <v>5</v>
      </c>
      <c r="J34" s="12" t="s">
        <v>31</v>
      </c>
      <c r="K34" s="12"/>
      <c r="L34" s="12" t="s">
        <v>4</v>
      </c>
      <c r="M34" s="12" t="s">
        <v>5</v>
      </c>
      <c r="N34" s="5" t="s">
        <v>173</v>
      </c>
      <c r="O34" s="5" t="s">
        <v>192</v>
      </c>
      <c r="P34" s="5" t="s">
        <v>78</v>
      </c>
      <c r="Q34" s="5" t="s">
        <v>193</v>
      </c>
      <c r="R34" s="12" t="s">
        <v>16</v>
      </c>
      <c r="S34" s="13">
        <v>9</v>
      </c>
      <c r="T34" s="12">
        <v>3402966</v>
      </c>
      <c r="U34" s="8" t="s">
        <v>151</v>
      </c>
      <c r="V34" s="49"/>
      <c r="W34" s="12"/>
      <c r="X34" s="9">
        <v>45292</v>
      </c>
      <c r="Y34" s="9">
        <v>45657</v>
      </c>
      <c r="Z34" s="10">
        <v>8678</v>
      </c>
      <c r="AA34" s="10">
        <v>0</v>
      </c>
      <c r="AB34" s="10">
        <v>0</v>
      </c>
      <c r="AC34" s="10">
        <f t="shared" si="1"/>
        <v>8678</v>
      </c>
    </row>
    <row r="35" spans="1:29">
      <c r="A35" s="4">
        <v>32</v>
      </c>
      <c r="B35" s="12" t="s">
        <v>3</v>
      </c>
      <c r="C35" s="5" t="s">
        <v>153</v>
      </c>
      <c r="D35" s="5" t="s">
        <v>4</v>
      </c>
      <c r="E35" s="5" t="s">
        <v>5</v>
      </c>
      <c r="F35" s="12">
        <v>7891707330</v>
      </c>
      <c r="G35" s="12" t="s">
        <v>158</v>
      </c>
      <c r="H35" s="21" t="s">
        <v>19</v>
      </c>
      <c r="I35" s="12" t="s">
        <v>5</v>
      </c>
      <c r="J35" s="12" t="s">
        <v>167</v>
      </c>
      <c r="K35" s="12">
        <v>41</v>
      </c>
      <c r="L35" s="12" t="s">
        <v>4</v>
      </c>
      <c r="M35" s="12" t="s">
        <v>5</v>
      </c>
      <c r="N35" s="5" t="s">
        <v>173</v>
      </c>
      <c r="O35" s="5" t="s">
        <v>192</v>
      </c>
      <c r="P35" s="5" t="s">
        <v>78</v>
      </c>
      <c r="Q35" s="5" t="s">
        <v>193</v>
      </c>
      <c r="R35" s="12" t="s">
        <v>16</v>
      </c>
      <c r="S35" s="13">
        <v>5</v>
      </c>
      <c r="T35" s="12">
        <v>4768831</v>
      </c>
      <c r="U35" s="23" t="s">
        <v>152</v>
      </c>
      <c r="V35" s="49"/>
      <c r="W35" s="12"/>
      <c r="X35" s="9">
        <v>45292</v>
      </c>
      <c r="Y35" s="9">
        <v>45657</v>
      </c>
      <c r="Z35" s="10">
        <v>9171</v>
      </c>
      <c r="AA35" s="10">
        <v>0</v>
      </c>
      <c r="AB35" s="10">
        <v>0</v>
      </c>
      <c r="AC35" s="10">
        <f t="shared" si="1"/>
        <v>9171</v>
      </c>
    </row>
    <row r="36" spans="1:29">
      <c r="A36" s="4">
        <v>33</v>
      </c>
      <c r="B36" s="12" t="s">
        <v>3</v>
      </c>
      <c r="C36" s="5" t="s">
        <v>153</v>
      </c>
      <c r="D36" s="5" t="s">
        <v>4</v>
      </c>
      <c r="E36" s="5" t="s">
        <v>5</v>
      </c>
      <c r="F36" s="12">
        <v>7891707330</v>
      </c>
      <c r="G36" s="12" t="s">
        <v>158</v>
      </c>
      <c r="H36" s="21" t="s">
        <v>20</v>
      </c>
      <c r="I36" s="12" t="s">
        <v>21</v>
      </c>
      <c r="J36" s="12"/>
      <c r="K36" s="12"/>
      <c r="L36" s="12" t="s">
        <v>4</v>
      </c>
      <c r="M36" s="12" t="s">
        <v>5</v>
      </c>
      <c r="N36" s="5" t="s">
        <v>173</v>
      </c>
      <c r="O36" s="5" t="s">
        <v>192</v>
      </c>
      <c r="P36" s="5" t="s">
        <v>78</v>
      </c>
      <c r="Q36" s="5" t="s">
        <v>193</v>
      </c>
      <c r="R36" s="12" t="s">
        <v>16</v>
      </c>
      <c r="S36" s="13">
        <v>7</v>
      </c>
      <c r="T36" s="12">
        <v>43263197</v>
      </c>
      <c r="U36" s="24" t="str">
        <f>"590310600000802279"</f>
        <v>590310600000802279</v>
      </c>
      <c r="V36" s="49"/>
      <c r="W36" s="12"/>
      <c r="X36" s="9">
        <v>45292</v>
      </c>
      <c r="Y36" s="9">
        <v>45657</v>
      </c>
      <c r="Z36" s="10">
        <v>2014</v>
      </c>
      <c r="AA36" s="10">
        <v>0</v>
      </c>
      <c r="AB36" s="10">
        <v>0</v>
      </c>
      <c r="AC36" s="10">
        <f t="shared" si="1"/>
        <v>2014</v>
      </c>
    </row>
    <row r="37" spans="1:29">
      <c r="A37" s="4">
        <v>34</v>
      </c>
      <c r="B37" s="12" t="s">
        <v>3</v>
      </c>
      <c r="C37" s="5" t="s">
        <v>153</v>
      </c>
      <c r="D37" s="5" t="s">
        <v>4</v>
      </c>
      <c r="E37" s="5" t="s">
        <v>5</v>
      </c>
      <c r="F37" s="12">
        <v>7891707330</v>
      </c>
      <c r="G37" s="12" t="s">
        <v>158</v>
      </c>
      <c r="H37" s="21" t="s">
        <v>23</v>
      </c>
      <c r="I37" s="12" t="s">
        <v>5</v>
      </c>
      <c r="J37" s="12" t="s">
        <v>98</v>
      </c>
      <c r="K37" s="12" t="s">
        <v>169</v>
      </c>
      <c r="L37" s="12" t="s">
        <v>4</v>
      </c>
      <c r="M37" s="12" t="s">
        <v>5</v>
      </c>
      <c r="N37" s="5" t="s">
        <v>173</v>
      </c>
      <c r="O37" s="5" t="s">
        <v>192</v>
      </c>
      <c r="P37" s="5" t="s">
        <v>78</v>
      </c>
      <c r="Q37" s="5" t="s">
        <v>193</v>
      </c>
      <c r="R37" s="12" t="s">
        <v>16</v>
      </c>
      <c r="S37" s="13">
        <v>5</v>
      </c>
      <c r="T37" s="12">
        <v>43267700</v>
      </c>
      <c r="U37" s="24" t="str">
        <f>"590310600000813008"</f>
        <v>590310600000813008</v>
      </c>
      <c r="V37" s="49"/>
      <c r="W37" s="12"/>
      <c r="X37" s="9">
        <v>45292</v>
      </c>
      <c r="Y37" s="9">
        <v>45657</v>
      </c>
      <c r="Z37" s="10">
        <v>2247</v>
      </c>
      <c r="AA37" s="10">
        <v>0</v>
      </c>
      <c r="AB37" s="10">
        <v>0</v>
      </c>
      <c r="AC37" s="10">
        <f t="shared" si="1"/>
        <v>2247</v>
      </c>
    </row>
    <row r="38" spans="1:29">
      <c r="A38" s="4">
        <v>35</v>
      </c>
      <c r="B38" s="12" t="s">
        <v>3</v>
      </c>
      <c r="C38" s="5" t="s">
        <v>153</v>
      </c>
      <c r="D38" s="5" t="s">
        <v>4</v>
      </c>
      <c r="E38" s="5" t="s">
        <v>5</v>
      </c>
      <c r="F38" s="12">
        <v>7891707330</v>
      </c>
      <c r="G38" s="12" t="s">
        <v>158</v>
      </c>
      <c r="H38" s="21" t="s">
        <v>26</v>
      </c>
      <c r="I38" s="12" t="s">
        <v>159</v>
      </c>
      <c r="J38" s="12"/>
      <c r="K38" s="12"/>
      <c r="L38" s="12" t="s">
        <v>4</v>
      </c>
      <c r="M38" s="12" t="s">
        <v>5</v>
      </c>
      <c r="N38" s="5" t="s">
        <v>173</v>
      </c>
      <c r="O38" s="5" t="s">
        <v>192</v>
      </c>
      <c r="P38" s="5" t="s">
        <v>78</v>
      </c>
      <c r="Q38" s="5" t="s">
        <v>193</v>
      </c>
      <c r="R38" s="12" t="s">
        <v>16</v>
      </c>
      <c r="S38" s="13">
        <v>5</v>
      </c>
      <c r="T38" s="12">
        <v>7734491</v>
      </c>
      <c r="U38" s="24" t="str">
        <f>"590310600000813053"</f>
        <v>590310600000813053</v>
      </c>
      <c r="V38" s="49"/>
      <c r="W38" s="12"/>
      <c r="X38" s="9">
        <v>45292</v>
      </c>
      <c r="Y38" s="9">
        <v>45657</v>
      </c>
      <c r="Z38" s="10">
        <v>3379</v>
      </c>
      <c r="AA38" s="10">
        <v>0</v>
      </c>
      <c r="AB38" s="10">
        <v>0</v>
      </c>
      <c r="AC38" s="10">
        <f t="shared" si="1"/>
        <v>3379</v>
      </c>
    </row>
    <row r="39" spans="1:29">
      <c r="A39" s="4">
        <v>36</v>
      </c>
      <c r="B39" s="12" t="s">
        <v>3</v>
      </c>
      <c r="C39" s="5" t="s">
        <v>153</v>
      </c>
      <c r="D39" s="5" t="s">
        <v>4</v>
      </c>
      <c r="E39" s="5" t="s">
        <v>5</v>
      </c>
      <c r="F39" s="12">
        <v>7891707330</v>
      </c>
      <c r="G39" s="12" t="s">
        <v>158</v>
      </c>
      <c r="H39" s="21" t="s">
        <v>18</v>
      </c>
      <c r="I39" s="12" t="s">
        <v>14</v>
      </c>
      <c r="J39" s="12"/>
      <c r="K39" s="12"/>
      <c r="L39" s="12" t="s">
        <v>4</v>
      </c>
      <c r="M39" s="12" t="s">
        <v>36</v>
      </c>
      <c r="N39" s="5" t="s">
        <v>173</v>
      </c>
      <c r="O39" s="5" t="s">
        <v>192</v>
      </c>
      <c r="P39" s="5" t="s">
        <v>78</v>
      </c>
      <c r="Q39" s="5" t="s">
        <v>193</v>
      </c>
      <c r="R39" s="12" t="s">
        <v>16</v>
      </c>
      <c r="S39" s="13">
        <v>5</v>
      </c>
      <c r="T39" s="12">
        <v>47566253</v>
      </c>
      <c r="U39" s="24" t="str">
        <f>"590310600000813091"</f>
        <v>590310600000813091</v>
      </c>
      <c r="V39" s="49"/>
      <c r="W39" s="12"/>
      <c r="X39" s="9">
        <v>45292</v>
      </c>
      <c r="Y39" s="9">
        <v>45657</v>
      </c>
      <c r="Z39" s="10">
        <v>2001</v>
      </c>
      <c r="AA39" s="10">
        <v>0</v>
      </c>
      <c r="AB39" s="10">
        <v>0</v>
      </c>
      <c r="AC39" s="10">
        <f t="shared" si="1"/>
        <v>2001</v>
      </c>
    </row>
    <row r="40" spans="1:29">
      <c r="A40" s="4">
        <v>37</v>
      </c>
      <c r="B40" s="12" t="s">
        <v>3</v>
      </c>
      <c r="C40" s="5" t="s">
        <v>153</v>
      </c>
      <c r="D40" s="5" t="s">
        <v>4</v>
      </c>
      <c r="E40" s="5" t="s">
        <v>5</v>
      </c>
      <c r="F40" s="12">
        <v>7891707330</v>
      </c>
      <c r="G40" s="12" t="s">
        <v>158</v>
      </c>
      <c r="H40" s="21" t="s">
        <v>6</v>
      </c>
      <c r="I40" s="12" t="s">
        <v>7</v>
      </c>
      <c r="J40" s="12"/>
      <c r="K40" s="12"/>
      <c r="L40" s="12" t="s">
        <v>35</v>
      </c>
      <c r="M40" s="12" t="s">
        <v>36</v>
      </c>
      <c r="N40" s="5" t="s">
        <v>173</v>
      </c>
      <c r="O40" s="5" t="s">
        <v>192</v>
      </c>
      <c r="P40" s="5" t="s">
        <v>78</v>
      </c>
      <c r="Q40" s="5" t="s">
        <v>193</v>
      </c>
      <c r="R40" s="12" t="s">
        <v>8</v>
      </c>
      <c r="S40" s="13">
        <v>27</v>
      </c>
      <c r="T40" s="12">
        <v>56194729</v>
      </c>
      <c r="U40" s="24" t="str">
        <f>"590310600000913814"</f>
        <v>590310600000913814</v>
      </c>
      <c r="V40" s="49"/>
      <c r="W40" s="12"/>
      <c r="X40" s="9">
        <v>45292</v>
      </c>
      <c r="Y40" s="9">
        <v>45657</v>
      </c>
      <c r="Z40" s="10">
        <v>15673</v>
      </c>
      <c r="AA40" s="10">
        <v>41364</v>
      </c>
      <c r="AB40" s="10">
        <v>0</v>
      </c>
      <c r="AC40" s="10">
        <f t="shared" si="1"/>
        <v>57037</v>
      </c>
    </row>
    <row r="41" spans="1:29">
      <c r="A41" s="4">
        <v>38</v>
      </c>
      <c r="B41" s="12" t="s">
        <v>3</v>
      </c>
      <c r="C41" s="5" t="s">
        <v>153</v>
      </c>
      <c r="D41" s="5" t="s">
        <v>4</v>
      </c>
      <c r="E41" s="5" t="s">
        <v>5</v>
      </c>
      <c r="F41" s="12">
        <v>7891707330</v>
      </c>
      <c r="G41" s="12" t="s">
        <v>158</v>
      </c>
      <c r="H41" s="21" t="s">
        <v>9</v>
      </c>
      <c r="I41" s="12" t="s">
        <v>10</v>
      </c>
      <c r="J41" s="12"/>
      <c r="K41" s="12"/>
      <c r="L41" s="12" t="s">
        <v>4</v>
      </c>
      <c r="M41" s="12" t="s">
        <v>5</v>
      </c>
      <c r="N41" s="5" t="s">
        <v>173</v>
      </c>
      <c r="O41" s="5" t="s">
        <v>192</v>
      </c>
      <c r="P41" s="5" t="s">
        <v>78</v>
      </c>
      <c r="Q41" s="5" t="s">
        <v>193</v>
      </c>
      <c r="R41" s="12" t="s">
        <v>8</v>
      </c>
      <c r="S41" s="13">
        <v>27</v>
      </c>
      <c r="T41" s="12">
        <v>56194775</v>
      </c>
      <c r="U41" s="24" t="str">
        <f>"590310600000913821"</f>
        <v>590310600000913821</v>
      </c>
      <c r="V41" s="49"/>
      <c r="W41" s="12"/>
      <c r="X41" s="9">
        <v>45292</v>
      </c>
      <c r="Y41" s="9">
        <v>45657</v>
      </c>
      <c r="Z41" s="10">
        <v>17436</v>
      </c>
      <c r="AA41" s="10">
        <v>47319</v>
      </c>
      <c r="AB41" s="10">
        <v>0</v>
      </c>
      <c r="AC41" s="10">
        <f t="shared" si="1"/>
        <v>64755</v>
      </c>
    </row>
    <row r="42" spans="1:29">
      <c r="A42" s="4">
        <v>39</v>
      </c>
      <c r="B42" s="12" t="s">
        <v>3</v>
      </c>
      <c r="C42" s="5" t="s">
        <v>153</v>
      </c>
      <c r="D42" s="5" t="s">
        <v>4</v>
      </c>
      <c r="E42" s="5" t="s">
        <v>5</v>
      </c>
      <c r="F42" s="12">
        <v>7891707330</v>
      </c>
      <c r="G42" s="12" t="s">
        <v>158</v>
      </c>
      <c r="H42" s="21" t="s">
        <v>15</v>
      </c>
      <c r="I42" s="12" t="s">
        <v>36</v>
      </c>
      <c r="J42" s="12" t="s">
        <v>168</v>
      </c>
      <c r="K42" s="12"/>
      <c r="L42" s="12" t="s">
        <v>35</v>
      </c>
      <c r="M42" s="12" t="s">
        <v>36</v>
      </c>
      <c r="N42" s="5" t="s">
        <v>173</v>
      </c>
      <c r="O42" s="5" t="s">
        <v>192</v>
      </c>
      <c r="P42" s="5" t="s">
        <v>78</v>
      </c>
      <c r="Q42" s="5" t="s">
        <v>193</v>
      </c>
      <c r="R42" s="12" t="s">
        <v>16</v>
      </c>
      <c r="S42" s="13">
        <v>5</v>
      </c>
      <c r="T42" s="12">
        <v>87283242</v>
      </c>
      <c r="U42" s="24" t="str">
        <f>"590310600000913838"</f>
        <v>590310600000913838</v>
      </c>
      <c r="V42" s="49"/>
      <c r="W42" s="12"/>
      <c r="X42" s="9">
        <v>45292</v>
      </c>
      <c r="Y42" s="9">
        <v>45657</v>
      </c>
      <c r="Z42" s="10">
        <v>31131</v>
      </c>
      <c r="AA42" s="10">
        <v>0</v>
      </c>
      <c r="AB42" s="10">
        <v>0</v>
      </c>
      <c r="AC42" s="10">
        <f t="shared" si="1"/>
        <v>31131</v>
      </c>
    </row>
    <row r="43" spans="1:29">
      <c r="A43" s="4">
        <v>40</v>
      </c>
      <c r="B43" s="12" t="s">
        <v>3</v>
      </c>
      <c r="C43" s="5" t="s">
        <v>153</v>
      </c>
      <c r="D43" s="5" t="s">
        <v>4</v>
      </c>
      <c r="E43" s="5" t="s">
        <v>5</v>
      </c>
      <c r="F43" s="12">
        <v>7891707330</v>
      </c>
      <c r="G43" s="12" t="s">
        <v>154</v>
      </c>
      <c r="H43" s="21" t="s">
        <v>13</v>
      </c>
      <c r="I43" s="12" t="s">
        <v>14</v>
      </c>
      <c r="J43" s="12"/>
      <c r="K43" s="12"/>
      <c r="L43" s="12" t="s">
        <v>4</v>
      </c>
      <c r="M43" s="12" t="s">
        <v>36</v>
      </c>
      <c r="N43" s="5" t="s">
        <v>173</v>
      </c>
      <c r="O43" s="5" t="s">
        <v>192</v>
      </c>
      <c r="P43" s="5" t="s">
        <v>78</v>
      </c>
      <c r="Q43" s="5" t="s">
        <v>193</v>
      </c>
      <c r="R43" s="12" t="s">
        <v>8</v>
      </c>
      <c r="S43" s="13">
        <v>27</v>
      </c>
      <c r="T43" s="12">
        <v>56194750</v>
      </c>
      <c r="U43" s="24" t="str">
        <f>"590310600000913845"</f>
        <v>590310600000913845</v>
      </c>
      <c r="V43" s="49"/>
      <c r="W43" s="12"/>
      <c r="X43" s="9">
        <v>45292</v>
      </c>
      <c r="Y43" s="9">
        <v>45657</v>
      </c>
      <c r="Z43" s="10">
        <v>9670</v>
      </c>
      <c r="AA43" s="10">
        <v>24239</v>
      </c>
      <c r="AB43" s="10">
        <v>0</v>
      </c>
      <c r="AC43" s="10">
        <f t="shared" si="1"/>
        <v>33909</v>
      </c>
    </row>
    <row r="44" spans="1:29">
      <c r="A44" s="4">
        <v>41</v>
      </c>
      <c r="B44" s="12" t="s">
        <v>3</v>
      </c>
      <c r="C44" s="5" t="s">
        <v>153</v>
      </c>
      <c r="D44" s="5" t="s">
        <v>4</v>
      </c>
      <c r="E44" s="5" t="s">
        <v>5</v>
      </c>
      <c r="F44" s="12">
        <v>7891707330</v>
      </c>
      <c r="G44" s="12" t="s">
        <v>154</v>
      </c>
      <c r="H44" s="21" t="s">
        <v>11</v>
      </c>
      <c r="I44" s="12" t="s">
        <v>36</v>
      </c>
      <c r="J44" s="12"/>
      <c r="K44" s="12"/>
      <c r="L44" s="12" t="s">
        <v>35</v>
      </c>
      <c r="M44" s="12" t="s">
        <v>36</v>
      </c>
      <c r="N44" s="5" t="s">
        <v>173</v>
      </c>
      <c r="O44" s="5" t="s">
        <v>192</v>
      </c>
      <c r="P44" s="5" t="s">
        <v>78</v>
      </c>
      <c r="Q44" s="5" t="s">
        <v>193</v>
      </c>
      <c r="R44" s="12" t="s">
        <v>8</v>
      </c>
      <c r="S44" s="13">
        <v>22</v>
      </c>
      <c r="T44" s="12">
        <v>56194763</v>
      </c>
      <c r="U44" s="24" t="str">
        <f>"590310600000913852"</f>
        <v>590310600000913852</v>
      </c>
      <c r="V44" s="49"/>
      <c r="W44" s="12"/>
      <c r="X44" s="9">
        <v>45292</v>
      </c>
      <c r="Y44" s="9">
        <v>45657</v>
      </c>
      <c r="Z44" s="10">
        <v>20662</v>
      </c>
      <c r="AA44" s="10">
        <v>50847</v>
      </c>
      <c r="AB44" s="10">
        <v>0</v>
      </c>
      <c r="AC44" s="10">
        <f t="shared" si="1"/>
        <v>71509</v>
      </c>
    </row>
    <row r="45" spans="1:29">
      <c r="A45" s="4">
        <v>42</v>
      </c>
      <c r="B45" s="12" t="s">
        <v>3</v>
      </c>
      <c r="C45" s="5" t="s">
        <v>153</v>
      </c>
      <c r="D45" s="5" t="s">
        <v>4</v>
      </c>
      <c r="E45" s="5" t="s">
        <v>5</v>
      </c>
      <c r="F45" s="12">
        <v>7891707330</v>
      </c>
      <c r="G45" s="12" t="s">
        <v>154</v>
      </c>
      <c r="H45" s="21" t="s">
        <v>12</v>
      </c>
      <c r="I45" s="12" t="s">
        <v>5</v>
      </c>
      <c r="J45" s="12"/>
      <c r="K45" s="12"/>
      <c r="L45" s="12" t="s">
        <v>4</v>
      </c>
      <c r="M45" s="12" t="s">
        <v>5</v>
      </c>
      <c r="N45" s="5" t="s">
        <v>173</v>
      </c>
      <c r="O45" s="5" t="s">
        <v>192</v>
      </c>
      <c r="P45" s="5" t="s">
        <v>78</v>
      </c>
      <c r="Q45" s="5" t="s">
        <v>193</v>
      </c>
      <c r="R45" s="12" t="s">
        <v>8</v>
      </c>
      <c r="S45" s="13">
        <v>22</v>
      </c>
      <c r="T45" s="12">
        <v>56194766</v>
      </c>
      <c r="U45" s="24" t="str">
        <f>"590310600000913869"</f>
        <v>590310600000913869</v>
      </c>
      <c r="V45" s="49"/>
      <c r="W45" s="12"/>
      <c r="X45" s="9">
        <v>45292</v>
      </c>
      <c r="Y45" s="9">
        <v>45657</v>
      </c>
      <c r="Z45" s="10">
        <v>8920</v>
      </c>
      <c r="AA45" s="10">
        <v>23995</v>
      </c>
      <c r="AB45" s="10">
        <v>0</v>
      </c>
      <c r="AC45" s="10">
        <f t="shared" si="1"/>
        <v>32915</v>
      </c>
    </row>
    <row r="46" spans="1:29">
      <c r="A46" s="4">
        <v>43</v>
      </c>
      <c r="B46" s="12" t="s">
        <v>3</v>
      </c>
      <c r="C46" s="5" t="s">
        <v>153</v>
      </c>
      <c r="D46" s="5" t="s">
        <v>4</v>
      </c>
      <c r="E46" s="5" t="s">
        <v>5</v>
      </c>
      <c r="F46" s="12">
        <v>7891707330</v>
      </c>
      <c r="G46" s="12" t="s">
        <v>154</v>
      </c>
      <c r="H46" s="21" t="s">
        <v>17</v>
      </c>
      <c r="I46" s="12" t="s">
        <v>7</v>
      </c>
      <c r="J46" s="12"/>
      <c r="K46" s="12"/>
      <c r="L46" s="12" t="s">
        <v>35</v>
      </c>
      <c r="M46" s="12" t="s">
        <v>36</v>
      </c>
      <c r="N46" s="5" t="s">
        <v>173</v>
      </c>
      <c r="O46" s="5" t="s">
        <v>192</v>
      </c>
      <c r="P46" s="5" t="s">
        <v>78</v>
      </c>
      <c r="Q46" s="5" t="s">
        <v>193</v>
      </c>
      <c r="R46" s="12" t="s">
        <v>16</v>
      </c>
      <c r="S46" s="13">
        <v>5</v>
      </c>
      <c r="T46" s="12">
        <v>91819493</v>
      </c>
      <c r="U46" s="24" t="str">
        <f>"590310600007627844"</f>
        <v>590310600007627844</v>
      </c>
      <c r="V46" s="49"/>
      <c r="W46" s="12"/>
      <c r="X46" s="9">
        <v>45292</v>
      </c>
      <c r="Y46" s="9">
        <v>45657</v>
      </c>
      <c r="Z46" s="10">
        <v>5286</v>
      </c>
      <c r="AA46" s="10">
        <v>0</v>
      </c>
      <c r="AB46" s="10">
        <v>0</v>
      </c>
      <c r="AC46" s="10">
        <f t="shared" si="1"/>
        <v>5286</v>
      </c>
    </row>
    <row r="47" spans="1:29">
      <c r="A47" s="4">
        <v>44</v>
      </c>
      <c r="B47" s="12" t="s">
        <v>3</v>
      </c>
      <c r="C47" s="5" t="s">
        <v>153</v>
      </c>
      <c r="D47" s="5" t="s">
        <v>4</v>
      </c>
      <c r="E47" s="5" t="s">
        <v>5</v>
      </c>
      <c r="F47" s="12">
        <v>7891707330</v>
      </c>
      <c r="G47" s="12" t="s">
        <v>158</v>
      </c>
      <c r="H47" s="21" t="s">
        <v>28</v>
      </c>
      <c r="I47" s="12" t="s">
        <v>91</v>
      </c>
      <c r="J47" s="12"/>
      <c r="K47" s="12" t="s">
        <v>165</v>
      </c>
      <c r="L47" s="12" t="s">
        <v>4</v>
      </c>
      <c r="M47" s="12" t="s">
        <v>5</v>
      </c>
      <c r="N47" s="5" t="s">
        <v>173</v>
      </c>
      <c r="O47" s="5" t="s">
        <v>192</v>
      </c>
      <c r="P47" s="5" t="s">
        <v>78</v>
      </c>
      <c r="Q47" s="5" t="s">
        <v>193</v>
      </c>
      <c r="R47" s="12" t="s">
        <v>16</v>
      </c>
      <c r="S47" s="13">
        <v>4</v>
      </c>
      <c r="T47" s="12">
        <v>62370283</v>
      </c>
      <c r="U47" s="24" t="str">
        <f>"590310600020793564"</f>
        <v>590310600020793564</v>
      </c>
      <c r="V47" s="49"/>
      <c r="W47" s="12"/>
      <c r="X47" s="9">
        <v>45292</v>
      </c>
      <c r="Y47" s="9">
        <v>45657</v>
      </c>
      <c r="Z47" s="10">
        <v>335</v>
      </c>
      <c r="AA47" s="10">
        <v>0</v>
      </c>
      <c r="AB47" s="10">
        <v>0</v>
      </c>
      <c r="AC47" s="10">
        <f t="shared" si="1"/>
        <v>335</v>
      </c>
    </row>
    <row r="48" spans="1:29">
      <c r="A48" s="4">
        <v>45</v>
      </c>
      <c r="B48" s="12" t="s">
        <v>3</v>
      </c>
      <c r="C48" s="5" t="s">
        <v>153</v>
      </c>
      <c r="D48" s="5" t="s">
        <v>4</v>
      </c>
      <c r="E48" s="5" t="s">
        <v>5</v>
      </c>
      <c r="F48" s="12">
        <v>7891707330</v>
      </c>
      <c r="G48" s="12" t="s">
        <v>158</v>
      </c>
      <c r="H48" s="21" t="s">
        <v>27</v>
      </c>
      <c r="I48" s="12" t="s">
        <v>91</v>
      </c>
      <c r="J48" s="12"/>
      <c r="K48" s="12" t="s">
        <v>166</v>
      </c>
      <c r="L48" s="12" t="s">
        <v>4</v>
      </c>
      <c r="M48" s="12" t="s">
        <v>5</v>
      </c>
      <c r="N48" s="5" t="s">
        <v>173</v>
      </c>
      <c r="O48" s="5" t="s">
        <v>192</v>
      </c>
      <c r="P48" s="5" t="s">
        <v>78</v>
      </c>
      <c r="Q48" s="5" t="s">
        <v>193</v>
      </c>
      <c r="R48" s="12" t="s">
        <v>16</v>
      </c>
      <c r="S48" s="13">
        <v>14</v>
      </c>
      <c r="T48" s="12">
        <v>62342134</v>
      </c>
      <c r="U48" s="24" t="str">
        <f>"590310600020826514"</f>
        <v>590310600020826514</v>
      </c>
      <c r="V48" s="49"/>
      <c r="W48" s="12"/>
      <c r="X48" s="9">
        <v>45292</v>
      </c>
      <c r="Y48" s="9">
        <v>45657</v>
      </c>
      <c r="Z48" s="10">
        <v>1845</v>
      </c>
      <c r="AA48" s="10">
        <v>0</v>
      </c>
      <c r="AB48" s="10">
        <v>0</v>
      </c>
      <c r="AC48" s="10">
        <f t="shared" si="1"/>
        <v>1845</v>
      </c>
    </row>
    <row r="49" spans="1:29">
      <c r="A49" s="4">
        <v>46</v>
      </c>
      <c r="B49" s="12" t="s">
        <v>3</v>
      </c>
      <c r="C49" s="5" t="s">
        <v>153</v>
      </c>
      <c r="D49" s="5" t="s">
        <v>4</v>
      </c>
      <c r="E49" s="5" t="s">
        <v>5</v>
      </c>
      <c r="F49" s="12">
        <v>7891707330</v>
      </c>
      <c r="G49" s="12" t="s">
        <v>158</v>
      </c>
      <c r="H49" s="21" t="s">
        <v>202</v>
      </c>
      <c r="I49" s="12" t="s">
        <v>14</v>
      </c>
      <c r="J49" s="12"/>
      <c r="K49" s="12">
        <v>48</v>
      </c>
      <c r="L49" s="12" t="s">
        <v>4</v>
      </c>
      <c r="M49" s="12" t="s">
        <v>36</v>
      </c>
      <c r="N49" s="5" t="s">
        <v>173</v>
      </c>
      <c r="O49" s="5" t="s">
        <v>192</v>
      </c>
      <c r="P49" s="5" t="s">
        <v>78</v>
      </c>
      <c r="Q49" s="5" t="s">
        <v>193</v>
      </c>
      <c r="R49" s="12" t="s">
        <v>30</v>
      </c>
      <c r="S49" s="13">
        <v>1</v>
      </c>
      <c r="T49" s="12">
        <v>22855578</v>
      </c>
      <c r="U49" s="24" t="str">
        <f>"590310600022884055"</f>
        <v>590310600022884055</v>
      </c>
      <c r="V49" s="49"/>
      <c r="W49" s="12"/>
      <c r="X49" s="9">
        <v>45292</v>
      </c>
      <c r="Y49" s="9">
        <v>45657</v>
      </c>
      <c r="Z49" s="10">
        <v>108</v>
      </c>
      <c r="AA49" s="10">
        <v>0</v>
      </c>
      <c r="AB49" s="10">
        <v>0</v>
      </c>
      <c r="AC49" s="10">
        <f t="shared" si="1"/>
        <v>108</v>
      </c>
    </row>
    <row r="50" spans="1:29">
      <c r="A50" s="4">
        <v>47</v>
      </c>
      <c r="B50" s="12" t="s">
        <v>3</v>
      </c>
      <c r="C50" s="5" t="s">
        <v>153</v>
      </c>
      <c r="D50" s="5" t="s">
        <v>4</v>
      </c>
      <c r="E50" s="5" t="s">
        <v>5</v>
      </c>
      <c r="F50" s="12">
        <v>7891707330</v>
      </c>
      <c r="G50" s="12" t="s">
        <v>154</v>
      </c>
      <c r="H50" s="12" t="s">
        <v>156</v>
      </c>
      <c r="I50" s="12" t="s">
        <v>5</v>
      </c>
      <c r="J50" s="12" t="s">
        <v>31</v>
      </c>
      <c r="K50" s="12" t="s">
        <v>157</v>
      </c>
      <c r="L50" s="12" t="s">
        <v>4</v>
      </c>
      <c r="M50" s="12" t="s">
        <v>5</v>
      </c>
      <c r="N50" s="5" t="s">
        <v>173</v>
      </c>
      <c r="O50" s="5" t="s">
        <v>192</v>
      </c>
      <c r="P50" s="25" t="s">
        <v>126</v>
      </c>
      <c r="Q50" s="5" t="s">
        <v>195</v>
      </c>
      <c r="R50" s="12" t="s">
        <v>32</v>
      </c>
      <c r="S50" s="13">
        <v>110</v>
      </c>
      <c r="T50" s="12">
        <v>53501352</v>
      </c>
      <c r="U50" s="8" t="s">
        <v>155</v>
      </c>
      <c r="V50" s="49"/>
      <c r="W50" s="15" t="s">
        <v>198</v>
      </c>
      <c r="X50" s="9">
        <v>45292</v>
      </c>
      <c r="Y50" s="9">
        <v>45657</v>
      </c>
      <c r="Z50" s="10">
        <v>132667</v>
      </c>
      <c r="AA50" s="10">
        <v>0</v>
      </c>
      <c r="AB50" s="10">
        <v>0</v>
      </c>
      <c r="AC50" s="10">
        <f t="shared" si="1"/>
        <v>132667</v>
      </c>
    </row>
    <row r="51" spans="1:29">
      <c r="A51" s="4">
        <v>48</v>
      </c>
      <c r="B51" s="5" t="s">
        <v>3</v>
      </c>
      <c r="C51" s="5" t="s">
        <v>79</v>
      </c>
      <c r="D51" s="5" t="s">
        <v>4</v>
      </c>
      <c r="E51" s="5" t="s">
        <v>5</v>
      </c>
      <c r="F51" s="5">
        <v>7891707330</v>
      </c>
      <c r="G51" s="12" t="s">
        <v>154</v>
      </c>
      <c r="H51" s="12" t="s">
        <v>22</v>
      </c>
      <c r="I51" s="12" t="s">
        <v>94</v>
      </c>
      <c r="J51" s="12"/>
      <c r="K51" s="12" t="s">
        <v>164</v>
      </c>
      <c r="L51" s="12" t="s">
        <v>96</v>
      </c>
      <c r="M51" s="12" t="s">
        <v>94</v>
      </c>
      <c r="N51" s="5" t="s">
        <v>173</v>
      </c>
      <c r="O51" s="5" t="s">
        <v>192</v>
      </c>
      <c r="P51" s="5" t="s">
        <v>78</v>
      </c>
      <c r="Q51" s="5" t="s">
        <v>193</v>
      </c>
      <c r="R51" s="12" t="s">
        <v>16</v>
      </c>
      <c r="S51" s="13">
        <v>4</v>
      </c>
      <c r="T51" s="12">
        <v>11510462</v>
      </c>
      <c r="U51" s="8" t="s">
        <v>134</v>
      </c>
      <c r="V51" s="49"/>
      <c r="W51" s="12"/>
      <c r="X51" s="9">
        <v>45292</v>
      </c>
      <c r="Y51" s="9">
        <v>45657</v>
      </c>
      <c r="Z51" s="10">
        <v>2751</v>
      </c>
      <c r="AA51" s="10">
        <v>0</v>
      </c>
      <c r="AB51" s="10">
        <v>0</v>
      </c>
      <c r="AC51" s="10">
        <f t="shared" si="1"/>
        <v>2751</v>
      </c>
    </row>
    <row r="52" spans="1:29">
      <c r="A52" s="4">
        <v>49</v>
      </c>
      <c r="B52" s="5" t="s">
        <v>3</v>
      </c>
      <c r="C52" s="5" t="s">
        <v>79</v>
      </c>
      <c r="D52" s="5" t="s">
        <v>4</v>
      </c>
      <c r="E52" s="5" t="s">
        <v>5</v>
      </c>
      <c r="F52" s="5">
        <v>7891707330</v>
      </c>
      <c r="G52" s="12" t="s">
        <v>154</v>
      </c>
      <c r="H52" s="12" t="s">
        <v>22</v>
      </c>
      <c r="I52" s="12" t="s">
        <v>94</v>
      </c>
      <c r="J52" s="12"/>
      <c r="K52" s="12" t="s">
        <v>162</v>
      </c>
      <c r="L52" s="12" t="s">
        <v>96</v>
      </c>
      <c r="M52" s="12" t="s">
        <v>94</v>
      </c>
      <c r="N52" s="5" t="s">
        <v>173</v>
      </c>
      <c r="O52" s="5" t="s">
        <v>192</v>
      </c>
      <c r="P52" s="5" t="s">
        <v>78</v>
      </c>
      <c r="Q52" s="5" t="s">
        <v>193</v>
      </c>
      <c r="R52" s="12" t="s">
        <v>16</v>
      </c>
      <c r="S52" s="13">
        <v>4</v>
      </c>
      <c r="T52" s="12">
        <v>11635871</v>
      </c>
      <c r="U52" s="8" t="s">
        <v>135</v>
      </c>
      <c r="V52" s="49"/>
      <c r="W52" s="12"/>
      <c r="X52" s="9">
        <v>45292</v>
      </c>
      <c r="Y52" s="9">
        <v>45657</v>
      </c>
      <c r="Z52" s="10">
        <v>3809</v>
      </c>
      <c r="AA52" s="10">
        <v>0</v>
      </c>
      <c r="AB52" s="10">
        <v>0</v>
      </c>
      <c r="AC52" s="10">
        <f t="shared" si="1"/>
        <v>3809</v>
      </c>
    </row>
    <row r="53" spans="1:29">
      <c r="A53" s="4">
        <v>50</v>
      </c>
      <c r="B53" s="5" t="s">
        <v>3</v>
      </c>
      <c r="C53" s="5" t="s">
        <v>79</v>
      </c>
      <c r="D53" s="5" t="s">
        <v>4</v>
      </c>
      <c r="E53" s="5" t="s">
        <v>5</v>
      </c>
      <c r="F53" s="5">
        <v>7891707330</v>
      </c>
      <c r="G53" s="12" t="s">
        <v>154</v>
      </c>
      <c r="H53" s="12" t="s">
        <v>160</v>
      </c>
      <c r="I53" s="12" t="s">
        <v>94</v>
      </c>
      <c r="J53" s="12"/>
      <c r="K53" s="12" t="s">
        <v>161</v>
      </c>
      <c r="L53" s="12" t="s">
        <v>96</v>
      </c>
      <c r="M53" s="12" t="s">
        <v>94</v>
      </c>
      <c r="N53" s="5" t="s">
        <v>173</v>
      </c>
      <c r="O53" s="5" t="s">
        <v>192</v>
      </c>
      <c r="P53" s="5" t="s">
        <v>78</v>
      </c>
      <c r="Q53" s="5" t="s">
        <v>193</v>
      </c>
      <c r="R53" s="12" t="s">
        <v>16</v>
      </c>
      <c r="S53" s="13">
        <v>4</v>
      </c>
      <c r="T53" s="12">
        <v>11635853</v>
      </c>
      <c r="U53" s="8" t="s">
        <v>136</v>
      </c>
      <c r="V53" s="49"/>
      <c r="W53" s="12"/>
      <c r="X53" s="9">
        <v>45292</v>
      </c>
      <c r="Y53" s="9">
        <v>45657</v>
      </c>
      <c r="Z53" s="10">
        <v>162</v>
      </c>
      <c r="AA53" s="10">
        <v>0</v>
      </c>
      <c r="AB53" s="10">
        <v>0</v>
      </c>
      <c r="AC53" s="10">
        <f t="shared" si="1"/>
        <v>162</v>
      </c>
    </row>
    <row r="54" spans="1:29">
      <c r="A54" s="4">
        <v>51</v>
      </c>
      <c r="B54" s="5" t="s">
        <v>3</v>
      </c>
      <c r="C54" s="5" t="s">
        <v>79</v>
      </c>
      <c r="D54" s="5" t="s">
        <v>4</v>
      </c>
      <c r="E54" s="5" t="s">
        <v>5</v>
      </c>
      <c r="F54" s="5">
        <v>7891707330</v>
      </c>
      <c r="G54" s="12" t="s">
        <v>154</v>
      </c>
      <c r="H54" s="12" t="s">
        <v>22</v>
      </c>
      <c r="I54" s="12" t="s">
        <v>94</v>
      </c>
      <c r="J54" s="12"/>
      <c r="K54" s="12" t="s">
        <v>163</v>
      </c>
      <c r="L54" s="12" t="s">
        <v>96</v>
      </c>
      <c r="M54" s="12" t="s">
        <v>94</v>
      </c>
      <c r="N54" s="5" t="s">
        <v>173</v>
      </c>
      <c r="O54" s="5" t="s">
        <v>192</v>
      </c>
      <c r="P54" s="5" t="s">
        <v>78</v>
      </c>
      <c r="Q54" s="5" t="s">
        <v>193</v>
      </c>
      <c r="R54" s="12" t="s">
        <v>16</v>
      </c>
      <c r="S54" s="13">
        <v>4</v>
      </c>
      <c r="T54" s="12">
        <v>11635904</v>
      </c>
      <c r="U54" s="8" t="s">
        <v>137</v>
      </c>
      <c r="V54" s="50"/>
      <c r="W54" s="12"/>
      <c r="X54" s="9">
        <v>45292</v>
      </c>
      <c r="Y54" s="9">
        <v>45657</v>
      </c>
      <c r="Z54" s="10">
        <v>228</v>
      </c>
      <c r="AA54" s="10">
        <v>0</v>
      </c>
      <c r="AB54" s="10">
        <v>0</v>
      </c>
      <c r="AC54" s="10">
        <f t="shared" si="1"/>
        <v>228</v>
      </c>
    </row>
    <row r="55" spans="1:29">
      <c r="A55" s="4">
        <v>52</v>
      </c>
      <c r="B55" s="5" t="s">
        <v>139</v>
      </c>
      <c r="C55" s="5" t="s">
        <v>140</v>
      </c>
      <c r="D55" s="5" t="s">
        <v>4</v>
      </c>
      <c r="E55" s="5" t="s">
        <v>5</v>
      </c>
      <c r="F55" s="5">
        <v>7891365243</v>
      </c>
      <c r="G55" s="5" t="s">
        <v>176</v>
      </c>
      <c r="H55" s="12" t="s">
        <v>40</v>
      </c>
      <c r="I55" s="12" t="s">
        <v>5</v>
      </c>
      <c r="J55" s="5" t="s">
        <v>141</v>
      </c>
      <c r="K55" s="12">
        <v>1</v>
      </c>
      <c r="L55" s="12" t="s">
        <v>4</v>
      </c>
      <c r="M55" s="12" t="s">
        <v>5</v>
      </c>
      <c r="N55" s="5" t="s">
        <v>173</v>
      </c>
      <c r="O55" s="5" t="s">
        <v>192</v>
      </c>
      <c r="P55" s="5" t="s">
        <v>78</v>
      </c>
      <c r="Q55" s="5" t="s">
        <v>193</v>
      </c>
      <c r="R55" s="12" t="s">
        <v>8</v>
      </c>
      <c r="S55" s="13">
        <v>14</v>
      </c>
      <c r="T55" s="12">
        <v>87296546</v>
      </c>
      <c r="U55" s="8" t="s">
        <v>138</v>
      </c>
      <c r="V55" s="48">
        <v>1</v>
      </c>
      <c r="W55" s="12"/>
      <c r="X55" s="9">
        <v>45292</v>
      </c>
      <c r="Y55" s="9">
        <v>45657</v>
      </c>
      <c r="Z55" s="10">
        <v>1286</v>
      </c>
      <c r="AA55" s="10">
        <v>3458</v>
      </c>
      <c r="AB55" s="10">
        <v>0</v>
      </c>
      <c r="AC55" s="10">
        <f t="shared" si="1"/>
        <v>4744</v>
      </c>
    </row>
    <row r="56" spans="1:29">
      <c r="A56" s="4">
        <v>53</v>
      </c>
      <c r="B56" s="5" t="s">
        <v>139</v>
      </c>
      <c r="C56" s="5" t="s">
        <v>140</v>
      </c>
      <c r="D56" s="5" t="s">
        <v>4</v>
      </c>
      <c r="E56" s="5" t="s">
        <v>5</v>
      </c>
      <c r="F56" s="5">
        <v>7891365243</v>
      </c>
      <c r="G56" s="5" t="s">
        <v>176</v>
      </c>
      <c r="H56" s="12" t="s">
        <v>142</v>
      </c>
      <c r="I56" s="12" t="s">
        <v>5</v>
      </c>
      <c r="J56" s="12" t="s">
        <v>143</v>
      </c>
      <c r="K56" s="12">
        <v>1</v>
      </c>
      <c r="L56" s="12" t="s">
        <v>96</v>
      </c>
      <c r="M56" s="12" t="s">
        <v>94</v>
      </c>
      <c r="N56" s="5" t="s">
        <v>173</v>
      </c>
      <c r="O56" s="5" t="s">
        <v>192</v>
      </c>
      <c r="P56" s="5" t="s">
        <v>78</v>
      </c>
      <c r="Q56" s="5" t="s">
        <v>193</v>
      </c>
      <c r="R56" s="12" t="s">
        <v>8</v>
      </c>
      <c r="S56" s="13">
        <v>4</v>
      </c>
      <c r="T56" s="12">
        <v>80161623</v>
      </c>
      <c r="U56" s="8" t="s">
        <v>148</v>
      </c>
      <c r="V56" s="49"/>
      <c r="W56" s="12"/>
      <c r="X56" s="9">
        <v>45292</v>
      </c>
      <c r="Y56" s="9">
        <v>45657</v>
      </c>
      <c r="Z56" s="10">
        <v>52</v>
      </c>
      <c r="AA56" s="10">
        <v>196</v>
      </c>
      <c r="AB56" s="10">
        <v>0</v>
      </c>
      <c r="AC56" s="10">
        <f t="shared" si="1"/>
        <v>248</v>
      </c>
    </row>
    <row r="57" spans="1:29">
      <c r="A57" s="4">
        <v>54</v>
      </c>
      <c r="B57" s="5" t="s">
        <v>139</v>
      </c>
      <c r="C57" s="5" t="s">
        <v>140</v>
      </c>
      <c r="D57" s="5" t="s">
        <v>4</v>
      </c>
      <c r="E57" s="5" t="s">
        <v>5</v>
      </c>
      <c r="F57" s="5">
        <v>7891365243</v>
      </c>
      <c r="G57" s="5" t="s">
        <v>176</v>
      </c>
      <c r="H57" s="12" t="s">
        <v>42</v>
      </c>
      <c r="I57" s="12" t="s">
        <v>25</v>
      </c>
      <c r="J57" s="12"/>
      <c r="K57" s="12">
        <v>23</v>
      </c>
      <c r="L57" s="12" t="s">
        <v>4</v>
      </c>
      <c r="M57" s="12" t="s">
        <v>177</v>
      </c>
      <c r="N57" s="5" t="s">
        <v>173</v>
      </c>
      <c r="O57" s="5" t="s">
        <v>192</v>
      </c>
      <c r="P57" s="5" t="s">
        <v>78</v>
      </c>
      <c r="Q57" s="5" t="s">
        <v>193</v>
      </c>
      <c r="R57" s="12" t="s">
        <v>8</v>
      </c>
      <c r="S57" s="13">
        <v>1</v>
      </c>
      <c r="T57" s="12">
        <v>80077662</v>
      </c>
      <c r="U57" s="8" t="s">
        <v>144</v>
      </c>
      <c r="V57" s="49"/>
      <c r="W57" s="12"/>
      <c r="X57" s="9">
        <v>45292</v>
      </c>
      <c r="Y57" s="9">
        <v>45657</v>
      </c>
      <c r="Z57" s="10">
        <v>12</v>
      </c>
      <c r="AA57" s="10">
        <v>138</v>
      </c>
      <c r="AB57" s="10">
        <v>0</v>
      </c>
      <c r="AC57" s="10">
        <f t="shared" si="1"/>
        <v>150</v>
      </c>
    </row>
    <row r="58" spans="1:29">
      <c r="A58" s="4">
        <v>55</v>
      </c>
      <c r="B58" s="5" t="s">
        <v>139</v>
      </c>
      <c r="C58" s="5" t="s">
        <v>140</v>
      </c>
      <c r="D58" s="5" t="s">
        <v>4</v>
      </c>
      <c r="E58" s="5" t="s">
        <v>5</v>
      </c>
      <c r="F58" s="5">
        <v>7891365243</v>
      </c>
      <c r="G58" s="5" t="s">
        <v>176</v>
      </c>
      <c r="H58" s="12" t="s">
        <v>39</v>
      </c>
      <c r="I58" s="12" t="s">
        <v>5</v>
      </c>
      <c r="J58" s="5" t="s">
        <v>141</v>
      </c>
      <c r="K58" s="12"/>
      <c r="L58" s="12" t="s">
        <v>4</v>
      </c>
      <c r="M58" s="12" t="s">
        <v>5</v>
      </c>
      <c r="N58" s="5" t="s">
        <v>173</v>
      </c>
      <c r="O58" s="5" t="s">
        <v>192</v>
      </c>
      <c r="P58" s="5" t="s">
        <v>78</v>
      </c>
      <c r="Q58" s="5" t="s">
        <v>193</v>
      </c>
      <c r="R58" s="12" t="s">
        <v>8</v>
      </c>
      <c r="S58" s="13">
        <v>14</v>
      </c>
      <c r="T58" s="12">
        <v>87296560</v>
      </c>
      <c r="U58" s="8" t="s">
        <v>145</v>
      </c>
      <c r="V58" s="49"/>
      <c r="W58" s="12"/>
      <c r="X58" s="9">
        <v>45292</v>
      </c>
      <c r="Y58" s="9">
        <v>45657</v>
      </c>
      <c r="Z58" s="10">
        <v>181</v>
      </c>
      <c r="AA58" s="10">
        <v>444</v>
      </c>
      <c r="AB58" s="10">
        <v>0</v>
      </c>
      <c r="AC58" s="10">
        <f t="shared" si="1"/>
        <v>625</v>
      </c>
    </row>
    <row r="59" spans="1:29">
      <c r="A59" s="4">
        <v>56</v>
      </c>
      <c r="B59" s="5" t="s">
        <v>139</v>
      </c>
      <c r="C59" s="5" t="s">
        <v>140</v>
      </c>
      <c r="D59" s="5" t="s">
        <v>4</v>
      </c>
      <c r="E59" s="5" t="s">
        <v>5</v>
      </c>
      <c r="F59" s="5">
        <v>7891365243</v>
      </c>
      <c r="G59" s="5" t="s">
        <v>176</v>
      </c>
      <c r="H59" s="12" t="s">
        <v>41</v>
      </c>
      <c r="I59" s="12" t="s">
        <v>36</v>
      </c>
      <c r="J59" s="12" t="s">
        <v>147</v>
      </c>
      <c r="K59" s="12">
        <v>6</v>
      </c>
      <c r="L59" s="12" t="s">
        <v>35</v>
      </c>
      <c r="M59" s="12" t="s">
        <v>36</v>
      </c>
      <c r="N59" s="5" t="s">
        <v>173</v>
      </c>
      <c r="O59" s="5" t="s">
        <v>192</v>
      </c>
      <c r="P59" s="5" t="s">
        <v>78</v>
      </c>
      <c r="Q59" s="5" t="s">
        <v>193</v>
      </c>
      <c r="R59" s="12" t="s">
        <v>8</v>
      </c>
      <c r="S59" s="13">
        <v>4</v>
      </c>
      <c r="T59" s="12">
        <v>60866321</v>
      </c>
      <c r="U59" s="8" t="s">
        <v>146</v>
      </c>
      <c r="V59" s="50"/>
      <c r="W59" s="12"/>
      <c r="X59" s="9">
        <v>45292</v>
      </c>
      <c r="Y59" s="9">
        <v>45657</v>
      </c>
      <c r="Z59" s="10">
        <v>71</v>
      </c>
      <c r="AA59" s="10">
        <v>70</v>
      </c>
      <c r="AB59" s="10">
        <v>0</v>
      </c>
      <c r="AC59" s="10">
        <f t="shared" si="1"/>
        <v>141</v>
      </c>
    </row>
    <row r="60" spans="1:29">
      <c r="Z60" s="20">
        <f>SUBTOTAL(9,Z4:Z59)</f>
        <v>345112</v>
      </c>
      <c r="AA60" s="20">
        <f>SUBTOTAL(9,AA4:AA59)</f>
        <v>308522</v>
      </c>
      <c r="AB60" s="20">
        <f>SUM(AB32:AB54)</f>
        <v>0</v>
      </c>
      <c r="AC60" s="20">
        <f>SUBTOTAL(9,AC4:AC59)</f>
        <v>653634</v>
      </c>
    </row>
    <row r="63" spans="1:29">
      <c r="B63" s="34" t="s">
        <v>183</v>
      </c>
      <c r="C63" s="34" t="s">
        <v>184</v>
      </c>
    </row>
    <row r="64" spans="1:29" ht="36.75" customHeight="1">
      <c r="B64" s="35"/>
      <c r="C64" s="35"/>
    </row>
    <row r="65" spans="2:3" ht="15" customHeight="1">
      <c r="B65" s="28" t="s">
        <v>185</v>
      </c>
      <c r="C65" s="28" t="s">
        <v>186</v>
      </c>
    </row>
    <row r="66" spans="2:3" ht="15" customHeight="1">
      <c r="B66" s="36" t="s">
        <v>187</v>
      </c>
      <c r="C66" s="37"/>
    </row>
    <row r="67" spans="2:3" ht="15" customHeight="1">
      <c r="B67" s="32" t="s">
        <v>32</v>
      </c>
      <c r="C67" s="29">
        <v>132667</v>
      </c>
    </row>
    <row r="68" spans="2:3" ht="15" customHeight="1">
      <c r="B68" s="33" t="s">
        <v>16</v>
      </c>
      <c r="C68" s="29">
        <v>79401</v>
      </c>
    </row>
    <row r="69" spans="2:3" ht="15" customHeight="1">
      <c r="B69" s="33" t="s">
        <v>188</v>
      </c>
      <c r="C69" s="29">
        <v>128551</v>
      </c>
    </row>
    <row r="70" spans="2:3" ht="15" customHeight="1">
      <c r="B70" s="33" t="s">
        <v>189</v>
      </c>
      <c r="C70" s="29">
        <v>298996</v>
      </c>
    </row>
    <row r="71" spans="2:3" ht="15" customHeight="1">
      <c r="B71" s="33" t="s">
        <v>190</v>
      </c>
      <c r="C71" s="29">
        <v>4385</v>
      </c>
    </row>
    <row r="72" spans="2:3" ht="15" customHeight="1">
      <c r="B72" s="33" t="s">
        <v>191</v>
      </c>
      <c r="C72" s="29">
        <v>9526</v>
      </c>
    </row>
    <row r="73" spans="2:3" ht="15" customHeight="1">
      <c r="B73" s="33" t="s">
        <v>30</v>
      </c>
      <c r="C73" s="29">
        <v>108</v>
      </c>
    </row>
    <row r="74" spans="2:3" ht="24">
      <c r="B74" s="30" t="s">
        <v>201</v>
      </c>
      <c r="C74" s="31">
        <f>SUBTOTAL(9,C67:C73)</f>
        <v>653634</v>
      </c>
    </row>
  </sheetData>
  <autoFilter ref="A3:AC59" xr:uid="{09A3B085-83B4-4C3F-8643-2EF02B465EF6}"/>
  <mergeCells count="23">
    <mergeCell ref="V4:V31"/>
    <mergeCell ref="V32:V54"/>
    <mergeCell ref="V55:V59"/>
    <mergeCell ref="A2:A3"/>
    <mergeCell ref="B2:E2"/>
    <mergeCell ref="F2:F3"/>
    <mergeCell ref="G2:G3"/>
    <mergeCell ref="H2:H3"/>
    <mergeCell ref="Z2:AC2"/>
    <mergeCell ref="T2:T3"/>
    <mergeCell ref="U2:U3"/>
    <mergeCell ref="W2:W3"/>
    <mergeCell ref="X2:Y2"/>
    <mergeCell ref="V2:V3"/>
    <mergeCell ref="B63:B64"/>
    <mergeCell ref="C63:C64"/>
    <mergeCell ref="B66:C66"/>
    <mergeCell ref="S2:S3"/>
    <mergeCell ref="I2:M2"/>
    <mergeCell ref="O2:O3"/>
    <mergeCell ref="P2:P3"/>
    <mergeCell ref="Q2:Q3"/>
    <mergeCell ref="R2:R3"/>
  </mergeCells>
  <phoneticPr fontId="37" type="noConversion"/>
  <conditionalFormatting sqref="T10">
    <cfRule type="duplicateValues" dxfId="11" priority="6"/>
  </conditionalFormatting>
  <conditionalFormatting sqref="T22:T23 T25:T27">
    <cfRule type="duplicateValues" dxfId="10" priority="9"/>
    <cfRule type="duplicateValues" dxfId="9" priority="12"/>
  </conditionalFormatting>
  <conditionalFormatting sqref="T24">
    <cfRule type="duplicateValues" dxfId="8" priority="1"/>
    <cfRule type="duplicateValues" dxfId="7" priority="2"/>
    <cfRule type="duplicateValues" dxfId="6" priority="3"/>
    <cfRule type="duplicateValues" dxfId="5" priority="4"/>
  </conditionalFormatting>
  <conditionalFormatting sqref="T25:T1048576 T1:T23">
    <cfRule type="duplicateValues" dxfId="4" priority="5"/>
    <cfRule type="duplicateValues" dxfId="3" priority="14"/>
  </conditionalFormatting>
  <conditionalFormatting sqref="T28:T59 T4:T21">
    <cfRule type="duplicateValues" dxfId="2" priority="186"/>
  </conditionalFormatting>
  <conditionalFormatting sqref="T51:T54">
    <cfRule type="duplicateValues" dxfId="1" priority="8"/>
  </conditionalFormatting>
  <conditionalFormatting sqref="T55:T63 T28:T49 T4:T9 T11:T21">
    <cfRule type="duplicateValues" dxfId="0" priority="17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Błaszczyk</dc:creator>
  <cp:lastModifiedBy>Aleksandra Alex</cp:lastModifiedBy>
  <cp:revision>1</cp:revision>
  <dcterms:created xsi:type="dcterms:W3CDTF">2023-09-01T11:32:46Z</dcterms:created>
  <dcterms:modified xsi:type="dcterms:W3CDTF">2023-11-15T12:34:05Z</dcterms:modified>
</cp:coreProperties>
</file>