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75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U49" i="1" l="1"/>
  <c r="T49" i="1"/>
  <c r="R49" i="1"/>
  <c r="N49" i="1"/>
  <c r="M49" i="1"/>
  <c r="P48" i="1"/>
  <c r="Q48" i="1" s="1"/>
  <c r="I48" i="1"/>
  <c r="O48" i="1" s="1"/>
  <c r="I47" i="1"/>
  <c r="L47" i="1" s="1"/>
  <c r="H54" i="1" s="1"/>
  <c r="Q46" i="1"/>
  <c r="L46" i="1"/>
  <c r="I46" i="1"/>
  <c r="Q45" i="1"/>
  <c r="P45" i="1"/>
  <c r="O45" i="1"/>
  <c r="I45" i="1"/>
  <c r="Q44" i="1"/>
  <c r="P44" i="1"/>
  <c r="I44" i="1"/>
  <c r="O44" i="1" s="1"/>
  <c r="P43" i="1"/>
  <c r="Q43" i="1" s="1"/>
  <c r="I43" i="1"/>
  <c r="O43" i="1" s="1"/>
  <c r="P42" i="1"/>
  <c r="Q42" i="1" s="1"/>
  <c r="I42" i="1"/>
  <c r="O42" i="1" s="1"/>
  <c r="I41" i="1"/>
  <c r="L41" i="1" s="1"/>
  <c r="P40" i="1"/>
  <c r="O40" i="1"/>
  <c r="I40" i="1"/>
  <c r="L39" i="1"/>
  <c r="I39" i="1"/>
  <c r="Q38" i="1"/>
  <c r="P38" i="1"/>
  <c r="I38" i="1"/>
  <c r="O38" i="1" s="1"/>
  <c r="I37" i="1"/>
  <c r="L37" i="1" s="1"/>
  <c r="P36" i="1"/>
  <c r="I36" i="1"/>
  <c r="O36" i="1" s="1"/>
  <c r="I35" i="1"/>
  <c r="L35" i="1" s="1"/>
  <c r="I34" i="1"/>
  <c r="L34" i="1" s="1"/>
  <c r="I33" i="1"/>
  <c r="L33" i="1" s="1"/>
  <c r="P32" i="1"/>
  <c r="L32" i="1"/>
  <c r="I32" i="1"/>
  <c r="O32" i="1" s="1"/>
  <c r="I31" i="1"/>
  <c r="L31" i="1" s="1"/>
  <c r="I30" i="1"/>
  <c r="L30" i="1" s="1"/>
  <c r="I29" i="1"/>
  <c r="L29" i="1" s="1"/>
  <c r="Q28" i="1"/>
  <c r="P28" i="1"/>
  <c r="I28" i="1"/>
  <c r="O28" i="1" s="1"/>
  <c r="I27" i="1"/>
  <c r="L27" i="1" s="1"/>
  <c r="Q26" i="1"/>
  <c r="P26" i="1"/>
  <c r="I26" i="1"/>
  <c r="O26" i="1" s="1"/>
  <c r="I25" i="1"/>
  <c r="L25" i="1" s="1"/>
  <c r="I24" i="1"/>
  <c r="L24" i="1" s="1"/>
  <c r="Q23" i="1"/>
  <c r="P23" i="1"/>
  <c r="I23" i="1"/>
  <c r="O23" i="1" s="1"/>
  <c r="I22" i="1"/>
  <c r="L22" i="1" s="1"/>
  <c r="I21" i="1"/>
  <c r="L21" i="1" s="1"/>
  <c r="Q20" i="1"/>
  <c r="P20" i="1"/>
  <c r="I20" i="1"/>
  <c r="O20" i="1" s="1"/>
  <c r="Q19" i="1"/>
  <c r="O19" i="1"/>
  <c r="I19" i="1"/>
  <c r="P18" i="1"/>
  <c r="I18" i="1"/>
  <c r="L18" i="1" s="1"/>
  <c r="L17" i="1"/>
  <c r="I17" i="1"/>
  <c r="S16" i="1"/>
  <c r="O16" i="1"/>
  <c r="I16" i="1"/>
  <c r="S15" i="1"/>
  <c r="P15" i="1"/>
  <c r="L15" i="1"/>
  <c r="I15" i="1"/>
  <c r="O15" i="1" s="1"/>
  <c r="S14" i="1"/>
  <c r="L14" i="1"/>
  <c r="I14" i="1"/>
  <c r="S13" i="1"/>
  <c r="P13" i="1"/>
  <c r="L13" i="1"/>
  <c r="I13" i="1"/>
  <c r="O13" i="1" s="1"/>
  <c r="P12" i="1"/>
  <c r="S12" i="1" s="1"/>
  <c r="L12" i="1"/>
  <c r="I12" i="1"/>
  <c r="O12" i="1" s="1"/>
  <c r="S11" i="1"/>
  <c r="P11" i="1"/>
  <c r="L11" i="1"/>
  <c r="I11" i="1"/>
  <c r="O11" i="1" s="1"/>
  <c r="S10" i="1"/>
  <c r="L10" i="1"/>
  <c r="I10" i="1"/>
  <c r="S9" i="1"/>
  <c r="P9" i="1"/>
  <c r="L9" i="1"/>
  <c r="I9" i="1"/>
  <c r="O9" i="1" s="1"/>
  <c r="S8" i="1"/>
  <c r="S49" i="1" s="1"/>
  <c r="P8" i="1"/>
  <c r="P49" i="1" s="1"/>
  <c r="L8" i="1"/>
  <c r="L49" i="1" s="1"/>
  <c r="I8" i="1"/>
  <c r="I49" i="1" s="1"/>
  <c r="H52" i="1" l="1"/>
  <c r="H53" i="1" s="1"/>
  <c r="Q49" i="1"/>
  <c r="O8" i="1"/>
  <c r="O49" i="1" s="1"/>
  <c r="H55" i="1" s="1"/>
</calcChain>
</file>

<file path=xl/sharedStrings.xml><?xml version="1.0" encoding="utf-8"?>
<sst xmlns="http://schemas.openxmlformats.org/spreadsheetml/2006/main" count="163" uniqueCount="43">
  <si>
    <r>
      <t xml:space="preserve">Tabela 1. </t>
    </r>
    <r>
      <rPr>
        <sz val="11"/>
        <color theme="1"/>
        <rFont val="Arial"/>
        <family val="2"/>
        <charset val="238"/>
      </rPr>
      <t>Wykaz zjazdów i skrzyżowań DP 1903C m. Wiele</t>
    </r>
  </si>
  <si>
    <t>Lp.</t>
  </si>
  <si>
    <t>Km</t>
  </si>
  <si>
    <t>Strona</t>
  </si>
  <si>
    <t>Długość [m]</t>
  </si>
  <si>
    <t>Szerokość przy bramie[mb]</t>
  </si>
  <si>
    <t>Promień wyokrąglenia [m]</t>
  </si>
  <si>
    <r>
      <t>Powierzchnia [m</t>
    </r>
    <r>
      <rPr>
        <sz val="10"/>
        <color theme="1"/>
        <rFont val="Czcionka tekstu podstawowego"/>
        <charset val="238"/>
      </rPr>
      <t>²</t>
    </r>
    <r>
      <rPr>
        <sz val="11"/>
        <color theme="1"/>
        <rFont val="Calibri"/>
        <family val="2"/>
        <charset val="238"/>
        <scheme val="minor"/>
      </rPr>
      <t>]</t>
    </r>
  </si>
  <si>
    <t>Nawierzchnia</t>
  </si>
  <si>
    <t xml:space="preserve">Pełna konstrukcja [m²] </t>
  </si>
  <si>
    <t>Roboty rozbiórkowe [m²]</t>
  </si>
  <si>
    <t>Rozbiórka przepustu [mb]</t>
  </si>
  <si>
    <t>Regulacja pionowa</t>
  </si>
  <si>
    <t>Elementy nowe</t>
  </si>
  <si>
    <t>Uwagi</t>
  </si>
  <si>
    <t>istniejąca</t>
  </si>
  <si>
    <t>projektowana</t>
  </si>
  <si>
    <t>nawierzchni [m²]</t>
  </si>
  <si>
    <t>obrzeża [mb]</t>
  </si>
  <si>
    <t>krawężnika [mb]</t>
  </si>
  <si>
    <t>obrzeże [mb]</t>
  </si>
  <si>
    <t>krawężnik [mb]</t>
  </si>
  <si>
    <t>przepust [mb]</t>
  </si>
  <si>
    <t>ścianka [szt.]</t>
  </si>
  <si>
    <t>prawa</t>
  </si>
  <si>
    <t>grunt / kb</t>
  </si>
  <si>
    <t>kostka bet.</t>
  </si>
  <si>
    <t>grunt</t>
  </si>
  <si>
    <t>lewa</t>
  </si>
  <si>
    <t>BA</t>
  </si>
  <si>
    <t>skos</t>
  </si>
  <si>
    <t>kb</t>
  </si>
  <si>
    <t>dojście do furtki</t>
  </si>
  <si>
    <t>skrzyżowanie - nakładka</t>
  </si>
  <si>
    <t>kapliczka</t>
  </si>
  <si>
    <t>nakładka</t>
  </si>
  <si>
    <t>Suma:</t>
  </si>
  <si>
    <t>Zestawienie nawierzchni</t>
  </si>
  <si>
    <t xml:space="preserve"> - nowe zjazdy z betonu asfaltowego - pełna konstrukcja</t>
  </si>
  <si>
    <r>
      <t>m</t>
    </r>
    <r>
      <rPr>
        <sz val="10"/>
        <color theme="1"/>
        <rFont val="Czcionka tekstu podstawowego"/>
        <charset val="238"/>
      </rPr>
      <t>²</t>
    </r>
  </si>
  <si>
    <t xml:space="preserve"> - nowe zjazdy z kostki betonowej - pełna konstrukcja</t>
  </si>
  <si>
    <t xml:space="preserve"> - zjazdy z betonu asfaltowego - nakładka</t>
  </si>
  <si>
    <t xml:space="preserve"> - zjazdy z kostki betonowej - regulacja pionowa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</si>
</sst>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+000"/>
    <numFmt numFmtId="165" formatCode="0.0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zcionka tekstu podstawowego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vertical="center" wrapText="1"/>
    </xf>
    <xf numFmtId="165" fontId="0" fillId="0" borderId="0" xfId="0" applyNumberForma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W56"/>
  <sheetViews>
    <sheetView tabSelected="1" workbookViewId="0">
      <selection activeCell="C3" sqref="C3:V4"/>
    </sheetView>
  </sheetViews>
  <sheetFormatPr defaultRowHeight="15"/>
  <cols>
    <col min="3" max="3" width="8.140625" customWidth="1"/>
    <col min="7" max="8" width="14.85546875" customWidth="1"/>
    <col min="9" max="11" width="13.140625" customWidth="1"/>
    <col min="12" max="12" width="15.42578125" customWidth="1"/>
    <col min="13" max="16" width="14.85546875" customWidth="1"/>
    <col min="17" max="21" width="14.7109375" customWidth="1"/>
    <col min="22" max="22" width="27.140625" customWidth="1"/>
  </cols>
  <sheetData>
    <row r="3" spans="3:23" ht="18" customHeight="1">
      <c r="C3" s="1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3:23" ht="18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</row>
    <row r="5" spans="3:23" ht="18" customHeight="1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3:23" ht="18" customHeight="1">
      <c r="C6" s="3" t="s">
        <v>1</v>
      </c>
      <c r="D6" s="4" t="s">
        <v>2</v>
      </c>
      <c r="E6" s="3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6" t="s">
        <v>8</v>
      </c>
      <c r="K6" s="7"/>
      <c r="L6" s="5" t="s">
        <v>9</v>
      </c>
      <c r="M6" s="5" t="s">
        <v>10</v>
      </c>
      <c r="N6" s="5" t="s">
        <v>11</v>
      </c>
      <c r="O6" s="6" t="s">
        <v>12</v>
      </c>
      <c r="P6" s="8"/>
      <c r="Q6" s="7"/>
      <c r="R6" s="6" t="s">
        <v>13</v>
      </c>
      <c r="S6" s="8"/>
      <c r="T6" s="8"/>
      <c r="U6" s="7"/>
      <c r="V6" s="5" t="s">
        <v>14</v>
      </c>
      <c r="W6" s="2"/>
    </row>
    <row r="7" spans="3:23" ht="18" customHeight="1" thickBot="1">
      <c r="C7" s="9"/>
      <c r="D7" s="10"/>
      <c r="E7" s="9"/>
      <c r="F7" s="11"/>
      <c r="G7" s="11"/>
      <c r="H7" s="11"/>
      <c r="I7" s="11"/>
      <c r="J7" s="12" t="s">
        <v>15</v>
      </c>
      <c r="K7" s="12" t="s">
        <v>16</v>
      </c>
      <c r="L7" s="11"/>
      <c r="M7" s="11"/>
      <c r="N7" s="11"/>
      <c r="O7" s="12" t="s">
        <v>17</v>
      </c>
      <c r="P7" s="12" t="s">
        <v>18</v>
      </c>
      <c r="Q7" s="12" t="s">
        <v>19</v>
      </c>
      <c r="R7" s="12" t="s">
        <v>20</v>
      </c>
      <c r="S7" s="12" t="s">
        <v>21</v>
      </c>
      <c r="T7" s="12" t="s">
        <v>22</v>
      </c>
      <c r="U7" s="12" t="s">
        <v>23</v>
      </c>
      <c r="V7" s="11"/>
      <c r="W7" s="2"/>
    </row>
    <row r="8" spans="3:23" ht="18" customHeight="1">
      <c r="C8" s="13">
        <v>1</v>
      </c>
      <c r="D8" s="14">
        <v>28</v>
      </c>
      <c r="E8" s="13" t="s">
        <v>24</v>
      </c>
      <c r="F8" s="15">
        <v>2</v>
      </c>
      <c r="G8" s="15">
        <v>6</v>
      </c>
      <c r="H8" s="15">
        <v>3</v>
      </c>
      <c r="I8" s="15">
        <f>F8*G8+2*(H8^2)*(1-0.25*3.14)</f>
        <v>15.87</v>
      </c>
      <c r="J8" s="15" t="s">
        <v>25</v>
      </c>
      <c r="K8" s="15" t="s">
        <v>26</v>
      </c>
      <c r="L8" s="15">
        <f>0.5*(G8+2)</f>
        <v>4</v>
      </c>
      <c r="M8" s="15">
        <v>0</v>
      </c>
      <c r="N8" s="15">
        <v>0</v>
      </c>
      <c r="O8" s="15">
        <f>I8-L8</f>
        <v>11.87</v>
      </c>
      <c r="P8" s="15">
        <f>G8</f>
        <v>6</v>
      </c>
      <c r="Q8" s="15">
        <v>0</v>
      </c>
      <c r="R8" s="15">
        <v>0</v>
      </c>
      <c r="S8" s="15">
        <f>G8+2*2</f>
        <v>10</v>
      </c>
      <c r="T8" s="15">
        <v>0</v>
      </c>
      <c r="U8" s="15">
        <v>0</v>
      </c>
      <c r="V8" s="15"/>
      <c r="W8" s="2"/>
    </row>
    <row r="9" spans="3:23" ht="18" customHeight="1">
      <c r="C9" s="13">
        <v>2</v>
      </c>
      <c r="D9" s="14">
        <v>35</v>
      </c>
      <c r="E9" s="13" t="s">
        <v>24</v>
      </c>
      <c r="F9" s="15">
        <v>2</v>
      </c>
      <c r="G9" s="15">
        <v>5</v>
      </c>
      <c r="H9" s="15">
        <v>3</v>
      </c>
      <c r="I9" s="15">
        <f t="shared" ref="I9:I42" si="0">F9*G9+2*(H9^2)*(1-0.25*3.14)</f>
        <v>13.87</v>
      </c>
      <c r="J9" s="15" t="s">
        <v>25</v>
      </c>
      <c r="K9" s="15" t="s">
        <v>26</v>
      </c>
      <c r="L9" s="15">
        <f>0.5*(G9+2)</f>
        <v>3.5</v>
      </c>
      <c r="M9" s="15">
        <v>0</v>
      </c>
      <c r="N9" s="15">
        <v>0</v>
      </c>
      <c r="O9" s="15">
        <f>I9-L9</f>
        <v>10.37</v>
      </c>
      <c r="P9" s="15">
        <f>G9</f>
        <v>5</v>
      </c>
      <c r="Q9" s="15">
        <v>0</v>
      </c>
      <c r="R9" s="15">
        <v>0</v>
      </c>
      <c r="S9" s="15">
        <f>G9+2*2</f>
        <v>9</v>
      </c>
      <c r="T9" s="15">
        <v>0</v>
      </c>
      <c r="U9" s="15">
        <v>0</v>
      </c>
      <c r="V9" s="15"/>
      <c r="W9" s="2"/>
    </row>
    <row r="10" spans="3:23" ht="18" customHeight="1">
      <c r="C10" s="13">
        <v>3</v>
      </c>
      <c r="D10" s="14">
        <v>71</v>
      </c>
      <c r="E10" s="13" t="s">
        <v>24</v>
      </c>
      <c r="F10" s="15">
        <v>3</v>
      </c>
      <c r="G10" s="15">
        <v>9</v>
      </c>
      <c r="H10" s="15">
        <v>5</v>
      </c>
      <c r="I10" s="15">
        <f t="shared" si="0"/>
        <v>37.75</v>
      </c>
      <c r="J10" s="15" t="s">
        <v>27</v>
      </c>
      <c r="K10" s="15" t="s">
        <v>26</v>
      </c>
      <c r="L10" s="15">
        <f>I10</f>
        <v>37.75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f>G10+2*2</f>
        <v>13</v>
      </c>
      <c r="T10" s="15">
        <v>0</v>
      </c>
      <c r="U10" s="15">
        <v>0</v>
      </c>
      <c r="V10" s="15"/>
      <c r="W10" s="2"/>
    </row>
    <row r="11" spans="3:23" ht="18" customHeight="1">
      <c r="C11" s="13">
        <v>4</v>
      </c>
      <c r="D11" s="14">
        <v>93</v>
      </c>
      <c r="E11" s="13" t="s">
        <v>24</v>
      </c>
      <c r="F11" s="15">
        <v>2</v>
      </c>
      <c r="G11" s="15">
        <v>5</v>
      </c>
      <c r="H11" s="15">
        <v>3</v>
      </c>
      <c r="I11" s="15">
        <f t="shared" si="0"/>
        <v>13.87</v>
      </c>
      <c r="J11" s="15" t="s">
        <v>25</v>
      </c>
      <c r="K11" s="15" t="s">
        <v>26</v>
      </c>
      <c r="L11" s="15">
        <f>0.5*(G11+2)</f>
        <v>3.5</v>
      </c>
      <c r="M11" s="15">
        <v>0</v>
      </c>
      <c r="N11" s="15">
        <v>0</v>
      </c>
      <c r="O11" s="15">
        <f>I11-L11</f>
        <v>10.37</v>
      </c>
      <c r="P11" s="15">
        <f>G11</f>
        <v>5</v>
      </c>
      <c r="Q11" s="15">
        <v>0</v>
      </c>
      <c r="R11" s="15">
        <v>0</v>
      </c>
      <c r="S11" s="15">
        <f t="shared" ref="S11:S16" si="1">P11</f>
        <v>5</v>
      </c>
      <c r="T11" s="15">
        <v>0</v>
      </c>
      <c r="U11" s="15">
        <v>0</v>
      </c>
      <c r="V11" s="15"/>
      <c r="W11" s="2"/>
    </row>
    <row r="12" spans="3:23" ht="18" customHeight="1">
      <c r="C12" s="13">
        <v>5</v>
      </c>
      <c r="D12" s="14">
        <v>102</v>
      </c>
      <c r="E12" s="13" t="s">
        <v>24</v>
      </c>
      <c r="F12" s="15">
        <v>2</v>
      </c>
      <c r="G12" s="15">
        <v>5</v>
      </c>
      <c r="H12" s="15">
        <v>3</v>
      </c>
      <c r="I12" s="15">
        <f t="shared" si="0"/>
        <v>13.87</v>
      </c>
      <c r="J12" s="15" t="s">
        <v>25</v>
      </c>
      <c r="K12" s="15" t="s">
        <v>26</v>
      </c>
      <c r="L12" s="15">
        <f>0.5*(G12+2)</f>
        <v>3.5</v>
      </c>
      <c r="M12" s="15">
        <v>0</v>
      </c>
      <c r="N12" s="15">
        <v>0</v>
      </c>
      <c r="O12" s="15">
        <f>I12-L12</f>
        <v>10.37</v>
      </c>
      <c r="P12" s="15">
        <f>G12</f>
        <v>5</v>
      </c>
      <c r="Q12" s="15">
        <v>0</v>
      </c>
      <c r="R12" s="15">
        <v>0</v>
      </c>
      <c r="S12" s="15">
        <f t="shared" si="1"/>
        <v>5</v>
      </c>
      <c r="T12" s="15">
        <v>0</v>
      </c>
      <c r="U12" s="15">
        <v>0</v>
      </c>
      <c r="V12" s="15"/>
      <c r="W12" s="2"/>
    </row>
    <row r="13" spans="3:23" ht="18" customHeight="1">
      <c r="C13" s="13">
        <v>6</v>
      </c>
      <c r="D13" s="14">
        <v>128</v>
      </c>
      <c r="E13" s="13" t="s">
        <v>24</v>
      </c>
      <c r="F13" s="15">
        <v>2</v>
      </c>
      <c r="G13" s="15">
        <v>7</v>
      </c>
      <c r="H13" s="15">
        <v>3</v>
      </c>
      <c r="I13" s="15">
        <f t="shared" si="0"/>
        <v>17.869999999999997</v>
      </c>
      <c r="J13" s="15" t="s">
        <v>25</v>
      </c>
      <c r="K13" s="15" t="s">
        <v>26</v>
      </c>
      <c r="L13" s="15">
        <f>0.5*(G13+2)</f>
        <v>4.5</v>
      </c>
      <c r="M13" s="15">
        <v>0</v>
      </c>
      <c r="N13" s="15">
        <v>0</v>
      </c>
      <c r="O13" s="15">
        <f>I13-L13</f>
        <v>13.369999999999997</v>
      </c>
      <c r="P13" s="15">
        <f>G13</f>
        <v>7</v>
      </c>
      <c r="Q13" s="15">
        <v>0</v>
      </c>
      <c r="R13" s="15">
        <v>0</v>
      </c>
      <c r="S13" s="15">
        <f t="shared" si="1"/>
        <v>7</v>
      </c>
      <c r="T13" s="15">
        <v>0</v>
      </c>
      <c r="U13" s="15">
        <v>0</v>
      </c>
      <c r="V13" s="15"/>
      <c r="W13" s="2"/>
    </row>
    <row r="14" spans="3:23" ht="18" customHeight="1">
      <c r="C14" s="13">
        <v>7</v>
      </c>
      <c r="D14" s="14">
        <v>153</v>
      </c>
      <c r="E14" s="13" t="s">
        <v>28</v>
      </c>
      <c r="F14" s="15">
        <v>5</v>
      </c>
      <c r="G14" s="15">
        <v>6</v>
      </c>
      <c r="H14" s="15">
        <v>4</v>
      </c>
      <c r="I14" s="15">
        <f t="shared" si="0"/>
        <v>36.879999999999995</v>
      </c>
      <c r="J14" s="15" t="s">
        <v>27</v>
      </c>
      <c r="K14" s="15" t="s">
        <v>29</v>
      </c>
      <c r="L14" s="15">
        <f t="shared" ref="L14" si="2">I14</f>
        <v>36.879999999999995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f t="shared" si="1"/>
        <v>0</v>
      </c>
      <c r="T14" s="15">
        <v>0</v>
      </c>
      <c r="U14" s="15">
        <v>0</v>
      </c>
      <c r="V14" s="15"/>
      <c r="W14" s="2"/>
    </row>
    <row r="15" spans="3:23" ht="18" customHeight="1">
      <c r="C15" s="13">
        <v>8</v>
      </c>
      <c r="D15" s="14">
        <v>180</v>
      </c>
      <c r="E15" s="13" t="s">
        <v>24</v>
      </c>
      <c r="F15" s="15">
        <v>2</v>
      </c>
      <c r="G15" s="15">
        <v>9</v>
      </c>
      <c r="H15" s="15">
        <v>3</v>
      </c>
      <c r="I15" s="15">
        <f t="shared" si="0"/>
        <v>21.869999999999997</v>
      </c>
      <c r="J15" s="15" t="s">
        <v>25</v>
      </c>
      <c r="K15" s="15" t="s">
        <v>26</v>
      </c>
      <c r="L15" s="15">
        <f t="shared" ref="L15:L17" si="3">0.5*(G15+2)</f>
        <v>5.5</v>
      </c>
      <c r="M15" s="15">
        <v>0</v>
      </c>
      <c r="N15" s="15">
        <v>0</v>
      </c>
      <c r="O15" s="15">
        <f>I15-L15</f>
        <v>16.369999999999997</v>
      </c>
      <c r="P15" s="15">
        <f>G15</f>
        <v>9</v>
      </c>
      <c r="Q15" s="15">
        <v>0</v>
      </c>
      <c r="R15" s="15">
        <v>0</v>
      </c>
      <c r="S15" s="15">
        <f t="shared" si="1"/>
        <v>9</v>
      </c>
      <c r="T15" s="15">
        <v>0</v>
      </c>
      <c r="U15" s="15">
        <v>0</v>
      </c>
      <c r="V15" s="15"/>
      <c r="W15" s="2"/>
    </row>
    <row r="16" spans="3:23" ht="18" customHeight="1">
      <c r="C16" s="13">
        <v>9</v>
      </c>
      <c r="D16" s="14">
        <v>236</v>
      </c>
      <c r="E16" s="13" t="s">
        <v>24</v>
      </c>
      <c r="F16" s="15">
        <v>2</v>
      </c>
      <c r="G16" s="15">
        <v>16</v>
      </c>
      <c r="H16" s="15" t="s">
        <v>30</v>
      </c>
      <c r="I16" s="15">
        <f>G16*F16</f>
        <v>32</v>
      </c>
      <c r="J16" s="15" t="s">
        <v>31</v>
      </c>
      <c r="K16" s="15" t="s">
        <v>26</v>
      </c>
      <c r="L16" s="15">
        <v>0</v>
      </c>
      <c r="M16" s="15">
        <v>0</v>
      </c>
      <c r="N16" s="15">
        <v>0</v>
      </c>
      <c r="O16" s="15">
        <f>I16-L16</f>
        <v>32</v>
      </c>
      <c r="P16" s="15">
        <v>0</v>
      </c>
      <c r="Q16" s="15">
        <v>16</v>
      </c>
      <c r="R16" s="15">
        <v>0</v>
      </c>
      <c r="S16" s="15">
        <f t="shared" si="1"/>
        <v>0</v>
      </c>
      <c r="T16" s="15">
        <v>0</v>
      </c>
      <c r="U16" s="15">
        <v>0</v>
      </c>
      <c r="V16" s="15"/>
      <c r="W16" s="2"/>
    </row>
    <row r="17" spans="3:23" ht="18" customHeight="1">
      <c r="C17" s="13">
        <v>10</v>
      </c>
      <c r="D17" s="14">
        <v>267</v>
      </c>
      <c r="E17" s="13" t="s">
        <v>28</v>
      </c>
      <c r="F17" s="15">
        <v>4</v>
      </c>
      <c r="G17" s="15">
        <v>2</v>
      </c>
      <c r="H17" s="15">
        <v>0</v>
      </c>
      <c r="I17" s="15">
        <f t="shared" si="0"/>
        <v>8</v>
      </c>
      <c r="J17" s="15" t="s">
        <v>27</v>
      </c>
      <c r="K17" s="15" t="s">
        <v>26</v>
      </c>
      <c r="L17" s="15">
        <f t="shared" si="3"/>
        <v>2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10</v>
      </c>
      <c r="S17" s="15">
        <v>2</v>
      </c>
      <c r="T17" s="15">
        <v>3</v>
      </c>
      <c r="U17" s="15">
        <v>2</v>
      </c>
      <c r="V17" s="15" t="s">
        <v>32</v>
      </c>
      <c r="W17" s="2"/>
    </row>
    <row r="18" spans="3:23" ht="18" customHeight="1">
      <c r="C18" s="13">
        <v>11</v>
      </c>
      <c r="D18" s="14">
        <v>302</v>
      </c>
      <c r="E18" s="13" t="s">
        <v>24</v>
      </c>
      <c r="F18" s="15">
        <v>15</v>
      </c>
      <c r="G18" s="15">
        <v>6</v>
      </c>
      <c r="H18" s="15">
        <v>12</v>
      </c>
      <c r="I18" s="15">
        <f t="shared" si="0"/>
        <v>151.91999999999999</v>
      </c>
      <c r="J18" s="15" t="s">
        <v>29</v>
      </c>
      <c r="K18" s="15" t="s">
        <v>29</v>
      </c>
      <c r="L18" s="15">
        <f>I18</f>
        <v>151.91999999999999</v>
      </c>
      <c r="M18" s="15">
        <v>0</v>
      </c>
      <c r="N18" s="15">
        <v>0</v>
      </c>
      <c r="O18" s="15">
        <v>0</v>
      </c>
      <c r="P18" s="15">
        <f>G18</f>
        <v>6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 t="s">
        <v>33</v>
      </c>
      <c r="W18" s="2"/>
    </row>
    <row r="19" spans="3:23" ht="18" customHeight="1">
      <c r="C19" s="13">
        <v>12</v>
      </c>
      <c r="D19" s="14">
        <v>351</v>
      </c>
      <c r="E19" s="13" t="s">
        <v>28</v>
      </c>
      <c r="F19" s="15">
        <v>2</v>
      </c>
      <c r="G19" s="15">
        <v>18</v>
      </c>
      <c r="H19" s="15">
        <v>0</v>
      </c>
      <c r="I19" s="15">
        <f t="shared" si="0"/>
        <v>36</v>
      </c>
      <c r="J19" s="15" t="s">
        <v>31</v>
      </c>
      <c r="K19" s="15" t="s">
        <v>26</v>
      </c>
      <c r="L19" s="15">
        <v>0</v>
      </c>
      <c r="M19" s="15">
        <v>0</v>
      </c>
      <c r="N19" s="15">
        <v>0</v>
      </c>
      <c r="O19" s="15">
        <f>I19</f>
        <v>36</v>
      </c>
      <c r="P19" s="15">
        <v>0</v>
      </c>
      <c r="Q19" s="15">
        <f>G19</f>
        <v>18</v>
      </c>
      <c r="R19" s="15">
        <v>0</v>
      </c>
      <c r="S19" s="15">
        <v>0</v>
      </c>
      <c r="T19" s="15">
        <v>0</v>
      </c>
      <c r="U19" s="15">
        <v>0</v>
      </c>
      <c r="V19" s="15"/>
      <c r="W19" s="2"/>
    </row>
    <row r="20" spans="3:23" ht="18" customHeight="1">
      <c r="C20" s="13">
        <v>13</v>
      </c>
      <c r="D20" s="14">
        <v>380</v>
      </c>
      <c r="E20" s="13" t="s">
        <v>24</v>
      </c>
      <c r="F20" s="15">
        <v>2</v>
      </c>
      <c r="G20" s="15">
        <v>6</v>
      </c>
      <c r="H20" s="15">
        <v>3</v>
      </c>
      <c r="I20" s="15">
        <f t="shared" si="0"/>
        <v>15.87</v>
      </c>
      <c r="J20" s="15" t="s">
        <v>31</v>
      </c>
      <c r="K20" s="15" t="s">
        <v>26</v>
      </c>
      <c r="L20" s="15">
        <v>0</v>
      </c>
      <c r="M20" s="15">
        <v>0</v>
      </c>
      <c r="N20" s="15">
        <v>0</v>
      </c>
      <c r="O20" s="15">
        <f>I20</f>
        <v>15.87</v>
      </c>
      <c r="P20" s="15">
        <f>G20</f>
        <v>6</v>
      </c>
      <c r="Q20" s="15">
        <f>G20</f>
        <v>6</v>
      </c>
      <c r="R20" s="15">
        <v>0</v>
      </c>
      <c r="S20" s="15">
        <v>0</v>
      </c>
      <c r="T20" s="15">
        <v>0</v>
      </c>
      <c r="U20" s="15">
        <v>0</v>
      </c>
      <c r="V20" s="15"/>
      <c r="W20" s="2"/>
    </row>
    <row r="21" spans="3:23" ht="18" customHeight="1">
      <c r="C21" s="13">
        <v>14</v>
      </c>
      <c r="D21" s="14">
        <v>380</v>
      </c>
      <c r="E21" s="13" t="s">
        <v>28</v>
      </c>
      <c r="F21" s="15">
        <v>5</v>
      </c>
      <c r="G21" s="15">
        <v>2</v>
      </c>
      <c r="H21" s="15">
        <v>0</v>
      </c>
      <c r="I21" s="15">
        <f t="shared" si="0"/>
        <v>10</v>
      </c>
      <c r="J21" s="15" t="s">
        <v>27</v>
      </c>
      <c r="K21" s="15" t="s">
        <v>26</v>
      </c>
      <c r="L21" s="15">
        <f>I21</f>
        <v>10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10</v>
      </c>
      <c r="S21" s="15">
        <v>2</v>
      </c>
      <c r="T21" s="15">
        <v>3</v>
      </c>
      <c r="U21" s="15">
        <v>2</v>
      </c>
      <c r="V21" s="15" t="s">
        <v>32</v>
      </c>
      <c r="W21" s="2"/>
    </row>
    <row r="22" spans="3:23" ht="18" customHeight="1">
      <c r="C22" s="13">
        <v>15</v>
      </c>
      <c r="D22" s="14">
        <v>389</v>
      </c>
      <c r="E22" s="13" t="s">
        <v>28</v>
      </c>
      <c r="F22" s="15">
        <v>5</v>
      </c>
      <c r="G22" s="15">
        <v>5</v>
      </c>
      <c r="H22" s="15">
        <v>4</v>
      </c>
      <c r="I22" s="15">
        <f t="shared" si="0"/>
        <v>31.88</v>
      </c>
      <c r="J22" s="15" t="s">
        <v>27</v>
      </c>
      <c r="K22" s="15" t="s">
        <v>29</v>
      </c>
      <c r="L22" s="15">
        <f>I22</f>
        <v>31.88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/>
      <c r="W22" s="2"/>
    </row>
    <row r="23" spans="3:23" ht="18" customHeight="1">
      <c r="C23" s="13">
        <v>16</v>
      </c>
      <c r="D23" s="14">
        <v>389</v>
      </c>
      <c r="E23" s="13" t="s">
        <v>24</v>
      </c>
      <c r="F23" s="15">
        <v>2</v>
      </c>
      <c r="G23" s="15">
        <v>5</v>
      </c>
      <c r="H23" s="15">
        <v>3</v>
      </c>
      <c r="I23" s="15">
        <f t="shared" si="0"/>
        <v>13.87</v>
      </c>
      <c r="J23" s="15" t="s">
        <v>31</v>
      </c>
      <c r="K23" s="15" t="s">
        <v>26</v>
      </c>
      <c r="L23" s="15">
        <v>0</v>
      </c>
      <c r="M23" s="15">
        <v>0</v>
      </c>
      <c r="N23" s="15">
        <v>0</v>
      </c>
      <c r="O23" s="15">
        <f>I23</f>
        <v>13.87</v>
      </c>
      <c r="P23" s="15">
        <f>G23</f>
        <v>5</v>
      </c>
      <c r="Q23" s="15">
        <f>G23</f>
        <v>5</v>
      </c>
      <c r="R23" s="15">
        <v>0</v>
      </c>
      <c r="S23" s="15">
        <v>0</v>
      </c>
      <c r="T23" s="15">
        <v>0</v>
      </c>
      <c r="U23" s="15">
        <v>0</v>
      </c>
      <c r="V23" s="15"/>
      <c r="W23" s="2"/>
    </row>
    <row r="24" spans="3:23" ht="18" customHeight="1">
      <c r="C24" s="13">
        <v>17</v>
      </c>
      <c r="D24" s="14">
        <v>419</v>
      </c>
      <c r="E24" s="13" t="s">
        <v>28</v>
      </c>
      <c r="F24" s="15">
        <v>5</v>
      </c>
      <c r="G24" s="15">
        <v>5</v>
      </c>
      <c r="H24" s="15">
        <v>5</v>
      </c>
      <c r="I24" s="15">
        <f t="shared" si="0"/>
        <v>35.75</v>
      </c>
      <c r="J24" s="15" t="s">
        <v>27</v>
      </c>
      <c r="K24" s="15" t="s">
        <v>29</v>
      </c>
      <c r="L24" s="15">
        <f>I24</f>
        <v>35.75</v>
      </c>
      <c r="M24" s="15">
        <v>0</v>
      </c>
      <c r="N24" s="15">
        <v>6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6</v>
      </c>
      <c r="U24" s="15">
        <v>2</v>
      </c>
      <c r="V24" s="15"/>
      <c r="W24" s="2"/>
    </row>
    <row r="25" spans="3:23" ht="18" customHeight="1">
      <c r="C25" s="13">
        <v>18</v>
      </c>
      <c r="D25" s="14">
        <v>431</v>
      </c>
      <c r="E25" s="13" t="s">
        <v>28</v>
      </c>
      <c r="F25" s="15">
        <v>5</v>
      </c>
      <c r="G25" s="15">
        <v>5</v>
      </c>
      <c r="H25" s="15">
        <v>5</v>
      </c>
      <c r="I25" s="15">
        <f t="shared" si="0"/>
        <v>35.75</v>
      </c>
      <c r="J25" s="15" t="s">
        <v>27</v>
      </c>
      <c r="K25" s="15" t="s">
        <v>29</v>
      </c>
      <c r="L25" s="15">
        <f>I25</f>
        <v>35.75</v>
      </c>
      <c r="M25" s="15">
        <v>0</v>
      </c>
      <c r="N25" s="15">
        <v>6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6</v>
      </c>
      <c r="U25" s="15">
        <v>2</v>
      </c>
      <c r="V25" s="15"/>
      <c r="W25" s="2"/>
    </row>
    <row r="26" spans="3:23" ht="18" customHeight="1">
      <c r="C26" s="13">
        <v>19</v>
      </c>
      <c r="D26" s="14">
        <v>445</v>
      </c>
      <c r="E26" s="13" t="s">
        <v>24</v>
      </c>
      <c r="F26" s="15">
        <v>2</v>
      </c>
      <c r="G26" s="15">
        <v>15</v>
      </c>
      <c r="H26" s="15">
        <v>3</v>
      </c>
      <c r="I26" s="15">
        <f t="shared" si="0"/>
        <v>33.869999999999997</v>
      </c>
      <c r="J26" s="15" t="s">
        <v>31</v>
      </c>
      <c r="K26" s="15" t="s">
        <v>26</v>
      </c>
      <c r="L26" s="15">
        <v>0</v>
      </c>
      <c r="M26" s="15">
        <v>0</v>
      </c>
      <c r="N26" s="15">
        <v>0</v>
      </c>
      <c r="O26" s="15">
        <f>I26</f>
        <v>33.869999999999997</v>
      </c>
      <c r="P26" s="15">
        <f>G26</f>
        <v>15</v>
      </c>
      <c r="Q26" s="15">
        <f>G26</f>
        <v>15</v>
      </c>
      <c r="R26" s="15">
        <v>0</v>
      </c>
      <c r="S26" s="15">
        <v>0</v>
      </c>
      <c r="T26" s="15">
        <v>0</v>
      </c>
      <c r="U26" s="15">
        <v>0</v>
      </c>
      <c r="V26" s="15"/>
      <c r="W26" s="2"/>
    </row>
    <row r="27" spans="3:23" ht="18" customHeight="1">
      <c r="C27" s="13">
        <v>20</v>
      </c>
      <c r="D27" s="14">
        <v>447</v>
      </c>
      <c r="E27" s="13" t="s">
        <v>28</v>
      </c>
      <c r="F27" s="15">
        <v>5</v>
      </c>
      <c r="G27" s="15">
        <v>5</v>
      </c>
      <c r="H27" s="15">
        <v>5</v>
      </c>
      <c r="I27" s="15">
        <f t="shared" si="0"/>
        <v>35.75</v>
      </c>
      <c r="J27" s="15" t="s">
        <v>27</v>
      </c>
      <c r="K27" s="15" t="s">
        <v>29</v>
      </c>
      <c r="L27" s="15">
        <f>I27</f>
        <v>35.75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6</v>
      </c>
      <c r="U27" s="15">
        <v>2</v>
      </c>
      <c r="V27" s="15"/>
      <c r="W27" s="2"/>
    </row>
    <row r="28" spans="3:23" ht="18" customHeight="1">
      <c r="C28" s="13">
        <v>21</v>
      </c>
      <c r="D28" s="14">
        <v>460</v>
      </c>
      <c r="E28" s="13" t="s">
        <v>24</v>
      </c>
      <c r="F28" s="15">
        <v>2</v>
      </c>
      <c r="G28" s="15">
        <v>5</v>
      </c>
      <c r="H28" s="15">
        <v>3</v>
      </c>
      <c r="I28" s="15">
        <f t="shared" si="0"/>
        <v>13.87</v>
      </c>
      <c r="J28" s="15" t="s">
        <v>31</v>
      </c>
      <c r="K28" s="15" t="s">
        <v>26</v>
      </c>
      <c r="L28" s="15">
        <v>0</v>
      </c>
      <c r="M28" s="15">
        <v>0</v>
      </c>
      <c r="N28" s="15">
        <v>0</v>
      </c>
      <c r="O28" s="15">
        <f>I28</f>
        <v>13.87</v>
      </c>
      <c r="P28" s="15">
        <f>G28</f>
        <v>5</v>
      </c>
      <c r="Q28" s="15">
        <f>G28</f>
        <v>5</v>
      </c>
      <c r="R28" s="15">
        <v>0</v>
      </c>
      <c r="S28" s="15">
        <v>0</v>
      </c>
      <c r="T28" s="15">
        <v>0</v>
      </c>
      <c r="U28" s="15">
        <v>0</v>
      </c>
      <c r="V28" s="15"/>
      <c r="W28" s="2"/>
    </row>
    <row r="29" spans="3:23" ht="18" customHeight="1">
      <c r="C29" s="13">
        <v>22</v>
      </c>
      <c r="D29" s="14">
        <v>477</v>
      </c>
      <c r="E29" s="13" t="s">
        <v>28</v>
      </c>
      <c r="F29" s="15">
        <v>5</v>
      </c>
      <c r="G29" s="15">
        <v>5</v>
      </c>
      <c r="H29" s="15">
        <v>5</v>
      </c>
      <c r="I29" s="15">
        <f t="shared" si="0"/>
        <v>35.75</v>
      </c>
      <c r="J29" s="15" t="s">
        <v>27</v>
      </c>
      <c r="K29" s="15" t="s">
        <v>29</v>
      </c>
      <c r="L29" s="15">
        <f>I29</f>
        <v>35.75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/>
      <c r="W29" s="2"/>
    </row>
    <row r="30" spans="3:23" ht="18" customHeight="1">
      <c r="C30" s="13">
        <v>23</v>
      </c>
      <c r="D30" s="14">
        <v>498</v>
      </c>
      <c r="E30" s="13" t="s">
        <v>28</v>
      </c>
      <c r="F30" s="15">
        <v>5</v>
      </c>
      <c r="G30" s="15">
        <v>8</v>
      </c>
      <c r="H30" s="15">
        <v>5</v>
      </c>
      <c r="I30" s="15">
        <f t="shared" si="0"/>
        <v>50.75</v>
      </c>
      <c r="J30" s="15" t="s">
        <v>27</v>
      </c>
      <c r="K30" s="15" t="s">
        <v>29</v>
      </c>
      <c r="L30" s="15">
        <f>I30</f>
        <v>50.75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/>
      <c r="W30" s="2"/>
    </row>
    <row r="31" spans="3:23" ht="18" customHeight="1">
      <c r="C31" s="13">
        <v>24</v>
      </c>
      <c r="D31" s="14">
        <v>554</v>
      </c>
      <c r="E31" s="13" t="s">
        <v>28</v>
      </c>
      <c r="F31" s="15">
        <v>5</v>
      </c>
      <c r="G31" s="15">
        <v>6</v>
      </c>
      <c r="H31" s="15">
        <v>5</v>
      </c>
      <c r="I31" s="15">
        <f t="shared" si="0"/>
        <v>40.75</v>
      </c>
      <c r="J31" s="15" t="s">
        <v>27</v>
      </c>
      <c r="K31" s="15" t="s">
        <v>29</v>
      </c>
      <c r="L31" s="15">
        <f>I31</f>
        <v>40.75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/>
      <c r="W31" s="2"/>
    </row>
    <row r="32" spans="3:23" ht="18" customHeight="1">
      <c r="C32" s="13">
        <v>25</v>
      </c>
      <c r="D32" s="14">
        <v>558</v>
      </c>
      <c r="E32" s="13" t="s">
        <v>24</v>
      </c>
      <c r="F32" s="15">
        <v>2</v>
      </c>
      <c r="G32" s="15">
        <v>6</v>
      </c>
      <c r="H32" s="15">
        <v>3</v>
      </c>
      <c r="I32" s="15">
        <f t="shared" si="0"/>
        <v>15.87</v>
      </c>
      <c r="J32" s="15" t="s">
        <v>25</v>
      </c>
      <c r="K32" s="15" t="s">
        <v>26</v>
      </c>
      <c r="L32" s="15">
        <f>0.5*(G32+2)</f>
        <v>4</v>
      </c>
      <c r="M32" s="15">
        <v>0</v>
      </c>
      <c r="N32" s="15">
        <v>0</v>
      </c>
      <c r="O32" s="15">
        <f>I32-L32</f>
        <v>11.87</v>
      </c>
      <c r="P32" s="15">
        <f>G32</f>
        <v>6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/>
      <c r="W32" s="2"/>
    </row>
    <row r="33" spans="3:23" ht="18" customHeight="1">
      <c r="C33" s="13">
        <v>26</v>
      </c>
      <c r="D33" s="14">
        <v>645</v>
      </c>
      <c r="E33" s="13" t="s">
        <v>28</v>
      </c>
      <c r="F33" s="15">
        <v>5</v>
      </c>
      <c r="G33" s="15">
        <v>3</v>
      </c>
      <c r="H33" s="15">
        <v>0</v>
      </c>
      <c r="I33" s="15">
        <f t="shared" si="0"/>
        <v>15</v>
      </c>
      <c r="J33" s="15" t="s">
        <v>27</v>
      </c>
      <c r="K33" s="15" t="s">
        <v>26</v>
      </c>
      <c r="L33" s="15">
        <f>I33</f>
        <v>15</v>
      </c>
      <c r="M33" s="15">
        <v>0</v>
      </c>
      <c r="N33" s="15">
        <v>3</v>
      </c>
      <c r="O33" s="15">
        <v>0</v>
      </c>
      <c r="P33" s="15">
        <v>0</v>
      </c>
      <c r="Q33" s="15">
        <v>0</v>
      </c>
      <c r="R33" s="15">
        <v>11</v>
      </c>
      <c r="S33" s="15">
        <v>3</v>
      </c>
      <c r="T33" s="15">
        <v>3</v>
      </c>
      <c r="U33" s="15">
        <v>2</v>
      </c>
      <c r="V33" s="15" t="s">
        <v>34</v>
      </c>
      <c r="W33" s="2"/>
    </row>
    <row r="34" spans="3:23" ht="18" customHeight="1">
      <c r="C34" s="13">
        <v>27</v>
      </c>
      <c r="D34" s="14">
        <v>714</v>
      </c>
      <c r="E34" s="13" t="s">
        <v>28</v>
      </c>
      <c r="F34" s="15">
        <v>5</v>
      </c>
      <c r="G34" s="15">
        <v>8</v>
      </c>
      <c r="H34" s="15">
        <v>5</v>
      </c>
      <c r="I34" s="15">
        <f t="shared" si="0"/>
        <v>50.75</v>
      </c>
      <c r="J34" s="15" t="s">
        <v>27</v>
      </c>
      <c r="K34" s="15" t="s">
        <v>29</v>
      </c>
      <c r="L34" s="15">
        <f>I34</f>
        <v>50.75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/>
      <c r="W34" s="2"/>
    </row>
    <row r="35" spans="3:23" ht="18" customHeight="1">
      <c r="C35" s="13">
        <v>28</v>
      </c>
      <c r="D35" s="14">
        <v>740</v>
      </c>
      <c r="E35" s="13" t="s">
        <v>28</v>
      </c>
      <c r="F35" s="15">
        <v>5</v>
      </c>
      <c r="G35" s="15">
        <v>5</v>
      </c>
      <c r="H35" s="15">
        <v>5</v>
      </c>
      <c r="I35" s="15">
        <f t="shared" si="0"/>
        <v>35.75</v>
      </c>
      <c r="J35" s="15" t="s">
        <v>27</v>
      </c>
      <c r="K35" s="15" t="s">
        <v>29</v>
      </c>
      <c r="L35" s="15">
        <f>I35</f>
        <v>35.75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/>
      <c r="W35" s="2"/>
    </row>
    <row r="36" spans="3:23" ht="18" customHeight="1">
      <c r="C36" s="13">
        <v>29</v>
      </c>
      <c r="D36" s="14">
        <v>766</v>
      </c>
      <c r="E36" s="13" t="s">
        <v>24</v>
      </c>
      <c r="F36" s="15">
        <v>2</v>
      </c>
      <c r="G36" s="15">
        <v>4</v>
      </c>
      <c r="H36" s="15">
        <v>3</v>
      </c>
      <c r="I36" s="15">
        <f t="shared" si="0"/>
        <v>11.87</v>
      </c>
      <c r="J36" s="15" t="s">
        <v>31</v>
      </c>
      <c r="K36" s="15" t="s">
        <v>26</v>
      </c>
      <c r="L36" s="15">
        <v>0</v>
      </c>
      <c r="M36" s="15">
        <v>0</v>
      </c>
      <c r="N36" s="15">
        <v>0</v>
      </c>
      <c r="O36" s="15">
        <f>I36</f>
        <v>11.87</v>
      </c>
      <c r="P36" s="15">
        <f>G36</f>
        <v>4</v>
      </c>
      <c r="Q36" s="15">
        <v>4</v>
      </c>
      <c r="R36" s="15">
        <v>0</v>
      </c>
      <c r="S36" s="15">
        <v>0</v>
      </c>
      <c r="T36" s="15">
        <v>0</v>
      </c>
      <c r="U36" s="15">
        <v>0</v>
      </c>
      <c r="V36" s="15"/>
      <c r="W36" s="2"/>
    </row>
    <row r="37" spans="3:23" ht="18" customHeight="1">
      <c r="C37" s="13">
        <v>30</v>
      </c>
      <c r="D37" s="14">
        <v>774</v>
      </c>
      <c r="E37" s="13" t="s">
        <v>28</v>
      </c>
      <c r="F37" s="15">
        <v>5</v>
      </c>
      <c r="G37" s="15">
        <v>5</v>
      </c>
      <c r="H37" s="15">
        <v>5</v>
      </c>
      <c r="I37" s="15">
        <f t="shared" si="0"/>
        <v>35.75</v>
      </c>
      <c r="J37" s="15" t="s">
        <v>27</v>
      </c>
      <c r="K37" s="15" t="s">
        <v>29</v>
      </c>
      <c r="L37" s="15">
        <f>I37</f>
        <v>35.75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/>
      <c r="W37" s="2"/>
    </row>
    <row r="38" spans="3:23" ht="18" customHeight="1">
      <c r="C38" s="13">
        <v>31</v>
      </c>
      <c r="D38" s="14">
        <v>832</v>
      </c>
      <c r="E38" s="13" t="s">
        <v>24</v>
      </c>
      <c r="F38" s="15">
        <v>2</v>
      </c>
      <c r="G38" s="15">
        <v>8</v>
      </c>
      <c r="H38" s="15">
        <v>3</v>
      </c>
      <c r="I38" s="15">
        <f t="shared" si="0"/>
        <v>19.869999999999997</v>
      </c>
      <c r="J38" s="15" t="s">
        <v>31</v>
      </c>
      <c r="K38" s="15" t="s">
        <v>26</v>
      </c>
      <c r="L38" s="15">
        <v>0</v>
      </c>
      <c r="M38" s="15">
        <v>0</v>
      </c>
      <c r="N38" s="15">
        <v>0</v>
      </c>
      <c r="O38" s="15">
        <f>I38</f>
        <v>19.869999999999997</v>
      </c>
      <c r="P38" s="15">
        <f>G38</f>
        <v>8</v>
      </c>
      <c r="Q38" s="15">
        <f>P38</f>
        <v>8</v>
      </c>
      <c r="R38" s="15">
        <v>0</v>
      </c>
      <c r="S38" s="15">
        <v>0</v>
      </c>
      <c r="T38" s="15">
        <v>0</v>
      </c>
      <c r="U38" s="15">
        <v>0</v>
      </c>
      <c r="V38" s="15"/>
      <c r="W38" s="2"/>
    </row>
    <row r="39" spans="3:23" ht="18" customHeight="1">
      <c r="C39" s="13">
        <v>32</v>
      </c>
      <c r="D39" s="14">
        <v>844</v>
      </c>
      <c r="E39" s="13" t="s">
        <v>28</v>
      </c>
      <c r="F39" s="15">
        <v>5</v>
      </c>
      <c r="G39" s="15">
        <v>7</v>
      </c>
      <c r="H39" s="15">
        <v>5</v>
      </c>
      <c r="I39" s="15">
        <f t="shared" si="0"/>
        <v>45.75</v>
      </c>
      <c r="J39" s="15" t="s">
        <v>27</v>
      </c>
      <c r="K39" s="15" t="s">
        <v>29</v>
      </c>
      <c r="L39" s="15">
        <f>I39</f>
        <v>45.75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/>
      <c r="W39" s="2"/>
    </row>
    <row r="40" spans="3:23" ht="18" customHeight="1">
      <c r="C40" s="13">
        <v>33</v>
      </c>
      <c r="D40" s="14">
        <v>854</v>
      </c>
      <c r="E40" s="13" t="s">
        <v>24</v>
      </c>
      <c r="F40" s="15">
        <v>2</v>
      </c>
      <c r="G40" s="15">
        <v>4</v>
      </c>
      <c r="H40" s="15">
        <v>3</v>
      </c>
      <c r="I40" s="15">
        <f t="shared" si="0"/>
        <v>11.87</v>
      </c>
      <c r="J40" s="15" t="s">
        <v>31</v>
      </c>
      <c r="K40" s="15" t="s">
        <v>26</v>
      </c>
      <c r="L40" s="15">
        <v>0</v>
      </c>
      <c r="M40" s="15">
        <v>0</v>
      </c>
      <c r="N40" s="15">
        <v>0</v>
      </c>
      <c r="O40" s="15">
        <f>I40</f>
        <v>11.87</v>
      </c>
      <c r="P40" s="15">
        <f>G40</f>
        <v>4</v>
      </c>
      <c r="Q40" s="15">
        <v>4</v>
      </c>
      <c r="R40" s="15">
        <v>0</v>
      </c>
      <c r="S40" s="15">
        <v>0</v>
      </c>
      <c r="T40" s="15">
        <v>0</v>
      </c>
      <c r="U40" s="15">
        <v>0</v>
      </c>
      <c r="V40" s="15"/>
      <c r="W40" s="2"/>
    </row>
    <row r="41" spans="3:23" ht="18" customHeight="1">
      <c r="C41" s="13">
        <v>34</v>
      </c>
      <c r="D41" s="14">
        <v>871</v>
      </c>
      <c r="E41" s="13" t="s">
        <v>28</v>
      </c>
      <c r="F41" s="15">
        <v>5</v>
      </c>
      <c r="G41" s="15">
        <v>9</v>
      </c>
      <c r="H41" s="15">
        <v>5</v>
      </c>
      <c r="I41" s="15">
        <f t="shared" si="0"/>
        <v>55.75</v>
      </c>
      <c r="J41" s="15" t="s">
        <v>27</v>
      </c>
      <c r="K41" s="15" t="s">
        <v>29</v>
      </c>
      <c r="L41" s="15">
        <f>I41</f>
        <v>55.75</v>
      </c>
      <c r="M41" s="15">
        <v>0</v>
      </c>
      <c r="N41" s="15">
        <v>0</v>
      </c>
      <c r="O41" s="15">
        <v>0</v>
      </c>
      <c r="P41" s="15">
        <v>9</v>
      </c>
      <c r="Q41" s="15">
        <v>9</v>
      </c>
      <c r="R41" s="15">
        <v>0</v>
      </c>
      <c r="S41" s="15">
        <v>0</v>
      </c>
      <c r="T41" s="15">
        <v>0</v>
      </c>
      <c r="U41" s="15">
        <v>0</v>
      </c>
      <c r="V41" s="15"/>
      <c r="W41" s="2"/>
    </row>
    <row r="42" spans="3:23" ht="18" customHeight="1">
      <c r="C42" s="13">
        <v>35</v>
      </c>
      <c r="D42" s="14">
        <v>1019</v>
      </c>
      <c r="E42" s="13" t="s">
        <v>24</v>
      </c>
      <c r="F42" s="15">
        <v>2</v>
      </c>
      <c r="G42" s="15">
        <v>4</v>
      </c>
      <c r="H42" s="15">
        <v>3</v>
      </c>
      <c r="I42" s="15">
        <f t="shared" si="0"/>
        <v>11.87</v>
      </c>
      <c r="J42" s="15" t="s">
        <v>31</v>
      </c>
      <c r="K42" s="15" t="s">
        <v>26</v>
      </c>
      <c r="L42" s="15">
        <v>0</v>
      </c>
      <c r="M42" s="15">
        <v>0</v>
      </c>
      <c r="N42" s="15">
        <v>0</v>
      </c>
      <c r="O42" s="15">
        <f>I42</f>
        <v>11.87</v>
      </c>
      <c r="P42" s="15">
        <f>G42</f>
        <v>4</v>
      </c>
      <c r="Q42" s="15">
        <f>P42</f>
        <v>4</v>
      </c>
      <c r="R42" s="15">
        <v>0</v>
      </c>
      <c r="S42" s="15">
        <v>0</v>
      </c>
      <c r="T42" s="15">
        <v>0</v>
      </c>
      <c r="U42" s="15">
        <v>0</v>
      </c>
      <c r="V42" s="15"/>
      <c r="W42" s="2"/>
    </row>
    <row r="43" spans="3:23" ht="18" customHeight="1">
      <c r="C43" s="16">
        <v>36</v>
      </c>
      <c r="D43" s="17">
        <v>1047</v>
      </c>
      <c r="E43" s="16" t="s">
        <v>24</v>
      </c>
      <c r="F43" s="15">
        <v>2</v>
      </c>
      <c r="G43" s="15">
        <v>8</v>
      </c>
      <c r="H43" s="15">
        <v>5</v>
      </c>
      <c r="I43" s="15">
        <f>F43*G43+2*(H43^2)*(1-0.25*3.14)</f>
        <v>26.75</v>
      </c>
      <c r="J43" s="15" t="s">
        <v>31</v>
      </c>
      <c r="K43" s="15" t="s">
        <v>26</v>
      </c>
      <c r="L43" s="15">
        <v>0</v>
      </c>
      <c r="M43" s="15">
        <v>0</v>
      </c>
      <c r="N43" s="15">
        <v>0</v>
      </c>
      <c r="O43" s="15">
        <f>I43</f>
        <v>26.75</v>
      </c>
      <c r="P43" s="15">
        <f>G43</f>
        <v>8</v>
      </c>
      <c r="Q43" s="15">
        <f>P43</f>
        <v>8</v>
      </c>
      <c r="R43" s="15">
        <v>0</v>
      </c>
      <c r="S43" s="15">
        <v>0</v>
      </c>
      <c r="T43" s="15">
        <v>0</v>
      </c>
      <c r="U43" s="15">
        <v>0</v>
      </c>
      <c r="V43" s="15"/>
      <c r="W43" s="2"/>
    </row>
    <row r="44" spans="3:23" ht="18" customHeight="1">
      <c r="C44" s="13">
        <v>37</v>
      </c>
      <c r="D44" s="17">
        <v>1075</v>
      </c>
      <c r="E44" s="16" t="s">
        <v>24</v>
      </c>
      <c r="F44" s="15">
        <v>2</v>
      </c>
      <c r="G44" s="15">
        <v>4</v>
      </c>
      <c r="H44" s="15">
        <v>6</v>
      </c>
      <c r="I44" s="15">
        <f t="shared" ref="I44:I48" si="4">F44*G44+2*(H44^2)*(1-0.25*3.14)</f>
        <v>23.479999999999997</v>
      </c>
      <c r="J44" s="15" t="s">
        <v>31</v>
      </c>
      <c r="K44" s="15" t="s">
        <v>26</v>
      </c>
      <c r="L44" s="15">
        <v>0</v>
      </c>
      <c r="M44" s="15">
        <v>0</v>
      </c>
      <c r="N44" s="15">
        <v>0</v>
      </c>
      <c r="O44" s="15">
        <f>I44</f>
        <v>23.479999999999997</v>
      </c>
      <c r="P44" s="15">
        <f>G44</f>
        <v>4</v>
      </c>
      <c r="Q44" s="15">
        <f>P44</f>
        <v>4</v>
      </c>
      <c r="R44" s="15">
        <v>0</v>
      </c>
      <c r="S44" s="15">
        <v>0</v>
      </c>
      <c r="T44" s="15">
        <v>0</v>
      </c>
      <c r="U44" s="15">
        <v>0</v>
      </c>
      <c r="V44" s="15"/>
      <c r="W44" s="2"/>
    </row>
    <row r="45" spans="3:23" ht="18" customHeight="1">
      <c r="C45" s="16">
        <v>38</v>
      </c>
      <c r="D45" s="17">
        <v>1109</v>
      </c>
      <c r="E45" s="16" t="s">
        <v>24</v>
      </c>
      <c r="F45" s="15">
        <v>2</v>
      </c>
      <c r="G45" s="15">
        <v>11</v>
      </c>
      <c r="H45" s="15">
        <v>5</v>
      </c>
      <c r="I45" s="15">
        <f t="shared" si="4"/>
        <v>32.75</v>
      </c>
      <c r="J45" s="15" t="s">
        <v>31</v>
      </c>
      <c r="K45" s="15" t="s">
        <v>26</v>
      </c>
      <c r="L45" s="15">
        <v>0</v>
      </c>
      <c r="M45" s="15">
        <v>0</v>
      </c>
      <c r="N45" s="15">
        <v>0</v>
      </c>
      <c r="O45" s="15">
        <f>I45</f>
        <v>32.75</v>
      </c>
      <c r="P45" s="15">
        <f>G45</f>
        <v>11</v>
      </c>
      <c r="Q45" s="15">
        <f>P45</f>
        <v>11</v>
      </c>
      <c r="R45" s="15">
        <v>0</v>
      </c>
      <c r="S45" s="15">
        <v>0</v>
      </c>
      <c r="T45" s="15">
        <v>0</v>
      </c>
      <c r="U45" s="15">
        <v>0</v>
      </c>
      <c r="V45" s="15"/>
      <c r="W45" s="2"/>
    </row>
    <row r="46" spans="3:23" ht="18" customHeight="1">
      <c r="C46" s="13">
        <v>39</v>
      </c>
      <c r="D46" s="17">
        <v>1275</v>
      </c>
      <c r="E46" s="16" t="s">
        <v>28</v>
      </c>
      <c r="F46" s="15">
        <v>5</v>
      </c>
      <c r="G46" s="15">
        <v>5</v>
      </c>
      <c r="H46" s="15">
        <v>5</v>
      </c>
      <c r="I46" s="15">
        <f t="shared" si="4"/>
        <v>35.75</v>
      </c>
      <c r="J46" s="15" t="s">
        <v>27</v>
      </c>
      <c r="K46" s="15" t="s">
        <v>29</v>
      </c>
      <c r="L46" s="15">
        <f>I46</f>
        <v>35.75</v>
      </c>
      <c r="M46" s="15">
        <v>0</v>
      </c>
      <c r="N46" s="15">
        <v>0</v>
      </c>
      <c r="O46" s="15">
        <v>0</v>
      </c>
      <c r="P46" s="15">
        <v>0</v>
      </c>
      <c r="Q46" s="15">
        <f>P46</f>
        <v>0</v>
      </c>
      <c r="R46" s="15">
        <v>0</v>
      </c>
      <c r="S46" s="15">
        <v>0</v>
      </c>
      <c r="T46" s="15">
        <v>0</v>
      </c>
      <c r="U46" s="15">
        <v>0</v>
      </c>
      <c r="V46" s="15"/>
      <c r="W46" s="2"/>
    </row>
    <row r="47" spans="3:23" ht="18" customHeight="1">
      <c r="C47" s="16">
        <v>40</v>
      </c>
      <c r="D47" s="17">
        <v>1290</v>
      </c>
      <c r="E47" s="16" t="s">
        <v>28</v>
      </c>
      <c r="F47" s="15">
        <v>5</v>
      </c>
      <c r="G47" s="15">
        <v>5</v>
      </c>
      <c r="H47" s="15">
        <v>5</v>
      </c>
      <c r="I47" s="15">
        <f t="shared" si="4"/>
        <v>35.75</v>
      </c>
      <c r="J47" s="15" t="s">
        <v>29</v>
      </c>
      <c r="K47" s="15" t="s">
        <v>29</v>
      </c>
      <c r="L47" s="15">
        <f>I47</f>
        <v>35.75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 t="s">
        <v>35</v>
      </c>
      <c r="W47" s="2"/>
    </row>
    <row r="48" spans="3:23" ht="18" customHeight="1" thickBot="1">
      <c r="C48" s="18">
        <v>41</v>
      </c>
      <c r="D48" s="19">
        <v>1303</v>
      </c>
      <c r="E48" s="18" t="s">
        <v>24</v>
      </c>
      <c r="F48" s="20">
        <v>2</v>
      </c>
      <c r="G48" s="20">
        <v>7</v>
      </c>
      <c r="H48" s="20">
        <v>5</v>
      </c>
      <c r="I48" s="20">
        <f t="shared" si="4"/>
        <v>24.75</v>
      </c>
      <c r="J48" s="20" t="s">
        <v>31</v>
      </c>
      <c r="K48" s="20" t="s">
        <v>26</v>
      </c>
      <c r="L48" s="20">
        <v>0</v>
      </c>
      <c r="M48" s="20">
        <v>0</v>
      </c>
      <c r="N48" s="20">
        <v>0</v>
      </c>
      <c r="O48" s="20">
        <f>I48</f>
        <v>24.75</v>
      </c>
      <c r="P48" s="20">
        <f>H48</f>
        <v>5</v>
      </c>
      <c r="Q48" s="20">
        <f>P48</f>
        <v>5</v>
      </c>
      <c r="R48" s="20">
        <v>0</v>
      </c>
      <c r="S48" s="20">
        <v>0</v>
      </c>
      <c r="T48" s="20">
        <v>0</v>
      </c>
      <c r="U48" s="20">
        <v>0</v>
      </c>
      <c r="V48" s="20"/>
      <c r="W48" s="2"/>
    </row>
    <row r="49" spans="3:23" ht="18" customHeight="1">
      <c r="H49" s="21" t="s">
        <v>36</v>
      </c>
      <c r="I49" s="15">
        <f>SUM(I8:I48)</f>
        <v>1242.96</v>
      </c>
      <c r="J49" s="22"/>
      <c r="K49" s="22"/>
      <c r="L49" s="15">
        <f t="shared" ref="L49:U49" si="5">SUM(L8:L48)</f>
        <v>843.68</v>
      </c>
      <c r="M49" s="15">
        <f t="shared" si="5"/>
        <v>0</v>
      </c>
      <c r="N49" s="15">
        <f t="shared" si="5"/>
        <v>15</v>
      </c>
      <c r="O49" s="15">
        <f t="shared" si="5"/>
        <v>393.28000000000003</v>
      </c>
      <c r="P49" s="15">
        <f t="shared" si="5"/>
        <v>137</v>
      </c>
      <c r="Q49" s="15">
        <f t="shared" si="5"/>
        <v>122</v>
      </c>
      <c r="R49" s="15">
        <f t="shared" si="5"/>
        <v>31</v>
      </c>
      <c r="S49" s="15">
        <f t="shared" si="5"/>
        <v>65</v>
      </c>
      <c r="T49" s="15">
        <f t="shared" si="5"/>
        <v>27</v>
      </c>
      <c r="U49" s="15">
        <f t="shared" si="5"/>
        <v>12</v>
      </c>
      <c r="V49" s="15"/>
      <c r="W49" s="2"/>
    </row>
    <row r="50" spans="3:23" ht="18" customHeight="1">
      <c r="O50" s="23"/>
      <c r="P50" s="23"/>
    </row>
    <row r="51" spans="3:23" ht="18" customHeight="1">
      <c r="C51" s="24" t="s">
        <v>37</v>
      </c>
      <c r="P51" s="23"/>
      <c r="Q51" s="23"/>
    </row>
    <row r="52" spans="3:23" ht="18.75" customHeight="1">
      <c r="C52" s="25" t="s">
        <v>38</v>
      </c>
      <c r="D52" s="25"/>
      <c r="E52" s="25"/>
      <c r="F52" s="25"/>
      <c r="G52" s="25"/>
      <c r="H52" s="26">
        <f>L46+L41+L39+L37+L35+L34+L31+L30+L29++L27+L25+L24+L22+L14</f>
        <v>562.76</v>
      </c>
      <c r="I52" s="27" t="s">
        <v>39</v>
      </c>
      <c r="J52" s="27"/>
      <c r="K52" s="28"/>
      <c r="L52" s="28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3:23" ht="18.75" customHeight="1">
      <c r="C53" s="25" t="s">
        <v>40</v>
      </c>
      <c r="D53" s="25"/>
      <c r="E53" s="25"/>
      <c r="F53" s="25"/>
      <c r="G53" s="25"/>
      <c r="H53" s="26">
        <f>L49-H52-H54+6</f>
        <v>99.249999999999972</v>
      </c>
      <c r="I53" s="27" t="s">
        <v>39</v>
      </c>
      <c r="J53" s="27"/>
      <c r="K53" s="28"/>
      <c r="L53" s="28"/>
      <c r="M53" s="27"/>
      <c r="N53" s="27"/>
      <c r="O53" s="27"/>
      <c r="P53" s="27"/>
      <c r="Q53" s="27"/>
      <c r="R53" s="27"/>
      <c r="S53" s="27"/>
      <c r="T53" s="27"/>
      <c r="U53" s="27"/>
      <c r="V53" s="27"/>
    </row>
    <row r="54" spans="3:23" ht="18" customHeight="1">
      <c r="C54" s="25" t="s">
        <v>41</v>
      </c>
      <c r="D54" s="25"/>
      <c r="E54" s="25"/>
      <c r="F54" s="25"/>
      <c r="G54" s="25"/>
      <c r="H54" s="29">
        <f>L47+L18</f>
        <v>187.67</v>
      </c>
      <c r="I54" s="27" t="s">
        <v>39</v>
      </c>
      <c r="K54" s="23"/>
    </row>
    <row r="55" spans="3:23" ht="18" customHeight="1">
      <c r="C55" s="25" t="s">
        <v>42</v>
      </c>
      <c r="D55" s="25"/>
      <c r="E55" s="25"/>
      <c r="F55" s="25"/>
      <c r="G55" s="25"/>
      <c r="H55" s="29">
        <f>O49</f>
        <v>393.28000000000003</v>
      </c>
      <c r="I55" s="27" t="s">
        <v>39</v>
      </c>
      <c r="J55" s="23"/>
    </row>
    <row r="56" spans="3:23" ht="18" customHeight="1">
      <c r="H56" s="23"/>
    </row>
  </sheetData>
  <mergeCells count="19">
    <mergeCell ref="C53:G53"/>
    <mergeCell ref="C54:G54"/>
    <mergeCell ref="C55:G55"/>
    <mergeCell ref="M6:M7"/>
    <mergeCell ref="N6:N7"/>
    <mergeCell ref="O6:Q6"/>
    <mergeCell ref="R6:U6"/>
    <mergeCell ref="V6:V7"/>
    <mergeCell ref="C52:G52"/>
    <mergeCell ref="C3:V4"/>
    <mergeCell ref="C6:C7"/>
    <mergeCell ref="D6:D7"/>
    <mergeCell ref="E6:E7"/>
    <mergeCell ref="F6:F7"/>
    <mergeCell ref="G6:G7"/>
    <mergeCell ref="H6:H7"/>
    <mergeCell ref="I6:I7"/>
    <mergeCell ref="J6:K6"/>
    <mergeCell ref="L6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Dyrektor</cp:lastModifiedBy>
  <dcterms:created xsi:type="dcterms:W3CDTF">2023-08-02T07:35:35Z</dcterms:created>
  <dcterms:modified xsi:type="dcterms:W3CDTF">2023-08-02T07:36:06Z</dcterms:modified>
</cp:coreProperties>
</file>