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01\home\dziugan.piotr\przatargi\2025\Staszica\do ZP\"/>
    </mc:Choice>
  </mc:AlternateContent>
  <xr:revisionPtr revIDLastSave="0" documentId="13_ncr:1_{7E6C2631-1668-4CE7-A07A-46EC9965A7D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osztor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2" i="1" s="1"/>
  <c r="G28" i="1" l="1"/>
  <c r="E26" i="1"/>
  <c r="E18" i="1"/>
  <c r="E7" i="1"/>
  <c r="E8" i="1" s="1"/>
  <c r="G6" i="1"/>
  <c r="G7" i="1" l="1"/>
  <c r="G36" i="1"/>
  <c r="G35" i="1"/>
  <c r="F37" i="1" l="1"/>
  <c r="E21" i="1"/>
  <c r="G21" i="1" s="1"/>
  <c r="E22" i="1" l="1"/>
  <c r="E19" i="1" s="1"/>
  <c r="E20" i="1" l="1"/>
  <c r="G20" i="1" s="1"/>
  <c r="G19" i="1"/>
  <c r="G22" i="1"/>
  <c r="E27" i="1"/>
  <c r="G27" i="1" s="1"/>
  <c r="G15" i="1"/>
  <c r="G14" i="1"/>
  <c r="G13" i="1"/>
  <c r="G12" i="1"/>
  <c r="G5" i="1"/>
  <c r="F16" i="1" l="1"/>
  <c r="G25" i="1"/>
  <c r="G26" i="1" l="1"/>
  <c r="F29" i="1" s="1"/>
  <c r="G4" i="1"/>
  <c r="G18" i="1" l="1"/>
  <c r="G8" i="1"/>
  <c r="F9" i="1" s="1"/>
  <c r="F23" i="1" l="1"/>
  <c r="F38" i="1" s="1"/>
  <c r="F39" i="1" l="1"/>
  <c r="F40" i="1" s="1"/>
</calcChain>
</file>

<file path=xl/sharedStrings.xml><?xml version="1.0" encoding="utf-8"?>
<sst xmlns="http://schemas.openxmlformats.org/spreadsheetml/2006/main" count="130" uniqueCount="104">
  <si>
    <t>Numer</t>
  </si>
  <si>
    <t>ST</t>
  </si>
  <si>
    <t>element</t>
  </si>
  <si>
    <t>Jm</t>
  </si>
  <si>
    <t>Ilość</t>
  </si>
  <si>
    <t>Cena jedn</t>
  </si>
  <si>
    <t>Wartość</t>
  </si>
  <si>
    <t>1</t>
  </si>
  <si>
    <t>D-01.00.00.00</t>
  </si>
  <si>
    <t>roboty przygotowawcze i rozbiurkowe</t>
  </si>
  <si>
    <t/>
  </si>
  <si>
    <t>1.1</t>
  </si>
  <si>
    <t>D-01.01.01.11</t>
  </si>
  <si>
    <t>Roboty pomiarowe przy liniowych robotach ziemnych, trasa dróg w terenie równinnym - inwentaryzacja powykonawcza</t>
  </si>
  <si>
    <t>km</t>
  </si>
  <si>
    <t>1.4</t>
  </si>
  <si>
    <t>m2</t>
  </si>
  <si>
    <t>D-01.02.09.11</t>
  </si>
  <si>
    <t>Załadunek, wywóz i utylizcja gruzu spryzmowanego samochodami skrzyniowymi.</t>
  </si>
  <si>
    <t>m3</t>
  </si>
  <si>
    <t>D-05.03.11.31</t>
  </si>
  <si>
    <t>Mechaniczne frezowanie nawierzchni asfaltowej na zimno z odwożeniem scinki w miejsce wskanane przez Zamawiającego na terenie miasta Krosna z rozładunkiem, głebokosc frezowania średnio 4 cm - wcięcie na połączeniach</t>
  </si>
  <si>
    <t>podsumowanie elementu</t>
  </si>
  <si>
    <t>2</t>
  </si>
  <si>
    <t>D-02.00.00.00</t>
  </si>
  <si>
    <t>Roboty ziemne</t>
  </si>
  <si>
    <t>3</t>
  </si>
  <si>
    <t>D-03.00.00.00</t>
  </si>
  <si>
    <t>Odwodnienie, regulacja pionowa studni</t>
  </si>
  <si>
    <t>4</t>
  </si>
  <si>
    <t>D-04.00.00.00</t>
  </si>
  <si>
    <t>4.1</t>
  </si>
  <si>
    <t>D-04.01.01.13</t>
  </si>
  <si>
    <t>4.5</t>
  </si>
  <si>
    <t>5</t>
  </si>
  <si>
    <t>D-05.00.00.00</t>
  </si>
  <si>
    <t>5.1</t>
  </si>
  <si>
    <t>5.2</t>
  </si>
  <si>
    <t>D-05.03.05.21</t>
  </si>
  <si>
    <t>Nawierzchnie z mieszanek mineralno-bitumicznych (warstwa ścieralna AC11S), mieszanka asfaltowa, grubość po zagęszczeniu 4cm, masa grysowo-żwirowa, samochód 5-10·t</t>
  </si>
  <si>
    <t>S</t>
  </si>
  <si>
    <t>VAT</t>
  </si>
  <si>
    <t>brutto</t>
  </si>
  <si>
    <t>D-04.04.01.11</t>
  </si>
  <si>
    <r>
      <t>Podbudowa zasadnicza z mieszanki niezwiązanej stabilizowanej mechanicznie z kruszywa 0/31,5;  C</t>
    </r>
    <r>
      <rPr>
        <vertAlign val="subscript"/>
        <sz val="8"/>
        <rFont val="Calibri"/>
        <family val="2"/>
        <charset val="238"/>
        <scheme val="minor"/>
      </rPr>
      <t>90/3</t>
    </r>
    <r>
      <rPr>
        <sz val="8"/>
        <rFont val="Calibri"/>
        <family val="2"/>
        <charset val="238"/>
        <scheme val="minor"/>
      </rPr>
      <t xml:space="preserve">  grubość warstwy 20cm </t>
    </r>
  </si>
  <si>
    <t>D-04.04.02.24</t>
  </si>
  <si>
    <t>1.3</t>
  </si>
  <si>
    <t>D-01.02.04.29</t>
  </si>
  <si>
    <t>3.1</t>
  </si>
  <si>
    <t>D-03.02.01.23</t>
  </si>
  <si>
    <t>mb</t>
  </si>
  <si>
    <t>przykanaliki z rur PVC fi 160</t>
  </si>
  <si>
    <t>3.2</t>
  </si>
  <si>
    <t>D-03.02.01.31</t>
  </si>
  <si>
    <t>szt</t>
  </si>
  <si>
    <t>3.3</t>
  </si>
  <si>
    <t>D-03.02.01.41</t>
  </si>
  <si>
    <t>wykonanie studni sciekowej średnicy 500 mm z włazem DN 400 z osadnikiem bez syfonu</t>
  </si>
  <si>
    <t>D-03.06.01.21</t>
  </si>
  <si>
    <t xml:space="preserve">Regulacja pionowa studzienek dla urządzeń podziemnych, włazy kanałowe  i ściekowe </t>
  </si>
  <si>
    <t xml:space="preserve">Podbudowy </t>
  </si>
  <si>
    <t xml:space="preserve">Roboty nawierzchniowe </t>
  </si>
  <si>
    <t xml:space="preserve">Wykonanie koryta mechanicznie wraz z profilowaniem i zagęszczeniem podłoża w gruntach kat. II-IV na całej szerokości  jezdni i chodników  - głebokośc koryta - do 30 cm </t>
  </si>
  <si>
    <t xml:space="preserve">W-wa ulepszonego podłoża z mieszanki niezwiązanej stabilizowanej mechanicznie 0/63 o CBR&gt;20% grubość warstwy 20cm </t>
  </si>
  <si>
    <t>D-05.03.23.15</t>
  </si>
  <si>
    <t xml:space="preserve">Warstwa ścieralna z kostki brukowej typu BEHATON kolor szary, grubość 8 cm, podsypka cem - pias 1:4 </t>
  </si>
  <si>
    <t>6</t>
  </si>
  <si>
    <t>D-06.00.00.00</t>
  </si>
  <si>
    <t>Roboty wykończeniowe</t>
  </si>
  <si>
    <t>6.1</t>
  </si>
  <si>
    <t>D-06.01.01.22</t>
  </si>
  <si>
    <t>7</t>
  </si>
  <si>
    <t>D-07.00.00.00</t>
  </si>
  <si>
    <t>Oznakowanie dróg i urządzeń bezpieczeństwa ruchu</t>
  </si>
  <si>
    <t>8</t>
  </si>
  <si>
    <t>D-08.00.00.01</t>
  </si>
  <si>
    <r>
      <rPr>
        <b/>
        <sz val="8"/>
        <color rgb="FFFF0000"/>
        <rFont val="Calibri"/>
        <family val="2"/>
        <charset val="238"/>
        <scheme val="minor"/>
      </rPr>
      <t>Element ulic</t>
    </r>
  </si>
  <si>
    <t>8.1</t>
  </si>
  <si>
    <t>D-08.01.01.04</t>
  </si>
  <si>
    <t>D-08.05.06.11</t>
  </si>
  <si>
    <t xml:space="preserve">wykonanie cieku z dwóch rzędów kostek betonowych gr 6 cm na ławie betonowej wraz  z cięciem nawierzchni </t>
  </si>
  <si>
    <t>Rozebranie mechanicznie nawierzchni chodników, zjazdów; nawierzchnia z płyty chodnikowej 0,5 x 0,5, kostki brukowej, trylinki, płyty wielootworowej oraz nawierzchni z kruszyw</t>
  </si>
  <si>
    <t>D-01.02.04.41</t>
  </si>
  <si>
    <t>Rozebranie krawężników betonowych, krawężniki betonowe na podsypce cementowo-piaskowej</t>
  </si>
  <si>
    <t>D-01.02.04.93</t>
  </si>
  <si>
    <t>Rozebranie ław pod krawężniki, ławy z betonu, mechanicznie</t>
  </si>
  <si>
    <t>Warstwa ścieralna z kostki brukowej typu holand kolor szary, grubość 6 cm, podsypka grysowa</t>
  </si>
  <si>
    <t>Staszica</t>
  </si>
  <si>
    <t>wykonanie studni rewizyjnej 1200 gł do 3 m</t>
  </si>
  <si>
    <t xml:space="preserve">Humusowanie z obsianiem przy grubości humusu  do 10cm, humus z dowozu
</t>
  </si>
  <si>
    <t>Krawężniki wraz z wykonaniem ław i oporem, betonowe wystające (12 cm) 15x30cm, ława betonowa obj. 0,075 m3/mb w tym krawężniki najazdowe 15x22 + łukowe promień 3m i 1m</t>
  </si>
  <si>
    <t>4.4</t>
  </si>
  <si>
    <t>D-04.03.01.12</t>
  </si>
  <si>
    <t>Oczyszczenie nawierzchni drogowych, mechanicznie, nawierzchnia z bitumu</t>
  </si>
  <si>
    <t>D-04.03.01.22</t>
  </si>
  <si>
    <t>Skropienie nawierzchni asfaltem</t>
  </si>
  <si>
    <t>4.2</t>
  </si>
  <si>
    <t>4.3</t>
  </si>
  <si>
    <t>1.2</t>
  </si>
  <si>
    <t>1.5</t>
  </si>
  <si>
    <t>3.4</t>
  </si>
  <si>
    <t>5.3</t>
  </si>
  <si>
    <t>5.4</t>
  </si>
  <si>
    <t>D-05.03.23.14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</si>
</sst>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sz val="8"/>
      <color rgb="FF3886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vertAlign val="subscript"/>
      <sz val="8"/>
      <name val="Calibri"/>
      <family val="2"/>
      <charset val="238"/>
      <scheme val="minor"/>
    </font>
    <font>
      <sz val="8"/>
      <color rgb="FFFF0000"/>
      <name val="Symbol"/>
      <family val="1"/>
      <charset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4" fillId="0" borderId="1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6" fillId="0" borderId="1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1" xfId="2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vertical="top" wrapText="1"/>
    </xf>
    <xf numFmtId="49" fontId="6" fillId="0" borderId="2" xfId="2" applyNumberFormat="1" applyFont="1" applyBorder="1" applyAlignment="1">
      <alignment vertical="top" wrapText="1"/>
    </xf>
    <xf numFmtId="0" fontId="8" fillId="0" borderId="1" xfId="2" applyFont="1" applyBorder="1" applyAlignment="1">
      <alignment vertical="top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right" vertical="top"/>
    </xf>
    <xf numFmtId="0" fontId="7" fillId="0" borderId="1" xfId="2" applyFont="1" applyBorder="1" applyAlignment="1">
      <alignment vertical="top"/>
    </xf>
    <xf numFmtId="0" fontId="7" fillId="0" borderId="1" xfId="2" applyFont="1" applyBorder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2" fontId="6" fillId="0" borderId="1" xfId="0" applyNumberFormat="1" applyFont="1" applyBorder="1" applyAlignment="1">
      <alignment horizontal="right" vertical="top" wrapText="1"/>
    </xf>
    <xf numFmtId="2" fontId="6" fillId="0" borderId="1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0" fontId="9" fillId="0" borderId="1" xfId="2" applyFont="1" applyBorder="1" applyAlignment="1">
      <alignment horizontal="right" vertical="top" wrapText="1"/>
    </xf>
    <xf numFmtId="0" fontId="9" fillId="0" borderId="1" xfId="2" applyFont="1" applyBorder="1" applyAlignment="1">
      <alignment horizontal="right" vertical="top"/>
    </xf>
    <xf numFmtId="49" fontId="6" fillId="0" borderId="1" xfId="2" applyNumberFormat="1" applyFont="1" applyBorder="1" applyAlignment="1">
      <alignment vertical="top" wrapText="1"/>
    </xf>
    <xf numFmtId="0" fontId="9" fillId="0" borderId="1" xfId="2" applyFont="1" applyBorder="1" applyAlignment="1">
      <alignment vertical="top" wrapText="1"/>
    </xf>
    <xf numFmtId="1" fontId="9" fillId="0" borderId="1" xfId="2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4" fillId="0" borderId="0" xfId="0" applyFont="1"/>
    <xf numFmtId="0" fontId="11" fillId="0" borderId="3" xfId="0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49" fontId="4" fillId="0" borderId="1" xfId="2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49" fontId="4" fillId="0" borderId="2" xfId="2" applyNumberFormat="1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2" applyFont="1" applyBorder="1" applyAlignment="1">
      <alignment vertical="top" wrapText="1"/>
    </xf>
    <xf numFmtId="2" fontId="6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vertical="top"/>
    </xf>
    <xf numFmtId="1" fontId="6" fillId="0" borderId="1" xfId="0" applyNumberFormat="1" applyFont="1" applyBorder="1" applyAlignment="1">
      <alignment horizontal="right" vertical="top" wrapText="1"/>
    </xf>
    <xf numFmtId="0" fontId="8" fillId="0" borderId="2" xfId="2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right" vertical="top" wrapText="1"/>
    </xf>
    <xf numFmtId="44" fontId="7" fillId="0" borderId="3" xfId="1" applyFont="1" applyFill="1" applyBorder="1" applyAlignment="1">
      <alignment horizontal="center" vertical="top" wrapText="1"/>
    </xf>
    <xf numFmtId="44" fontId="7" fillId="0" borderId="4" xfId="1" applyFont="1" applyFill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5" fillId="0" borderId="3" xfId="2" applyFont="1" applyBorder="1" applyAlignment="1">
      <alignment horizontal="center" vertical="top" wrapText="1"/>
    </xf>
    <xf numFmtId="0" fontId="5" fillId="0" borderId="4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right"/>
    </xf>
    <xf numFmtId="0" fontId="9" fillId="0" borderId="3" xfId="2" applyFont="1" applyBorder="1" applyAlignment="1">
      <alignment horizontal="right"/>
    </xf>
    <xf numFmtId="0" fontId="9" fillId="0" borderId="4" xfId="2" applyFont="1" applyBorder="1" applyAlignment="1">
      <alignment horizontal="right"/>
    </xf>
    <xf numFmtId="44" fontId="9" fillId="0" borderId="1" xfId="1" applyFont="1" applyFill="1" applyBorder="1" applyAlignment="1">
      <alignment horizontal="right"/>
    </xf>
    <xf numFmtId="44" fontId="7" fillId="0" borderId="3" xfId="1" applyFont="1" applyBorder="1" applyAlignment="1">
      <alignment horizontal="center" vertical="top" wrapText="1"/>
    </xf>
    <xf numFmtId="44" fontId="7" fillId="0" borderId="4" xfId="1" applyFont="1" applyBorder="1" applyAlignment="1">
      <alignment horizontal="center" vertical="top" wrapText="1"/>
    </xf>
    <xf numFmtId="44" fontId="9" fillId="0" borderId="2" xfId="1" applyFont="1" applyFill="1" applyBorder="1" applyAlignment="1">
      <alignment horizontal="right"/>
    </xf>
    <xf numFmtId="44" fontId="9" fillId="0" borderId="4" xfId="1" applyFont="1" applyFill="1" applyBorder="1" applyAlignment="1">
      <alignment horizontal="right"/>
    </xf>
  </cellXfs>
  <cellStyles count="3">
    <cellStyle name="Normal" xfId="2" xr:uid="{1680FEB4-B9F3-4E7E-9A5A-FCD102367ACB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BreakPreview" zoomScale="175" zoomScaleNormal="220" zoomScaleSheetLayoutView="175" workbookViewId="0">
      <selection activeCell="A19" sqref="A19:G20"/>
    </sheetView>
  </sheetViews>
  <sheetFormatPr defaultRowHeight="11.25" x14ac:dyDescent="0.2"/>
  <cols>
    <col min="1" max="1" width="5.28515625" style="1" customWidth="1"/>
    <col min="2" max="2" width="9.85546875" style="1" customWidth="1"/>
    <col min="3" max="3" width="59" style="1" customWidth="1"/>
    <col min="4" max="4" width="3.42578125" style="31" customWidth="1"/>
    <col min="5" max="5" width="5.140625" style="32" customWidth="1"/>
    <col min="6" max="6" width="6.85546875" style="30" customWidth="1"/>
    <col min="7" max="7" width="7.7109375" style="1" customWidth="1"/>
    <col min="8" max="16384" width="9.140625" style="1"/>
  </cols>
  <sheetData>
    <row r="1" spans="1:7" s="3" customFormat="1" x14ac:dyDescent="0.25">
      <c r="A1" s="51" t="s">
        <v>87</v>
      </c>
      <c r="B1" s="52"/>
      <c r="C1" s="52"/>
      <c r="D1" s="52"/>
      <c r="E1" s="52"/>
      <c r="F1" s="52"/>
      <c r="G1" s="53"/>
    </row>
    <row r="2" spans="1:7" s="3" customFormat="1" ht="22.5" x14ac:dyDescent="0.25">
      <c r="A2" s="2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ht="22.5" x14ac:dyDescent="0.2">
      <c r="A3" s="7" t="s">
        <v>7</v>
      </c>
      <c r="B3" s="8" t="s">
        <v>8</v>
      </c>
      <c r="C3" s="9" t="s">
        <v>9</v>
      </c>
      <c r="D3" s="10" t="s">
        <v>10</v>
      </c>
      <c r="E3" s="11" t="s">
        <v>10</v>
      </c>
      <c r="F3" s="12" t="s">
        <v>10</v>
      </c>
      <c r="G3" s="13" t="s">
        <v>10</v>
      </c>
    </row>
    <row r="4" spans="1:7" ht="22.5" x14ac:dyDescent="0.2">
      <c r="A4" s="14" t="s">
        <v>11</v>
      </c>
      <c r="B4" s="8" t="s">
        <v>12</v>
      </c>
      <c r="C4" s="14" t="s">
        <v>13</v>
      </c>
      <c r="D4" s="15" t="s">
        <v>14</v>
      </c>
      <c r="E4" s="15">
        <v>6.3E-2</v>
      </c>
      <c r="F4" s="16"/>
      <c r="G4" s="17">
        <f t="shared" ref="G4:G8" si="0">ROUND(E4*F4,2)</f>
        <v>0</v>
      </c>
    </row>
    <row r="5" spans="1:7" ht="33.75" x14ac:dyDescent="0.2">
      <c r="A5" s="14" t="s">
        <v>98</v>
      </c>
      <c r="B5" s="8" t="s">
        <v>47</v>
      </c>
      <c r="C5" s="14" t="s">
        <v>81</v>
      </c>
      <c r="D5" s="15" t="s">
        <v>16</v>
      </c>
      <c r="E5" s="15">
        <v>274</v>
      </c>
      <c r="F5" s="18"/>
      <c r="G5" s="17">
        <f t="shared" si="0"/>
        <v>0</v>
      </c>
    </row>
    <row r="6" spans="1:7" ht="22.5" x14ac:dyDescent="0.2">
      <c r="A6" s="14" t="s">
        <v>46</v>
      </c>
      <c r="B6" s="8" t="s">
        <v>82</v>
      </c>
      <c r="C6" s="14" t="s">
        <v>83</v>
      </c>
      <c r="D6" s="15" t="s">
        <v>50</v>
      </c>
      <c r="E6" s="15">
        <v>65</v>
      </c>
      <c r="F6" s="18"/>
      <c r="G6" s="41">
        <f t="shared" si="0"/>
        <v>0</v>
      </c>
    </row>
    <row r="7" spans="1:7" ht="22.5" x14ac:dyDescent="0.2">
      <c r="A7" s="14" t="s">
        <v>15</v>
      </c>
      <c r="B7" s="8" t="s">
        <v>84</v>
      </c>
      <c r="C7" s="14" t="s">
        <v>85</v>
      </c>
      <c r="D7" s="15" t="s">
        <v>19</v>
      </c>
      <c r="E7" s="15">
        <f>E6*0.06</f>
        <v>3.9</v>
      </c>
      <c r="F7" s="42"/>
      <c r="G7" s="41">
        <f t="shared" si="0"/>
        <v>0</v>
      </c>
    </row>
    <row r="8" spans="1:7" ht="22.5" x14ac:dyDescent="0.2">
      <c r="A8" s="14" t="s">
        <v>99</v>
      </c>
      <c r="B8" s="8" t="s">
        <v>17</v>
      </c>
      <c r="C8" s="14" t="s">
        <v>18</v>
      </c>
      <c r="D8" s="15" t="s">
        <v>19</v>
      </c>
      <c r="E8" s="16">
        <f>E5*0.1+E6*0.15*0.3+E7</f>
        <v>34.225000000000001</v>
      </c>
      <c r="F8" s="18"/>
      <c r="G8" s="17">
        <f t="shared" si="0"/>
        <v>0</v>
      </c>
    </row>
    <row r="9" spans="1:7" x14ac:dyDescent="0.2">
      <c r="A9" s="47" t="s">
        <v>22</v>
      </c>
      <c r="B9" s="48"/>
      <c r="C9" s="48"/>
      <c r="D9" s="48"/>
      <c r="E9" s="48"/>
      <c r="F9" s="58">
        <f>SUM(G4:G8)</f>
        <v>0</v>
      </c>
      <c r="G9" s="59"/>
    </row>
    <row r="10" spans="1:7" ht="22.5" x14ac:dyDescent="0.2">
      <c r="A10" s="7" t="s">
        <v>23</v>
      </c>
      <c r="B10" s="8" t="s">
        <v>24</v>
      </c>
      <c r="C10" s="34" t="s">
        <v>25</v>
      </c>
      <c r="D10" s="15"/>
      <c r="E10" s="15"/>
      <c r="F10" s="18"/>
      <c r="G10" s="17"/>
    </row>
    <row r="11" spans="1:7" ht="22.5" x14ac:dyDescent="0.2">
      <c r="A11" s="7" t="s">
        <v>26</v>
      </c>
      <c r="B11" s="8" t="s">
        <v>27</v>
      </c>
      <c r="C11" s="9" t="s">
        <v>28</v>
      </c>
      <c r="D11" s="21"/>
      <c r="E11" s="22"/>
      <c r="F11" s="18"/>
      <c r="G11" s="17"/>
    </row>
    <row r="12" spans="1:7" ht="22.5" x14ac:dyDescent="0.2">
      <c r="A12" s="33" t="s">
        <v>48</v>
      </c>
      <c r="B12" s="8" t="s">
        <v>49</v>
      </c>
      <c r="C12" s="24" t="s">
        <v>51</v>
      </c>
      <c r="D12" s="21" t="s">
        <v>50</v>
      </c>
      <c r="E12" s="22">
        <v>20</v>
      </c>
      <c r="F12" s="18"/>
      <c r="G12" s="17">
        <f>ROUND(E12*F12,2)</f>
        <v>0</v>
      </c>
    </row>
    <row r="13" spans="1:7" ht="22.5" x14ac:dyDescent="0.2">
      <c r="A13" s="33" t="s">
        <v>52</v>
      </c>
      <c r="B13" s="8" t="s">
        <v>53</v>
      </c>
      <c r="C13" s="24" t="s">
        <v>88</v>
      </c>
      <c r="D13" s="21" t="s">
        <v>54</v>
      </c>
      <c r="E13" s="22">
        <v>1</v>
      </c>
      <c r="F13" s="18"/>
      <c r="G13" s="17">
        <f>ROUND(E13*F13,2)</f>
        <v>0</v>
      </c>
    </row>
    <row r="14" spans="1:7" ht="13.5" customHeight="1" x14ac:dyDescent="0.2">
      <c r="A14" s="33" t="s">
        <v>55</v>
      </c>
      <c r="B14" s="8" t="s">
        <v>56</v>
      </c>
      <c r="C14" s="24" t="s">
        <v>57</v>
      </c>
      <c r="D14" s="21" t="s">
        <v>54</v>
      </c>
      <c r="E14" s="22">
        <v>3</v>
      </c>
      <c r="F14" s="18"/>
      <c r="G14" s="17">
        <f>ROUND(E14*F14,2)</f>
        <v>0</v>
      </c>
    </row>
    <row r="15" spans="1:7" ht="13.5" customHeight="1" x14ac:dyDescent="0.2">
      <c r="A15" s="33" t="s">
        <v>100</v>
      </c>
      <c r="B15" s="8" t="s">
        <v>58</v>
      </c>
      <c r="C15" s="24" t="s">
        <v>59</v>
      </c>
      <c r="D15" s="21" t="s">
        <v>54</v>
      </c>
      <c r="E15" s="22">
        <v>2</v>
      </c>
      <c r="F15" s="18"/>
      <c r="G15" s="17">
        <f>ROUND(E15*F15,2)</f>
        <v>0</v>
      </c>
    </row>
    <row r="16" spans="1:7" ht="13.5" customHeight="1" x14ac:dyDescent="0.2">
      <c r="A16" s="47" t="s">
        <v>22</v>
      </c>
      <c r="B16" s="48"/>
      <c r="C16" s="48"/>
      <c r="D16" s="48"/>
      <c r="E16" s="48"/>
      <c r="F16" s="58">
        <f>SUM(G12:G15)</f>
        <v>0</v>
      </c>
      <c r="G16" s="59"/>
    </row>
    <row r="17" spans="1:7" ht="22.5" x14ac:dyDescent="0.2">
      <c r="A17" s="7" t="s">
        <v>29</v>
      </c>
      <c r="B17" s="8" t="s">
        <v>30</v>
      </c>
      <c r="C17" s="34" t="s">
        <v>60</v>
      </c>
      <c r="D17" s="15"/>
      <c r="E17" s="15"/>
      <c r="F17" s="18"/>
      <c r="G17" s="17"/>
    </row>
    <row r="18" spans="1:7" ht="22.5" x14ac:dyDescent="0.2">
      <c r="A18" s="23" t="s">
        <v>31</v>
      </c>
      <c r="B18" s="8" t="s">
        <v>32</v>
      </c>
      <c r="C18" s="14" t="s">
        <v>62</v>
      </c>
      <c r="D18" s="15" t="s">
        <v>16</v>
      </c>
      <c r="E18" s="15">
        <f>E5</f>
        <v>274</v>
      </c>
      <c r="F18" s="18"/>
      <c r="G18" s="17">
        <f t="shared" ref="G18:G21" si="1">ROUND(E18*F18,2)</f>
        <v>0</v>
      </c>
    </row>
    <row r="19" spans="1:7" ht="22.5" x14ac:dyDescent="0.2">
      <c r="A19" s="23" t="s">
        <v>91</v>
      </c>
      <c r="B19" s="8" t="s">
        <v>92</v>
      </c>
      <c r="C19" s="24" t="s">
        <v>93</v>
      </c>
      <c r="D19" s="21" t="s">
        <v>16</v>
      </c>
      <c r="E19" s="25">
        <f>E22</f>
        <v>274</v>
      </c>
      <c r="F19" s="18"/>
      <c r="G19" s="17">
        <f>ROUND(E19*F19,2)</f>
        <v>0</v>
      </c>
    </row>
    <row r="20" spans="1:7" ht="22.5" x14ac:dyDescent="0.2">
      <c r="A20" s="23" t="s">
        <v>33</v>
      </c>
      <c r="B20" s="8" t="s">
        <v>94</v>
      </c>
      <c r="C20" s="24" t="s">
        <v>95</v>
      </c>
      <c r="D20" s="21" t="s">
        <v>16</v>
      </c>
      <c r="E20" s="22">
        <f>E19</f>
        <v>274</v>
      </c>
      <c r="F20" s="18"/>
      <c r="G20" s="17">
        <f>ROUND(E20*F20,2)</f>
        <v>0</v>
      </c>
    </row>
    <row r="21" spans="1:7" ht="22.5" x14ac:dyDescent="0.2">
      <c r="A21" s="23" t="s">
        <v>96</v>
      </c>
      <c r="B21" s="8" t="s">
        <v>43</v>
      </c>
      <c r="C21" s="14" t="s">
        <v>63</v>
      </c>
      <c r="D21" s="27" t="s">
        <v>16</v>
      </c>
      <c r="E21" s="35">
        <f>E18</f>
        <v>274</v>
      </c>
      <c r="F21" s="35"/>
      <c r="G21" s="17">
        <f t="shared" si="1"/>
        <v>0</v>
      </c>
    </row>
    <row r="22" spans="1:7" ht="24" x14ac:dyDescent="0.2">
      <c r="A22" s="23" t="s">
        <v>97</v>
      </c>
      <c r="B22" s="8" t="s">
        <v>45</v>
      </c>
      <c r="C22" s="14" t="s">
        <v>44</v>
      </c>
      <c r="D22" s="15" t="s">
        <v>16</v>
      </c>
      <c r="E22" s="26">
        <f>E21</f>
        <v>274</v>
      </c>
      <c r="F22" s="18"/>
      <c r="G22" s="17">
        <f>ROUND(E22*F22,2)</f>
        <v>0</v>
      </c>
    </row>
    <row r="23" spans="1:7" x14ac:dyDescent="0.2">
      <c r="A23" s="47" t="s">
        <v>22</v>
      </c>
      <c r="B23" s="48"/>
      <c r="C23" s="48"/>
      <c r="D23" s="48"/>
      <c r="E23" s="48"/>
      <c r="F23" s="58">
        <f>SUM(G18:G22)</f>
        <v>0</v>
      </c>
      <c r="G23" s="59"/>
    </row>
    <row r="24" spans="1:7" ht="22.5" x14ac:dyDescent="0.2">
      <c r="A24" s="7" t="s">
        <v>34</v>
      </c>
      <c r="B24" s="8" t="s">
        <v>35</v>
      </c>
      <c r="C24" s="9" t="s">
        <v>61</v>
      </c>
      <c r="D24" s="11" t="s">
        <v>10</v>
      </c>
      <c r="E24" s="11" t="s">
        <v>10</v>
      </c>
      <c r="F24" s="18"/>
      <c r="G24" s="17"/>
    </row>
    <row r="25" spans="1:7" ht="33.75" x14ac:dyDescent="0.2">
      <c r="A25" s="23" t="s">
        <v>36</v>
      </c>
      <c r="B25" s="8" t="s">
        <v>38</v>
      </c>
      <c r="C25" s="24" t="s">
        <v>39</v>
      </c>
      <c r="D25" s="21" t="s">
        <v>19</v>
      </c>
      <c r="E25" s="25">
        <v>293</v>
      </c>
      <c r="F25" s="18"/>
      <c r="G25" s="17">
        <f t="shared" ref="G25" si="2">ROUND(E25*F25,2)</f>
        <v>0</v>
      </c>
    </row>
    <row r="26" spans="1:7" ht="33.75" x14ac:dyDescent="0.2">
      <c r="A26" s="23" t="s">
        <v>37</v>
      </c>
      <c r="B26" s="8" t="s">
        <v>20</v>
      </c>
      <c r="C26" s="14" t="s">
        <v>21</v>
      </c>
      <c r="D26" s="15" t="s">
        <v>16</v>
      </c>
      <c r="E26" s="43">
        <f>E25</f>
        <v>293</v>
      </c>
      <c r="F26" s="18"/>
      <c r="G26" s="17">
        <f>ROUND(E26*F26,2)</f>
        <v>0</v>
      </c>
    </row>
    <row r="27" spans="1:7" ht="22.5" x14ac:dyDescent="0.2">
      <c r="A27" s="23" t="s">
        <v>101</v>
      </c>
      <c r="B27" s="8" t="s">
        <v>64</v>
      </c>
      <c r="C27" s="24" t="s">
        <v>65</v>
      </c>
      <c r="D27" s="15" t="s">
        <v>16</v>
      </c>
      <c r="E27" s="15">
        <f>E22</f>
        <v>274</v>
      </c>
      <c r="F27" s="18"/>
      <c r="G27" s="17">
        <f t="shared" ref="G27" si="3">ROUND(E27*F27,2)</f>
        <v>0</v>
      </c>
    </row>
    <row r="28" spans="1:7" ht="22.5" x14ac:dyDescent="0.2">
      <c r="A28" s="23" t="s">
        <v>102</v>
      </c>
      <c r="B28" s="8" t="s">
        <v>103</v>
      </c>
      <c r="C28" s="24" t="s">
        <v>86</v>
      </c>
      <c r="D28" s="15" t="s">
        <v>16</v>
      </c>
      <c r="E28" s="15">
        <v>25</v>
      </c>
      <c r="F28" s="18"/>
      <c r="G28" s="17">
        <f t="shared" ref="G28" si="4">ROUND(E28*F28,2)</f>
        <v>0</v>
      </c>
    </row>
    <row r="29" spans="1:7" x14ac:dyDescent="0.2">
      <c r="A29" s="47" t="s">
        <v>22</v>
      </c>
      <c r="B29" s="48"/>
      <c r="C29" s="48"/>
      <c r="D29" s="48"/>
      <c r="E29" s="48"/>
      <c r="F29" s="49">
        <f>SUM(G25:G28)</f>
        <v>0</v>
      </c>
      <c r="G29" s="50"/>
    </row>
    <row r="30" spans="1:7" ht="22.5" x14ac:dyDescent="0.2">
      <c r="A30" s="7" t="s">
        <v>66</v>
      </c>
      <c r="B30" s="8" t="s">
        <v>67</v>
      </c>
      <c r="C30" s="44" t="s">
        <v>68</v>
      </c>
      <c r="D30" s="45"/>
      <c r="E30" s="45"/>
      <c r="F30" s="45"/>
      <c r="G30" s="46"/>
    </row>
    <row r="31" spans="1:7" ht="22.5" x14ac:dyDescent="0.2">
      <c r="A31" s="39" t="s">
        <v>69</v>
      </c>
      <c r="B31" s="8" t="s">
        <v>70</v>
      </c>
      <c r="C31" s="40" t="s">
        <v>89</v>
      </c>
      <c r="D31" s="14" t="s">
        <v>16</v>
      </c>
      <c r="E31" s="15">
        <v>70</v>
      </c>
      <c r="F31" s="18"/>
      <c r="G31" s="16">
        <f>ROUND(E31*F31,2)</f>
        <v>0</v>
      </c>
    </row>
    <row r="32" spans="1:7" x14ac:dyDescent="0.2">
      <c r="A32" s="47" t="s">
        <v>22</v>
      </c>
      <c r="B32" s="48"/>
      <c r="C32" s="48"/>
      <c r="D32" s="48"/>
      <c r="E32" s="48"/>
      <c r="F32" s="49">
        <f>SUM(G31)</f>
        <v>0</v>
      </c>
      <c r="G32" s="50"/>
    </row>
    <row r="33" spans="1:7" ht="22.5" x14ac:dyDescent="0.2">
      <c r="A33" s="7" t="s">
        <v>71</v>
      </c>
      <c r="B33" s="8" t="s">
        <v>72</v>
      </c>
      <c r="C33" s="44" t="s">
        <v>73</v>
      </c>
      <c r="D33" s="45"/>
      <c r="E33" s="45"/>
      <c r="F33" s="45"/>
      <c r="G33" s="46"/>
    </row>
    <row r="34" spans="1:7" ht="22.5" x14ac:dyDescent="0.2">
      <c r="A34" s="7" t="s">
        <v>74</v>
      </c>
      <c r="B34" s="8" t="s">
        <v>75</v>
      </c>
      <c r="C34" s="37" t="s">
        <v>76</v>
      </c>
      <c r="D34" s="21"/>
      <c r="E34" s="22"/>
      <c r="F34" s="18"/>
      <c r="G34" s="17"/>
    </row>
    <row r="35" spans="1:7" ht="33.75" x14ac:dyDescent="0.2">
      <c r="A35" s="33" t="s">
        <v>77</v>
      </c>
      <c r="B35" s="8" t="s">
        <v>78</v>
      </c>
      <c r="C35" s="14" t="s">
        <v>90</v>
      </c>
      <c r="D35" s="15" t="s">
        <v>50</v>
      </c>
      <c r="E35" s="22">
        <v>180</v>
      </c>
      <c r="F35" s="18"/>
      <c r="G35" s="17">
        <f t="shared" ref="G35:G36" si="5">ROUND(E35*F35,2)</f>
        <v>0</v>
      </c>
    </row>
    <row r="36" spans="1:7" ht="22.5" x14ac:dyDescent="0.2">
      <c r="A36" s="36"/>
      <c r="B36" s="8" t="s">
        <v>79</v>
      </c>
      <c r="C36" s="24" t="s">
        <v>80</v>
      </c>
      <c r="D36" s="24" t="s">
        <v>50</v>
      </c>
      <c r="E36" s="24">
        <v>58</v>
      </c>
      <c r="F36" s="18"/>
      <c r="G36" s="38">
        <f t="shared" si="5"/>
        <v>0</v>
      </c>
    </row>
    <row r="37" spans="1:7" x14ac:dyDescent="0.2">
      <c r="A37" s="47" t="s">
        <v>22</v>
      </c>
      <c r="B37" s="48"/>
      <c r="C37" s="48"/>
      <c r="D37" s="48"/>
      <c r="E37" s="48"/>
      <c r="F37" s="49">
        <f>SUM(G35:G36)</f>
        <v>0</v>
      </c>
      <c r="G37" s="50"/>
    </row>
    <row r="38" spans="1:7" x14ac:dyDescent="0.2">
      <c r="A38" s="19"/>
      <c r="B38" s="28"/>
      <c r="C38" s="20"/>
      <c r="D38" s="20"/>
      <c r="E38" s="29" t="s">
        <v>40</v>
      </c>
      <c r="F38" s="60">
        <f>F9+F16+F23+F29+F32+F37</f>
        <v>0</v>
      </c>
      <c r="G38" s="61"/>
    </row>
    <row r="39" spans="1:7" x14ac:dyDescent="0.2">
      <c r="A39" s="54" t="s">
        <v>41</v>
      </c>
      <c r="B39" s="55"/>
      <c r="C39" s="55"/>
      <c r="D39" s="55"/>
      <c r="E39" s="56"/>
      <c r="F39" s="60">
        <f>ROUND(F38*0.23,2)</f>
        <v>0</v>
      </c>
      <c r="G39" s="61"/>
    </row>
    <row r="40" spans="1:7" x14ac:dyDescent="0.2">
      <c r="A40" s="54" t="s">
        <v>42</v>
      </c>
      <c r="B40" s="55"/>
      <c r="C40" s="55"/>
      <c r="D40" s="55"/>
      <c r="E40" s="56"/>
      <c r="F40" s="57">
        <f>ROUND(F38+F39,2)</f>
        <v>0</v>
      </c>
      <c r="G40" s="57"/>
    </row>
  </sheetData>
  <mergeCells count="20">
    <mergeCell ref="A40:E40"/>
    <mergeCell ref="F40:G40"/>
    <mergeCell ref="A9:E9"/>
    <mergeCell ref="F9:G9"/>
    <mergeCell ref="A23:E23"/>
    <mergeCell ref="F23:G23"/>
    <mergeCell ref="F38:G38"/>
    <mergeCell ref="A39:E39"/>
    <mergeCell ref="F39:G39"/>
    <mergeCell ref="A16:E16"/>
    <mergeCell ref="F16:G16"/>
    <mergeCell ref="A29:E29"/>
    <mergeCell ref="F29:G29"/>
    <mergeCell ref="A37:E37"/>
    <mergeCell ref="F37:G37"/>
    <mergeCell ref="C30:G30"/>
    <mergeCell ref="C33:G33"/>
    <mergeCell ref="A32:E32"/>
    <mergeCell ref="F32:G32"/>
    <mergeCell ref="A1:G1"/>
  </mergeCells>
  <phoneticPr fontId="1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Dziugan</dc:creator>
  <cp:lastModifiedBy>Piotr Dziugan</cp:lastModifiedBy>
  <cp:lastPrinted>2025-09-12T07:49:55Z</cp:lastPrinted>
  <dcterms:created xsi:type="dcterms:W3CDTF">2015-06-05T18:19:34Z</dcterms:created>
  <dcterms:modified xsi:type="dcterms:W3CDTF">2025-09-29T09:38:36Z</dcterms:modified>
</cp:coreProperties>
</file>