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K:\Klienci\Samorządy\Sulęcin Powiat\przetarg 2022 - 2025\na platforme\"/>
    </mc:Choice>
  </mc:AlternateContent>
  <xr:revisionPtr revIDLastSave="0" documentId="13_ncr:1_{ABB62C68-D596-496B-BE2C-B572E840CEB8}" xr6:coauthVersionLast="47" xr6:coauthVersionMax="47" xr10:uidLastSave="{00000000-0000-0000-0000-000000000000}"/>
  <bookViews>
    <workbookView xWindow="-108" yWindow="-108" windowWidth="23256" windowHeight="12576" xr2:uid="{00000000-000D-0000-FFFF-FFFF00000000}"/>
  </bookViews>
  <sheets>
    <sheet name="informacje ogólne" sheetId="90" r:id="rId1"/>
    <sheet name="informacje do oceny ryzyka" sheetId="95" r:id="rId2"/>
    <sheet name="budynki" sheetId="89" r:id="rId3"/>
    <sheet name="elektronika " sheetId="83" r:id="rId4"/>
    <sheet name="auta" sheetId="6" r:id="rId5"/>
    <sheet name="szkody" sheetId="91" r:id="rId6"/>
    <sheet name="środki trwałe" sheetId="92" r:id="rId7"/>
    <sheet name="lokalizacje" sheetId="93" r:id="rId8"/>
  </sheets>
  <definedNames>
    <definedName name="_xlnm._FilterDatabase" localSheetId="3" hidden="1">'elektronika '!$A$9:$IT$9</definedName>
    <definedName name="_Hlk101524119" localSheetId="1">'informacje do oceny ryzyka'!$A$43</definedName>
    <definedName name="_xlnm.Print_Area" localSheetId="4">auta!$A$1:$AA$34</definedName>
    <definedName name="_xlnm.Print_Area" localSheetId="2">budynki!$A$1:$AG$85</definedName>
    <definedName name="_xlnm.Print_Area" localSheetId="3">'elektronika '!$A$1:$D$714</definedName>
    <definedName name="_xlnm.Print_Area" localSheetId="1">'informacje do oceny ryzyka'!$A$1:$C$67</definedName>
    <definedName name="_xlnm.Print_Area" localSheetId="7">lokalizacje!$A$1:$C$25</definedName>
    <definedName name="_xlnm.Print_Area" localSheetId="5">szkody!$A$1:$D$46</definedName>
    <definedName name="_xlnm.Print_Area" localSheetId="6">'środki trwałe'!$A$1:$E$22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7" i="89" l="1"/>
  <c r="D20" i="91" l="1"/>
  <c r="D43" i="91"/>
  <c r="D37" i="91"/>
  <c r="D29" i="91"/>
  <c r="C12" i="92"/>
  <c r="C13" i="92"/>
  <c r="D20" i="92"/>
  <c r="E20" i="92"/>
  <c r="H83" i="89"/>
  <c r="H80" i="89"/>
  <c r="H77" i="89"/>
  <c r="H74" i="89"/>
  <c r="H62" i="89"/>
  <c r="H59" i="89"/>
  <c r="H30" i="89"/>
  <c r="H16" i="89"/>
  <c r="D704" i="83"/>
  <c r="D701" i="83"/>
  <c r="D698" i="83"/>
  <c r="H51" i="89"/>
  <c r="H54" i="89" s="1"/>
  <c r="D435" i="83"/>
  <c r="D434" i="83"/>
  <c r="D433" i="83"/>
  <c r="D432" i="83"/>
  <c r="D431" i="83"/>
  <c r="D424" i="83"/>
  <c r="D418" i="83"/>
  <c r="D417" i="83"/>
  <c r="D416" i="83"/>
  <c r="D415" i="83"/>
  <c r="D414" i="83"/>
  <c r="D413" i="83"/>
  <c r="D403" i="83"/>
  <c r="D398" i="83"/>
  <c r="D396" i="83"/>
  <c r="D394" i="83"/>
  <c r="D392" i="83"/>
  <c r="D390" i="83"/>
  <c r="D388" i="83"/>
  <c r="D387" i="83"/>
  <c r="D386" i="83"/>
  <c r="D385" i="83"/>
  <c r="D384" i="83"/>
  <c r="D382" i="83"/>
  <c r="D381" i="83"/>
  <c r="D380" i="83"/>
  <c r="D379" i="83"/>
  <c r="D378" i="83"/>
  <c r="D377" i="83"/>
  <c r="D376" i="83"/>
  <c r="D375" i="83"/>
  <c r="D374" i="83"/>
  <c r="D373" i="83"/>
  <c r="D372" i="83"/>
  <c r="D368" i="83"/>
  <c r="D354" i="83"/>
  <c r="D351" i="83"/>
  <c r="D333" i="83"/>
  <c r="D320" i="83"/>
  <c r="D318" i="83"/>
  <c r="D316" i="83"/>
  <c r="D309" i="83"/>
  <c r="D308" i="83"/>
  <c r="D307" i="83"/>
  <c r="D306" i="83"/>
  <c r="D305" i="83"/>
  <c r="D304" i="83"/>
  <c r="D303" i="83"/>
  <c r="D298" i="83"/>
  <c r="D288" i="83"/>
  <c r="D285" i="83"/>
  <c r="D283" i="83"/>
  <c r="D267" i="83"/>
  <c r="D266" i="83"/>
  <c r="D265" i="83"/>
  <c r="D264" i="83"/>
  <c r="D263" i="83"/>
  <c r="D258" i="83"/>
  <c r="D252" i="83"/>
  <c r="C10" i="92"/>
  <c r="D683" i="83"/>
  <c r="D680" i="83"/>
  <c r="D677" i="83"/>
  <c r="D665" i="83"/>
  <c r="D662" i="83"/>
  <c r="D659" i="83"/>
  <c r="D640" i="83"/>
  <c r="D637" i="83"/>
  <c r="D617" i="83"/>
  <c r="D583" i="83"/>
  <c r="D580" i="83"/>
  <c r="D577" i="83"/>
  <c r="D559" i="83"/>
  <c r="D556" i="83"/>
  <c r="D536" i="83"/>
  <c r="D523" i="83"/>
  <c r="D520" i="83"/>
  <c r="D507" i="83"/>
  <c r="D493" i="83"/>
  <c r="D490" i="83"/>
  <c r="D480" i="83"/>
  <c r="D441" i="83"/>
  <c r="D100" i="83"/>
  <c r="D209" i="83"/>
  <c r="D212" i="83"/>
  <c r="D44" i="91" l="1"/>
  <c r="D710" i="83"/>
  <c r="C20" i="92"/>
  <c r="H84" i="89"/>
  <c r="D705" i="83"/>
  <c r="D436" i="83"/>
  <c r="D709" i="83" s="1"/>
  <c r="D339" i="83"/>
  <c r="D708" i="83" s="1"/>
  <c r="D666" i="83"/>
  <c r="D684" i="83"/>
  <c r="D494" i="83"/>
  <c r="D584" i="83"/>
  <c r="D641" i="83"/>
  <c r="D524" i="83"/>
  <c r="D560" i="83"/>
  <c r="D213" i="83"/>
  <c r="D711" i="83" l="1"/>
  <c r="D442" i="83"/>
</calcChain>
</file>

<file path=xl/sharedStrings.xml><?xml version="1.0" encoding="utf-8"?>
<sst xmlns="http://schemas.openxmlformats.org/spreadsheetml/2006/main" count="2373" uniqueCount="991">
  <si>
    <t>RAZEM</t>
  </si>
  <si>
    <t>PKD</t>
  </si>
  <si>
    <t>x</t>
  </si>
  <si>
    <t>L.p.</t>
  </si>
  <si>
    <t>Nazwa jednostki</t>
  </si>
  <si>
    <t>REGON</t>
  </si>
  <si>
    <t>Liczba pracowników</t>
  </si>
  <si>
    <t>lokalizacja (adres)</t>
  </si>
  <si>
    <t>Rodzaj         (osobowy/ ciężarowy/ specjalny)</t>
  </si>
  <si>
    <t>Data I rejestracji</t>
  </si>
  <si>
    <t>Data ważności badań technicznych</t>
  </si>
  <si>
    <t>Ilość miejsc</t>
  </si>
  <si>
    <t>Ładowność</t>
  </si>
  <si>
    <t>Zabezpieczenia przeciwkradzieżowe</t>
  </si>
  <si>
    <t>rodzaj</t>
  </si>
  <si>
    <t>Przebieg</t>
  </si>
  <si>
    <t>Jednostka</t>
  </si>
  <si>
    <t>Razem</t>
  </si>
  <si>
    <t>Dane pojazdów</t>
  </si>
  <si>
    <t>Lp.</t>
  </si>
  <si>
    <t>Marka</t>
  </si>
  <si>
    <t>Typ, model</t>
  </si>
  <si>
    <t>Nr podw./ nadw.</t>
  </si>
  <si>
    <t>Nr rej.</t>
  </si>
  <si>
    <t>Rok prod.</t>
  </si>
  <si>
    <t>Od</t>
  </si>
  <si>
    <t>Do</t>
  </si>
  <si>
    <t xml:space="preserve">Nazwa  </t>
  </si>
  <si>
    <t>Rok produkcji</t>
  </si>
  <si>
    <t>Wartość księgowa brutto</t>
  </si>
  <si>
    <t>Lokalizacja (adres)</t>
  </si>
  <si>
    <t>Zabezpieczenia (znane zabezpieczenia p-poż i przeciw kradzieżowe)</t>
  </si>
  <si>
    <t>Urządzenia i wyposażenie</t>
  </si>
  <si>
    <t>Wykaz monitoringu wizyjnego</t>
  </si>
  <si>
    <t>Liczba uczniów/ wychowanków/ pensjonariuszy</t>
  </si>
  <si>
    <t>Rodzaj prowadzonej działalności (opisowo)</t>
  </si>
  <si>
    <t>Wysokość rocznego budżetu</t>
  </si>
  <si>
    <t>lp.</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</si>
  <si>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</si>
  <si>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</si>
  <si>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</si>
  <si>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</si>
  <si>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</si>
  <si>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</si>
  <si>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</si>
  <si>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</si>
  <si>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</si>
  <si>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</si>
  <si>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</si>
  <si>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</si>
  <si>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</si>
  <si>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</si>
  <si>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</si>
  <si>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</si>
  <si>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</si>
  <si>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</si>
  <si>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</si>
  <si>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r>
      <t xml:space="preserve">opis stanu technicznego budynku wg poniższych elementów budynku </t>
    </r>
    <r>
      <rPr>
        <b/>
        <sz val="10"/>
        <color indexed="60"/>
        <rFont val="Arial"/>
        <family val="2"/>
        <charset val="238"/>
      </rPr>
      <t/>
    </r>
  </si>
  <si>
    <t>SUMA OGÓŁEM:</t>
  </si>
  <si>
    <t>INFORMACJA O MAJĄTKU TRWAŁYM</t>
  </si>
  <si>
    <t>Poj.</t>
  </si>
  <si>
    <t>Dopuszczalna masa całkowita</t>
  </si>
  <si>
    <r>
      <t>Zielona Karta</t>
    </r>
    <r>
      <rPr>
        <sz val="10"/>
        <rFont val="Arial"/>
        <family val="2"/>
        <charset val="238"/>
      </rPr>
      <t xml:space="preserve"> (kraj)</t>
    </r>
  </si>
  <si>
    <t>Wyposażenie pojazdu specjalnego</t>
  </si>
  <si>
    <t>OC</t>
  </si>
  <si>
    <t>NW</t>
  </si>
  <si>
    <t>AC/KR</t>
  </si>
  <si>
    <t>ASS</t>
  </si>
  <si>
    <r>
      <t>1.</t>
    </r>
    <r>
      <rPr>
        <sz val="7"/>
        <rFont val="Times New Roman"/>
        <family val="1"/>
        <charset val="238"/>
      </rPr>
      <t xml:space="preserve">      </t>
    </r>
    <r>
      <rPr>
        <sz val="10"/>
        <rFont val="Arial"/>
        <family val="2"/>
        <charset val="238"/>
      </rPr>
      <t>Czy w okresie ostatnich 25 lat w zgłaszanych do ubezpieczenia lokalizacjach wystąpiły szkody powodziowe lub podtopienia?</t>
    </r>
  </si>
  <si>
    <r>
      <t>2.</t>
    </r>
    <r>
      <rPr>
        <sz val="7"/>
        <rFont val="Times New Roman"/>
        <family val="1"/>
        <charset val="238"/>
      </rPr>
      <t xml:space="preserve">      </t>
    </r>
    <r>
      <rPr>
        <sz val="10"/>
        <rFont val="Arial"/>
        <family val="2"/>
        <charset val="238"/>
      </rPr>
      <t>Czy wszystkie budynki zgłoszone do ubezpieczenia posiadają pozwolenie na użytkowanie stosownie do aktualnego przeznaczenia?</t>
    </r>
  </si>
  <si>
    <r>
      <t>3.</t>
    </r>
    <r>
      <rPr>
        <sz val="7"/>
        <rFont val="Times New Roman"/>
        <family val="1"/>
        <charset val="238"/>
      </rPr>
      <t xml:space="preserve">      </t>
    </r>
    <r>
      <rPr>
        <sz val="10"/>
        <rFont val="Arial"/>
        <family val="2"/>
        <charset val="238"/>
      </rPr>
      <t>Czy mienie będące przedmiotem ubezpieczenia jest zabezpieczone w sposób przewidziany obowiązującymi przepisami aktów prawnych w zakresie ochrony przeciwpożarowej?</t>
    </r>
  </si>
  <si>
    <r>
      <t>4.</t>
    </r>
    <r>
      <rPr>
        <sz val="7"/>
        <rFont val="Times New Roman"/>
        <family val="1"/>
        <charset val="238"/>
      </rPr>
      <t xml:space="preserve">      </t>
    </r>
    <r>
      <rPr>
        <sz val="10"/>
        <rFont val="Arial"/>
        <family val="2"/>
        <charset val="238"/>
      </rPr>
      <t>Czy wszystkie budynki zgłoszone do ubezpieczenia i ich instalacje poddawane są regularnym przeglądom wynikającym z przepisów prawa, co potwierdzone jest każdorazowo pisemnym protokołami?</t>
    </r>
  </si>
  <si>
    <r>
      <t>5.</t>
    </r>
    <r>
      <rPr>
        <sz val="7"/>
        <rFont val="Times New Roman"/>
        <family val="1"/>
        <charset val="238"/>
      </rPr>
      <t xml:space="preserve">      </t>
    </r>
    <r>
      <rPr>
        <sz val="10"/>
        <rFont val="Arial"/>
        <family val="2"/>
        <charset val="238"/>
      </rPr>
      <t>Czy w konstrukcji budynków zgłoszonych do ubezpieczenia znajduje się płyta warstwowa?</t>
    </r>
  </si>
  <si>
    <r>
      <t>6.</t>
    </r>
    <r>
      <rPr>
        <sz val="7"/>
        <rFont val="Times New Roman"/>
        <family val="1"/>
        <charset val="238"/>
      </rPr>
      <t xml:space="preserve">      </t>
    </r>
    <r>
      <rPr>
        <sz val="10"/>
        <rFont val="Arial"/>
        <family val="2"/>
        <charset val="238"/>
      </rPr>
      <t>Czy do ubezpieczenia zgłoszone zostały budynki nieużytkowane, pustostany?</t>
    </r>
  </si>
  <si>
    <r>
      <t>7.</t>
    </r>
    <r>
      <rPr>
        <sz val="7"/>
        <rFont val="Times New Roman"/>
        <family val="1"/>
        <charset val="238"/>
      </rPr>
      <t xml:space="preserve">      </t>
    </r>
    <r>
      <rPr>
        <sz val="10"/>
        <rFont val="Arial"/>
        <family val="2"/>
        <charset val="238"/>
      </rPr>
      <t xml:space="preserve">Czy do ubezpieczenia zgłoszona została infrastruktura mostowa? </t>
    </r>
  </si>
  <si>
    <r>
      <t>8.</t>
    </r>
    <r>
      <rPr>
        <sz val="7"/>
        <rFont val="Times New Roman"/>
        <family val="1"/>
        <charset val="238"/>
      </rPr>
      <t xml:space="preserve">      </t>
    </r>
    <r>
      <rPr>
        <sz val="10"/>
        <rFont val="Arial"/>
        <family val="2"/>
        <charset val="238"/>
      </rPr>
      <t>Czy do ubezpieczenia zgłoszone zostały budowle hydrotechniczne (tj. nabrzeża, mola, tamy, groble, kanały, wały przeciwpowodziowe i mienie na nich się znajdujące)?</t>
    </r>
  </si>
  <si>
    <r>
      <t>9.</t>
    </r>
    <r>
      <rPr>
        <sz val="7"/>
        <rFont val="Times New Roman"/>
        <family val="1"/>
        <charset val="238"/>
      </rPr>
      <t xml:space="preserve">      </t>
    </r>
    <r>
      <rPr>
        <sz val="10"/>
        <rFont val="Arial"/>
        <family val="2"/>
        <charset val="238"/>
      </rPr>
      <t>Czy do ubezpieczenia mienia w zakresie all risk zgłoszone zostały drogi publiczne?</t>
    </r>
  </si>
  <si>
    <r>
      <t>10.</t>
    </r>
    <r>
      <rPr>
        <sz val="7"/>
        <rFont val="Times New Roman"/>
        <family val="1"/>
        <charset val="238"/>
      </rPr>
      <t xml:space="preserve">   </t>
    </r>
    <r>
      <rPr>
        <sz val="10"/>
        <rFont val="Arial"/>
        <family val="2"/>
        <charset val="238"/>
      </rPr>
      <t xml:space="preserve">Czy do ubezpieczenia zgłoszone zostały namioty, hale namiotowe oraz mienie znajdujące się w takich obiektach? </t>
    </r>
  </si>
  <si>
    <t>Jeśli tak, prosimy o wykaz wraz z wartością.</t>
  </si>
  <si>
    <r>
      <t>11.</t>
    </r>
    <r>
      <rPr>
        <sz val="7"/>
        <rFont val="Times New Roman"/>
        <family val="1"/>
        <charset val="238"/>
      </rPr>
      <t xml:space="preserve">   </t>
    </r>
    <r>
      <rPr>
        <sz val="10"/>
        <rFont val="Arial"/>
        <family val="2"/>
        <charset val="238"/>
      </rPr>
      <t>Czy do ubezpieczenia zgłoszone zostały obiekty użytkowane sezonowo?</t>
    </r>
  </si>
  <si>
    <r>
      <t>13.</t>
    </r>
    <r>
      <rPr>
        <sz val="7"/>
        <rFont val="Times New Roman"/>
        <family val="1"/>
        <charset val="238"/>
      </rPr>
      <t xml:space="preserve">   </t>
    </r>
    <r>
      <rPr>
        <sz val="10"/>
        <rFont val="Arial"/>
        <family val="2"/>
        <charset val="238"/>
      </rPr>
      <t>Czy do ubezpieczenia zostały zgłoszone instalacje solarne (kolektory słoneczne) i instalacje fotowoltaiczne?</t>
    </r>
  </si>
  <si>
    <r>
      <t>14.</t>
    </r>
    <r>
      <rPr>
        <sz val="7"/>
        <rFont val="Times New Roman"/>
        <family val="1"/>
        <charset val="238"/>
      </rPr>
      <t xml:space="preserve">   </t>
    </r>
    <r>
      <rPr>
        <sz val="10"/>
        <rFont val="Arial"/>
        <family val="2"/>
        <charset val="238"/>
      </rPr>
      <t>Czy planowany jest zakup instalacji solarnych lub fotowoltaicznych?</t>
    </r>
  </si>
  <si>
    <r>
      <t>15.</t>
    </r>
    <r>
      <rPr>
        <sz val="7"/>
        <rFont val="Times New Roman"/>
        <family val="1"/>
        <charset val="238"/>
      </rPr>
      <t xml:space="preserve">   </t>
    </r>
    <r>
      <rPr>
        <sz val="10"/>
        <rFont val="Arial"/>
        <family val="2"/>
        <charset val="238"/>
      </rPr>
      <t>Czy do ubezpieczenia zgłoszone zostały światłowody?</t>
    </r>
  </si>
  <si>
    <r>
      <t>12.</t>
    </r>
    <r>
      <rPr>
        <sz val="7"/>
        <rFont val="Times New Roman"/>
        <family val="1"/>
        <charset val="238"/>
      </rPr>
      <t xml:space="preserve">      </t>
    </r>
    <r>
      <rPr>
        <sz val="10"/>
        <rFont val="Arial"/>
        <family val="2"/>
        <charset val="238"/>
      </rPr>
      <t>Czy do ubezpieczenia zgłoszone zostało mienie zabytkowe, zbiory i eksponaty muzealne?</t>
    </r>
  </si>
  <si>
    <t xml:space="preserve">Tabela nr 7 </t>
  </si>
  <si>
    <t xml:space="preserve">INFORMACJE DO OCENY RYZYKA </t>
  </si>
  <si>
    <t xml:space="preserve">zabezpieczenia
(znane zabiezpieczenia p-poż i przeciw kradzieżowe)                                   </t>
  </si>
  <si>
    <t>informacja o przeprowadzonych remontach i modernizacji budynków starszych niż 50 lat (data remontu, czego dotyczył remont, wielkość poniesionych nakładów na remont)</t>
  </si>
  <si>
    <t xml:space="preserve">nazwa budynku / budowli </t>
  </si>
  <si>
    <t>wersja 1/2022 z dn. 08.06.2022</t>
  </si>
  <si>
    <t>UWAGI</t>
  </si>
  <si>
    <t>Starostwo Powiatowe w Sulęcinie</t>
  </si>
  <si>
    <t>ul.Lipowa 18a
69-200 Sulęcin</t>
  </si>
  <si>
    <t>8411Z</t>
  </si>
  <si>
    <t>KIEROWANIE PODSTAWOWYMI RODZAJAMI DZIAŁALNOŚCI PUBLICZNEJ</t>
  </si>
  <si>
    <t>Dom Pomocy Społecznej w Tursku</t>
  </si>
  <si>
    <t>Tursk 28 
69-200 Sulęcin</t>
  </si>
  <si>
    <t>8730Z</t>
  </si>
  <si>
    <t>POMOC SPOŁECZNA Z ZAKWATEROWANIEM DLA OSÓB W PODESZŁYM WIEKU I OSÓB NIEPEŁNOSPRAWNYCH</t>
  </si>
  <si>
    <t>Zespół Szkół Licealnych i Zawodowych im. Unii Europejskiej w Sulęcinie</t>
  </si>
  <si>
    <t>ul. W. Witosa 49 
69-200 Sulęcin</t>
  </si>
  <si>
    <t>8560Z</t>
  </si>
  <si>
    <t>DZIAŁALNOŚĆ WSPOMAGAJĄCA EDUKACJĘ</t>
  </si>
  <si>
    <t>I Liceum Ogólnokształcące im. Adama Mickiewicza w Sulęcinie</t>
  </si>
  <si>
    <t xml:space="preserve"> ul. Emilii Plater 1
 69-200 Sulęcin</t>
  </si>
  <si>
    <t>8531B</t>
  </si>
  <si>
    <t>LICEA OGÓLNOKSZTAŁCĄCE</t>
  </si>
  <si>
    <t>Powiatowe Centrum Pomocy Rodzinie w Sulęcinie</t>
  </si>
  <si>
    <t>69-200 Sulęcin ul.Daszyńskiego 49</t>
  </si>
  <si>
    <t>8899Z</t>
  </si>
  <si>
    <t>POZOSTAŁA POMOC SPOŁECZNA BEZ ZAKWATEROWANIA, GDZIE INDZIEJ NIESKLASYFIKOWANA</t>
  </si>
  <si>
    <t>Poradnia Psychologiczno-Pedagogiczna</t>
  </si>
  <si>
    <t>Specjalny Ośrodek Szkolno-Wychowawczy w Sulęcinie</t>
  </si>
  <si>
    <t xml:space="preserve"> ul. Lipowa 12
69-200 Sulęcin</t>
  </si>
  <si>
    <t>8790Z</t>
  </si>
  <si>
    <t>POZOSTAŁA POMOC SPOŁECZNA Z ZAKWATEROWANIEM</t>
  </si>
  <si>
    <t>Powiatowy Urząd Pracy w Sulęcinie</t>
  </si>
  <si>
    <t>uL. Lipowa18B  
69-200 Sulęcin</t>
  </si>
  <si>
    <t>8413Z</t>
  </si>
  <si>
    <t>KIEROWANIE W ZAKRESIE EFEKTYWNOŚCI GOSPODAROWANIA</t>
  </si>
  <si>
    <t>Dom Dziecka w Sulęcinie</t>
  </si>
  <si>
    <t>ul. Szpitalna 9
 69-200 Sulęcin</t>
  </si>
  <si>
    <t>Adres</t>
  </si>
  <si>
    <t>Tabela nr 1 - Informacje ogólne do oceny ryzyka w Powiecie Sulęcińskim</t>
  </si>
  <si>
    <t>Starostwo Powiatowe w Sulęcinie*</t>
  </si>
  <si>
    <t>* wtym namioty o wartości 6300 zł</t>
  </si>
  <si>
    <t>czy budynek jest przeznaczony do rozbiórki? (TAK/NIE)</t>
  </si>
  <si>
    <t>czy w konstrukcji budynku znajduje się płyta warstwowa (TAK/NIE)? Jeżeli TAK, to prosimy o informacje co wykonano z płyty wartstowej oraz jakie jest jej wypełnienie</t>
  </si>
  <si>
    <t>odległość od najbliższej rzeki lub innego zbiornika wodnego (proszę podać od czego)</t>
  </si>
  <si>
    <t>aktualny protokół z okresowego (pięcioletniego) przeglądu stanu technicznego obiektu (TAK/NIE)</t>
  </si>
  <si>
    <t>ocena stanu technicznego budynku i instalacji według protokołu, zalecenia</t>
  </si>
  <si>
    <t>ochrona odgromowa na obiekcie (TAK/NIE), data wykonania badań, uwagi do instalacji</t>
  </si>
  <si>
    <t xml:space="preserve">budynek biurowy </t>
  </si>
  <si>
    <t>biura</t>
  </si>
  <si>
    <t>TAK</t>
  </si>
  <si>
    <t>NIE</t>
  </si>
  <si>
    <t>przed 1945</t>
  </si>
  <si>
    <t>gaśnice, czujki p.pożarowe,alarm-firma ochroniarska</t>
  </si>
  <si>
    <t>ul. Lipowa 18a,Sulęcin</t>
  </si>
  <si>
    <t>cegła, pustaki szczelinowe</t>
  </si>
  <si>
    <t>drewniany</t>
  </si>
  <si>
    <t>konstrukcja - drewniana, pokrycie -  dachówka ceramiczna i papa</t>
  </si>
  <si>
    <t>brak danych</t>
  </si>
  <si>
    <t>nie</t>
  </si>
  <si>
    <t>ok. 2 km od rzeki</t>
  </si>
  <si>
    <t>przebudowa, i rozbudowa budynku 2009 r na kwotę 1.698.298,90,modernizacja 2014r. na kwotę 173.110,49</t>
  </si>
  <si>
    <t>tak</t>
  </si>
  <si>
    <t>dobry</t>
  </si>
  <si>
    <t>brak</t>
  </si>
  <si>
    <t>częściowo</t>
  </si>
  <si>
    <t>gaśnice, czujki p.pożarowe, alarm p.wlamaniowy,kraty w oknach</t>
  </si>
  <si>
    <t>ul.Lipowa 18d, Sulęcin</t>
  </si>
  <si>
    <t>cegla ceramiczna</t>
  </si>
  <si>
    <t>konstrukcja drewniana typu kopertowego- pokrycie blachodachówka</t>
  </si>
  <si>
    <t>ok.2 km od rzeki</t>
  </si>
  <si>
    <t>całkowita modernizacja budynku-2002r.</t>
  </si>
  <si>
    <t>dobry
malowanie odświeżające, dbanie o ład, porządek i estetykę budynku i terenu przyległego</t>
  </si>
  <si>
    <t>lokal mieszkalny</t>
  </si>
  <si>
    <t>mieszkanie</t>
  </si>
  <si>
    <t>przed 1975</t>
  </si>
  <si>
    <t>domofon</t>
  </si>
  <si>
    <t>Plac Mickiewicza 8c/10,Sulęcin</t>
  </si>
  <si>
    <t>prefabrykaty żelbetowe</t>
  </si>
  <si>
    <t>żelbetowe</t>
  </si>
  <si>
    <t>papa</t>
  </si>
  <si>
    <t>niw</t>
  </si>
  <si>
    <t>ok.3 km od rzeki</t>
  </si>
  <si>
    <t>nd</t>
  </si>
  <si>
    <t>dostateczny</t>
  </si>
  <si>
    <t>n/d</t>
  </si>
  <si>
    <t>budynek magazynowy</t>
  </si>
  <si>
    <t>magazyn,Dom Samotnej Matki</t>
  </si>
  <si>
    <t xml:space="preserve">przed 1945 </t>
  </si>
  <si>
    <t>ul. Moniuszki 4, Sulęcin</t>
  </si>
  <si>
    <t>konstrukcja drewniana-papa</t>
  </si>
  <si>
    <t>ok. 1 km od rzeki</t>
  </si>
  <si>
    <t>remont dachu w 2005r. na czesci budynkuprzeznaczonym dla domu samotnej matki</t>
  </si>
  <si>
    <t xml:space="preserve">budynek </t>
  </si>
  <si>
    <t>administracyjno-biurowy</t>
  </si>
  <si>
    <t>gaśnice</t>
  </si>
  <si>
    <t>ul. E. Plater 3, Sulęcin</t>
  </si>
  <si>
    <t>cegła ceramiczna pełna</t>
  </si>
  <si>
    <t>piwnica:stalowo-ceramiczny,międzykondygnacyjne: drewniane belkowe ze ślepym pułapem</t>
  </si>
  <si>
    <t>konstrukcja drewniana krokwiowo-płatwiowa i gęstozebrowy typu DZ3, dachówka ceramiczna i papa asfaltowa</t>
  </si>
  <si>
    <t>ok.0,5 km od rzeki</t>
  </si>
  <si>
    <t>przebudowa w 2009 r.</t>
  </si>
  <si>
    <t>bardzo dobry</t>
  </si>
  <si>
    <t>Wykaz sprzętu elektronicznego przenośnego</t>
  </si>
  <si>
    <t>OGÓŁEM</t>
  </si>
  <si>
    <t>Wykaz sprzętu elektronicznego stacjonarnego</t>
  </si>
  <si>
    <t>1.</t>
  </si>
  <si>
    <t>Telewizor LG</t>
  </si>
  <si>
    <t>2.</t>
  </si>
  <si>
    <t>Zestaw do podpisu elektronicznego z certyfikatem</t>
  </si>
  <si>
    <t>3.</t>
  </si>
  <si>
    <t>4.</t>
  </si>
  <si>
    <t>5.</t>
  </si>
  <si>
    <t>6.</t>
  </si>
  <si>
    <t>Zestaw do podpisu elektronicznego CERTUM</t>
  </si>
  <si>
    <t>7.</t>
  </si>
  <si>
    <t>Komputer Dell Vostro</t>
  </si>
  <si>
    <t>8.</t>
  </si>
  <si>
    <t>9.</t>
  </si>
  <si>
    <t>10.</t>
  </si>
  <si>
    <t>11.</t>
  </si>
  <si>
    <t>12.</t>
  </si>
  <si>
    <t>13.</t>
  </si>
  <si>
    <t>14.</t>
  </si>
  <si>
    <t>Monitor Dell 23"</t>
  </si>
  <si>
    <t>15.</t>
  </si>
  <si>
    <t>16.</t>
  </si>
  <si>
    <t>17.</t>
  </si>
  <si>
    <t>18.</t>
  </si>
  <si>
    <t>19.</t>
  </si>
  <si>
    <t>20.</t>
  </si>
  <si>
    <t>21.</t>
  </si>
  <si>
    <t>22.</t>
  </si>
  <si>
    <t>Monitor LCD Dell 24"</t>
  </si>
  <si>
    <t xml:space="preserve">Monitor Dell </t>
  </si>
  <si>
    <t>Niszczarka HSM Securio</t>
  </si>
  <si>
    <t>Niszczarka Kobra +2</t>
  </si>
  <si>
    <t>Niszczarka Rexel Auto</t>
  </si>
  <si>
    <t>Niszczarka HSM</t>
  </si>
  <si>
    <t>Serwer Lenovo</t>
  </si>
  <si>
    <t>Drukarka HP LJ MFP</t>
  </si>
  <si>
    <t>System Informatyczny-Zarzadzanie mieniem Powiatu</t>
  </si>
  <si>
    <t>System Informatyczny-komunikacja</t>
  </si>
  <si>
    <t>Dysk sieciowy Synology</t>
  </si>
  <si>
    <t>System eSesja</t>
  </si>
  <si>
    <t>System informatyczny-Zarządzanie budżetem</t>
  </si>
  <si>
    <t>Monitor HP</t>
  </si>
  <si>
    <t>Skaner do archiwizacji</t>
  </si>
  <si>
    <t xml:space="preserve">Skaner </t>
  </si>
  <si>
    <t>Jednostka centralna</t>
  </si>
  <si>
    <t>Drukarka OKI</t>
  </si>
  <si>
    <t>Skaner PLUSTEC</t>
  </si>
  <si>
    <t>Serwer IBM</t>
  </si>
  <si>
    <t>System informatyczny-ZDE</t>
  </si>
  <si>
    <t>Urządzenie odbiorcze i transmisyjne VOIP</t>
  </si>
  <si>
    <t xml:space="preserve">Monitor </t>
  </si>
  <si>
    <t>Monitor</t>
  </si>
  <si>
    <t>Skaner</t>
  </si>
  <si>
    <t>System informatyczny-Zarzadzanie e-dok. w  FN</t>
  </si>
  <si>
    <t>System informatyczny-Zarzadzanie e-dok. w ES</t>
  </si>
  <si>
    <t>Zestaw komputerowy</t>
  </si>
  <si>
    <t>System kolejkowy</t>
  </si>
  <si>
    <t>Zestaw firmy Phillips Medical Systems</t>
  </si>
  <si>
    <t xml:space="preserve">ZestawVideogastroskop </t>
  </si>
  <si>
    <t xml:space="preserve">Aparat elektrochirurgiczny </t>
  </si>
  <si>
    <t xml:space="preserve">Lampa do fototerapii noworodka </t>
  </si>
  <si>
    <t>Zestaw do ucyfrowienia RTG</t>
  </si>
  <si>
    <t>Kriokomora z przedsionkiem</t>
  </si>
  <si>
    <t xml:space="preserve">Zestaw aparat do elektroterapii </t>
  </si>
  <si>
    <t>Niszczarka TARNATOR</t>
  </si>
  <si>
    <t>Niszczarka  Fellowes</t>
  </si>
  <si>
    <t>Aparat fotograficzny KODAK</t>
  </si>
  <si>
    <t>Notebook Dell 3168</t>
  </si>
  <si>
    <t>Notebook Dell Vostro</t>
  </si>
  <si>
    <t>Radiotelefon HYTERA</t>
  </si>
  <si>
    <t>Notebook Dell Precision</t>
  </si>
  <si>
    <t>Notebook DELL</t>
  </si>
  <si>
    <t>Notebook Acer 14"</t>
  </si>
  <si>
    <t>Notebook Lenovo V15</t>
  </si>
  <si>
    <t>ul. Lipowa 16, 69-200 Sulęcin</t>
  </si>
  <si>
    <t>alarm, kraty na oknach  w piwnicy,gaśnice,</t>
  </si>
  <si>
    <t>SAM</t>
  </si>
  <si>
    <t>-</t>
  </si>
  <si>
    <t>FG0102739</t>
  </si>
  <si>
    <t>FSUP045</t>
  </si>
  <si>
    <t>przyczepa lekka</t>
  </si>
  <si>
    <t>06.09.2000</t>
  </si>
  <si>
    <t>26.10.2022</t>
  </si>
  <si>
    <t>SQRELPOL</t>
  </si>
  <si>
    <t>SXE76BDSECS001008</t>
  </si>
  <si>
    <t>FSU P622</t>
  </si>
  <si>
    <t>21.06.2006</t>
  </si>
  <si>
    <t>GUZMET</t>
  </si>
  <si>
    <t>GUZ 76</t>
  </si>
  <si>
    <t>GUZ080252</t>
  </si>
  <si>
    <t>FSU P912</t>
  </si>
  <si>
    <t xml:space="preserve">przyczepa </t>
  </si>
  <si>
    <t>cysterna</t>
  </si>
  <si>
    <t>08.08.2009</t>
  </si>
  <si>
    <t>Łada</t>
  </si>
  <si>
    <t>Niva</t>
  </si>
  <si>
    <t>XTA212100L0801090</t>
  </si>
  <si>
    <t>FSU 02335</t>
  </si>
  <si>
    <t>osobowy</t>
  </si>
  <si>
    <t>27.08.1991</t>
  </si>
  <si>
    <t>Volkswagen</t>
  </si>
  <si>
    <t>Caddy</t>
  </si>
  <si>
    <t>WV2ZZZ2KZ9X038537</t>
  </si>
  <si>
    <t>FSU 01350</t>
  </si>
  <si>
    <t>12.12.2008</t>
  </si>
  <si>
    <t>15.12.2022</t>
  </si>
  <si>
    <t>14.12.2023</t>
  </si>
  <si>
    <t>XTA212100M0813639</t>
  </si>
  <si>
    <t>FSU Y702</t>
  </si>
  <si>
    <t>13.12.1990</t>
  </si>
  <si>
    <t>31.12.2023</t>
  </si>
  <si>
    <t>Tiguan Sport&amp;Style</t>
  </si>
  <si>
    <t>WVGZZZ5NZBW104335</t>
  </si>
  <si>
    <t>FSU 07000</t>
  </si>
  <si>
    <t>29.03.2011</t>
  </si>
  <si>
    <t>Suzuki</t>
  </si>
  <si>
    <t>Grand Vitara</t>
  </si>
  <si>
    <t>JSAFTL52V00203558</t>
  </si>
  <si>
    <t>FSU24453</t>
  </si>
  <si>
    <t>05.06.2003</t>
  </si>
  <si>
    <t>Toyota</t>
  </si>
  <si>
    <t>Yaris</t>
  </si>
  <si>
    <t>VNKKG3D330A204142</t>
  </si>
  <si>
    <t>FSU 31200</t>
  </si>
  <si>
    <t>17.07.2020</t>
  </si>
  <si>
    <t>1. Starostwo Powiatowe w Sulęcinie</t>
  </si>
  <si>
    <t>Budynek Administracyjno-Mieszkalny F</t>
  </si>
  <si>
    <t>administracyjno-mieszkalne</t>
  </si>
  <si>
    <t>sygnalizacja alarmu pożarowego na recepcji  wraz z transmisja alarmu do straży pożarnej, klapy oddymiające sterowane elektrycznie, drzwi ppoż. z elektrotrzymaczami, instalacja hydrantowa i gaśnice, oswietlenie ewakuacyjne, monitoring</t>
  </si>
  <si>
    <t>Tursk 28</t>
  </si>
  <si>
    <t>KRATÓWKA</t>
  </si>
  <si>
    <t>CEGŁA ŻERAŃSKA</t>
  </si>
  <si>
    <t>ŻELBT WENTYLOWANY/PAPA</t>
  </si>
  <si>
    <t>NIE DOTYCZY</t>
  </si>
  <si>
    <t>STAN ŚREDNI</t>
  </si>
  <si>
    <t>DOBRY</t>
  </si>
  <si>
    <t>DOBRA</t>
  </si>
  <si>
    <t>Budynek Pralni G</t>
  </si>
  <si>
    <t>gospodarcze</t>
  </si>
  <si>
    <t>gaśnice, hydrant zewnętrzny</t>
  </si>
  <si>
    <t>CEGŁA</t>
  </si>
  <si>
    <t>ŻELBET/PAPA</t>
  </si>
  <si>
    <t>BARDZO DOBRY</t>
  </si>
  <si>
    <t>BARDZO DOBRA</t>
  </si>
  <si>
    <t>Blok Łóżkowy A, B</t>
  </si>
  <si>
    <t>sygnalizacja alarmu pożarowego na recepcji wraz z transmisja alarmu do straży pożarnej, klapy oddymiające steroewane elektrycznie, drzwi ppoż. z elektrotrzymaczami, instalacja hydrantowa i gaśnice, oswietlenie ewakuacyjne, monitoring</t>
  </si>
  <si>
    <t>Budynek Bloku Żywienia C</t>
  </si>
  <si>
    <t>żywienie zbiorowe</t>
  </si>
  <si>
    <t xml:space="preserve"> na klatce schodowej jest sygnalizacja alarmu pożarowego z powiadomieniem na recepcji  wraz z transmisja alarmu do straży pożarnej, klapy oddymiające steroewane elektrycznie, instalacja hydrantowa i gaśnice, oswietlenie ewakuacyjne</t>
  </si>
  <si>
    <t>Jednokondygnacyjny Budynek Łącznika "D"</t>
  </si>
  <si>
    <t>komunikacja</t>
  </si>
  <si>
    <t>STROPODACH ŻELBET PREF./BLACHA</t>
  </si>
  <si>
    <t>Jednokondygnacyjny Budynek Łącznika głównego "E"</t>
  </si>
  <si>
    <t>drzwi ppoż., instalacja hydrantowa i gaśnic, oswietlenie ewakuacyjne</t>
  </si>
  <si>
    <t>ŻELBET-PREFABRYK.</t>
  </si>
  <si>
    <t>STROPODACH-PREF./GLAZURA</t>
  </si>
  <si>
    <t>Budynek mieszkalny "M"</t>
  </si>
  <si>
    <t>mieszkalne</t>
  </si>
  <si>
    <t>hydrant zewnętrzny</t>
  </si>
  <si>
    <t>Budynek zaplecza technicznego</t>
  </si>
  <si>
    <t>/</t>
  </si>
  <si>
    <t>STROPODACH-PREF</t>
  </si>
  <si>
    <t>DOSTATECZNY</t>
  </si>
  <si>
    <t>Budynek śmietnika</t>
  </si>
  <si>
    <t>STROPODACH/DACHÓWKA</t>
  </si>
  <si>
    <t>BRAK</t>
  </si>
  <si>
    <t>Segment pawilonu "A1"</t>
  </si>
  <si>
    <t>sygnalizacja alarmu pożarowego na recepcji wraz z transmisja alarmu do straży pożarnej, klapy oddymiające steroewane elektrycznie, drzwi ppoż. z elektrotrzymaczami, instalacja hydrantowa i gaśnice, oswietlenie ewakuacyjne</t>
  </si>
  <si>
    <t>Szyb windy z łącznikiem komunikacyjnym</t>
  </si>
  <si>
    <t>komunikacyjne</t>
  </si>
  <si>
    <t>Oczyszczalnia ścieków wraz ze zbiornikiem przepompowni</t>
  </si>
  <si>
    <t>specjalne</t>
  </si>
  <si>
    <t>STROPODACH-PREF./PAPA</t>
  </si>
  <si>
    <t>TAK (Żuraw)</t>
  </si>
  <si>
    <t>Drukarka Samsung M 4025ND 8028</t>
  </si>
  <si>
    <t>Drukarka Samsung SL-M2825NP 8038</t>
  </si>
  <si>
    <t>Swich 8039</t>
  </si>
  <si>
    <t>Maszyna do mięsa 8040</t>
  </si>
  <si>
    <t>Drukarka 8042</t>
  </si>
  <si>
    <t>Masażer 8043</t>
  </si>
  <si>
    <t>Masażer 8044</t>
  </si>
  <si>
    <t>Masażer 8045</t>
  </si>
  <si>
    <t>Urządzenie do pielegnacji ciała 8059</t>
  </si>
  <si>
    <t>Jednostka centralna Deel 8095</t>
  </si>
  <si>
    <t>Chłodziarko zamrażarka 8094</t>
  </si>
  <si>
    <t>UPS 8096</t>
  </si>
  <si>
    <t>Jenostka centralna 8097</t>
  </si>
  <si>
    <t>UPS 8098</t>
  </si>
  <si>
    <t>UPS 8099</t>
  </si>
  <si>
    <t>UPS 9000</t>
  </si>
  <si>
    <t>UPS 9001</t>
  </si>
  <si>
    <t>UPS 9002</t>
  </si>
  <si>
    <t>Niszczarka 9020</t>
  </si>
  <si>
    <t>Telewizor Sony 9072</t>
  </si>
  <si>
    <t>Maseżer do stóp 9097</t>
  </si>
  <si>
    <t>Pralko-suszarka Candy 9114</t>
  </si>
  <si>
    <t>Urządzenie wielofunkcyjne Ricoh(ksero) 9115</t>
  </si>
  <si>
    <t>Zamrażarka 9116</t>
  </si>
  <si>
    <t>Switch 9122</t>
  </si>
  <si>
    <t>UPS 9136</t>
  </si>
  <si>
    <t>Telefon 9144</t>
  </si>
  <si>
    <t>Router 9157</t>
  </si>
  <si>
    <t>Waga najazdowa 9175</t>
  </si>
  <si>
    <t>Stacja zmiękczania wody 9176</t>
  </si>
  <si>
    <t>Piec konwekcyjno-parowy 9179</t>
  </si>
  <si>
    <t>Jednostka centralna Deel 9181</t>
  </si>
  <si>
    <t>Monitor Philips 9182</t>
  </si>
  <si>
    <t>Jednostka centralna 9185</t>
  </si>
  <si>
    <t>Jednostka centralna 9186</t>
  </si>
  <si>
    <t>Monitor 9187</t>
  </si>
  <si>
    <t>Jednostka centralna 9188</t>
  </si>
  <si>
    <t>Monitor 9189</t>
  </si>
  <si>
    <t>Monitor 9190</t>
  </si>
  <si>
    <t>Jednostka centralna 9198</t>
  </si>
  <si>
    <t>Monitor 9199</t>
  </si>
  <si>
    <t>Switch 9214</t>
  </si>
  <si>
    <t>Pralko-suszarka Candy 9125</t>
  </si>
  <si>
    <t>Drukarka 9228</t>
  </si>
  <si>
    <t>Pralko-suszarka 9247</t>
  </si>
  <si>
    <t>Pralko-suszarka 9248</t>
  </si>
  <si>
    <t>Pralko-suszarka 9249</t>
  </si>
  <si>
    <t>Pralko-suszarka 9250</t>
  </si>
  <si>
    <t>Pralko-suszarka 9251</t>
  </si>
  <si>
    <t>Pralko-suszarka 9252</t>
  </si>
  <si>
    <t>Jednostka centralna 9256</t>
  </si>
  <si>
    <t>Notebok Dell 9487</t>
  </si>
  <si>
    <t>Jednostka centralna 9489</t>
  </si>
  <si>
    <t>Jednostka centralna 9492</t>
  </si>
  <si>
    <t>Jednostka centralna 9493</t>
  </si>
  <si>
    <t>Jednostka centralna 9494</t>
  </si>
  <si>
    <t>Jednostka centralna 9495</t>
  </si>
  <si>
    <t>Jednostka centralna 9496</t>
  </si>
  <si>
    <t>Jednostka centralna 9497</t>
  </si>
  <si>
    <t>Zmiękczacz wody</t>
  </si>
  <si>
    <t>Suszarka Candy 9512</t>
  </si>
  <si>
    <t>Chłodnia 9513</t>
  </si>
  <si>
    <t>Patelnia elektryczna 9515</t>
  </si>
  <si>
    <t>Zestaw komputerowy Dell Monitor+ Jednostka centralna+dysk twardy</t>
  </si>
  <si>
    <t>Kabina dezynfekcyjna 9526</t>
  </si>
  <si>
    <t>Lodówka 9529</t>
  </si>
  <si>
    <t>Lodówka 9530</t>
  </si>
  <si>
    <t>Lodówka 9531</t>
  </si>
  <si>
    <t>Stacja do dezynfekcji rąk automatyczna 9532</t>
  </si>
  <si>
    <t>Stacja do dezynfekcji rąk automatyczna 9533</t>
  </si>
  <si>
    <t>Stacja do dezynfekcji rąk automatyczna 9534</t>
  </si>
  <si>
    <t>Stacja do dezynfekcji rąk automatyczna 9535</t>
  </si>
  <si>
    <t>Stacja do dezynfekcji rąk automatyczna 9536</t>
  </si>
  <si>
    <t>Koncentrator tlenu AERTI 9557</t>
  </si>
  <si>
    <t>Koncentrator tlenu AERTI 9558</t>
  </si>
  <si>
    <t>Koncentrator tlenu AERTI 9559</t>
  </si>
  <si>
    <t>Koncentrator tlenu AERTI 9560</t>
  </si>
  <si>
    <t>Koncentrator tlenu AERTI 9561</t>
  </si>
  <si>
    <t>Ssak ASKIR 9562</t>
  </si>
  <si>
    <t>Ssak ASKIR 9563</t>
  </si>
  <si>
    <t>Ssak ASKIR 9564</t>
  </si>
  <si>
    <t>Ssak ASKIR 9565</t>
  </si>
  <si>
    <t>Ssak ASKIR 9566</t>
  </si>
  <si>
    <t>Lodówka 9583</t>
  </si>
  <si>
    <t>Lodówka 9584</t>
  </si>
  <si>
    <t>Lodówka 9585</t>
  </si>
  <si>
    <t>Lodówka 9586</t>
  </si>
  <si>
    <t>Lodówka 9587</t>
  </si>
  <si>
    <t>Lodówka 9588</t>
  </si>
  <si>
    <t>Lodówka 9589</t>
  </si>
  <si>
    <t>Baza VOIPze wzmacniaczem 9604</t>
  </si>
  <si>
    <t>Drukarka etykiet 9605</t>
  </si>
  <si>
    <t>Monitoring system 9609</t>
  </si>
  <si>
    <t>Domofon system 9610</t>
  </si>
  <si>
    <t>Rejestrator RCP TAU34C</t>
  </si>
  <si>
    <t>Most beprzewodowy</t>
  </si>
  <si>
    <t>Rotor elektryczny MEDOTTI 10045</t>
  </si>
  <si>
    <t>Rotor elektryczny MEDOTTI 10046</t>
  </si>
  <si>
    <t>Rotor elektryczny MEDOTTI 10047</t>
  </si>
  <si>
    <t>Rotor elektryczny MEDOTTI 10048</t>
  </si>
  <si>
    <t>Elektrostymulator EM-6300 10050</t>
  </si>
  <si>
    <t>Szafa chłodnicza 10051</t>
  </si>
  <si>
    <t>Szafa chłodnicza 10052</t>
  </si>
  <si>
    <t>Elektrostymulator R-C4A 10053</t>
  </si>
  <si>
    <t>Aparat WIC 2008MS 10054</t>
  </si>
  <si>
    <t>Suszarka przemysłowa WHIRLPOOL 10055</t>
  </si>
  <si>
    <t>Suszarka przemysłowa WHIRLPOOL 10056</t>
  </si>
  <si>
    <t>Suszarka przemysłowa WHIRLPOOL 10057</t>
  </si>
  <si>
    <t>Suszarka przemysłowa WHIRLPOOL</t>
  </si>
  <si>
    <t>Pistolet do masażu HMS PDM 10058</t>
  </si>
  <si>
    <t>Aparat do lasoterapii TERAPUS 10059</t>
  </si>
  <si>
    <t>Mikser BLIXER 2 10060</t>
  </si>
  <si>
    <t>System chłodzenia kuchni 10074</t>
  </si>
  <si>
    <t>Masażer 9504</t>
  </si>
  <si>
    <t>Lampa Bioptron pro ze statywem podłogowym</t>
  </si>
  <si>
    <t>Telewizor XIAOMI</t>
  </si>
  <si>
    <t>Generator aurozoli solankowych</t>
  </si>
  <si>
    <t>Tężnia solankowa</t>
  </si>
  <si>
    <t>Laptop Lenovo 8025</t>
  </si>
  <si>
    <t>Aparat fotograficzny Canon SX2001S 8041</t>
  </si>
  <si>
    <t>Pompa do wody 9090</t>
  </si>
  <si>
    <t>Aparat telefoniczny SAMSUNG SM J320-9094</t>
  </si>
  <si>
    <t>Prostownik 9073</t>
  </si>
  <si>
    <t>Telefon Smartfon Samsung 9094</t>
  </si>
  <si>
    <t>Wykrywacz przewodów 9118</t>
  </si>
  <si>
    <t>Młotowiertarka 9119</t>
  </si>
  <si>
    <t>Szlifierka katowa 9120</t>
  </si>
  <si>
    <t>Krajalnica do warzyw 9121</t>
  </si>
  <si>
    <t>Grzejnik konwektorowy</t>
  </si>
  <si>
    <t>Grzejnik olejowy</t>
  </si>
  <si>
    <t>Czajnik elektryczny szt. 11</t>
  </si>
  <si>
    <t>Pompa do szamba</t>
  </si>
  <si>
    <t>Blender 9151</t>
  </si>
  <si>
    <t>Blender 9184</t>
  </si>
  <si>
    <t>Mikser planetarny 9230</t>
  </si>
  <si>
    <t>Wyrzynarka 9233</t>
  </si>
  <si>
    <t>Wiertarko-wkrętarka 9234</t>
  </si>
  <si>
    <t>Dmuchawa-odkurzacz9235</t>
  </si>
  <si>
    <t>Kosa spalinowa Shidaiwa 9236</t>
  </si>
  <si>
    <t>Waga 9238</t>
  </si>
  <si>
    <t>Waga 9239</t>
  </si>
  <si>
    <t>Waga 9240</t>
  </si>
  <si>
    <t>Waga 9241</t>
  </si>
  <si>
    <t>Czajnik elektryczny</t>
  </si>
  <si>
    <t>Klawiatura+mysz</t>
  </si>
  <si>
    <t>Lampa antydepresyjna</t>
  </si>
  <si>
    <t>Kompresor olejowy</t>
  </si>
  <si>
    <t>Termometr elektroniczny 9505</t>
  </si>
  <si>
    <t>Termometr elektroniczny 9506</t>
  </si>
  <si>
    <t>Termometr elektroniczny 9507</t>
  </si>
  <si>
    <t>Termometr elektroniczny 9508</t>
  </si>
  <si>
    <t>Termometr elektroniczny 9509</t>
  </si>
  <si>
    <t>Termometr elektroniczny 9510</t>
  </si>
  <si>
    <t>Termometr elektroniczny 9511</t>
  </si>
  <si>
    <t xml:space="preserve">Termometr elektroniczny </t>
  </si>
  <si>
    <t>Dezynfekator 9519</t>
  </si>
  <si>
    <t>Pulsoksymetr 9537</t>
  </si>
  <si>
    <t>Pulsoksymetr 9538</t>
  </si>
  <si>
    <t>Pulsoksymetr 9539</t>
  </si>
  <si>
    <t>Pulsoksymetr 9540</t>
  </si>
  <si>
    <t>Pulsoksymetr 9567</t>
  </si>
  <si>
    <t>Pulsoksymetr 9568</t>
  </si>
  <si>
    <t>Pulsoksymetr 9569</t>
  </si>
  <si>
    <t>Pulsoksymetr 9570</t>
  </si>
  <si>
    <t>Pulsoksymetr 9571</t>
  </si>
  <si>
    <t>Pulsoksymetr 9572</t>
  </si>
  <si>
    <t>Pulsoksymetr 9573</t>
  </si>
  <si>
    <t>Pulsoksymetr 9574</t>
  </si>
  <si>
    <t>Pulsoksymetr 9575</t>
  </si>
  <si>
    <t>Pulsoksymetr 9576</t>
  </si>
  <si>
    <t>Pulsoksymetr 9577</t>
  </si>
  <si>
    <t>Pulsoksymetr 9578</t>
  </si>
  <si>
    <t>Pulsoksymetr 9579</t>
  </si>
  <si>
    <t>Pulsoksymetr 9580</t>
  </si>
  <si>
    <t>Pulsoksymetr 9581</t>
  </si>
  <si>
    <t>Lutownica 9541</t>
  </si>
  <si>
    <t>Lutownica 9542</t>
  </si>
  <si>
    <t>Ładowarka do baterii 9544</t>
  </si>
  <si>
    <t>Ładowarka do baterii 9545</t>
  </si>
  <si>
    <t>Telefon 9599</t>
  </si>
  <si>
    <t>Telefon 9600</t>
  </si>
  <si>
    <t>Telefon 9601</t>
  </si>
  <si>
    <t>Telefon 9602</t>
  </si>
  <si>
    <t>Telefon 9603</t>
  </si>
  <si>
    <t>Wzmacniacz</t>
  </si>
  <si>
    <t>Klawiatura, mysz (k-7,m-3)</t>
  </si>
  <si>
    <t>Lampa przepływowa 9521</t>
  </si>
  <si>
    <t>Lampa przepływowa  9522</t>
  </si>
  <si>
    <t>Lampa przepływowa  9523</t>
  </si>
  <si>
    <t>Lampa przepływowa  9524</t>
  </si>
  <si>
    <t>Lampa przepływowa  9525</t>
  </si>
  <si>
    <t xml:space="preserve">Lampa UVC z licznikiem </t>
  </si>
  <si>
    <t>Ekran projekcyjny ze statywem 9606</t>
  </si>
  <si>
    <t>Projektor 9607</t>
  </si>
  <si>
    <t>Notebook 9608</t>
  </si>
  <si>
    <t>Zasilacz akumulatorowy</t>
  </si>
  <si>
    <t>Switch 7 szt.</t>
  </si>
  <si>
    <t>Router</t>
  </si>
  <si>
    <t>Zasilacz UPS</t>
  </si>
  <si>
    <t>Czajnik elektryczny szt. 4</t>
  </si>
  <si>
    <t>Blender</t>
  </si>
  <si>
    <t>Wiertarka</t>
  </si>
  <si>
    <t>Niszczarka</t>
  </si>
  <si>
    <t>Telefony Gigasept S650</t>
  </si>
  <si>
    <t>System kamer - 1 szt. wewnątrz budynku, 3 szt. na zewnątrz budynku</t>
  </si>
  <si>
    <t>Rejestrator do monitoringu - wewnątrz budynku</t>
  </si>
  <si>
    <t>Monitor - monitoring - wewnątrz budynku</t>
  </si>
  <si>
    <t>PEUGEOT</t>
  </si>
  <si>
    <t>PEUGEOT BOXER</t>
  </si>
  <si>
    <t>VF3YC2MFB12J44798</t>
  </si>
  <si>
    <t>FSU 26276</t>
  </si>
  <si>
    <t>SAMOCHÓD OSOBOWY</t>
  </si>
  <si>
    <t>CENTRALNY ZAMEK</t>
  </si>
  <si>
    <t>VOLKSWAGEN</t>
  </si>
  <si>
    <t>TTRANSPORTER T-5</t>
  </si>
  <si>
    <t>WV2ZZZ7HZ7X010102</t>
  </si>
  <si>
    <t>FSU V801</t>
  </si>
  <si>
    <t>2. Dom Pomocy Społecznej w Tursku</t>
  </si>
  <si>
    <t>2.Dom Pomocy Społecznej w Tursku</t>
  </si>
  <si>
    <t>1.Starostwo Powiatowe w Sulęcinie</t>
  </si>
  <si>
    <t>Budynek nr 1 - szkoła z dobudówką</t>
  </si>
  <si>
    <t>szkoła</t>
  </si>
  <si>
    <t>monitoring zewnętrzny i wewnętrzny, słały dozór, gaśnice 12 szt., wyjścia ewakuacyjne, hydranty4  wewnętrzne i  zewnętrzne , kraty w oknie kasy, system alarmowy</t>
  </si>
  <si>
    <t>ul. W. Witosa 49; 69-200 Sulęcin</t>
  </si>
  <si>
    <t>ściany murowane</t>
  </si>
  <si>
    <t>żelbetonowe</t>
  </si>
  <si>
    <t>folia termozgrzewalna</t>
  </si>
  <si>
    <t>350 mb</t>
  </si>
  <si>
    <t>zalecenia wykonane</t>
  </si>
  <si>
    <t>tak, 28.12.2019</t>
  </si>
  <si>
    <t>nie dotyczy</t>
  </si>
  <si>
    <t>Budynek nr 2 - kotłownia</t>
  </si>
  <si>
    <t xml:space="preserve">kotłownia   </t>
  </si>
  <si>
    <t xml:space="preserve">monitoring zewnętrzny, słały dozór, gaśnice 2 szt., wyjścia ewakuacyjne, hydranty zewnętrzne </t>
  </si>
  <si>
    <t>papa termozgrzewalna</t>
  </si>
  <si>
    <t>bez uwag</t>
  </si>
  <si>
    <t>tak, 23.07.2018</t>
  </si>
  <si>
    <t xml:space="preserve">monitoring zewnętrzny, słały dozór, gaśnice, wyjścia ewakuacyjne, hydranty zewnętrzne </t>
  </si>
  <si>
    <t>Budynek nr 6 - warsztaty ekonomiczne</t>
  </si>
  <si>
    <t>warsztaty ekonomiki</t>
  </si>
  <si>
    <t>konstrukcja stalowa , płyta styropianowa - kasetony</t>
  </si>
  <si>
    <t>blacha profilowana dachówko podobna</t>
  </si>
  <si>
    <t>tak, 29.11.2019</t>
  </si>
  <si>
    <t>Budynek nr 7 i 8 - warsztaty gastronomiczne</t>
  </si>
  <si>
    <t>warsztaty gastronomii</t>
  </si>
  <si>
    <t>konstrukcja stalowa w części żelbetonowa, płyta regipsowa</t>
  </si>
  <si>
    <t>dach profilowana w części papa termozgrzewalna</t>
  </si>
  <si>
    <t>Budynek nr 9 - warsztaty budowlane</t>
  </si>
  <si>
    <t>warsztaty budowlane</t>
  </si>
  <si>
    <t xml:space="preserve">monitoring zewnętrzny, słały dozór, gaśnice 1 szt., wyjścia ewakuacyjne, hydranty zewnętrzne </t>
  </si>
  <si>
    <t>Budynek nr 10 - spawalnia magazyn</t>
  </si>
  <si>
    <t>spawalnia, magazyn</t>
  </si>
  <si>
    <t xml:space="preserve">stropodach żelbetowy </t>
  </si>
  <si>
    <t>właściwy</t>
  </si>
  <si>
    <t>zły</t>
  </si>
  <si>
    <t>Budynek nr 11 - harcówka</t>
  </si>
  <si>
    <t>strzelnica, harcówka</t>
  </si>
  <si>
    <t xml:space="preserve">monitoring zewnętrzny, słały dozór, gaśnice 3 szt., wyjścia ewakuacyjne, hydranty zewnętrzne </t>
  </si>
  <si>
    <t>stropy oraz stropodach żelbetowy</t>
  </si>
  <si>
    <t>średni</t>
  </si>
  <si>
    <t>Bunkier</t>
  </si>
  <si>
    <t>Budynek internatu z kotłownią</t>
  </si>
  <si>
    <t>internat, szkolne schronisko młodzieżowe, stołówka</t>
  </si>
  <si>
    <t>monitoring zewnętrzny, słały dozór, gaśnice 8 szt., wyjścia ewakuacyjne, hydranty 4 wewnętrzne i zewnętrzne , system oddymiania</t>
  </si>
  <si>
    <t>ul. W. Witosa 30b; 69-200 Sulęcin</t>
  </si>
  <si>
    <t>ściany murowane z cegły</t>
  </si>
  <si>
    <t>Doły gnilne</t>
  </si>
  <si>
    <t>Rurociąg CO</t>
  </si>
  <si>
    <t>Sieć ogólnospławna</t>
  </si>
  <si>
    <t>Droga trylinka</t>
  </si>
  <si>
    <t>Plac trylinka</t>
  </si>
  <si>
    <t>Chodnik</t>
  </si>
  <si>
    <t>Plac</t>
  </si>
  <si>
    <t>Boisko sportowe</t>
  </si>
  <si>
    <t>Ogrodzenie siatkowe</t>
  </si>
  <si>
    <t>Ogrodzenie siatkowe boiska szkolnego</t>
  </si>
  <si>
    <t xml:space="preserve">Ogrodzenie z elementów metalowych </t>
  </si>
  <si>
    <t>Ogrodzenie parkan metalowy ozdobny</t>
  </si>
  <si>
    <t>nauczanie zdalne</t>
  </si>
  <si>
    <t>EKRAN PROJEKCYJNY MACLEAN MC-591 ŚCIENNY 120"</t>
  </si>
  <si>
    <t>DRUKARKA EPSON L365 WIFI</t>
  </si>
  <si>
    <t>DRUKARKA HP LASER JET PRO M12A</t>
  </si>
  <si>
    <t>PROJEKTOR ACER A1200</t>
  </si>
  <si>
    <t>PRALKA WHIRLPOOL</t>
  </si>
  <si>
    <t>PROJEKTOR VIEW SONIC PA 503S</t>
  </si>
  <si>
    <t>ZAPORA SIECIOWA FORTIGATE 100E</t>
  </si>
  <si>
    <t xml:space="preserve">KASA FISKALNA EURO-50TE MINI </t>
  </si>
  <si>
    <t>RZUTNIK ACER</t>
  </si>
  <si>
    <t>NISZCZARKA WALLNER JP826C</t>
  </si>
  <si>
    <t>TELEWIZOR SmartTV RTCLTVC50DP600</t>
  </si>
  <si>
    <t>TABLICA ELEKTRONICZNA WYNIKÓW SPORTOWYCH</t>
  </si>
  <si>
    <t>NISZCZARKA WALLNER BCD 408</t>
  </si>
  <si>
    <t>ZESTAW LOGO! V8</t>
  </si>
  <si>
    <t xml:space="preserve">ZESTAW KOMPUTEROWY </t>
  </si>
  <si>
    <t>NAGRYWARKA DVD-REC LITEON</t>
  </si>
  <si>
    <t>DRUKARKA CANON PIXMA TS5150</t>
  </si>
  <si>
    <t xml:space="preserve">BETONIARKA HIGHER HP-74538 </t>
  </si>
  <si>
    <t>CENTRALA TELEFONICZNA SLICAN IPM.032 WM</t>
  </si>
  <si>
    <t>ZESTAW KOMPUTEROWY</t>
  </si>
  <si>
    <t>PROJEKTOR MULTIMEDIALNY</t>
  </si>
  <si>
    <t>DRUKARKA LASEROWA ZE SKANEREM I KOPIARKĄ</t>
  </si>
  <si>
    <t>ZESTAW SERWERY - DELL VOSTRO 3681 + MONITORY IIYAMA 27"</t>
  </si>
  <si>
    <t>KOMPUTER DELL VOSTRO 3888 MT</t>
  </si>
  <si>
    <t>MONITOR IIYAMA G-MASTER 27"</t>
  </si>
  <si>
    <t>KUCHENKA AMICA 58EE1.20</t>
  </si>
  <si>
    <t xml:space="preserve">LODÓWKA LG BIAŁA </t>
  </si>
  <si>
    <t>ZMYWARKA BEKO</t>
  </si>
  <si>
    <t>DRUKARKA HP NEVERSTOP LASER 1200w</t>
  </si>
  <si>
    <t>MONITORY IIYAMA G-MASTER G2740HSU</t>
  </si>
  <si>
    <t>APARAT PANASONIC DMC-TZ57EP-K</t>
  </si>
  <si>
    <t>MIKROFON DYNAMICZNY+ WYPOSAŻENIE</t>
  </si>
  <si>
    <t xml:space="preserve">KAMERA IP DAHULA WRAZ WYPOSAŻENIEM </t>
  </si>
  <si>
    <t>ODKURZACZ TEFAL</t>
  </si>
  <si>
    <t>PAKOWARKA PRÓŻNIOWA + SOUS VIDE</t>
  </si>
  <si>
    <t>SYSTEM ALARMOWY- ZESTAW</t>
  </si>
  <si>
    <t>T4</t>
  </si>
  <si>
    <t>WV2ZZZ70ZNH131402</t>
  </si>
  <si>
    <t>FSUU456</t>
  </si>
  <si>
    <t>09.05.2000</t>
  </si>
  <si>
    <t>WIZUALIZER</t>
  </si>
  <si>
    <t>3. Zespół Szkół Licealnych i Zawodowych im. Unii Europejskiej w Sulęcinie</t>
  </si>
  <si>
    <t>budynek szkoły</t>
  </si>
  <si>
    <t>kraty, alarm, monitoring, gaśnice proszkowe(7 szt), hydranty wewętrzne (4szt), czujniki dymu</t>
  </si>
  <si>
    <t>Sulęcin, ul. Emilii Plater 1</t>
  </si>
  <si>
    <t>cegła pełna</t>
  </si>
  <si>
    <t>betonowe</t>
  </si>
  <si>
    <t>konstrukcja drewniana, dachówka</t>
  </si>
  <si>
    <t>1 km</t>
  </si>
  <si>
    <t>dobry/b.dobry</t>
  </si>
  <si>
    <t>tak, 2019</t>
  </si>
  <si>
    <t>b. dobry</t>
  </si>
  <si>
    <t>hala sportowa</t>
  </si>
  <si>
    <t>hala sportowa przy szkole</t>
  </si>
  <si>
    <t xml:space="preserve">nie </t>
  </si>
  <si>
    <t>kraty, hydranty wew. (3 szt)</t>
  </si>
  <si>
    <t>cegła pełna, gazobetony</t>
  </si>
  <si>
    <t>konstrukcja kratowa, papa zgrzewna</t>
  </si>
  <si>
    <t>internat żeński</t>
  </si>
  <si>
    <t>drewniane z polepą glinianą</t>
  </si>
  <si>
    <t>laptop lenovo + drukarka wielofunkcyjna</t>
  </si>
  <si>
    <t>zestaw komputerowy+laptop+czytnik kodów kreskowych</t>
  </si>
  <si>
    <t>laptop ACER</t>
  </si>
  <si>
    <t>Laptop DELL</t>
  </si>
  <si>
    <t>projektor EPSON EB-E20</t>
  </si>
  <si>
    <t>wizualizer przenośny Aver F50-8M</t>
  </si>
  <si>
    <t>Tablica interaktywna + projektor</t>
  </si>
  <si>
    <t>zestaw komputerowy+drukarka wielofunkcyjna</t>
  </si>
  <si>
    <t>zapora sieciowa FortiGate 60E</t>
  </si>
  <si>
    <t>komputer stacjonarny Dell</t>
  </si>
  <si>
    <t>tablica interaktywna</t>
  </si>
  <si>
    <t>kserokopiarka Kyocera MFP 3212i</t>
  </si>
  <si>
    <t>4. I Liceum Ogólnokształcące im. Adama Mickiewicza w Sulęcinie</t>
  </si>
  <si>
    <t>Budynek biurowy</t>
  </si>
  <si>
    <t>Działalność jednostki</t>
  </si>
  <si>
    <t>Tak</t>
  </si>
  <si>
    <t>Nie</t>
  </si>
  <si>
    <t>gaśnice, alarmy</t>
  </si>
  <si>
    <t>ul. Daszyńskiego 49, 69-200 Sulecin</t>
  </si>
  <si>
    <t xml:space="preserve">dach płaski pokryty papą
</t>
  </si>
  <si>
    <t>Dobry</t>
  </si>
  <si>
    <t>dobra</t>
  </si>
  <si>
    <t>Zaporasieciowa FortiGate 60 E</t>
  </si>
  <si>
    <t>Urządzenie wielofunkcyjne Canon (drukarka-</t>
  </si>
  <si>
    <t>akumulator UPS</t>
  </si>
  <si>
    <t>USP VOLT 800VA</t>
  </si>
  <si>
    <t>Komputer stacjinarny DELL3040</t>
  </si>
  <si>
    <t>Ekspres ciśnieniowy KGO</t>
  </si>
  <si>
    <t>Serwer 15GB</t>
  </si>
  <si>
    <t>Dyktafon pamięć 8gb</t>
  </si>
  <si>
    <t>Notebook Lenovo idea Pod 320</t>
  </si>
  <si>
    <t>Niszczarka Fellowes 79CI</t>
  </si>
  <si>
    <t>Niszczarka Fellowes 90CI</t>
  </si>
  <si>
    <t>Notebook Lenovo Win 10 prof..</t>
  </si>
  <si>
    <t>Notebook HP</t>
  </si>
  <si>
    <t>Niszczarka Fellowes</t>
  </si>
  <si>
    <t>Niszczarka Fellowes 905</t>
  </si>
  <si>
    <t>dysk zewnętrzny SSD ADATA</t>
  </si>
  <si>
    <t>prndrive KINGSTON szyfrowany 4sztx470,00zł</t>
  </si>
  <si>
    <t>Netebook HP z systemem Win 10 Pro</t>
  </si>
  <si>
    <t>UL.MONIUSZKI 4,  69-200 SULĘCIN</t>
  </si>
  <si>
    <t>gasnica, kraty na 3 z 6 okien</t>
  </si>
  <si>
    <t>ul.Daszyńskiego 49 69-200 Sulęcin</t>
  </si>
  <si>
    <t>gośnice , system alarmowy</t>
  </si>
  <si>
    <t>5. Powiatowe Centrum Pomocy Rodzinie w Sulęcinie</t>
  </si>
  <si>
    <t>2. Powiatowe Centrum Pomocy Rodzinie w Sulęcinie</t>
  </si>
  <si>
    <t>Zapora sieciowa FortiGate 60E</t>
  </si>
  <si>
    <t>Zestaw komputerowy  Dell</t>
  </si>
  <si>
    <t>Komputer stacjonarny Dell</t>
  </si>
  <si>
    <t>Komputer Dell</t>
  </si>
  <si>
    <t>Laptop Dell E6530</t>
  </si>
  <si>
    <t>ul. E. Plater 1 69-200 Sulęcin</t>
  </si>
  <si>
    <t>6. Poradnia Psychologiczno-Pedagogiczna</t>
  </si>
  <si>
    <t>3. Poradnia Psychologiczno-Pedagogiczna</t>
  </si>
  <si>
    <t>Budynek Ośrodka</t>
  </si>
  <si>
    <t>Garaź, pralnia</t>
  </si>
  <si>
    <t>Magazyn</t>
  </si>
  <si>
    <t>Ogrodzenie</t>
  </si>
  <si>
    <t>ogrodzenie betonowe</t>
  </si>
  <si>
    <t>Brama</t>
  </si>
  <si>
    <t>Przebudowa pom.kuchennych</t>
  </si>
  <si>
    <t>Plac zabaw</t>
  </si>
  <si>
    <t>KB</t>
  </si>
  <si>
    <t>kraty na oknach, gaśnice 11szt., hydranty 5 szt.</t>
  </si>
  <si>
    <t>ul. Lipowa 12</t>
  </si>
  <si>
    <t>kraty na oknach, gaśnice 2szt.</t>
  </si>
  <si>
    <t>kraty na oknach</t>
  </si>
  <si>
    <t>cegła ceramiczna</t>
  </si>
  <si>
    <t>Komputer Acer Aspire-16 komletów</t>
  </si>
  <si>
    <t>Komputer Acer Aspire-17 komletów</t>
  </si>
  <si>
    <t>Uwaga słuchowa PRO</t>
  </si>
  <si>
    <t>Tablice interaktywne w komplecie z projektem Epson-10szt</t>
  </si>
  <si>
    <t>Niszczarka Fellowe - 2 szt</t>
  </si>
  <si>
    <t>Radioodtwarzacze Blaupunkt - 2 szt.</t>
  </si>
  <si>
    <t>Ekspres do kawy Delongi</t>
  </si>
  <si>
    <t xml:space="preserve">Drukarka Brother </t>
  </si>
  <si>
    <t>Generator ozonu</t>
  </si>
  <si>
    <t>Zestaw Komputerowy Dell</t>
  </si>
  <si>
    <t>Monitor Fhilips</t>
  </si>
  <si>
    <t>Pralka Elektorlux</t>
  </si>
  <si>
    <t>MS Office Standard MOLP - 4 szt</t>
  </si>
  <si>
    <t>Serwer sieciowy QNAP</t>
  </si>
  <si>
    <t>Dysk Twardy WD RED 1 TB - 2 szt</t>
  </si>
  <si>
    <t>Zasilacze awaryjne UPS - 4 szt</t>
  </si>
  <si>
    <t>Zestaw komputerowy Dell</t>
  </si>
  <si>
    <t>Przełącznik sieciowy TP link</t>
  </si>
  <si>
    <t>Drukarka laserowa OKI</t>
  </si>
  <si>
    <t>Zamywarka gastronomiczna</t>
  </si>
  <si>
    <t>Kucnia elektryczna 4 plytowa</t>
  </si>
  <si>
    <t>Zmywarka uniwersalna</t>
  </si>
  <si>
    <t>Drukarka 3D</t>
  </si>
  <si>
    <t>Pakiet do drukarki 3D</t>
  </si>
  <si>
    <t>Okap wyciągowy</t>
  </si>
  <si>
    <t>Tablet Samsung-1szt, tablet lenowo-1szt</t>
  </si>
  <si>
    <t>Radioodtwarzacz Gogen-7szt</t>
  </si>
  <si>
    <t>Wieża Blaupunkt</t>
  </si>
  <si>
    <t>Zestaw HI-Fi Denon CEOL N9</t>
  </si>
  <si>
    <t>Laptop HP 15 DY1024 - 2 szt</t>
  </si>
  <si>
    <t>Laminator Fellowes - 3 szt</t>
  </si>
  <si>
    <t>Polerka jenotarczowa do podłóg</t>
  </si>
  <si>
    <t>Odkurzacz merida</t>
  </si>
  <si>
    <t>Radioodtwarzacz Sencor - 2 szt</t>
  </si>
  <si>
    <t>Laptop dell</t>
  </si>
  <si>
    <t>Aparat fotograficzny</t>
  </si>
  <si>
    <t>Gibal do aparatu fotograficznego</t>
  </si>
  <si>
    <t>Mickroport Saramonik</t>
  </si>
  <si>
    <t>Słuchawki komputerowe Logitech - 20 szt</t>
  </si>
  <si>
    <t>Słuchwaki z mikrofonem - 9 szt</t>
  </si>
  <si>
    <t>Zestaw nagłaśniający Port</t>
  </si>
  <si>
    <t>Długopisy Banach 3D</t>
  </si>
  <si>
    <t>T5</t>
  </si>
  <si>
    <t>WV2ZZZ7HZ5X027003</t>
  </si>
  <si>
    <t>FSUU080</t>
  </si>
  <si>
    <t>23.05.2006</t>
  </si>
  <si>
    <t>6. Specjalny Ośrodek Szkolno-Wychowawczy w Sulęcinie</t>
  </si>
  <si>
    <t>7. Specjalny Ośrodek Szkolno-Wychowawczy w Sulęcinie</t>
  </si>
  <si>
    <t>4. Specjalny Ośrodek Szkolno-Wychowawczy w Sulęcinie</t>
  </si>
  <si>
    <t>BUDYNEK BIUROWY</t>
  </si>
  <si>
    <t>P-POŻ: - GAŚNICE PROSZKOWE - 3 SZT.; DO UKŁADÓW ELEKTRONICZNYCH - 1 SZT.; CZUJNIKI ALARMOWE SYGNAŁ PRZEKAZYWANIE LOKALNIE NA TERENIE OBIEKTU,  NA POLICJE I DO AGENCJI OCHRONY</t>
  </si>
  <si>
    <t>ul. LIPOWA 18B, 69-200 SULĘCIN</t>
  </si>
  <si>
    <t>konstrukcja - drewniana, pokrycie -  blacha</t>
  </si>
  <si>
    <t>1 KM OD RZEKI</t>
  </si>
  <si>
    <t>REMONT WEJŚCIA GŁÓWNEGO (SCHODY) - 12 669,00</t>
  </si>
  <si>
    <t>BUDYNEK SPRAWNIE TECHNICZNY</t>
  </si>
  <si>
    <t>KOMPUTERi7-7700/16GB</t>
  </si>
  <si>
    <t>KOMPUTER Z OPROGRAMOWANIEM DELL</t>
  </si>
  <si>
    <t>SERWER PLIKÓW RS3617xs+SZYNA MONTAŻOWA</t>
  </si>
  <si>
    <t>SERWER DELLPOWEREDGE R440</t>
  </si>
  <si>
    <t>7. Powiatowy Urząd Pracy w Sulęcinie</t>
  </si>
  <si>
    <t>8. Powiatowy Urząd Pracy w Sulęcinie</t>
  </si>
  <si>
    <t>Placówka opiekuńcz-wychowawcza</t>
  </si>
  <si>
    <t>1929 r</t>
  </si>
  <si>
    <t>Gaśnice (6kg proszkowa, 7 sztuk)</t>
  </si>
  <si>
    <t>ul. Szpitalna 9, 69-200 Sulęcin</t>
  </si>
  <si>
    <t>Ściany piwnic - ceglane, częściowo tynkowane. Ściany nadziemia - murowane z cegły ceramicznej. Budynek pokryty elewacją zewnętrzną - styropian.</t>
  </si>
  <si>
    <t>Stropy nad piętrem (poddasze) drewniane belkowe ze ślepym pułapem bez górnego deskowania. Stropy nad parterem - drewniane belkowe ze ślepym pułapem i podsufitką. Stropy nad piwnicami - płyta ceglana typu Kleina między belkami stalowymi. Nad belkowaniem ułożone są legarki drewniane podtrzymujące podłogę.</t>
  </si>
  <si>
    <t>Dach dwuspadowy o zróżnicowanym nachyleniu - pokrycie dachówką karpiówką w koronkę. Konstrukcja drewniana krokwiowo-płatwiowa.</t>
  </si>
  <si>
    <t>Rzeka Postomia - 500m</t>
  </si>
  <si>
    <t>likwidacja szkody polegajacej na naprawie połaci dachowej (marzec 2022 r, koszt naprawy 3 428 zł)</t>
  </si>
  <si>
    <t xml:space="preserve">TAK ( 15.09.2021)  </t>
  </si>
  <si>
    <t>Kserokopiarka Konica Minolta C220</t>
  </si>
  <si>
    <t>Lodowka LG</t>
  </si>
  <si>
    <t>Zmywarka BOSH</t>
  </si>
  <si>
    <t>Zapora Sieciowa Fortigate</t>
  </si>
  <si>
    <t>Telewizor LG Smart TV</t>
  </si>
  <si>
    <t>Drukarka HP Neverstop</t>
  </si>
  <si>
    <t>8. Dom Dziecka w Sulęcinie</t>
  </si>
  <si>
    <t>9. Dom Dziecka w Sulęcinie</t>
  </si>
  <si>
    <t>Centrum Kształcenia Zawodowego i Ustawicznego przy Zespole Szkół Licealnych i Zawodowych w Sulęcinie</t>
  </si>
  <si>
    <t>Budynek nr 5 - warsztaty mechaniczne</t>
  </si>
  <si>
    <t>warsztaty mechaniczne</t>
  </si>
  <si>
    <t>monitoring zewnętrzny i wewnętrzny , słały dozór, gaśnice 7 szt., wyjścia ewakuacyjne, hydranty 2 wewnętrzne i zewnętrzny , system alarmowy</t>
  </si>
  <si>
    <t>szkielet stalowy, ściany murowane</t>
  </si>
  <si>
    <t>konstrukcja stalowa , płyta regipsowa</t>
  </si>
  <si>
    <t>URZĄDZENIE RICOH 3055 SP</t>
  </si>
  <si>
    <t>DRUKARKA OKI C 831DN Z KASETĄ 530 ARKUSZY</t>
  </si>
  <si>
    <t>KOMPUTER PRZENOŚNY ACER TRAVELMATE TMP278-M-39VM</t>
  </si>
  <si>
    <t>ZESTAW KOMPUTEROWY ACER VERTION VM2640G</t>
  </si>
  <si>
    <t>PROJEKTOR BENQ</t>
  </si>
  <si>
    <t>TABLICA INTERAKTYWNA IBOARD</t>
  </si>
  <si>
    <t>PROJEKTOR DX263-EDU</t>
  </si>
  <si>
    <t>CZYTNIK BEZPRZEWODOWY DATALOGIC</t>
  </si>
  <si>
    <t>KIA</t>
  </si>
  <si>
    <t>RIO III</t>
  </si>
  <si>
    <t>FSU22450</t>
  </si>
  <si>
    <t>12.07.2017</t>
  </si>
  <si>
    <t>FSU22460</t>
  </si>
  <si>
    <t>FORD</t>
  </si>
  <si>
    <t>TRANSIT CUSTOM 2.0 TDCI</t>
  </si>
  <si>
    <t>FSU22770</t>
  </si>
  <si>
    <t>22.08.2017</t>
  </si>
  <si>
    <t xml:space="preserve"> KNADB512AH6038723</t>
  </si>
  <si>
    <t xml:space="preserve"> KNADB512AH6038724</t>
  </si>
  <si>
    <t xml:space="preserve"> WF01XXTTG1HA26811</t>
  </si>
  <si>
    <t>9. Centrum Kształcenia Zawodowego i Ustawicznego przy Zespole Szkół Licealnych i Zawodowych w Sulęcinie</t>
  </si>
  <si>
    <t>10. Centrum Kształcenia Zawodowego i Ustawicznego przy Zespole Szkół Licealnych i Zawodowych w Sulęcinie</t>
  </si>
  <si>
    <t>5. Centrum Kształcenia Zawodowego i Ustawicznego przy Zespole Szkół Licealnych i Zawodowych w Sulęcinie</t>
  </si>
  <si>
    <t>Tabela nr 3 - Wykaz budynków i budowli w Powiecie Sulęcińskim</t>
  </si>
  <si>
    <t>Tabela nr 4 - Wykaz sprzętu elektronicznego w Powiecie Sulęcińskim</t>
  </si>
  <si>
    <t>Tabela nr 5 - Wykaz pojazdów w Powiecie Sulęcińskim</t>
  </si>
  <si>
    <t>Tabela nr 6 - Szkodowość w Powiecie Sulęcińskim</t>
  </si>
  <si>
    <t>WYKAZ LOKALIZACJI, W KTÓRYCH PROWADZONA JEST DZIAŁALNOŚĆ ORAZ LOKALIZACJI, GDZIE ZNAJDUJE SIĘ MIENIE NALEŻĄCE DO JEDNOSTEK POWIATU SULĘCIŃSKIEGO (nie wykazane w załączniku nr 1 - poniższy wykaz nie musi być pełnym wykazem lokalizacji)</t>
  </si>
  <si>
    <t>Tabela nr 2 - Dodatkowe informacje do oceny ryzyka w Powiecie Sulęcińskim</t>
  </si>
  <si>
    <t>8535C</t>
  </si>
  <si>
    <t>8790Z
8532C
8520Z
8531A</t>
  </si>
  <si>
    <r>
      <t>16.</t>
    </r>
    <r>
      <rPr>
        <sz val="7"/>
        <rFont val="Times New Roman"/>
        <family val="1"/>
        <charset val="238"/>
      </rPr>
      <t xml:space="preserve">   </t>
    </r>
    <r>
      <rPr>
        <sz val="10"/>
        <rFont val="Arial"/>
        <family val="2"/>
        <charset val="238"/>
      </rPr>
      <t xml:space="preserve">Czy Ubezpieczony planuje lub jest w trakcie wykonywania remontów, przebudowy lub innych inwestycji o takim charakterze w odniesieniu do posiadanego mienia?  </t>
    </r>
  </si>
  <si>
    <t>Suma ubezpieczenia (wartość pojazdu z VAT)</t>
  </si>
  <si>
    <t>Ryzyka podlegające ubezpieczeniu w danym pojeździe (wybrane ryzyka zaznaczone X)</t>
  </si>
  <si>
    <t>27.10.2022</t>
  </si>
  <si>
    <t>26.10.2023</t>
  </si>
  <si>
    <t>08.08.2023</t>
  </si>
  <si>
    <t>07.08.2024</t>
  </si>
  <si>
    <t>09.11.2022</t>
  </si>
  <si>
    <t>08.11.2023</t>
  </si>
  <si>
    <t>01.01.2023</t>
  </si>
  <si>
    <t>30.03.2023</t>
  </si>
  <si>
    <t>29.03.2024</t>
  </si>
  <si>
    <t>12.06.2023</t>
  </si>
  <si>
    <t>11.06.2024</t>
  </si>
  <si>
    <t>17.07.2023</t>
  </si>
  <si>
    <t>16.07.2024</t>
  </si>
  <si>
    <t>23.11.2022</t>
  </si>
  <si>
    <t>22.11.2023</t>
  </si>
  <si>
    <t>12.03.2023</t>
  </si>
  <si>
    <t>11.03.2024</t>
  </si>
  <si>
    <t>25.10.2023</t>
  </si>
  <si>
    <t>23.05.2023</t>
  </si>
  <si>
    <t>22.05.2024</t>
  </si>
  <si>
    <t>12.07.2023</t>
  </si>
  <si>
    <t>11.07.2024</t>
  </si>
  <si>
    <t>22.08.2023</t>
  </si>
  <si>
    <t>21.08.2024</t>
  </si>
  <si>
    <t>podnośik do transportu niepełnosprawnych</t>
  </si>
  <si>
    <t xml:space="preserve">Czy pojazd służy do nauki jazdy? </t>
  </si>
  <si>
    <t>Sprzęt elektroniczny stacjonarny</t>
  </si>
  <si>
    <t>Sprzęt elektroniczny przenośny</t>
  </si>
  <si>
    <t>Monitoring wizyjny</t>
  </si>
  <si>
    <t>w tym nakłady inwestycyjne w obce środki trwałe (ewentualnie - własne, ale księgowane jako odrębna pozycja)</t>
  </si>
  <si>
    <t>w tym zbiory bibioteczne</t>
  </si>
  <si>
    <t>W wartości środków trwałych zgłoszone zostały do ubezpieczenia namioty promocyjne.</t>
  </si>
  <si>
    <t>czy budynkek posiada instalację fotowoltaiczną? (TAK/NIE).</t>
  </si>
  <si>
    <t xml:space="preserve">czy budynkek posiada instalację solarną (kolektory słoneczne)? (TAK/NIE). </t>
  </si>
  <si>
    <t>O*</t>
  </si>
  <si>
    <t>rodzaj wartości (księgowa brutto - KB / odtworzeniowa - O, odtworzeniowa określona przez Klienta - O*)</t>
  </si>
  <si>
    <t>2km od rzeki</t>
  </si>
  <si>
    <t>Rok 2021 -Przebudowa pomieszczeń kuchennych budynku Specjalnego Ośrodka Szkolno-Wychowawczego  w Sulęcinie na potrzeby utworzenia oddziałów przedszkolnych</t>
  </si>
  <si>
    <t> TAK</t>
  </si>
  <si>
    <t> Stan nowy</t>
  </si>
  <si>
    <r>
      <t> </t>
    </r>
    <r>
      <rPr>
        <sz val="9"/>
        <color rgb="FF000000"/>
        <rFont val="Calibri"/>
        <family val="2"/>
        <charset val="238"/>
      </rPr>
      <t>Tak/30.04.2020/bez uwag</t>
    </r>
  </si>
  <si>
    <t>2 km od rzeki</t>
  </si>
  <si>
    <t>Rok 1993-Modernizacja Budynku Internatu ZSZ na budynek Specjalnego Ośrodka Szkolno-Wychowawczego w Sulęcinie</t>
  </si>
  <si>
    <t>Budynek sprawny technicznie- brak zaleceń</t>
  </si>
  <si>
    <t>TAK/ 30.04.2020/bez uwag</t>
  </si>
  <si>
    <t> Rok 1993-Modernizacja Budynku Internatu ZSZ na budynek Specjalnego Ośrodka Szkolno-Wychowawczego w Sulęcinie wraz z budynkami gospodarczymi</t>
  </si>
  <si>
    <t>TAK/30.04.2020/bez uwag</t>
  </si>
  <si>
    <t>budynki zabytkowe - zaznaczone odpwiednio w tabeli z wykazem budynków i budowli</t>
  </si>
  <si>
    <t>budynek nr 3 i 4, ul. W. Witosa 49; 69-200 Sulęcin</t>
  </si>
  <si>
    <t>bunkier, ul. Lipowa 12</t>
  </si>
  <si>
    <t>5. Zespół Szkół Licealnych i Zawodowych im. Unii Europejskiej w Sulęcinie</t>
  </si>
  <si>
    <t>zły stan techniczny, nie jest użytkowany od 1989 r.</t>
  </si>
  <si>
    <t>strzelnica podziemna (budynek obecnie nie pełnie żadnej funkcji, nie ma tu materiałów wybuchowych)</t>
  </si>
  <si>
    <t>Tabela nr 8</t>
  </si>
  <si>
    <t>NOTEBOOK ACER 14" (użyczenie ze starostwa)</t>
  </si>
  <si>
    <t>NOTEBOOK DELL (użyczenie ze starostwa)</t>
  </si>
  <si>
    <t>TELEFON KOMÓRKOWY HUAWEI L21 P8 (użyczenie ze starostwa, wartość rynkowa)</t>
  </si>
  <si>
    <t>Ryzyko</t>
  </si>
  <si>
    <t>data zdarzenia</t>
  </si>
  <si>
    <t>Opis</t>
  </si>
  <si>
    <t>Wysokość wypłaty</t>
  </si>
  <si>
    <t>OC dróg</t>
  </si>
  <si>
    <t>Uszkodzenie pojazdu na drodze w wyniku najechania na  ubytek w nawierzchni jezdni.</t>
  </si>
  <si>
    <t>Szyby</t>
  </si>
  <si>
    <t>Uszkodzenie zadaszenia z pleksi nad wejściem przez podczas wichury</t>
  </si>
  <si>
    <t>Mienie od ognia i innych zdarzeń</t>
  </si>
  <si>
    <t>Uszkodzenie połaci dachowej poprzez zerwanie gąsiorów oraz dachówek wskutek bardzo silnego wiatru</t>
  </si>
  <si>
    <t>Zalanie mienia oraz zniszczenie poszycia dachu przez wichurę</t>
  </si>
  <si>
    <t>Uszkodzenie pojazdu na drodze wskutek najechania na ubytek w nawierzchni drogi</t>
  </si>
  <si>
    <t>Zalanie składnicy akt w wyniku pęknięcia rury wodociągowej.</t>
  </si>
  <si>
    <t>Pożar w budynku użytkowym.</t>
  </si>
  <si>
    <t>AC</t>
  </si>
  <si>
    <t>Uszkodzenie szyby w pojeździe wskutek uderzenia przez kamyk, który wyskoczył spod kół lub spadł z plandeki pojazdu ciężarowego</t>
  </si>
  <si>
    <t>Uszkodzenie znaku drogowego prawdopodobnie wskutek dewastacji</t>
  </si>
  <si>
    <t>Kradzież</t>
  </si>
  <si>
    <t>Włamnaie oraz zniszczenie mienia.</t>
  </si>
  <si>
    <t>Uszkodzenie (awaria) sterownika kotła i automatu gazowego palnika wskutek przepięcia</t>
  </si>
  <si>
    <t>Uszkodzenie centrali telefonicznej wskutek tzw. udaru elektrycznego (pośrednie wyładowanie atmosferyczne lub częste krótkotrwałe zaniki napięcia elektrycznego)</t>
  </si>
  <si>
    <t>Uszkodzenie pojazdu ( szyba ) w wyniku uderzenia kamienia spod kół innego pojazdu  podczas manewru wymijania.</t>
  </si>
  <si>
    <t>Upadek z roweru w wyniku wpadnięcia przednim kołem w ubytek w nawierzchni jezdni.</t>
  </si>
  <si>
    <t>Uszkodzenie  roweru w wyniku wpadnięcia przednim kołem w ubytek w nawierzchni jezdni co dopraowadziło do utraty równowagi i przewrócenia się pojazdu.</t>
  </si>
  <si>
    <t>Uszkodzenie pojazdu wskutek najechania na ubytek w drodze.</t>
  </si>
  <si>
    <t>Szkodowośc na podstawie raportu Ubezpieczycielina dzień 07.07.2022r.</t>
  </si>
  <si>
    <t>assistance</t>
  </si>
  <si>
    <t>wydostanie sę wody z urządzeń wodnokanalizacyjnych</t>
  </si>
  <si>
    <t>brak danych - w likwidacji, rezerwa</t>
  </si>
  <si>
    <t>Pierwszy okres ubezpieczenia OC i NW (plus dwa kolejne okresy roczne)</t>
  </si>
  <si>
    <t>Pierwszy okres ubezpieczenia AC i KR (plus dwa kolejne okresy roczne)</t>
  </si>
  <si>
    <t>Szpital Powiatowy im. dr Henryka Jordana, Witosa 4, 69-200 Sulęcin</t>
  </si>
  <si>
    <t>1. a Powiat Sulęciński</t>
  </si>
  <si>
    <t>Rav 4</t>
  </si>
  <si>
    <t>JTMR43FV90D034785</t>
  </si>
  <si>
    <t>FSU36136</t>
  </si>
  <si>
    <t>20.07.2022</t>
  </si>
  <si>
    <t>20.07.2023</t>
  </si>
  <si>
    <t>19.07.2024</t>
  </si>
  <si>
    <t>Budynki DPS - termomodernizacja (wymiana okien, docieplenie przegróg zewnetrznych, modernizacja kotłowni). Oczyszczalnia DPS - modernizacja budynku wraz z biologiczną oczyszczalnią ścieków</t>
  </si>
  <si>
    <t>I LO - instalacja na Hali Sportowej założone w 2015 r., są serwisowane corocznie, nie są objęte gwarancją</t>
  </si>
  <si>
    <t>DPS w Tursku - budynki z tabeli nr 3, pozycja 1 i 2 pod DPS Tursk,szkód na obiekcie nie było, mienie znajduje się w komleksie budynków DPS Tursk, więc jest regularnie doglądane przez zarządce, powód wyłaczenia z użytkowania: budynek F - zmniejszenie liczby mieszkańców, budynek G - zlecenie usług realizowanych w budnku firmie zewnętrznej, plany co do obiektu: brak
ZSLiZ - budynek z pozycji 7 tj, budynek nr 11 harcówka, szczegółowe dane techniczne w tabeli nr 3, szkód na obiekcie nie było, Budynek znajduje się na terenie dozorowanym przez agencję ochrony media nie zostały odłączone; plany są niesprecyzowane.
I LO - budynek z pozycji 3, szczegółowe dane budynku w tabeli nr 3, mienie jest doglądane przez zarządce, media odłączone, powód wyłaczenia z użytkowania - zły stan techniczny, konserwator zabytków nie zgadza się na rozbiórke obiektu plany co do obiektu: brak planów</t>
  </si>
  <si>
    <t>O</t>
  </si>
  <si>
    <t>NIE - I LO - budynek z pozycji 3,  szczegółowe dane budynku w tabeli nr 3, mienie jest doglądane przez zarządce, media odłączone, powód wyłaczenia z użytkowania - zły stan techniczny, konserwator zabytków nie zgadza się na rozbiórke obiektu plany co do obiektu: brak planów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</si>
</sst>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0.00\ &quot;zł&quot;"/>
    <numFmt numFmtId="165" formatCode="#,##0.00\ _z_ł"/>
    <numFmt numFmtId="166" formatCode="000000000"/>
    <numFmt numFmtId="167" formatCode="_-* #,##0.00\ _z_ł_-;\-* #,##0.00\ _z_ł_-;_-* &quot;-&quot;??\ _z_ł_-;_-@_-"/>
    <numFmt numFmtId="168" formatCode="#,##0.00_ ;[Red]\-#,##0.00\ "/>
  </numFmts>
  <fonts count="29" x14ac:knownFonts="1">
    <font>
      <sz val="10"/>
      <name val="Arial"/>
      <charset val="238"/>
    </font>
    <font>
      <sz val="10"/>
      <name val="Arial"/>
      <family val="2"/>
      <charset val="238"/>
    </font>
    <font>
      <sz val="10"/>
      <name val="Arial"/>
      <family val="2"/>
      <charset val="238"/>
    </font>
    <font>
      <b/>
      <sz val="10"/>
      <name val="Arial"/>
      <family val="2"/>
      <charset val="238"/>
    </font>
    <font>
      <b/>
      <sz val="13"/>
      <name val="Arial"/>
      <family val="2"/>
      <charset val="238"/>
    </font>
    <font>
      <b/>
      <i/>
      <sz val="11"/>
      <name val="Arial"/>
      <family val="2"/>
      <charset val="238"/>
    </font>
    <font>
      <b/>
      <sz val="11"/>
      <name val="Arial"/>
      <family val="2"/>
      <charset val="238"/>
    </font>
    <font>
      <sz val="9"/>
      <name val="Arial"/>
      <family val="2"/>
      <charset val="238"/>
    </font>
    <font>
      <b/>
      <i/>
      <sz val="10"/>
      <name val="Arial"/>
      <family val="2"/>
      <charset val="238"/>
    </font>
    <font>
      <b/>
      <sz val="14"/>
      <name val="Times New Roman"/>
      <family val="1"/>
      <charset val="238"/>
    </font>
    <font>
      <i/>
      <sz val="10"/>
      <name val="Arial"/>
      <family val="2"/>
      <charset val="238"/>
    </font>
    <font>
      <sz val="8"/>
      <name val="Arial"/>
      <family val="2"/>
      <charset val="238"/>
    </font>
    <font>
      <sz val="11"/>
      <name val="Arial"/>
      <family val="2"/>
      <charset val="238"/>
    </font>
    <font>
      <b/>
      <i/>
      <sz val="10"/>
      <name val="Arial"/>
      <family val="2"/>
    </font>
    <font>
      <b/>
      <sz val="12"/>
      <name val="Arial"/>
      <family val="2"/>
    </font>
    <font>
      <b/>
      <sz val="11"/>
      <name val="Arial"/>
      <family val="2"/>
    </font>
    <font>
      <b/>
      <sz val="10"/>
      <name val="Arial"/>
      <family val="2"/>
    </font>
    <font>
      <sz val="10"/>
      <name val="Arial CE"/>
      <charset val="238"/>
    </font>
    <font>
      <b/>
      <sz val="9"/>
      <name val="Arial"/>
      <family val="2"/>
      <charset val="238"/>
    </font>
    <font>
      <b/>
      <sz val="10"/>
      <color indexed="60"/>
      <name val="Arial"/>
      <family val="2"/>
      <charset val="238"/>
    </font>
    <font>
      <sz val="7"/>
      <name val="Times New Roman"/>
      <family val="1"/>
      <charset val="238"/>
    </font>
    <font>
      <sz val="12"/>
      <name val="Times New Roman"/>
      <family val="1"/>
      <charset val="238"/>
    </font>
    <font>
      <sz val="10"/>
      <name val="MS Gothic"/>
      <family val="3"/>
      <charset val="238"/>
    </font>
    <font>
      <sz val="8"/>
      <color rgb="FF000000"/>
      <name val="Segoe UI"/>
      <family val="2"/>
      <charset val="238"/>
    </font>
    <font>
      <sz val="10"/>
      <color rgb="FF000000"/>
      <name val="Arial"/>
      <family val="2"/>
      <charset val="238"/>
    </font>
    <font>
      <i/>
      <sz val="11"/>
      <name val="Arial"/>
      <family val="2"/>
      <charset val="238"/>
    </font>
    <font>
      <sz val="9"/>
      <color rgb="FF000000"/>
      <name val="Calibri"/>
      <family val="2"/>
      <charset val="238"/>
    </font>
    <font>
      <sz val="11"/>
      <color rgb="FF000000"/>
      <name val="Calibri"/>
      <family val="2"/>
      <charset val="238"/>
    </font>
    <font>
      <b/>
      <sz val="11"/>
      <color theme="1"/>
      <name val="Calibri"/>
      <family val="2"/>
      <charset val="238"/>
      <scheme val="minor"/>
    </font>
  </fonts>
  <fills count="1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9">
    <xf numFmtId="0" fontId="0" fillId="0" borderId="0"/>
    <xf numFmtId="0" fontId="17" fillId="0" borderId="0"/>
    <xf numFmtId="44" fontId="1" fillId="0" borderId="0" applyFont="0" applyFill="0" applyBorder="0" applyAlignment="0" applyProtection="0"/>
    <xf numFmtId="44" fontId="17"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cellStyleXfs>
  <cellXfs count="368">
    <xf numFmtId="0" fontId="0" fillId="0" borderId="0" xfId="0"/>
    <xf numFmtId="0" fontId="2" fillId="0" borderId="1"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xf numFmtId="0" fontId="2" fillId="0" borderId="0" xfId="0" applyFont="1"/>
    <xf numFmtId="0" fontId="0" fillId="0" borderId="0" xfId="0" applyFill="1" applyAlignment="1">
      <alignment vertical="center"/>
    </xf>
    <xf numFmtId="0" fontId="2" fillId="0" borderId="0" xfId="0" applyFont="1" applyAlignment="1">
      <alignment horizontal="center"/>
    </xf>
    <xf numFmtId="0" fontId="2" fillId="0" borderId="0" xfId="0" applyFont="1" applyFill="1"/>
    <xf numFmtId="0" fontId="0" fillId="0" borderId="1" xfId="0" applyFill="1" applyBorder="1" applyAlignment="1">
      <alignment horizontal="center" vertical="center"/>
    </xf>
    <xf numFmtId="0" fontId="2" fillId="0" borderId="0" xfId="0" applyFont="1" applyFill="1" applyBorder="1" applyAlignment="1">
      <alignment vertical="center"/>
    </xf>
    <xf numFmtId="0" fontId="0" fillId="0" borderId="0" xfId="0" applyFont="1" applyFill="1"/>
    <xf numFmtId="0" fontId="3" fillId="0" borderId="0" xfId="0" applyFont="1"/>
    <xf numFmtId="0" fontId="2" fillId="0" borderId="0" xfId="0" applyFont="1" applyAlignment="1">
      <alignment wrapText="1"/>
    </xf>
    <xf numFmtId="0" fontId="2" fillId="0" borderId="0" xfId="0" applyFont="1" applyAlignment="1">
      <alignment horizontal="center" wrapText="1"/>
    </xf>
    <xf numFmtId="0" fontId="9" fillId="0" borderId="1" xfId="0" applyFont="1" applyBorder="1" applyAlignment="1">
      <alignment horizontal="center" wrapText="1"/>
    </xf>
    <xf numFmtId="0" fontId="1" fillId="0" borderId="1" xfId="0" applyFont="1" applyFill="1" applyBorder="1" applyAlignment="1">
      <alignment vertical="center" wrapText="1"/>
    </xf>
    <xf numFmtId="164" fontId="2" fillId="0" borderId="0" xfId="0" applyNumberFormat="1" applyFont="1" applyAlignment="1">
      <alignment horizontal="right"/>
    </xf>
    <xf numFmtId="0" fontId="3" fillId="0" borderId="0" xfId="0" applyFont="1" applyAlignment="1">
      <alignment horizontal="right"/>
    </xf>
    <xf numFmtId="164" fontId="3" fillId="0" borderId="1" xfId="0" applyNumberFormat="1" applyFont="1" applyFill="1" applyBorder="1" applyAlignment="1">
      <alignment horizontal="right" vertical="center" wrapText="1"/>
    </xf>
    <xf numFmtId="0" fontId="1" fillId="0" borderId="0" xfId="0" applyFont="1"/>
    <xf numFmtId="0" fontId="0" fillId="0" borderId="1" xfId="0" applyBorder="1"/>
    <xf numFmtId="0" fontId="0" fillId="0" borderId="1" xfId="0" applyBorder="1" applyAlignment="1">
      <alignment horizontal="center" vertical="center"/>
    </xf>
    <xf numFmtId="0" fontId="2" fillId="0" borderId="1" xfId="0" applyFont="1" applyFill="1" applyBorder="1" applyAlignment="1">
      <alignment horizontal="center" vertical="center"/>
    </xf>
    <xf numFmtId="164" fontId="3" fillId="0" borderId="0" xfId="0" applyNumberFormat="1" applyFont="1" applyAlignment="1">
      <alignment horizontal="right"/>
    </xf>
    <xf numFmtId="164" fontId="2" fillId="0" borderId="0" xfId="0" applyNumberFormat="1" applyFont="1" applyAlignment="1">
      <alignment horizontal="right" wrapText="1"/>
    </xf>
    <xf numFmtId="0" fontId="2" fillId="0" borderId="1" xfId="0" applyFont="1" applyBorder="1" applyAlignment="1">
      <alignment horizontal="center" vertical="center" wrapText="1"/>
    </xf>
    <xf numFmtId="0" fontId="12" fillId="0" borderId="1" xfId="0" applyFont="1" applyFill="1" applyBorder="1" applyAlignment="1">
      <alignment vertical="center" wrapText="1"/>
    </xf>
    <xf numFmtId="0" fontId="3"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wrapText="1"/>
    </xf>
    <xf numFmtId="164" fontId="0" fillId="0" borderId="0" xfId="0" applyNumberFormat="1"/>
    <xf numFmtId="164" fontId="4" fillId="0" borderId="0" xfId="0" applyNumberFormat="1" applyFont="1" applyAlignment="1">
      <alignment horizontal="right"/>
    </xf>
    <xf numFmtId="164" fontId="3" fillId="0" borderId="1" xfId="0" applyNumberFormat="1" applyFont="1" applyFill="1" applyBorder="1" applyAlignment="1">
      <alignment horizontal="center" vertical="center" wrapText="1"/>
    </xf>
    <xf numFmtId="164" fontId="0" fillId="0" borderId="0" xfId="0" applyNumberFormat="1" applyFill="1"/>
    <xf numFmtId="0" fontId="0" fillId="0" borderId="1" xfId="0" applyBorder="1" applyAlignment="1">
      <alignment horizontal="center"/>
    </xf>
    <xf numFmtId="0" fontId="0" fillId="0" borderId="0" xfId="0" applyAlignment="1">
      <alignment horizontal="center"/>
    </xf>
    <xf numFmtId="0" fontId="1" fillId="0" borderId="0" xfId="0" applyFont="1" applyAlignment="1">
      <alignment wrapText="1"/>
    </xf>
    <xf numFmtId="164" fontId="3" fillId="0" borderId="0" xfId="0" applyNumberFormat="1" applyFont="1" applyAlignment="1">
      <alignment horizontal="center" wrapText="1"/>
    </xf>
    <xf numFmtId="164" fontId="2" fillId="0" borderId="1" xfId="0" applyNumberFormat="1" applyFont="1" applyBorder="1" applyAlignment="1">
      <alignment horizontal="right"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ill="1" applyBorder="1" applyAlignment="1">
      <alignment horizontal="right" vertical="center" wrapText="1"/>
    </xf>
    <xf numFmtId="0" fontId="3" fillId="0" borderId="0" xfId="0" applyFont="1" applyAlignment="1">
      <alignment horizontal="right" wrapText="1"/>
    </xf>
    <xf numFmtId="0" fontId="13" fillId="0" borderId="0" xfId="0" applyFont="1" applyFill="1" applyAlignment="1">
      <alignment horizontal="right"/>
    </xf>
    <xf numFmtId="0" fontId="14" fillId="0" borderId="0" xfId="0" applyFont="1" applyAlignment="1">
      <alignment horizontal="center" wrapText="1"/>
    </xf>
    <xf numFmtId="0" fontId="15" fillId="0" borderId="0" xfId="0" applyFont="1" applyAlignment="1">
      <alignment horizontal="center"/>
    </xf>
    <xf numFmtId="0" fontId="16" fillId="0" borderId="1" xfId="0" applyFont="1" applyBorder="1" applyAlignment="1">
      <alignment horizontal="center" vertical="center"/>
    </xf>
    <xf numFmtId="0" fontId="0" fillId="0" borderId="1" xfId="0" applyBorder="1" applyAlignment="1">
      <alignment horizontal="center" wrapText="1"/>
    </xf>
    <xf numFmtId="0" fontId="8" fillId="0" borderId="0" xfId="0" applyFont="1"/>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 fillId="0" borderId="1" xfId="0" applyFont="1" applyBorder="1"/>
    <xf numFmtId="0" fontId="3" fillId="0" borderId="0" xfId="0" applyFont="1" applyAlignment="1">
      <alignment vertical="center"/>
    </xf>
    <xf numFmtId="0" fontId="2" fillId="0" borderId="7" xfId="0" applyFont="1" applyBorder="1" applyAlignment="1">
      <alignment horizontal="left" vertical="center" wrapText="1" indent="4"/>
    </xf>
    <xf numFmtId="0" fontId="2" fillId="0" borderId="8" xfId="0" applyFont="1" applyBorder="1" applyAlignment="1">
      <alignment horizontal="left" vertical="center" wrapText="1" indent="4"/>
    </xf>
    <xf numFmtId="0" fontId="10" fillId="0" borderId="9" xfId="0" applyFont="1" applyBorder="1" applyAlignment="1">
      <alignment horizontal="left" vertical="center" wrapText="1" indent="4"/>
    </xf>
    <xf numFmtId="0" fontId="10" fillId="0" borderId="8" xfId="0" applyFont="1" applyBorder="1" applyAlignment="1">
      <alignment horizontal="left" vertical="center" wrapText="1" indent="4"/>
    </xf>
    <xf numFmtId="0" fontId="21" fillId="0" borderId="0" xfId="0" applyFont="1" applyAlignment="1">
      <alignment vertical="center"/>
    </xf>
    <xf numFmtId="0" fontId="2" fillId="0" borderId="0" xfId="0" applyFont="1" applyAlignment="1">
      <alignment vertical="center"/>
    </xf>
    <xf numFmtId="0" fontId="10" fillId="0" borderId="0" xfId="0" applyFont="1" applyAlignment="1">
      <alignment horizontal="left" vertical="center" indent="4"/>
    </xf>
    <xf numFmtId="0" fontId="10" fillId="0" borderId="8" xfId="0" applyFont="1" applyBorder="1" applyAlignment="1">
      <alignment horizontal="justify" vertical="center"/>
    </xf>
    <xf numFmtId="0" fontId="10" fillId="0" borderId="9" xfId="0" applyFont="1" applyBorder="1" applyAlignment="1">
      <alignment horizontal="justify" vertical="center"/>
    </xf>
    <xf numFmtId="0" fontId="10" fillId="0" borderId="9" xfId="0" applyFont="1" applyBorder="1" applyAlignment="1">
      <alignment horizontal="left" vertical="center" indent="4"/>
    </xf>
    <xf numFmtId="0" fontId="2" fillId="0" borderId="0" xfId="0" applyFont="1" applyAlignment="1">
      <alignment horizontal="left" vertical="center" indent="4"/>
    </xf>
    <xf numFmtId="0" fontId="6" fillId="0" borderId="0" xfId="0" applyFont="1"/>
    <xf numFmtId="0" fontId="3" fillId="0" borderId="1" xfId="0" applyFont="1" applyFill="1" applyBorder="1" applyAlignment="1">
      <alignment horizontal="center" vertical="center" wrapText="1"/>
    </xf>
    <xf numFmtId="0" fontId="3" fillId="0" borderId="1" xfId="0" applyFont="1" applyBorder="1" applyAlignment="1">
      <alignment horizontal="center"/>
    </xf>
    <xf numFmtId="0" fontId="11" fillId="0" borderId="1" xfId="0" applyFont="1" applyBorder="1" applyAlignment="1">
      <alignment horizontal="center" vertical="center"/>
    </xf>
    <xf numFmtId="0" fontId="11" fillId="0" borderId="1" xfId="4" applyFont="1" applyBorder="1" applyAlignment="1">
      <alignment horizontal="center" vertical="center" wrapText="1"/>
    </xf>
    <xf numFmtId="0" fontId="11" fillId="0" borderId="1" xfId="4" applyFont="1" applyBorder="1" applyAlignment="1">
      <alignment horizontal="center" vertical="center"/>
    </xf>
    <xf numFmtId="49" fontId="11" fillId="0" borderId="1" xfId="4" applyNumberFormat="1" applyFont="1" applyBorder="1" applyAlignment="1">
      <alignment horizontal="center" vertical="center" wrapText="1"/>
    </xf>
    <xf numFmtId="0" fontId="1" fillId="0" borderId="0" xfId="0" applyFont="1" applyFill="1"/>
    <xf numFmtId="0" fontId="1" fillId="0" borderId="5" xfId="0" applyFont="1" applyBorder="1" applyAlignment="1">
      <alignment vertical="center" wrapText="1"/>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xf numFmtId="0" fontId="1" fillId="4" borderId="1" xfId="0" applyFont="1" applyFill="1" applyBorder="1" applyAlignment="1">
      <alignment horizontal="center"/>
    </xf>
    <xf numFmtId="164" fontId="3" fillId="0" borderId="0" xfId="0" applyNumberFormat="1" applyFont="1" applyFill="1" applyBorder="1" applyAlignment="1">
      <alignment horizontal="right" vertical="center" wrapText="1"/>
    </xf>
    <xf numFmtId="0" fontId="0" fillId="0" borderId="0" xfId="0" applyFont="1" applyFill="1" applyBorder="1"/>
    <xf numFmtId="0" fontId="9" fillId="0" borderId="0" xfId="0" applyFont="1" applyFill="1" applyBorder="1" applyAlignment="1">
      <alignment horizontal="center" wrapText="1"/>
    </xf>
    <xf numFmtId="0" fontId="3" fillId="6" borderId="1" xfId="0" applyFont="1" applyFill="1" applyBorder="1" applyAlignment="1">
      <alignment horizontal="center" vertical="center" wrapText="1"/>
    </xf>
    <xf numFmtId="0" fontId="9" fillId="6" borderId="1" xfId="0" applyFont="1" applyFill="1" applyBorder="1" applyAlignment="1">
      <alignment horizontal="center" wrapText="1"/>
    </xf>
    <xf numFmtId="164" fontId="3" fillId="6" borderId="1" xfId="0" applyNumberFormat="1" applyFont="1" applyFill="1" applyBorder="1" applyAlignment="1">
      <alignment horizontal="right" vertical="center" wrapText="1"/>
    </xf>
    <xf numFmtId="0" fontId="1" fillId="4" borderId="1" xfId="0" applyFont="1" applyFill="1" applyBorder="1" applyAlignment="1">
      <alignmen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1" fillId="0" borderId="1" xfId="0" applyFont="1" applyBorder="1" applyAlignment="1">
      <alignment horizontal="center"/>
    </xf>
    <xf numFmtId="0" fontId="1" fillId="4" borderId="1" xfId="0" applyFont="1" applyFill="1" applyBorder="1" applyAlignment="1">
      <alignment horizontal="left" vertical="center" wrapText="1"/>
    </xf>
    <xf numFmtId="0" fontId="1" fillId="0" borderId="5" xfId="0" applyFont="1" applyBorder="1"/>
    <xf numFmtId="0" fontId="1" fillId="0" borderId="5"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8" borderId="5" xfId="0" applyFont="1" applyFill="1" applyBorder="1" applyAlignment="1">
      <alignment vertical="center" wrapText="1"/>
    </xf>
    <xf numFmtId="0" fontId="1" fillId="8" borderId="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8" borderId="0" xfId="0" applyFill="1"/>
    <xf numFmtId="0" fontId="0" fillId="0" borderId="1" xfId="0" applyBorder="1" applyAlignment="1">
      <alignment vertical="center" wrapText="1"/>
    </xf>
    <xf numFmtId="0" fontId="3" fillId="8" borderId="5"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wrapText="1"/>
    </xf>
    <xf numFmtId="0" fontId="1" fillId="0" borderId="6" xfId="0" applyFont="1" applyBorder="1" applyAlignment="1">
      <alignment horizontal="center" vertical="center" wrapText="1"/>
    </xf>
    <xf numFmtId="3" fontId="24" fillId="4"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3" fontId="1" fillId="4" borderId="1" xfId="0" applyNumberFormat="1" applyFont="1" applyFill="1" applyBorder="1" applyAlignment="1">
      <alignment horizontal="center"/>
    </xf>
    <xf numFmtId="3"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left" wrapText="1"/>
    </xf>
    <xf numFmtId="164" fontId="1" fillId="0" borderId="1" xfId="0" applyNumberFormat="1" applyFont="1" applyBorder="1" applyAlignment="1" applyProtection="1">
      <alignment horizontal="right"/>
      <protection locked="0"/>
    </xf>
    <xf numFmtId="0" fontId="1" fillId="0" borderId="15" xfId="0" applyFont="1" applyBorder="1" applyAlignment="1">
      <alignment vertical="center" wrapText="1"/>
    </xf>
    <xf numFmtId="0" fontId="0" fillId="4" borderId="1" xfId="0" applyFill="1" applyBorder="1"/>
    <xf numFmtId="0" fontId="1" fillId="0" borderId="1" xfId="0" applyFont="1" applyBorder="1" applyAlignment="1">
      <alignment horizontal="left" vertical="top" wrapText="1"/>
    </xf>
    <xf numFmtId="164" fontId="1" fillId="0" borderId="1" xfId="0" applyNumberFormat="1" applyFont="1" applyBorder="1" applyAlignment="1" applyProtection="1">
      <alignment horizontal="right" vertical="top"/>
      <protection locked="0"/>
    </xf>
    <xf numFmtId="164" fontId="1" fillId="0" borderId="1" xfId="0" applyNumberFormat="1" applyFont="1" applyBorder="1" applyAlignment="1" applyProtection="1">
      <alignment horizontal="right" vertical="top" wrapText="1"/>
      <protection locked="0"/>
    </xf>
    <xf numFmtId="164" fontId="1" fillId="0" borderId="1" xfId="0" applyNumberFormat="1" applyFont="1" applyBorder="1" applyAlignment="1">
      <alignment horizontal="right" vertical="top" wrapText="1"/>
    </xf>
    <xf numFmtId="14" fontId="1" fillId="4" borderId="5" xfId="0" applyNumberFormat="1" applyFont="1" applyFill="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3" fillId="0" borderId="5"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vertical="top" wrapText="1"/>
    </xf>
    <xf numFmtId="0" fontId="1" fillId="0" borderId="11" xfId="0" applyFont="1" applyBorder="1" applyAlignment="1">
      <alignment vertical="center" wrapText="1"/>
    </xf>
    <xf numFmtId="164" fontId="1" fillId="0" borderId="1" xfId="0" applyNumberFormat="1" applyFont="1" applyBorder="1" applyAlignment="1">
      <alignment horizontal="right" vertical="center" wrapText="1"/>
    </xf>
    <xf numFmtId="0" fontId="1" fillId="0" borderId="1" xfId="4" applyBorder="1" applyAlignment="1">
      <alignment vertical="center" wrapText="1"/>
    </xf>
    <xf numFmtId="0" fontId="1" fillId="0" borderId="1" xfId="4" applyBorder="1" applyAlignment="1">
      <alignment horizontal="center" vertical="center" wrapText="1"/>
    </xf>
    <xf numFmtId="0" fontId="1" fillId="0" borderId="1" xfId="4" applyBorder="1"/>
    <xf numFmtId="0" fontId="1" fillId="0" borderId="1" xfId="4" applyBorder="1" applyAlignment="1">
      <alignment horizontal="center"/>
    </xf>
    <xf numFmtId="0" fontId="1" fillId="0" borderId="11" xfId="4" applyBorder="1" applyAlignment="1">
      <alignment horizontal="center"/>
    </xf>
    <xf numFmtId="0" fontId="1" fillId="0" borderId="1" xfId="4" applyBorder="1" applyAlignment="1" applyProtection="1">
      <alignment horizontal="left" vertical="center" wrapText="1"/>
      <protection locked="0"/>
    </xf>
    <xf numFmtId="0" fontId="1" fillId="0" borderId="1" xfId="4" applyBorder="1" applyAlignment="1" applyProtection="1">
      <alignment horizontal="center" vertical="center" wrapText="1"/>
      <protection locked="0"/>
    </xf>
    <xf numFmtId="0" fontId="1" fillId="0" borderId="11" xfId="4" applyBorder="1" applyAlignment="1" applyProtection="1">
      <alignment horizontal="center" vertical="center" wrapText="1"/>
      <protection locked="0"/>
    </xf>
    <xf numFmtId="0" fontId="1" fillId="0" borderId="1" xfId="4" applyBorder="1" applyAlignment="1">
      <alignment vertical="center"/>
    </xf>
    <xf numFmtId="3" fontId="1" fillId="4" borderId="5"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4" xfId="0" applyBorder="1" applyAlignment="1">
      <alignment wrapText="1"/>
    </xf>
    <xf numFmtId="0" fontId="1" fillId="0" borderId="0" xfId="4"/>
    <xf numFmtId="0" fontId="1" fillId="0" borderId="0" xfId="0" applyFont="1" applyBorder="1"/>
    <xf numFmtId="0" fontId="3" fillId="6" borderId="1" xfId="0" applyFont="1" applyFill="1" applyBorder="1" applyAlignment="1">
      <alignment horizontal="center" vertical="center" wrapText="1"/>
    </xf>
    <xf numFmtId="166" fontId="11" fillId="0" borderId="1" xfId="4" applyNumberFormat="1" applyFont="1" applyBorder="1" applyAlignment="1">
      <alignment horizontal="center" vertical="center"/>
    </xf>
    <xf numFmtId="0" fontId="11" fillId="0" borderId="1" xfId="0" applyFont="1" applyFill="1" applyBorder="1" applyAlignment="1">
      <alignment horizontal="center" vertical="center"/>
    </xf>
    <xf numFmtId="0" fontId="11" fillId="0" borderId="1" xfId="4"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7" xfId="0" applyFont="1" applyBorder="1" applyAlignment="1">
      <alignment horizontal="left" vertical="center" wrapText="1" indent="4"/>
    </xf>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0" fontId="1" fillId="4" borderId="1" xfId="0" applyFont="1" applyFill="1" applyBorder="1" applyAlignment="1">
      <alignment vertical="center"/>
    </xf>
    <xf numFmtId="0" fontId="1" fillId="0" borderId="1" xfId="0" applyFont="1" applyBorder="1" applyAlignment="1">
      <alignment horizontal="center" wrapText="1"/>
    </xf>
    <xf numFmtId="0" fontId="2"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Fill="1" applyAlignment="1">
      <alignment horizontal="center" vertical="center"/>
    </xf>
    <xf numFmtId="164" fontId="2" fillId="0" borderId="0" xfId="0" applyNumberFormat="1" applyFont="1" applyAlignment="1">
      <alignment horizontal="center" vertical="center"/>
    </xf>
    <xf numFmtId="164" fontId="10" fillId="0" borderId="0" xfId="0" applyNumberFormat="1" applyFont="1" applyAlignment="1">
      <alignment horizontal="center" vertical="center"/>
    </xf>
    <xf numFmtId="164" fontId="3" fillId="9"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5" borderId="1" xfId="0" applyFont="1" applyFill="1" applyBorder="1" applyAlignment="1">
      <alignment vertical="center"/>
    </xf>
    <xf numFmtId="1" fontId="1" fillId="0" borderId="1" xfId="0" applyNumberFormat="1" applyFont="1" applyBorder="1" applyAlignment="1">
      <alignment horizontal="center" vertical="center" wrapText="1"/>
    </xf>
    <xf numFmtId="0" fontId="1" fillId="0" borderId="0" xfId="0" applyFont="1" applyFill="1" applyAlignment="1">
      <alignment vertical="center"/>
    </xf>
    <xf numFmtId="165" fontId="1" fillId="0" borderId="0" xfId="0" applyNumberFormat="1" applyFont="1" applyFill="1" applyAlignment="1">
      <alignment horizontal="center" vertical="center" wrapText="1"/>
    </xf>
    <xf numFmtId="0" fontId="1" fillId="0" borderId="0" xfId="0" applyFont="1" applyFill="1" applyAlignment="1">
      <alignment horizontal="center" vertical="center"/>
    </xf>
    <xf numFmtId="164" fontId="1" fillId="0" borderId="0" xfId="0" applyNumberFormat="1" applyFont="1" applyFill="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center" vertical="center"/>
    </xf>
    <xf numFmtId="164" fontId="1" fillId="2" borderId="5" xfId="0" applyNumberFormat="1" applyFont="1" applyFill="1" applyBorder="1" applyAlignment="1">
      <alignment vertical="center"/>
    </xf>
    <xf numFmtId="0" fontId="1" fillId="5" borderId="5"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vertical="center"/>
    </xf>
    <xf numFmtId="0" fontId="3" fillId="0" borderId="0" xfId="0" applyFont="1" applyFill="1" applyAlignment="1">
      <alignment horizontal="left" vertical="center"/>
    </xf>
    <xf numFmtId="12" fontId="1" fillId="0" borderId="1" xfId="0" applyNumberFormat="1" applyFont="1" applyBorder="1" applyAlignment="1">
      <alignment horizontal="center" vertical="center" wrapText="1"/>
    </xf>
    <xf numFmtId="0" fontId="1" fillId="0" borderId="1" xfId="0" applyFont="1" applyBorder="1" applyAlignment="1">
      <alignment wrapText="1"/>
    </xf>
    <xf numFmtId="164" fontId="2" fillId="0" borderId="1" xfId="0" applyNumberFormat="1" applyFont="1" applyBorder="1" applyAlignment="1">
      <alignment horizontal="right" wrapText="1"/>
    </xf>
    <xf numFmtId="0" fontId="2" fillId="0" borderId="0" xfId="0" applyFont="1" applyAlignment="1">
      <alignment horizontal="left"/>
    </xf>
    <xf numFmtId="0" fontId="1" fillId="0" borderId="0" xfId="0" applyFont="1" applyAlignment="1">
      <alignment horizontal="left"/>
    </xf>
    <xf numFmtId="0" fontId="7" fillId="0" borderId="0" xfId="0" applyFont="1"/>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164" fontId="1" fillId="4" borderId="5" xfId="0" applyNumberFormat="1" applyFont="1" applyFill="1" applyBorder="1" applyAlignment="1">
      <alignment horizontal="right" wrapText="1"/>
    </xf>
    <xf numFmtId="164" fontId="1" fillId="8" borderId="5" xfId="0" applyNumberFormat="1" applyFont="1" applyFill="1" applyBorder="1" applyAlignment="1">
      <alignment horizontal="right" vertical="center" wrapText="1"/>
    </xf>
    <xf numFmtId="164" fontId="1" fillId="8" borderId="5" xfId="0" applyNumberFormat="1" applyFont="1" applyFill="1" applyBorder="1" applyAlignment="1">
      <alignment horizontal="right" vertical="center"/>
    </xf>
    <xf numFmtId="164" fontId="1" fillId="8" borderId="5" xfId="0" applyNumberFormat="1" applyFont="1" applyFill="1" applyBorder="1" applyAlignment="1">
      <alignment horizontal="right" wrapText="1"/>
    </xf>
    <xf numFmtId="164" fontId="1" fillId="0" borderId="1" xfId="4" applyNumberFormat="1" applyBorder="1" applyAlignment="1" applyProtection="1">
      <alignment horizontal="right" vertical="center" wrapText="1"/>
      <protection locked="0"/>
    </xf>
    <xf numFmtId="164" fontId="1" fillId="4" borderId="1" xfId="0" applyNumberFormat="1" applyFont="1" applyFill="1" applyBorder="1" applyAlignment="1">
      <alignment horizontal="right" vertical="center" wrapText="1"/>
    </xf>
    <xf numFmtId="164" fontId="1" fillId="4" borderId="5" xfId="0" applyNumberFormat="1" applyFont="1" applyFill="1" applyBorder="1" applyAlignment="1">
      <alignment horizontal="right" vertical="center" wrapText="1"/>
    </xf>
    <xf numFmtId="164" fontId="1" fillId="4" borderId="15" xfId="0" applyNumberFormat="1" applyFont="1" applyFill="1" applyBorder="1" applyAlignment="1">
      <alignment horizontal="right" vertical="center" wrapText="1"/>
    </xf>
    <xf numFmtId="164" fontId="1" fillId="4" borderId="1" xfId="0" applyNumberFormat="1" applyFont="1" applyFill="1" applyBorder="1" applyAlignment="1">
      <alignment horizontal="right"/>
    </xf>
    <xf numFmtId="164" fontId="1" fillId="0" borderId="1" xfId="0" applyNumberFormat="1" applyFont="1" applyBorder="1" applyAlignment="1">
      <alignment horizontal="right"/>
    </xf>
    <xf numFmtId="164" fontId="1" fillId="0" borderId="5" xfId="0" applyNumberFormat="1" applyFont="1" applyBorder="1" applyAlignment="1">
      <alignment horizontal="right"/>
    </xf>
    <xf numFmtId="164" fontId="1" fillId="8" borderId="1" xfId="0" applyNumberFormat="1" applyFont="1" applyFill="1" applyBorder="1" applyAlignment="1">
      <alignment horizontal="right" vertical="center" wrapText="1"/>
    </xf>
    <xf numFmtId="164" fontId="1" fillId="0" borderId="15" xfId="0" applyNumberFormat="1" applyFont="1" applyBorder="1" applyAlignment="1">
      <alignment horizontal="right" vertical="center" wrapText="1"/>
    </xf>
    <xf numFmtId="164" fontId="0" fillId="4" borderId="1" xfId="0" applyNumberFormat="1" applyFill="1" applyBorder="1" applyAlignment="1">
      <alignment horizontal="right"/>
    </xf>
    <xf numFmtId="164" fontId="0" fillId="0" borderId="1" xfId="2" applyNumberFormat="1" applyFont="1" applyBorder="1" applyAlignment="1">
      <alignment horizontal="right" vertical="center"/>
    </xf>
    <xf numFmtId="164" fontId="0" fillId="0" borderId="1" xfId="2" applyNumberFormat="1" applyFont="1" applyBorder="1" applyAlignment="1">
      <alignment horizontal="right"/>
    </xf>
    <xf numFmtId="164" fontId="1" fillId="0" borderId="1" xfId="4" applyNumberFormat="1" applyBorder="1" applyAlignment="1">
      <alignment horizontal="right" vertical="center" wrapText="1"/>
    </xf>
    <xf numFmtId="164" fontId="1" fillId="0" borderId="1" xfId="6" applyNumberFormat="1" applyFont="1" applyFill="1" applyBorder="1" applyAlignment="1">
      <alignment horizontal="right"/>
    </xf>
    <xf numFmtId="164" fontId="1" fillId="0" borderId="5" xfId="0" applyNumberFormat="1" applyFont="1" applyBorder="1" applyAlignment="1">
      <alignment horizontal="right" vertical="center" wrapText="1"/>
    </xf>
    <xf numFmtId="164" fontId="0" fillId="0" borderId="5" xfId="0" applyNumberFormat="1" applyBorder="1" applyAlignment="1">
      <alignment horizontal="right"/>
    </xf>
    <xf numFmtId="164" fontId="0" fillId="0" borderId="15" xfId="0" applyNumberFormat="1" applyBorder="1" applyAlignment="1">
      <alignment horizontal="right"/>
    </xf>
    <xf numFmtId="164" fontId="1" fillId="0" borderId="1" xfId="2" applyNumberFormat="1" applyFont="1" applyBorder="1" applyAlignment="1">
      <alignment horizontal="right"/>
    </xf>
    <xf numFmtId="164" fontId="1" fillId="0" borderId="0" xfId="2" applyNumberFormat="1" applyFont="1" applyAlignment="1">
      <alignment horizontal="right"/>
    </xf>
    <xf numFmtId="164" fontId="3" fillId="0" borderId="1" xfId="2" applyNumberFormat="1" applyFont="1" applyFill="1" applyBorder="1" applyAlignment="1">
      <alignment horizontal="right" vertical="center" wrapText="1"/>
    </xf>
    <xf numFmtId="0" fontId="24"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2" borderId="5" xfId="0" applyFont="1" applyFill="1" applyBorder="1" applyAlignment="1">
      <alignment vertical="center" wrapText="1"/>
    </xf>
    <xf numFmtId="0" fontId="12" fillId="5" borderId="5" xfId="0" applyFont="1" applyFill="1" applyBorder="1" applyAlignment="1">
      <alignment horizontal="center" vertical="center"/>
    </xf>
    <xf numFmtId="164" fontId="6" fillId="8" borderId="1" xfId="0" applyNumberFormat="1" applyFont="1" applyFill="1" applyBorder="1" applyAlignment="1">
      <alignment horizontal="center" vertical="center" wrapText="1"/>
    </xf>
    <xf numFmtId="164" fontId="5" fillId="8" borderId="1" xfId="0" applyNumberFormat="1" applyFont="1" applyFill="1" applyBorder="1" applyAlignment="1">
      <alignment horizontal="center" vertical="center" wrapText="1"/>
    </xf>
    <xf numFmtId="0" fontId="12" fillId="8" borderId="1" xfId="0" applyFont="1" applyFill="1" applyBorder="1" applyAlignment="1">
      <alignment vertical="center" wrapText="1"/>
    </xf>
    <xf numFmtId="164" fontId="12" fillId="0" borderId="1" xfId="0" applyNumberFormat="1" applyFont="1" applyFill="1" applyBorder="1" applyAlignment="1">
      <alignment horizontal="right"/>
    </xf>
    <xf numFmtId="0" fontId="12" fillId="0" borderId="1" xfId="0" applyFont="1" applyFill="1" applyBorder="1" applyAlignment="1">
      <alignment horizontal="center" vertical="center"/>
    </xf>
    <xf numFmtId="0" fontId="12" fillId="0" borderId="0" xfId="0" applyFont="1" applyFill="1"/>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4" fontId="12" fillId="0" borderId="5" xfId="0" applyNumberFormat="1" applyFont="1" applyBorder="1" applyAlignment="1">
      <alignment horizontal="center" vertical="center" wrapText="1"/>
    </xf>
    <xf numFmtId="0" fontId="12" fillId="4" borderId="5" xfId="0" applyFont="1" applyFill="1" applyBorder="1" applyAlignment="1">
      <alignment horizontal="center" vertical="center" wrapText="1"/>
    </xf>
    <xf numFmtId="0" fontId="12" fillId="0" borderId="0" xfId="0" applyFont="1" applyAlignment="1">
      <alignment vertical="center"/>
    </xf>
    <xf numFmtId="8" fontId="12" fillId="0" borderId="1" xfId="0" applyNumberFormat="1" applyFont="1" applyFill="1" applyBorder="1" applyAlignment="1">
      <alignment horizontal="right"/>
    </xf>
    <xf numFmtId="0" fontId="12" fillId="0" borderId="1" xfId="5" applyFont="1" applyBorder="1" applyAlignment="1">
      <alignment horizontal="left" vertical="center"/>
    </xf>
    <xf numFmtId="0" fontId="12" fillId="0" borderId="1" xfId="1" applyFont="1" applyBorder="1" applyAlignment="1">
      <alignment horizontal="center" vertical="center" wrapText="1"/>
    </xf>
    <xf numFmtId="168" fontId="12" fillId="0" borderId="5" xfId="0" applyNumberFormat="1" applyFont="1" applyBorder="1" applyAlignment="1">
      <alignment horizontal="center" vertical="center"/>
    </xf>
    <xf numFmtId="168" fontId="12" fillId="0" borderId="1" xfId="0" applyNumberFormat="1" applyFont="1" applyBorder="1" applyAlignment="1">
      <alignment horizontal="center" vertical="center"/>
    </xf>
    <xf numFmtId="0" fontId="12" fillId="0" borderId="1" xfId="1" applyFont="1" applyBorder="1" applyAlignment="1">
      <alignment horizontal="left" vertical="center" wrapText="1"/>
    </xf>
    <xf numFmtId="0" fontId="12" fillId="0" borderId="1" xfId="1" applyFont="1" applyBorder="1" applyAlignment="1" applyProtection="1">
      <alignment horizontal="center" vertical="center" wrapText="1"/>
      <protection locked="0"/>
    </xf>
    <xf numFmtId="44" fontId="12" fillId="0" borderId="1" xfId="0" applyNumberFormat="1" applyFont="1" applyFill="1" applyBorder="1" applyAlignment="1">
      <alignment horizontal="right"/>
    </xf>
    <xf numFmtId="0" fontId="12" fillId="0" borderId="1" xfId="0" applyFont="1" applyBorder="1" applyAlignment="1">
      <alignment horizontal="right" vertical="center" wrapText="1"/>
    </xf>
    <xf numFmtId="164" fontId="12" fillId="0" borderId="1" xfId="0" applyNumberFormat="1" applyFont="1" applyBorder="1" applyAlignment="1">
      <alignment vertical="center" wrapText="1"/>
    </xf>
    <xf numFmtId="4" fontId="12" fillId="0" borderId="1" xfId="0" applyNumberFormat="1" applyFont="1" applyFill="1" applyBorder="1" applyAlignment="1">
      <alignment horizontal="right"/>
    </xf>
    <xf numFmtId="0" fontId="6" fillId="2" borderId="1" xfId="0" applyFont="1" applyFill="1" applyBorder="1" applyAlignment="1">
      <alignment horizontal="center" vertical="center" wrapText="1"/>
    </xf>
    <xf numFmtId="168" fontId="12" fillId="0" borderId="5" xfId="4" applyNumberFormat="1" applyFont="1" applyBorder="1" applyAlignment="1">
      <alignment horizontal="center" vertical="center"/>
    </xf>
    <xf numFmtId="4" fontId="12" fillId="0" borderId="1" xfId="0" applyNumberFormat="1" applyFont="1" applyFill="1" applyBorder="1" applyAlignment="1">
      <alignment vertical="center" wrapText="1"/>
    </xf>
    <xf numFmtId="164" fontId="12" fillId="0" borderId="1" xfId="0" applyNumberFormat="1" applyFont="1" applyBorder="1" applyAlignment="1">
      <alignment horizontal="center" vertical="center" wrapText="1"/>
    </xf>
    <xf numFmtId="0" fontId="12" fillId="4" borderId="5" xfId="0" applyFont="1" applyFill="1" applyBorder="1" applyAlignment="1">
      <alignment horizontal="center" vertical="center"/>
    </xf>
    <xf numFmtId="2" fontId="12" fillId="0" borderId="1" xfId="0" applyNumberFormat="1" applyFont="1" applyFill="1" applyBorder="1" applyAlignment="1">
      <alignment horizontal="right"/>
    </xf>
    <xf numFmtId="44" fontId="6" fillId="5" borderId="1" xfId="2" applyFont="1" applyFill="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left"/>
    </xf>
    <xf numFmtId="0" fontId="12" fillId="0" borderId="0" xfId="0" applyFont="1" applyFill="1" applyAlignment="1">
      <alignment horizontal="center" vertical="center"/>
    </xf>
    <xf numFmtId="164" fontId="6" fillId="0" borderId="0" xfId="0" applyNumberFormat="1" applyFont="1" applyFill="1" applyBorder="1" applyAlignment="1">
      <alignment horizontal="right"/>
    </xf>
    <xf numFmtId="0" fontId="12" fillId="0" borderId="0" xfId="0" applyFont="1" applyAlignment="1">
      <alignment horizontal="center" vertical="center"/>
    </xf>
    <xf numFmtId="164" fontId="12" fillId="0" borderId="0" xfId="0" applyNumberFormat="1" applyFont="1" applyAlignment="1">
      <alignment horizontal="center" vertical="center"/>
    </xf>
    <xf numFmtId="164" fontId="25" fillId="0" borderId="0" xfId="0" applyNumberFormat="1" applyFont="1" applyAlignment="1">
      <alignment horizontal="center" vertical="center"/>
    </xf>
    <xf numFmtId="166" fontId="11" fillId="0" borderId="1" xfId="4" quotePrefix="1" applyNumberFormat="1" applyFont="1" applyBorder="1" applyAlignment="1">
      <alignment horizontal="center" vertical="center"/>
    </xf>
    <xf numFmtId="0" fontId="12" fillId="0" borderId="1" xfId="4" applyFont="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xf>
    <xf numFmtId="16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xf>
    <xf numFmtId="0" fontId="6" fillId="0" borderId="1" xfId="0" applyFont="1" applyFill="1" applyBorder="1" applyAlignment="1">
      <alignment horizontal="center" vertical="center"/>
    </xf>
    <xf numFmtId="164" fontId="6" fillId="0" borderId="1" xfId="0" applyNumberFormat="1" applyFont="1" applyFill="1" applyBorder="1" applyAlignment="1">
      <alignment vertical="center"/>
    </xf>
    <xf numFmtId="0" fontId="1" fillId="0" borderId="0" xfId="0" applyFont="1" applyBorder="1" applyAlignment="1">
      <alignment horizontal="center" wrapText="1"/>
    </xf>
    <xf numFmtId="164" fontId="2" fillId="0" borderId="0" xfId="0" applyNumberFormat="1" applyFont="1" applyBorder="1" applyAlignment="1">
      <alignment horizontal="right" wrapText="1"/>
    </xf>
    <xf numFmtId="0" fontId="12" fillId="0" borderId="5"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vertical="center"/>
    </xf>
    <xf numFmtId="0" fontId="27" fillId="0" borderId="1" xfId="0" applyFont="1" applyFill="1" applyBorder="1" applyAlignment="1">
      <alignment vertical="center"/>
    </xf>
    <xf numFmtId="0" fontId="1" fillId="0" borderId="1" xfId="4" applyFont="1" applyFill="1" applyBorder="1" applyAlignment="1">
      <alignment horizontal="center" wrapText="1"/>
    </xf>
    <xf numFmtId="164" fontId="1" fillId="0" borderId="1" xfId="0" applyNumberFormat="1" applyFont="1" applyFill="1" applyBorder="1" applyAlignment="1">
      <alignment horizontal="center" vertical="center" wrapText="1"/>
    </xf>
    <xf numFmtId="0" fontId="0" fillId="0" borderId="0" xfId="0" applyBorder="1"/>
    <xf numFmtId="0" fontId="1" fillId="0" borderId="0" xfId="0" applyFont="1" applyBorder="1" applyAlignment="1">
      <alignment vertical="center" wrapText="1"/>
    </xf>
    <xf numFmtId="0" fontId="0" fillId="0" borderId="0" xfId="0" applyFill="1" applyBorder="1"/>
    <xf numFmtId="0" fontId="1" fillId="0" borderId="0" xfId="0" applyFont="1" applyFill="1" applyBorder="1"/>
    <xf numFmtId="44" fontId="1" fillId="0" borderId="0" xfId="2" applyFont="1" applyFill="1" applyBorder="1" applyAlignment="1">
      <alignment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right" vertical="center" wrapText="1"/>
    </xf>
    <xf numFmtId="0" fontId="1" fillId="0" borderId="1" xfId="0" applyFont="1" applyFill="1" applyBorder="1"/>
    <xf numFmtId="0" fontId="1" fillId="0"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right" vertical="center" wrapText="1"/>
    </xf>
    <xf numFmtId="0" fontId="0" fillId="11" borderId="1" xfId="0" applyFill="1" applyBorder="1" applyAlignment="1">
      <alignment horizontal="center" vertical="center" wrapText="1"/>
    </xf>
    <xf numFmtId="14" fontId="0" fillId="11" borderId="1" xfId="0" applyNumberFormat="1" applyFill="1" applyBorder="1" applyAlignment="1">
      <alignment horizontal="center" vertical="center" wrapText="1"/>
    </xf>
    <xf numFmtId="164" fontId="0" fillId="11" borderId="1" xfId="0" applyNumberFormat="1" applyFill="1" applyBorder="1" applyAlignment="1">
      <alignment horizontal="right" vertical="center" wrapText="1"/>
    </xf>
    <xf numFmtId="0" fontId="28" fillId="10" borderId="5" xfId="0" applyFont="1" applyFill="1" applyBorder="1" applyAlignment="1">
      <alignment horizontal="center" vertical="center" wrapText="1"/>
    </xf>
    <xf numFmtId="164" fontId="28" fillId="10" borderId="5" xfId="0" applyNumberFormat="1" applyFont="1" applyFill="1" applyBorder="1" applyAlignment="1">
      <alignment horizontal="right"/>
    </xf>
    <xf numFmtId="0" fontId="0" fillId="0" borderId="0" xfId="0" applyAlignment="1">
      <alignment horizontal="right"/>
    </xf>
    <xf numFmtId="0" fontId="0" fillId="0" borderId="1" xfId="0" applyNumberFormat="1" applyBorder="1" applyAlignment="1">
      <alignment horizontal="center" vertical="center" wrapText="1"/>
    </xf>
    <xf numFmtId="14" fontId="0" fillId="0" borderId="1" xfId="0" applyNumberFormat="1" applyFill="1" applyBorder="1" applyAlignment="1">
      <alignment horizontal="center" vertical="center" wrapText="1"/>
    </xf>
    <xf numFmtId="14" fontId="2"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12" borderId="1" xfId="0" applyFill="1" applyBorder="1" applyAlignment="1">
      <alignment horizontal="center" vertical="center" wrapText="1"/>
    </xf>
    <xf numFmtId="14" fontId="0" fillId="12" borderId="1" xfId="0" applyNumberFormat="1" applyFill="1" applyBorder="1" applyAlignment="1">
      <alignment horizontal="center" vertical="center" wrapText="1"/>
    </xf>
    <xf numFmtId="164" fontId="0" fillId="12" borderId="1" xfId="0" applyNumberFormat="1" applyFill="1" applyBorder="1" applyAlignment="1">
      <alignment horizontal="right" vertical="center" wrapText="1"/>
    </xf>
    <xf numFmtId="0" fontId="18" fillId="8" borderId="1" xfId="0" applyFont="1" applyFill="1" applyBorder="1" applyAlignment="1">
      <alignment horizontal="center" vertical="center"/>
    </xf>
    <xf numFmtId="164" fontId="18" fillId="8"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0" fontId="0" fillId="0" borderId="6" xfId="0" applyBorder="1" applyAlignment="1">
      <alignment horizontal="center"/>
    </xf>
    <xf numFmtId="0" fontId="1" fillId="0" borderId="10" xfId="0" applyFont="1" applyBorder="1"/>
    <xf numFmtId="0" fontId="3" fillId="8" borderId="1" xfId="0" applyFont="1" applyFill="1" applyBorder="1" applyAlignment="1">
      <alignment horizontal="center" vertical="center" wrapText="1"/>
    </xf>
    <xf numFmtId="0" fontId="2" fillId="0" borderId="7" xfId="0" applyFont="1" applyBorder="1" applyAlignment="1">
      <alignment horizontal="left" vertical="center" wrapText="1" indent="4"/>
    </xf>
    <xf numFmtId="0" fontId="2" fillId="0" borderId="8" xfId="0" applyFont="1" applyBorder="1" applyAlignment="1">
      <alignment horizontal="left" vertical="center" wrapText="1" indent="4"/>
    </xf>
    <xf numFmtId="0" fontId="2" fillId="0" borderId="9" xfId="0" applyFont="1" applyBorder="1" applyAlignment="1">
      <alignment horizontal="left" vertical="center" wrapText="1" indent="4"/>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18" fillId="0" borderId="1" xfId="0" applyFont="1" applyBorder="1" applyAlignment="1">
      <alignment horizontal="center"/>
    </xf>
    <xf numFmtId="0" fontId="6"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textRotation="90" wrapText="1"/>
    </xf>
    <xf numFmtId="0" fontId="6" fillId="5" borderId="5" xfId="0" applyFont="1" applyFill="1" applyBorder="1" applyAlignment="1">
      <alignment horizontal="left" vertical="center" wrapText="1"/>
    </xf>
    <xf numFmtId="44" fontId="6" fillId="5" borderId="1" xfId="2"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center"/>
    </xf>
    <xf numFmtId="0" fontId="6" fillId="5" borderId="1" xfId="0" applyFont="1" applyFill="1" applyBorder="1" applyAlignment="1">
      <alignment vertical="center" wrapText="1"/>
    </xf>
    <xf numFmtId="0" fontId="3" fillId="7"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 xfId="0" applyFont="1" applyFill="1" applyBorder="1" applyAlignment="1">
      <alignment horizontal="center" vertical="center" wrapText="1"/>
    </xf>
    <xf numFmtId="164" fontId="3" fillId="8" borderId="1"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16" xfId="0" applyFont="1" applyFill="1" applyBorder="1" applyAlignment="1">
      <alignment horizontal="center" vertical="center"/>
    </xf>
    <xf numFmtId="0" fontId="3" fillId="5"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4" fillId="0" borderId="0" xfId="0" applyFont="1" applyAlignment="1">
      <alignment horizontal="center" wrapText="1"/>
    </xf>
    <xf numFmtId="44" fontId="12" fillId="0" borderId="1" xfId="0" applyNumberFormat="1" applyFont="1" applyBorder="1" applyAlignment="1">
      <alignment vertical="center"/>
    </xf>
    <xf numFmtId="44" fontId="12" fillId="0" borderId="1" xfId="0" applyNumberFormat="1" applyFont="1" applyBorder="1" applyAlignment="1">
      <alignment vertical="center" wrapText="1"/>
    </xf>
    <xf numFmtId="44" fontId="12" fillId="0" borderId="1" xfId="4" applyNumberFormat="1" applyFont="1" applyBorder="1" applyAlignment="1">
      <alignment vertical="center" wrapText="1"/>
    </xf>
    <xf numFmtId="44" fontId="2" fillId="0" borderId="0" xfId="0" applyNumberFormat="1" applyFont="1" applyAlignment="1"/>
    <xf numFmtId="44" fontId="3" fillId="8" borderId="1" xfId="0" applyNumberFormat="1" applyFont="1" applyFill="1" applyBorder="1" applyAlignment="1">
      <alignment vertical="center" wrapText="1"/>
    </xf>
    <xf numFmtId="44" fontId="12" fillId="5" borderId="5" xfId="0" applyNumberFormat="1" applyFont="1" applyFill="1" applyBorder="1" applyAlignment="1"/>
    <xf numFmtId="44" fontId="12" fillId="0" borderId="1" xfId="0" applyNumberFormat="1" applyFont="1" applyFill="1" applyBorder="1" applyAlignment="1">
      <alignment vertical="center" wrapText="1"/>
    </xf>
    <xf numFmtId="44" fontId="12" fillId="0" borderId="1" xfId="0" applyNumberFormat="1" applyFont="1" applyFill="1" applyBorder="1" applyAlignment="1"/>
    <xf numFmtId="44" fontId="12" fillId="0" borderId="1" xfId="2" applyNumberFormat="1" applyFont="1" applyFill="1" applyBorder="1" applyAlignment="1">
      <alignment vertical="center" wrapText="1"/>
    </xf>
    <xf numFmtId="44" fontId="12" fillId="0" borderId="1" xfId="2" applyNumberFormat="1" applyFont="1" applyFill="1" applyBorder="1" applyAlignment="1" applyProtection="1">
      <alignment vertical="center" wrapText="1"/>
    </xf>
    <xf numFmtId="44" fontId="12" fillId="0" borderId="6" xfId="0" applyNumberFormat="1" applyFont="1" applyFill="1" applyBorder="1" applyAlignment="1"/>
    <xf numFmtId="44" fontId="6" fillId="3" borderId="1" xfId="0" applyNumberFormat="1" applyFont="1" applyFill="1" applyBorder="1" applyAlignment="1"/>
    <xf numFmtId="44" fontId="12" fillId="0" borderId="0" xfId="0" applyNumberFormat="1" applyFont="1" applyAlignment="1"/>
    <xf numFmtId="164" fontId="12" fillId="0" borderId="1" xfId="2" applyNumberFormat="1" applyFont="1" applyFill="1" applyBorder="1" applyAlignment="1">
      <alignment vertical="center" wrapText="1"/>
    </xf>
    <xf numFmtId="0" fontId="12" fillId="9" borderId="1" xfId="0" applyFont="1" applyFill="1" applyBorder="1" applyAlignment="1">
      <alignment horizontal="center" vertical="center" wrapText="1"/>
    </xf>
    <xf numFmtId="0" fontId="12" fillId="9" borderId="1" xfId="0" applyFont="1" applyFill="1" applyBorder="1" applyAlignment="1">
      <alignment horizontal="center" vertical="center"/>
    </xf>
  </cellXfs>
  <cellStyles count="9">
    <cellStyle name="Dziesiętny 2" xfId="6" xr:uid="{029D5EB4-9040-486C-B4EC-77CB7C451DF5}"/>
    <cellStyle name="Normalny" xfId="0" builtinId="0"/>
    <cellStyle name="Normalny 2" xfId="1" xr:uid="{00000000-0005-0000-0000-000001000000}"/>
    <cellStyle name="Normalny 3" xfId="4" xr:uid="{07364760-9EBC-4B6B-8029-62FF3A9C69CE}"/>
    <cellStyle name="Normalny 4" xfId="5" xr:uid="{D311371F-6482-4E91-8DA1-D34EED466659}"/>
    <cellStyle name="Walutowy" xfId="2" builtinId="4"/>
    <cellStyle name="Walutowy 2" xfId="3" xr:uid="{00000000-0005-0000-0000-000004000000}"/>
    <cellStyle name="Walutowy 2 2" xfId="8" xr:uid="{A4E46A17-F515-4992-BD43-410FC0E63878}"/>
    <cellStyle name="Walutowy 3" xfId="7" xr:uid="{0AAC76C7-483D-4602-B402-59B2677CB353}"/>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1661160</xdr:colOff>
      <xdr:row>3</xdr:row>
      <xdr:rowOff>152400</xdr:rowOff>
    </xdr:to>
    <xdr:pic>
      <xdr:nvPicPr>
        <xdr:cNvPr id="7178" name="Picture 2">
          <a:extLst>
            <a:ext uri="{FF2B5EF4-FFF2-40B4-BE49-F238E27FC236}">
              <a16:creationId xmlns:a16="http://schemas.microsoft.com/office/drawing/2014/main" id="{00000000-0008-0000-00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454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2286000</xdr:colOff>
      <xdr:row>4</xdr:row>
      <xdr:rowOff>144780</xdr:rowOff>
    </xdr:to>
    <xdr:pic>
      <xdr:nvPicPr>
        <xdr:cNvPr id="10248" name="Picture 2">
          <a:extLst>
            <a:ext uri="{FF2B5EF4-FFF2-40B4-BE49-F238E27FC236}">
              <a16:creationId xmlns:a16="http://schemas.microsoft.com/office/drawing/2014/main" id="{00000000-0008-0000-0100-00000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640"/>
          <a:ext cx="22860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312420</xdr:colOff>
          <xdr:row>10</xdr:row>
          <xdr:rowOff>228600</xdr:rowOff>
        </xdr:from>
        <xdr:to>
          <xdr:col>1</xdr:col>
          <xdr:colOff>1531620</xdr:colOff>
          <xdr:row>11</xdr:row>
          <xdr:rowOff>99060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11</xdr:row>
          <xdr:rowOff>114300</xdr:rowOff>
        </xdr:from>
        <xdr:to>
          <xdr:col>1</xdr:col>
          <xdr:colOff>1531620</xdr:colOff>
          <xdr:row>12</xdr:row>
          <xdr:rowOff>335280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13</xdr:row>
          <xdr:rowOff>228600</xdr:rowOff>
        </xdr:from>
        <xdr:to>
          <xdr:col>1</xdr:col>
          <xdr:colOff>1531620</xdr:colOff>
          <xdr:row>14</xdr:row>
          <xdr:rowOff>99060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14</xdr:row>
          <xdr:rowOff>114300</xdr:rowOff>
        </xdr:from>
        <xdr:to>
          <xdr:col>1</xdr:col>
          <xdr:colOff>1531620</xdr:colOff>
          <xdr:row>16</xdr:row>
          <xdr:rowOff>30480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16</xdr:row>
          <xdr:rowOff>76200</xdr:rowOff>
        </xdr:from>
        <xdr:to>
          <xdr:col>1</xdr:col>
          <xdr:colOff>1531620</xdr:colOff>
          <xdr:row>16</xdr:row>
          <xdr:rowOff>419100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16</xdr:row>
          <xdr:rowOff>403860</xdr:rowOff>
        </xdr:from>
        <xdr:to>
          <xdr:col>1</xdr:col>
          <xdr:colOff>1531620</xdr:colOff>
          <xdr:row>16</xdr:row>
          <xdr:rowOff>670560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xdr:twoCellAnchor editAs="oneCell">
    <xdr:from>
      <xdr:col>0</xdr:col>
      <xdr:colOff>0</xdr:colOff>
      <xdr:row>0</xdr:row>
      <xdr:rowOff>0</xdr:rowOff>
    </xdr:from>
    <xdr:to>
      <xdr:col>0</xdr:col>
      <xdr:colOff>1609725</xdr:colOff>
      <xdr:row>6</xdr:row>
      <xdr:rowOff>28575</xdr:rowOff>
    </xdr:to>
    <xdr:pic>
      <xdr:nvPicPr>
        <xdr:cNvPr id="55" name="Obraz 54">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09725"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312420</xdr:colOff>
          <xdr:row>19</xdr:row>
          <xdr:rowOff>76200</xdr:rowOff>
        </xdr:from>
        <xdr:to>
          <xdr:col>1</xdr:col>
          <xdr:colOff>1531620</xdr:colOff>
          <xdr:row>19</xdr:row>
          <xdr:rowOff>429260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20</xdr:row>
          <xdr:rowOff>83820</xdr:rowOff>
        </xdr:from>
        <xdr:to>
          <xdr:col>1</xdr:col>
          <xdr:colOff>1531620</xdr:colOff>
          <xdr:row>21</xdr:row>
          <xdr:rowOff>114300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1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22</xdr:row>
          <xdr:rowOff>76200</xdr:rowOff>
        </xdr:from>
        <xdr:to>
          <xdr:col>1</xdr:col>
          <xdr:colOff>1531620</xdr:colOff>
          <xdr:row>23</xdr:row>
          <xdr:rowOff>114300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1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23</xdr:row>
          <xdr:rowOff>83820</xdr:rowOff>
        </xdr:from>
        <xdr:to>
          <xdr:col>1</xdr:col>
          <xdr:colOff>1531620</xdr:colOff>
          <xdr:row>24</xdr:row>
          <xdr:rowOff>182880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1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25</xdr:row>
          <xdr:rowOff>228600</xdr:rowOff>
        </xdr:from>
        <xdr:to>
          <xdr:col>1</xdr:col>
          <xdr:colOff>1531620</xdr:colOff>
          <xdr:row>27</xdr:row>
          <xdr:rowOff>121920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29</xdr:row>
          <xdr:rowOff>106680</xdr:rowOff>
        </xdr:from>
        <xdr:to>
          <xdr:col>1</xdr:col>
          <xdr:colOff>1531620</xdr:colOff>
          <xdr:row>33</xdr:row>
          <xdr:rowOff>22860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35</xdr:row>
          <xdr:rowOff>60960</xdr:rowOff>
        </xdr:from>
        <xdr:to>
          <xdr:col>1</xdr:col>
          <xdr:colOff>1531620</xdr:colOff>
          <xdr:row>36</xdr:row>
          <xdr:rowOff>106680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36</xdr:row>
          <xdr:rowOff>114300</xdr:rowOff>
        </xdr:from>
        <xdr:to>
          <xdr:col>1</xdr:col>
          <xdr:colOff>1531620</xdr:colOff>
          <xdr:row>38</xdr:row>
          <xdr:rowOff>76200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38</xdr:row>
          <xdr:rowOff>76200</xdr:rowOff>
        </xdr:from>
        <xdr:to>
          <xdr:col>1</xdr:col>
          <xdr:colOff>1531620</xdr:colOff>
          <xdr:row>38</xdr:row>
          <xdr:rowOff>297180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39</xdr:row>
          <xdr:rowOff>60960</xdr:rowOff>
        </xdr:from>
        <xdr:to>
          <xdr:col>1</xdr:col>
          <xdr:colOff>1531620</xdr:colOff>
          <xdr:row>39</xdr:row>
          <xdr:rowOff>266700</xdr:rowOff>
        </xdr:to>
        <xdr:sp macro="" textlink="">
          <xdr:nvSpPr>
            <xdr:cNvPr id="6347" name="Check Box 203" hidden="1">
              <a:extLst>
                <a:ext uri="{63B3BB69-23CF-44E3-9099-C40C66FF867C}">
                  <a14:compatExt spid="_x0000_s6347"/>
                </a:ext>
                <a:ext uri="{FF2B5EF4-FFF2-40B4-BE49-F238E27FC236}">
                  <a16:creationId xmlns:a16="http://schemas.microsoft.com/office/drawing/2014/main" id="{00000000-0008-0000-0100-0000C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39</xdr:row>
          <xdr:rowOff>266700</xdr:rowOff>
        </xdr:from>
        <xdr:to>
          <xdr:col>1</xdr:col>
          <xdr:colOff>1531620</xdr:colOff>
          <xdr:row>41</xdr:row>
          <xdr:rowOff>7620</xdr:rowOff>
        </xdr:to>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1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40</xdr:row>
          <xdr:rowOff>144780</xdr:rowOff>
        </xdr:from>
        <xdr:to>
          <xdr:col>1</xdr:col>
          <xdr:colOff>1531620</xdr:colOff>
          <xdr:row>41</xdr:row>
          <xdr:rowOff>182880</xdr:rowOff>
        </xdr:to>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1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42</xdr:row>
          <xdr:rowOff>60960</xdr:rowOff>
        </xdr:from>
        <xdr:to>
          <xdr:col>1</xdr:col>
          <xdr:colOff>1531620</xdr:colOff>
          <xdr:row>43</xdr:row>
          <xdr:rowOff>0</xdr:rowOff>
        </xdr:to>
        <xdr:sp macro="" textlink="">
          <xdr:nvSpPr>
            <xdr:cNvPr id="6422" name="Check Box 278" hidden="1">
              <a:extLst>
                <a:ext uri="{63B3BB69-23CF-44E3-9099-C40C66FF867C}">
                  <a14:compatExt spid="_x0000_s6422"/>
                </a:ext>
                <a:ext uri="{FF2B5EF4-FFF2-40B4-BE49-F238E27FC236}">
                  <a16:creationId xmlns:a16="http://schemas.microsoft.com/office/drawing/2014/main" id="{00000000-0008-0000-0100-00001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42</xdr:row>
          <xdr:rowOff>182880</xdr:rowOff>
        </xdr:from>
        <xdr:to>
          <xdr:col>1</xdr:col>
          <xdr:colOff>1531620</xdr:colOff>
          <xdr:row>44</xdr:row>
          <xdr:rowOff>68580</xdr:rowOff>
        </xdr:to>
        <xdr:sp macro="" textlink="">
          <xdr:nvSpPr>
            <xdr:cNvPr id="6423" name="Check Box 279" hidden="1">
              <a:extLst>
                <a:ext uri="{63B3BB69-23CF-44E3-9099-C40C66FF867C}">
                  <a14:compatExt spid="_x0000_s6423"/>
                </a:ext>
                <a:ext uri="{FF2B5EF4-FFF2-40B4-BE49-F238E27FC236}">
                  <a16:creationId xmlns:a16="http://schemas.microsoft.com/office/drawing/2014/main" id="{00000000-0008-0000-0100-00001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43</xdr:row>
          <xdr:rowOff>144780</xdr:rowOff>
        </xdr:from>
        <xdr:to>
          <xdr:col>1</xdr:col>
          <xdr:colOff>1531620</xdr:colOff>
          <xdr:row>44</xdr:row>
          <xdr:rowOff>182880</xdr:rowOff>
        </xdr:to>
        <xdr:sp macro="" textlink="">
          <xdr:nvSpPr>
            <xdr:cNvPr id="6424" name="Check Box 280" hidden="1">
              <a:extLst>
                <a:ext uri="{63B3BB69-23CF-44E3-9099-C40C66FF867C}">
                  <a14:compatExt spid="_x0000_s6424"/>
                </a:ext>
                <a:ext uri="{FF2B5EF4-FFF2-40B4-BE49-F238E27FC236}">
                  <a16:creationId xmlns:a16="http://schemas.microsoft.com/office/drawing/2014/main" id="{00000000-0008-0000-0100-00001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45</xdr:row>
          <xdr:rowOff>76200</xdr:rowOff>
        </xdr:from>
        <xdr:to>
          <xdr:col>1</xdr:col>
          <xdr:colOff>1531620</xdr:colOff>
          <xdr:row>45</xdr:row>
          <xdr:rowOff>167640</xdr:rowOff>
        </xdr:to>
        <xdr:sp macro="" textlink="">
          <xdr:nvSpPr>
            <xdr:cNvPr id="6425" name="Check Box 281" hidden="1">
              <a:extLst>
                <a:ext uri="{63B3BB69-23CF-44E3-9099-C40C66FF867C}">
                  <a14:compatExt spid="_x0000_s6425"/>
                </a:ext>
                <a:ext uri="{FF2B5EF4-FFF2-40B4-BE49-F238E27FC236}">
                  <a16:creationId xmlns:a16="http://schemas.microsoft.com/office/drawing/2014/main" id="{00000000-0008-0000-0100-00001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46</xdr:row>
          <xdr:rowOff>83820</xdr:rowOff>
        </xdr:from>
        <xdr:to>
          <xdr:col>1</xdr:col>
          <xdr:colOff>1531620</xdr:colOff>
          <xdr:row>47</xdr:row>
          <xdr:rowOff>182880</xdr:rowOff>
        </xdr:to>
        <xdr:sp macro="" textlink="">
          <xdr:nvSpPr>
            <xdr:cNvPr id="6426" name="Check Box 282" hidden="1">
              <a:extLst>
                <a:ext uri="{63B3BB69-23CF-44E3-9099-C40C66FF867C}">
                  <a14:compatExt spid="_x0000_s6426"/>
                </a:ext>
                <a:ext uri="{FF2B5EF4-FFF2-40B4-BE49-F238E27FC236}">
                  <a16:creationId xmlns:a16="http://schemas.microsoft.com/office/drawing/2014/main" id="{00000000-0008-0000-0100-00001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48</xdr:row>
          <xdr:rowOff>76200</xdr:rowOff>
        </xdr:from>
        <xdr:to>
          <xdr:col>1</xdr:col>
          <xdr:colOff>1531620</xdr:colOff>
          <xdr:row>49</xdr:row>
          <xdr:rowOff>106680</xdr:rowOff>
        </xdr:to>
        <xdr:sp macro="" textlink="">
          <xdr:nvSpPr>
            <xdr:cNvPr id="6477" name="Check Box 333" hidden="1">
              <a:extLst>
                <a:ext uri="{63B3BB69-23CF-44E3-9099-C40C66FF867C}">
                  <a14:compatExt spid="_x0000_s6477"/>
                </a:ext>
                <a:ext uri="{FF2B5EF4-FFF2-40B4-BE49-F238E27FC236}">
                  <a16:creationId xmlns:a16="http://schemas.microsoft.com/office/drawing/2014/main" id="{00000000-0008-0000-0100-00004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49</xdr:row>
          <xdr:rowOff>152400</xdr:rowOff>
        </xdr:from>
        <xdr:to>
          <xdr:col>1</xdr:col>
          <xdr:colOff>1531620</xdr:colOff>
          <xdr:row>50</xdr:row>
          <xdr:rowOff>274320</xdr:rowOff>
        </xdr:to>
        <xdr:sp macro="" textlink="">
          <xdr:nvSpPr>
            <xdr:cNvPr id="6478" name="Check Box 334" hidden="1">
              <a:extLst>
                <a:ext uri="{63B3BB69-23CF-44E3-9099-C40C66FF867C}">
                  <a14:compatExt spid="_x0000_s6478"/>
                </a:ext>
                <a:ext uri="{FF2B5EF4-FFF2-40B4-BE49-F238E27FC236}">
                  <a16:creationId xmlns:a16="http://schemas.microsoft.com/office/drawing/2014/main" id="{00000000-0008-0000-0100-00004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51</xdr:row>
          <xdr:rowOff>76200</xdr:rowOff>
        </xdr:from>
        <xdr:to>
          <xdr:col>1</xdr:col>
          <xdr:colOff>1531620</xdr:colOff>
          <xdr:row>52</xdr:row>
          <xdr:rowOff>106680</xdr:rowOff>
        </xdr:to>
        <xdr:sp macro="" textlink="">
          <xdr:nvSpPr>
            <xdr:cNvPr id="6481" name="Check Box 337" hidden="1">
              <a:extLst>
                <a:ext uri="{63B3BB69-23CF-44E3-9099-C40C66FF867C}">
                  <a14:compatExt spid="_x0000_s6481"/>
                </a:ext>
                <a:ext uri="{FF2B5EF4-FFF2-40B4-BE49-F238E27FC236}">
                  <a16:creationId xmlns:a16="http://schemas.microsoft.com/office/drawing/2014/main" id="{00000000-0008-0000-0100-00005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52</xdr:row>
          <xdr:rowOff>152400</xdr:rowOff>
        </xdr:from>
        <xdr:to>
          <xdr:col>1</xdr:col>
          <xdr:colOff>1531620</xdr:colOff>
          <xdr:row>53</xdr:row>
          <xdr:rowOff>236220</xdr:rowOff>
        </xdr:to>
        <xdr:sp macro="" textlink="">
          <xdr:nvSpPr>
            <xdr:cNvPr id="6482" name="Check Box 338" hidden="1">
              <a:extLst>
                <a:ext uri="{63B3BB69-23CF-44E3-9099-C40C66FF867C}">
                  <a14:compatExt spid="_x0000_s6482"/>
                </a:ext>
                <a:ext uri="{FF2B5EF4-FFF2-40B4-BE49-F238E27FC236}">
                  <a16:creationId xmlns:a16="http://schemas.microsoft.com/office/drawing/2014/main" id="{00000000-0008-0000-0100-00005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54</xdr:row>
          <xdr:rowOff>76200</xdr:rowOff>
        </xdr:from>
        <xdr:to>
          <xdr:col>1</xdr:col>
          <xdr:colOff>1531620</xdr:colOff>
          <xdr:row>55</xdr:row>
          <xdr:rowOff>144780</xdr:rowOff>
        </xdr:to>
        <xdr:sp macro="" textlink="">
          <xdr:nvSpPr>
            <xdr:cNvPr id="6529" name="Check Box 385" hidden="1">
              <a:extLst>
                <a:ext uri="{63B3BB69-23CF-44E3-9099-C40C66FF867C}">
                  <a14:compatExt spid="_x0000_s6529"/>
                </a:ext>
                <a:ext uri="{FF2B5EF4-FFF2-40B4-BE49-F238E27FC236}">
                  <a16:creationId xmlns:a16="http://schemas.microsoft.com/office/drawing/2014/main" id="{00000000-0008-0000-0100-00008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55</xdr:row>
          <xdr:rowOff>152400</xdr:rowOff>
        </xdr:from>
        <xdr:to>
          <xdr:col>1</xdr:col>
          <xdr:colOff>1531620</xdr:colOff>
          <xdr:row>56</xdr:row>
          <xdr:rowOff>274320</xdr:rowOff>
        </xdr:to>
        <xdr:sp macro="" textlink="">
          <xdr:nvSpPr>
            <xdr:cNvPr id="6530" name="Check Box 386" hidden="1">
              <a:extLst>
                <a:ext uri="{63B3BB69-23CF-44E3-9099-C40C66FF867C}">
                  <a14:compatExt spid="_x0000_s6530"/>
                </a:ext>
                <a:ext uri="{FF2B5EF4-FFF2-40B4-BE49-F238E27FC236}">
                  <a16:creationId xmlns:a16="http://schemas.microsoft.com/office/drawing/2014/main" id="{00000000-0008-0000-01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57</xdr:row>
          <xdr:rowOff>76200</xdr:rowOff>
        </xdr:from>
        <xdr:to>
          <xdr:col>1</xdr:col>
          <xdr:colOff>1531620</xdr:colOff>
          <xdr:row>57</xdr:row>
          <xdr:rowOff>251460</xdr:rowOff>
        </xdr:to>
        <xdr:sp macro="" textlink="">
          <xdr:nvSpPr>
            <xdr:cNvPr id="6531" name="Check Box 387" hidden="1">
              <a:extLst>
                <a:ext uri="{63B3BB69-23CF-44E3-9099-C40C66FF867C}">
                  <a14:compatExt spid="_x0000_s6531"/>
                </a:ext>
                <a:ext uri="{FF2B5EF4-FFF2-40B4-BE49-F238E27FC236}">
                  <a16:creationId xmlns:a16="http://schemas.microsoft.com/office/drawing/2014/main" id="{00000000-0008-0000-0100-00008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57</xdr:row>
          <xdr:rowOff>251460</xdr:rowOff>
        </xdr:from>
        <xdr:to>
          <xdr:col>1</xdr:col>
          <xdr:colOff>1531620</xdr:colOff>
          <xdr:row>57</xdr:row>
          <xdr:rowOff>480060</xdr:rowOff>
        </xdr:to>
        <xdr:sp macro="" textlink="">
          <xdr:nvSpPr>
            <xdr:cNvPr id="6532" name="Check Box 388" hidden="1">
              <a:extLst>
                <a:ext uri="{63B3BB69-23CF-44E3-9099-C40C66FF867C}">
                  <a14:compatExt spid="_x0000_s6532"/>
                </a:ext>
                <a:ext uri="{FF2B5EF4-FFF2-40B4-BE49-F238E27FC236}">
                  <a16:creationId xmlns:a16="http://schemas.microsoft.com/office/drawing/2014/main" id="{00000000-0008-0000-0100-00008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60</xdr:row>
          <xdr:rowOff>76200</xdr:rowOff>
        </xdr:from>
        <xdr:to>
          <xdr:col>1</xdr:col>
          <xdr:colOff>1531620</xdr:colOff>
          <xdr:row>60</xdr:row>
          <xdr:rowOff>251460</xdr:rowOff>
        </xdr:to>
        <xdr:sp macro="" textlink="">
          <xdr:nvSpPr>
            <xdr:cNvPr id="6581" name="Check Box 437" hidden="1">
              <a:extLst>
                <a:ext uri="{63B3BB69-23CF-44E3-9099-C40C66FF867C}">
                  <a14:compatExt spid="_x0000_s6581"/>
                </a:ext>
                <a:ext uri="{FF2B5EF4-FFF2-40B4-BE49-F238E27FC236}">
                  <a16:creationId xmlns:a16="http://schemas.microsoft.com/office/drawing/2014/main" id="{00000000-0008-0000-0100-0000B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60</xdr:row>
          <xdr:rowOff>251460</xdr:rowOff>
        </xdr:from>
        <xdr:to>
          <xdr:col>1</xdr:col>
          <xdr:colOff>1531620</xdr:colOff>
          <xdr:row>60</xdr:row>
          <xdr:rowOff>480060</xdr:rowOff>
        </xdr:to>
        <xdr:sp macro="" textlink="">
          <xdr:nvSpPr>
            <xdr:cNvPr id="6582" name="Check Box 438" hidden="1">
              <a:extLst>
                <a:ext uri="{63B3BB69-23CF-44E3-9099-C40C66FF867C}">
                  <a14:compatExt spid="_x0000_s6582"/>
                </a:ext>
                <a:ext uri="{FF2B5EF4-FFF2-40B4-BE49-F238E27FC236}">
                  <a16:creationId xmlns:a16="http://schemas.microsoft.com/office/drawing/2014/main" id="{00000000-0008-0000-0100-0000B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63</xdr:row>
          <xdr:rowOff>76200</xdr:rowOff>
        </xdr:from>
        <xdr:to>
          <xdr:col>1</xdr:col>
          <xdr:colOff>1531620</xdr:colOff>
          <xdr:row>63</xdr:row>
          <xdr:rowOff>304800</xdr:rowOff>
        </xdr:to>
        <xdr:sp macro="" textlink="">
          <xdr:nvSpPr>
            <xdr:cNvPr id="6682" name="Check Box 538" hidden="1">
              <a:extLst>
                <a:ext uri="{63B3BB69-23CF-44E3-9099-C40C66FF867C}">
                  <a14:compatExt spid="_x0000_s6682"/>
                </a:ext>
                <a:ext uri="{FF2B5EF4-FFF2-40B4-BE49-F238E27FC236}">
                  <a16:creationId xmlns:a16="http://schemas.microsoft.com/office/drawing/2014/main"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64</xdr:row>
          <xdr:rowOff>7620</xdr:rowOff>
        </xdr:from>
        <xdr:to>
          <xdr:col>1</xdr:col>
          <xdr:colOff>1531620</xdr:colOff>
          <xdr:row>65</xdr:row>
          <xdr:rowOff>137160</xdr:rowOff>
        </xdr:to>
        <xdr:sp macro="" textlink="">
          <xdr:nvSpPr>
            <xdr:cNvPr id="6684" name="Check Box 540" hidden="1">
              <a:extLst>
                <a:ext uri="{63B3BB69-23CF-44E3-9099-C40C66FF867C}">
                  <a14:compatExt spid="_x0000_s6684"/>
                </a:ext>
                <a:ext uri="{FF2B5EF4-FFF2-40B4-BE49-F238E27FC236}">
                  <a16:creationId xmlns:a16="http://schemas.microsoft.com/office/drawing/2014/main" id="{00000000-0008-0000-01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1744980</xdr:colOff>
      <xdr:row>4</xdr:row>
      <xdr:rowOff>0</xdr:rowOff>
    </xdr:to>
    <xdr:pic>
      <xdr:nvPicPr>
        <xdr:cNvPr id="6154" name="Picture 2">
          <a:extLst>
            <a:ext uri="{FF2B5EF4-FFF2-40B4-BE49-F238E27FC236}">
              <a16:creationId xmlns:a16="http://schemas.microsoft.com/office/drawing/2014/main" id="{00000000-0008-0000-02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216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1645920</xdr:colOff>
      <xdr:row>5</xdr:row>
      <xdr:rowOff>0</xdr:rowOff>
    </xdr:to>
    <xdr:pic>
      <xdr:nvPicPr>
        <xdr:cNvPr id="9226" name="Picture 2">
          <a:extLst>
            <a:ext uri="{FF2B5EF4-FFF2-40B4-BE49-F238E27FC236}">
              <a16:creationId xmlns:a16="http://schemas.microsoft.com/office/drawing/2014/main" id="{00000000-0008-0000-0300-00000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2692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708660</xdr:colOff>
      <xdr:row>5</xdr:row>
      <xdr:rowOff>22860</xdr:rowOff>
    </xdr:to>
    <xdr:pic>
      <xdr:nvPicPr>
        <xdr:cNvPr id="2060" name="Picture 2">
          <a:extLst>
            <a:ext uri="{FF2B5EF4-FFF2-40B4-BE49-F238E27FC236}">
              <a16:creationId xmlns:a16="http://schemas.microsoft.com/office/drawing/2014/main" id="{00000000-0008-0000-04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216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542925</xdr:colOff>
      <xdr:row>0</xdr:row>
      <xdr:rowOff>0</xdr:rowOff>
    </xdr:from>
    <xdr:to>
      <xdr:col>8</xdr:col>
      <xdr:colOff>342900</xdr:colOff>
      <xdr:row>1</xdr:row>
      <xdr:rowOff>28575</xdr:rowOff>
    </xdr:to>
    <xdr:sp macro="" textlink="">
      <xdr:nvSpPr>
        <xdr:cNvPr id="2049" name="Text Box 1" hidden="1">
          <a:extLst>
            <a:ext uri="{FF2B5EF4-FFF2-40B4-BE49-F238E27FC236}">
              <a16:creationId xmlns:a16="http://schemas.microsoft.com/office/drawing/2014/main" id="{00000000-0008-0000-0400-000001080000}"/>
            </a:ext>
          </a:extLst>
        </xdr:cNvPr>
        <xdr:cNvSpPr txBox="1">
          <a:spLocks noChangeArrowheads="1"/>
        </xdr:cNvSpPr>
      </xdr:nvSpPr>
      <xdr:spPr bwMode="auto">
        <a:xfrm>
          <a:off x="5857875" y="0"/>
          <a:ext cx="1209675" cy="1905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6</xdr:col>
      <xdr:colOff>542925</xdr:colOff>
      <xdr:row>10</xdr:row>
      <xdr:rowOff>462915</xdr:rowOff>
    </xdr:from>
    <xdr:to>
      <xdr:col>8</xdr:col>
      <xdr:colOff>342900</xdr:colOff>
      <xdr:row>12</xdr:row>
      <xdr:rowOff>394335</xdr:rowOff>
    </xdr:to>
    <xdr:sp macro="" textlink="">
      <xdr:nvSpPr>
        <xdr:cNvPr id="2050" name="Text Box 2" hidden="1">
          <a:extLst>
            <a:ext uri="{FF2B5EF4-FFF2-40B4-BE49-F238E27FC236}">
              <a16:creationId xmlns:a16="http://schemas.microsoft.com/office/drawing/2014/main" id="{00000000-0008-0000-0400-000002080000}"/>
            </a:ext>
          </a:extLst>
        </xdr:cNvPr>
        <xdr:cNvSpPr txBox="1">
          <a:spLocks noChangeArrowheads="1"/>
        </xdr:cNvSpPr>
      </xdr:nvSpPr>
      <xdr:spPr bwMode="auto">
        <a:xfrm>
          <a:off x="5857875" y="2600325"/>
          <a:ext cx="1209675" cy="7048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251460</xdr:colOff>
      <xdr:row>5</xdr:row>
      <xdr:rowOff>22860</xdr:rowOff>
    </xdr:to>
    <xdr:pic>
      <xdr:nvPicPr>
        <xdr:cNvPr id="3083" name="Picture 2">
          <a:extLst>
            <a:ext uri="{FF2B5EF4-FFF2-40B4-BE49-F238E27FC236}">
              <a16:creationId xmlns:a16="http://schemas.microsoft.com/office/drawing/2014/main" id="{00000000-0008-0000-05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454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2047874</xdr:colOff>
      <xdr:row>5</xdr:row>
      <xdr:rowOff>22860</xdr:rowOff>
    </xdr:to>
    <xdr:pic>
      <xdr:nvPicPr>
        <xdr:cNvPr id="8202" name="Picture 2">
          <a:extLst>
            <a:ext uri="{FF2B5EF4-FFF2-40B4-BE49-F238E27FC236}">
              <a16:creationId xmlns:a16="http://schemas.microsoft.com/office/drawing/2014/main" id="{00000000-0008-0000-0600-00000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47924" cy="880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2184400</xdr:colOff>
      <xdr:row>5</xdr:row>
      <xdr:rowOff>22860</xdr:rowOff>
    </xdr:to>
    <xdr:pic>
      <xdr:nvPicPr>
        <xdr:cNvPr id="4106" name="Picture 2">
          <a:extLst>
            <a:ext uri="{FF2B5EF4-FFF2-40B4-BE49-F238E27FC236}">
              <a16:creationId xmlns:a16="http://schemas.microsoft.com/office/drawing/2014/main" id="{00000000-0008-0000-07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63800" cy="848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I20"/>
  <sheetViews>
    <sheetView tabSelected="1" view="pageBreakPreview" zoomScale="80" zoomScaleNormal="80" zoomScaleSheetLayoutView="80" workbookViewId="0">
      <selection activeCell="A8" sqref="A8"/>
    </sheetView>
  </sheetViews>
  <sheetFormatPr defaultRowHeight="13.2" x14ac:dyDescent="0.25"/>
  <cols>
    <col min="1" max="1" width="5.44140625" customWidth="1"/>
    <col min="2" max="2" width="43.88671875" customWidth="1"/>
    <col min="3" max="3" width="14.5546875" customWidth="1"/>
    <col min="4" max="4" width="12.6640625" style="37" customWidth="1"/>
    <col min="5" max="5" width="10.44140625" style="37" customWidth="1"/>
    <col min="6" max="6" width="26.5546875" style="37" customWidth="1"/>
    <col min="7" max="7" width="15.6640625" customWidth="1"/>
    <col min="8" max="8" width="17.109375" style="37" customWidth="1"/>
    <col min="9" max="9" width="19.88671875" customWidth="1"/>
  </cols>
  <sheetData>
    <row r="6" spans="1:9" x14ac:dyDescent="0.25">
      <c r="A6" s="12" t="s">
        <v>123</v>
      </c>
      <c r="G6" s="50"/>
    </row>
    <row r="8" spans="1:9" ht="36" x14ac:dyDescent="0.25">
      <c r="A8" s="51" t="s">
        <v>3</v>
      </c>
      <c r="B8" s="51" t="s">
        <v>4</v>
      </c>
      <c r="C8" s="51" t="s">
        <v>122</v>
      </c>
      <c r="D8" s="51" t="s">
        <v>5</v>
      </c>
      <c r="E8" s="51" t="s">
        <v>1</v>
      </c>
      <c r="F8" s="52" t="s">
        <v>35</v>
      </c>
      <c r="G8" s="52" t="s">
        <v>6</v>
      </c>
      <c r="H8" s="52" t="s">
        <v>34</v>
      </c>
      <c r="I8" s="52" t="s">
        <v>36</v>
      </c>
    </row>
    <row r="9" spans="1:9" ht="30.6" customHeight="1" x14ac:dyDescent="0.25">
      <c r="A9" s="69">
        <v>1</v>
      </c>
      <c r="B9" s="70" t="s">
        <v>91</v>
      </c>
      <c r="C9" s="70" t="s">
        <v>92</v>
      </c>
      <c r="D9" s="150">
        <v>210466902</v>
      </c>
      <c r="E9" s="71" t="s">
        <v>93</v>
      </c>
      <c r="F9" s="70" t="s">
        <v>94</v>
      </c>
      <c r="G9" s="23">
        <v>57</v>
      </c>
      <c r="H9" s="23"/>
      <c r="I9" s="155">
        <v>19042411.84</v>
      </c>
    </row>
    <row r="10" spans="1:9" s="6" customFormat="1" ht="30.6" customHeight="1" x14ac:dyDescent="0.25">
      <c r="A10" s="69">
        <v>2</v>
      </c>
      <c r="B10" s="70" t="s">
        <v>95</v>
      </c>
      <c r="C10" s="70" t="s">
        <v>96</v>
      </c>
      <c r="D10" s="264">
        <v>211037617</v>
      </c>
      <c r="E10" s="71" t="s">
        <v>97</v>
      </c>
      <c r="F10" s="70" t="s">
        <v>98</v>
      </c>
      <c r="G10" s="23">
        <v>128</v>
      </c>
      <c r="H10" s="23">
        <v>180</v>
      </c>
      <c r="I10" s="156">
        <v>10940605</v>
      </c>
    </row>
    <row r="11" spans="1:9" s="6" customFormat="1" ht="30.6" customHeight="1" x14ac:dyDescent="0.25">
      <c r="A11" s="69">
        <v>3</v>
      </c>
      <c r="B11" s="70" t="s">
        <v>99</v>
      </c>
      <c r="C11" s="70" t="s">
        <v>100</v>
      </c>
      <c r="D11" s="150">
        <v>182018</v>
      </c>
      <c r="E11" s="70" t="s">
        <v>101</v>
      </c>
      <c r="F11" s="70" t="s">
        <v>102</v>
      </c>
      <c r="G11" s="23">
        <v>71</v>
      </c>
      <c r="H11" s="23">
        <v>648</v>
      </c>
      <c r="I11" s="156">
        <v>6734088.7000000002</v>
      </c>
    </row>
    <row r="12" spans="1:9" s="6" customFormat="1" ht="30.6" customHeight="1" x14ac:dyDescent="0.25">
      <c r="A12" s="69">
        <v>4</v>
      </c>
      <c r="B12" s="70" t="s">
        <v>103</v>
      </c>
      <c r="C12" s="70" t="s">
        <v>104</v>
      </c>
      <c r="D12" s="150">
        <v>211177790</v>
      </c>
      <c r="E12" s="71" t="s">
        <v>105</v>
      </c>
      <c r="F12" s="72" t="s">
        <v>106</v>
      </c>
      <c r="G12" s="23">
        <v>35</v>
      </c>
      <c r="H12" s="23">
        <v>217</v>
      </c>
      <c r="I12" s="156">
        <v>2784781.76</v>
      </c>
    </row>
    <row r="13" spans="1:9" s="6" customFormat="1" ht="30.6" customHeight="1" x14ac:dyDescent="0.25">
      <c r="A13" s="69">
        <v>5</v>
      </c>
      <c r="B13" s="70" t="s">
        <v>107</v>
      </c>
      <c r="C13" s="70" t="s">
        <v>108</v>
      </c>
      <c r="D13" s="150">
        <v>211024490</v>
      </c>
      <c r="E13" s="71" t="s">
        <v>109</v>
      </c>
      <c r="F13" s="70" t="s">
        <v>110</v>
      </c>
      <c r="G13" s="23">
        <v>11</v>
      </c>
      <c r="H13" s="23"/>
      <c r="I13" s="156">
        <v>1059397</v>
      </c>
    </row>
    <row r="14" spans="1:9" s="6" customFormat="1" ht="30.6" customHeight="1" x14ac:dyDescent="0.25">
      <c r="A14" s="69">
        <v>6</v>
      </c>
      <c r="B14" s="70" t="s">
        <v>111</v>
      </c>
      <c r="C14" s="70" t="s">
        <v>104</v>
      </c>
      <c r="D14" s="150">
        <v>711920</v>
      </c>
      <c r="E14" s="71" t="s">
        <v>885</v>
      </c>
      <c r="F14" s="70" t="s">
        <v>102</v>
      </c>
      <c r="G14" s="23">
        <v>15</v>
      </c>
      <c r="H14" s="23"/>
      <c r="I14" s="156">
        <v>1193644.05</v>
      </c>
    </row>
    <row r="15" spans="1:9" s="4" customFormat="1" ht="36.6" customHeight="1" x14ac:dyDescent="0.25">
      <c r="A15" s="69">
        <v>7</v>
      </c>
      <c r="B15" s="70" t="s">
        <v>112</v>
      </c>
      <c r="C15" s="70" t="s">
        <v>113</v>
      </c>
      <c r="D15" s="150">
        <v>234123</v>
      </c>
      <c r="E15" s="70" t="s">
        <v>886</v>
      </c>
      <c r="F15" s="70" t="s">
        <v>115</v>
      </c>
      <c r="G15" s="23">
        <v>66</v>
      </c>
      <c r="H15" s="23">
        <v>120</v>
      </c>
      <c r="I15" s="156">
        <v>6966348.2000000002</v>
      </c>
    </row>
    <row r="16" spans="1:9" ht="30.6" customHeight="1" x14ac:dyDescent="0.25">
      <c r="A16" s="69">
        <v>8</v>
      </c>
      <c r="B16" s="70" t="s">
        <v>116</v>
      </c>
      <c r="C16" s="70" t="s">
        <v>117</v>
      </c>
      <c r="D16" s="71">
        <v>211027748</v>
      </c>
      <c r="E16" s="71" t="s">
        <v>118</v>
      </c>
      <c r="F16" s="70" t="s">
        <v>119</v>
      </c>
      <c r="G16" s="22">
        <v>21</v>
      </c>
      <c r="H16" s="22"/>
      <c r="I16" s="155">
        <v>5578400</v>
      </c>
    </row>
    <row r="17" spans="1:9" s="4" customFormat="1" ht="30.6" customHeight="1" x14ac:dyDescent="0.25">
      <c r="A17" s="69">
        <v>9</v>
      </c>
      <c r="B17" s="70" t="s">
        <v>120</v>
      </c>
      <c r="C17" s="70" t="s">
        <v>121</v>
      </c>
      <c r="D17" s="150">
        <v>81064095</v>
      </c>
      <c r="E17" s="71" t="s">
        <v>114</v>
      </c>
      <c r="F17" s="70" t="s">
        <v>115</v>
      </c>
      <c r="G17" s="9">
        <v>12</v>
      </c>
      <c r="H17" s="9">
        <v>15</v>
      </c>
      <c r="I17" s="156">
        <v>914500</v>
      </c>
    </row>
    <row r="18" spans="1:9" ht="30.6" customHeight="1" x14ac:dyDescent="0.25">
      <c r="A18" s="151">
        <v>10</v>
      </c>
      <c r="B18" s="152" t="s">
        <v>850</v>
      </c>
      <c r="C18" s="70" t="s">
        <v>100</v>
      </c>
      <c r="D18" s="69">
        <v>389578170</v>
      </c>
      <c r="E18" s="153" t="s">
        <v>101</v>
      </c>
      <c r="F18" s="153" t="s">
        <v>102</v>
      </c>
      <c r="G18" s="22">
        <v>6</v>
      </c>
      <c r="H18" s="22"/>
      <c r="I18" s="155">
        <v>450400</v>
      </c>
    </row>
    <row r="20" spans="1:9" x14ac:dyDescent="0.25">
      <c r="B20" s="20"/>
    </row>
  </sheetData>
  <phoneticPr fontId="11" type="noConversion"/>
  <printOptions horizontalCentered="1"/>
  <pageMargins left="0.78740157480314965" right="0.78740157480314965" top="0.98425196850393704" bottom="0.98425196850393704" header="0.51181102362204722" footer="0.51181102362204722"/>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C71"/>
  <sheetViews>
    <sheetView view="pageBreakPreview" topLeftCell="A5" zoomScale="60" zoomScaleNormal="100" workbookViewId="0">
      <selection activeCell="G17" sqref="G17"/>
    </sheetView>
  </sheetViews>
  <sheetFormatPr defaultRowHeight="13.2" x14ac:dyDescent="0.25"/>
  <cols>
    <col min="1" max="1" width="106.6640625" customWidth="1"/>
    <col min="2" max="2" width="24" customWidth="1"/>
    <col min="3" max="3" width="55.21875" style="186" customWidth="1"/>
  </cols>
  <sheetData>
    <row r="8" spans="1:3" ht="21" customHeight="1" x14ac:dyDescent="0.25">
      <c r="A8" s="54" t="s">
        <v>884</v>
      </c>
    </row>
    <row r="9" spans="1:3" ht="21" customHeight="1" x14ac:dyDescent="0.25">
      <c r="A9" s="323" t="s">
        <v>85</v>
      </c>
      <c r="B9" s="324"/>
      <c r="C9" s="327" t="s">
        <v>90</v>
      </c>
    </row>
    <row r="10" spans="1:3" x14ac:dyDescent="0.25">
      <c r="A10" s="325"/>
      <c r="B10" s="326"/>
      <c r="C10" s="327"/>
    </row>
    <row r="11" spans="1:3" ht="26.4" x14ac:dyDescent="0.25">
      <c r="A11" s="56" t="s">
        <v>68</v>
      </c>
      <c r="B11" s="318"/>
      <c r="C11" s="187"/>
    </row>
    <row r="12" spans="1:3" x14ac:dyDescent="0.25">
      <c r="A12" s="56"/>
      <c r="B12" s="318"/>
      <c r="C12" s="187"/>
    </row>
    <row r="13" spans="1:3" ht="40.200000000000003" customHeight="1" thickBot="1" x14ac:dyDescent="0.3">
      <c r="A13" s="57"/>
      <c r="B13" s="319"/>
      <c r="C13" s="188"/>
    </row>
    <row r="14" spans="1:3" ht="26.4" x14ac:dyDescent="0.25">
      <c r="A14" s="56" t="s">
        <v>69</v>
      </c>
      <c r="B14" s="318"/>
    </row>
    <row r="15" spans="1:3" x14ac:dyDescent="0.25">
      <c r="A15" s="56"/>
      <c r="B15" s="318"/>
      <c r="C15" s="187"/>
    </row>
    <row r="16" spans="1:3" ht="24" customHeight="1" thickBot="1" x14ac:dyDescent="0.3">
      <c r="A16" s="58"/>
      <c r="B16" s="319"/>
      <c r="C16" s="188"/>
    </row>
    <row r="17" spans="1:3" ht="60" customHeight="1" thickBot="1" x14ac:dyDescent="0.3">
      <c r="A17" s="314" t="s">
        <v>70</v>
      </c>
      <c r="B17" s="318"/>
      <c r="C17" s="187"/>
    </row>
    <row r="18" spans="1:3" ht="13.2" hidden="1" customHeight="1" thickBot="1" x14ac:dyDescent="0.3">
      <c r="A18" s="315"/>
      <c r="B18" s="318"/>
      <c r="C18" s="187"/>
    </row>
    <row r="19" spans="1:3" ht="13.95" hidden="1" customHeight="1" x14ac:dyDescent="0.25">
      <c r="A19" s="316"/>
      <c r="B19" s="319"/>
      <c r="C19" s="188"/>
    </row>
    <row r="20" spans="1:3" ht="45.6" customHeight="1" x14ac:dyDescent="0.25">
      <c r="A20" s="55" t="s">
        <v>71</v>
      </c>
      <c r="B20" s="317"/>
      <c r="C20" s="320" t="s">
        <v>990</v>
      </c>
    </row>
    <row r="21" spans="1:3" ht="15" customHeight="1" x14ac:dyDescent="0.25">
      <c r="A21" s="56"/>
      <c r="B21" s="318"/>
      <c r="C21" s="321"/>
    </row>
    <row r="22" spans="1:3" ht="18.600000000000001" customHeight="1" thickBot="1" x14ac:dyDescent="0.3">
      <c r="A22" s="57"/>
      <c r="B22" s="319"/>
      <c r="C22" s="322"/>
    </row>
    <row r="23" spans="1:3" ht="15.6" customHeight="1" x14ac:dyDescent="0.25">
      <c r="A23" s="56" t="s">
        <v>72</v>
      </c>
      <c r="B23" s="317"/>
      <c r="C23" s="189"/>
    </row>
    <row r="24" spans="1:3" x14ac:dyDescent="0.25">
      <c r="A24" s="56"/>
      <c r="B24" s="318"/>
      <c r="C24" s="187"/>
    </row>
    <row r="25" spans="1:3" ht="20.399999999999999" customHeight="1" thickBot="1" x14ac:dyDescent="0.3">
      <c r="A25" s="58"/>
      <c r="B25" s="319"/>
      <c r="C25" s="188"/>
    </row>
    <row r="26" spans="1:3" ht="42" customHeight="1" x14ac:dyDescent="0.25">
      <c r="A26" s="55" t="s">
        <v>73</v>
      </c>
      <c r="B26" s="317"/>
      <c r="C26" s="320" t="s">
        <v>988</v>
      </c>
    </row>
    <row r="27" spans="1:3" x14ac:dyDescent="0.25">
      <c r="A27" s="56"/>
      <c r="B27" s="318"/>
      <c r="C27" s="321"/>
    </row>
    <row r="28" spans="1:3" x14ac:dyDescent="0.25">
      <c r="A28" s="58"/>
      <c r="B28" s="318"/>
      <c r="C28" s="321"/>
    </row>
    <row r="29" spans="1:3" x14ac:dyDescent="0.25">
      <c r="A29" s="62"/>
      <c r="B29" s="318"/>
      <c r="C29" s="321"/>
    </row>
    <row r="30" spans="1:3" x14ac:dyDescent="0.25">
      <c r="A30" s="62"/>
      <c r="B30" s="318"/>
      <c r="C30" s="321"/>
    </row>
    <row r="31" spans="1:3" x14ac:dyDescent="0.25">
      <c r="A31" s="62"/>
      <c r="B31" s="318"/>
      <c r="C31" s="321"/>
    </row>
    <row r="32" spans="1:3" x14ac:dyDescent="0.25">
      <c r="A32" s="62"/>
      <c r="B32" s="318"/>
      <c r="C32" s="321"/>
    </row>
    <row r="33" spans="1:3" x14ac:dyDescent="0.25">
      <c r="A33" s="62"/>
      <c r="B33" s="318"/>
      <c r="C33" s="321"/>
    </row>
    <row r="34" spans="1:3" x14ac:dyDescent="0.25">
      <c r="A34" s="62"/>
      <c r="B34" s="318"/>
      <c r="C34" s="321"/>
    </row>
    <row r="35" spans="1:3" ht="18" customHeight="1" thickBot="1" x14ac:dyDescent="0.3">
      <c r="A35" s="63"/>
      <c r="B35" s="318"/>
      <c r="C35" s="322"/>
    </row>
    <row r="36" spans="1:3" ht="12.75" customHeight="1" x14ac:dyDescent="0.25">
      <c r="A36" s="56" t="s">
        <v>74</v>
      </c>
      <c r="B36" s="317"/>
      <c r="C36" s="189"/>
    </row>
    <row r="37" spans="1:3" x14ac:dyDescent="0.25">
      <c r="A37" s="56"/>
      <c r="B37" s="318"/>
      <c r="C37" s="187"/>
    </row>
    <row r="38" spans="1:3" x14ac:dyDescent="0.25">
      <c r="A38" s="58"/>
      <c r="B38" s="318"/>
      <c r="C38" s="187"/>
    </row>
    <row r="39" spans="1:3" ht="31.2" customHeight="1" thickBot="1" x14ac:dyDescent="0.3">
      <c r="A39" s="58"/>
      <c r="B39" s="318"/>
      <c r="C39" s="187"/>
    </row>
    <row r="40" spans="1:3" ht="26.4" x14ac:dyDescent="0.25">
      <c r="A40" s="55" t="s">
        <v>75</v>
      </c>
      <c r="B40" s="317"/>
      <c r="C40" s="189"/>
    </row>
    <row r="41" spans="1:3" x14ac:dyDescent="0.25">
      <c r="A41" s="56"/>
      <c r="B41" s="318"/>
      <c r="C41" s="187"/>
    </row>
    <row r="42" spans="1:3" ht="17.399999999999999" customHeight="1" thickBot="1" x14ac:dyDescent="0.3">
      <c r="A42" s="57"/>
      <c r="B42" s="318"/>
      <c r="C42" s="187"/>
    </row>
    <row r="43" spans="1:3" ht="21" customHeight="1" x14ac:dyDescent="0.25">
      <c r="A43" s="55" t="s">
        <v>76</v>
      </c>
      <c r="B43" s="317"/>
      <c r="C43" s="189"/>
    </row>
    <row r="44" spans="1:3" x14ac:dyDescent="0.25">
      <c r="A44" s="56"/>
      <c r="B44" s="318"/>
      <c r="C44" s="187"/>
    </row>
    <row r="45" spans="1:3" ht="17.399999999999999" customHeight="1" thickBot="1" x14ac:dyDescent="0.3">
      <c r="A45" s="57"/>
      <c r="B45" s="318"/>
      <c r="C45" s="187"/>
    </row>
    <row r="46" spans="1:3" ht="22.8" x14ac:dyDescent="0.25">
      <c r="A46" s="55" t="s">
        <v>77</v>
      </c>
      <c r="B46" s="317"/>
      <c r="C46" s="189" t="s">
        <v>921</v>
      </c>
    </row>
    <row r="47" spans="1:3" x14ac:dyDescent="0.25">
      <c r="A47" s="56"/>
      <c r="B47" s="318"/>
      <c r="C47" s="187"/>
    </row>
    <row r="48" spans="1:3" ht="20.399999999999999" customHeight="1" thickBot="1" x14ac:dyDescent="0.3">
      <c r="A48" s="64"/>
      <c r="B48" s="319"/>
      <c r="C48" s="188"/>
    </row>
    <row r="49" spans="1:3" ht="16.2" customHeight="1" x14ac:dyDescent="0.25">
      <c r="A49" s="55" t="s">
        <v>79</v>
      </c>
      <c r="B49" s="317"/>
      <c r="C49" s="189"/>
    </row>
    <row r="50" spans="1:3" x14ac:dyDescent="0.25">
      <c r="A50" s="56"/>
      <c r="B50" s="318"/>
      <c r="C50" s="187"/>
    </row>
    <row r="51" spans="1:3" ht="25.8" customHeight="1" thickBot="1" x14ac:dyDescent="0.3">
      <c r="A51" s="57"/>
      <c r="B51" s="319"/>
      <c r="C51" s="188"/>
    </row>
    <row r="52" spans="1:3" ht="16.2" customHeight="1" x14ac:dyDescent="0.25">
      <c r="A52" s="65" t="s">
        <v>83</v>
      </c>
      <c r="B52" s="317"/>
      <c r="C52" s="320" t="s">
        <v>937</v>
      </c>
    </row>
    <row r="53" spans="1:3" ht="16.2" customHeight="1" x14ac:dyDescent="0.25">
      <c r="A53" s="65"/>
      <c r="B53" s="318"/>
      <c r="C53" s="321"/>
    </row>
    <row r="54" spans="1:3" ht="21" customHeight="1" thickBot="1" x14ac:dyDescent="0.3">
      <c r="A54" s="61" t="s">
        <v>78</v>
      </c>
      <c r="B54" s="319"/>
      <c r="C54" s="322"/>
    </row>
    <row r="55" spans="1:3" ht="12.75" customHeight="1" x14ac:dyDescent="0.25">
      <c r="A55" s="55" t="s">
        <v>80</v>
      </c>
      <c r="B55" s="317"/>
      <c r="C55" s="320" t="s">
        <v>987</v>
      </c>
    </row>
    <row r="56" spans="1:3" x14ac:dyDescent="0.25">
      <c r="A56" s="56"/>
      <c r="B56" s="318"/>
      <c r="C56" s="321"/>
    </row>
    <row r="57" spans="1:3" ht="30" customHeight="1" thickBot="1" x14ac:dyDescent="0.3">
      <c r="A57" s="57"/>
      <c r="B57" s="319"/>
      <c r="C57" s="322"/>
    </row>
    <row r="58" spans="1:3" ht="42" customHeight="1" thickBot="1" x14ac:dyDescent="0.3">
      <c r="A58" s="314" t="s">
        <v>81</v>
      </c>
      <c r="B58" s="317"/>
      <c r="C58" s="189"/>
    </row>
    <row r="59" spans="1:3" ht="13.5" hidden="1" customHeight="1" thickBot="1" x14ac:dyDescent="0.3">
      <c r="A59" s="315"/>
      <c r="B59" s="318"/>
      <c r="C59" s="187"/>
    </row>
    <row r="60" spans="1:3" ht="13.5" hidden="1" customHeight="1" thickBot="1" x14ac:dyDescent="0.3">
      <c r="A60" s="316"/>
      <c r="B60" s="319"/>
      <c r="C60" s="188"/>
    </row>
    <row r="61" spans="1:3" ht="43.95" customHeight="1" thickBot="1" x14ac:dyDescent="0.3">
      <c r="A61" s="314" t="s">
        <v>82</v>
      </c>
      <c r="B61" s="317"/>
      <c r="C61" s="189"/>
    </row>
    <row r="62" spans="1:3" ht="6.6" hidden="1" customHeight="1" thickBot="1" x14ac:dyDescent="0.3">
      <c r="A62" s="315"/>
      <c r="B62" s="318"/>
      <c r="C62" s="187"/>
    </row>
    <row r="63" spans="1:3" ht="13.5" hidden="1" customHeight="1" x14ac:dyDescent="0.25">
      <c r="A63" s="316"/>
      <c r="B63" s="319"/>
      <c r="C63" s="188"/>
    </row>
    <row r="64" spans="1:3" ht="34.200000000000003" x14ac:dyDescent="0.25">
      <c r="A64" s="154" t="s">
        <v>887</v>
      </c>
      <c r="B64" s="317"/>
      <c r="C64" s="189" t="s">
        <v>986</v>
      </c>
    </row>
    <row r="65" spans="1:3" x14ac:dyDescent="0.25">
      <c r="A65" s="56"/>
      <c r="B65" s="318"/>
      <c r="C65" s="187"/>
    </row>
    <row r="66" spans="1:3" x14ac:dyDescent="0.25">
      <c r="A66" s="58"/>
      <c r="B66" s="318"/>
      <c r="C66" s="187"/>
    </row>
    <row r="67" spans="1:3" ht="13.8" thickBot="1" x14ac:dyDescent="0.3">
      <c r="A67" s="57"/>
      <c r="B67" s="319"/>
      <c r="C67" s="188"/>
    </row>
    <row r="68" spans="1:3" x14ac:dyDescent="0.25">
      <c r="A68" s="60"/>
    </row>
    <row r="69" spans="1:3" x14ac:dyDescent="0.25">
      <c r="A69" s="60"/>
    </row>
    <row r="70" spans="1:3" x14ac:dyDescent="0.25">
      <c r="A70" s="20" t="s">
        <v>89</v>
      </c>
    </row>
    <row r="71" spans="1:3" ht="15.6" x14ac:dyDescent="0.25">
      <c r="A71" s="59"/>
    </row>
  </sheetData>
  <mergeCells count="25">
    <mergeCell ref="C52:C54"/>
    <mergeCell ref="C55:C57"/>
    <mergeCell ref="C26:C35"/>
    <mergeCell ref="A9:B10"/>
    <mergeCell ref="C9:C10"/>
    <mergeCell ref="A17:A19"/>
    <mergeCell ref="B17:B19"/>
    <mergeCell ref="B11:B13"/>
    <mergeCell ref="B14:B16"/>
    <mergeCell ref="B20:B22"/>
    <mergeCell ref="C20:C22"/>
    <mergeCell ref="B64:B67"/>
    <mergeCell ref="B49:B51"/>
    <mergeCell ref="B26:B35"/>
    <mergeCell ref="B52:B54"/>
    <mergeCell ref="B55:B57"/>
    <mergeCell ref="B58:B60"/>
    <mergeCell ref="B46:B48"/>
    <mergeCell ref="A58:A60"/>
    <mergeCell ref="A61:A63"/>
    <mergeCell ref="B23:B25"/>
    <mergeCell ref="B40:B42"/>
    <mergeCell ref="B43:B45"/>
    <mergeCell ref="B61:B63"/>
    <mergeCell ref="B36:B39"/>
  </mergeCells>
  <pageMargins left="0.7" right="0.7" top="0.75" bottom="0.75" header="0.3" footer="0.3"/>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312420</xdr:colOff>
                    <xdr:row>10</xdr:row>
                    <xdr:rowOff>228600</xdr:rowOff>
                  </from>
                  <to>
                    <xdr:col>1</xdr:col>
                    <xdr:colOff>1531620</xdr:colOff>
                    <xdr:row>11</xdr:row>
                    <xdr:rowOff>99060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312420</xdr:colOff>
                    <xdr:row>11</xdr:row>
                    <xdr:rowOff>114300</xdr:rowOff>
                  </from>
                  <to>
                    <xdr:col>1</xdr:col>
                    <xdr:colOff>1531620</xdr:colOff>
                    <xdr:row>12</xdr:row>
                    <xdr:rowOff>335280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1</xdr:col>
                    <xdr:colOff>312420</xdr:colOff>
                    <xdr:row>13</xdr:row>
                    <xdr:rowOff>228600</xdr:rowOff>
                  </from>
                  <to>
                    <xdr:col>1</xdr:col>
                    <xdr:colOff>1531620</xdr:colOff>
                    <xdr:row>14</xdr:row>
                    <xdr:rowOff>99060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xdr:col>
                    <xdr:colOff>312420</xdr:colOff>
                    <xdr:row>14</xdr:row>
                    <xdr:rowOff>114300</xdr:rowOff>
                  </from>
                  <to>
                    <xdr:col>1</xdr:col>
                    <xdr:colOff>1531620</xdr:colOff>
                    <xdr:row>16</xdr:row>
                    <xdr:rowOff>30480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1</xdr:col>
                    <xdr:colOff>312420</xdr:colOff>
                    <xdr:row>16</xdr:row>
                    <xdr:rowOff>76200</xdr:rowOff>
                  </from>
                  <to>
                    <xdr:col>1</xdr:col>
                    <xdr:colOff>1531620</xdr:colOff>
                    <xdr:row>16</xdr:row>
                    <xdr:rowOff>419100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xdr:col>
                    <xdr:colOff>312420</xdr:colOff>
                    <xdr:row>16</xdr:row>
                    <xdr:rowOff>403860</xdr:rowOff>
                  </from>
                  <to>
                    <xdr:col>1</xdr:col>
                    <xdr:colOff>1531620</xdr:colOff>
                    <xdr:row>16</xdr:row>
                    <xdr:rowOff>670560</xdr:rowOff>
                  </to>
                </anchor>
              </controlPr>
            </control>
          </mc:Choice>
        </mc:AlternateContent>
        <mc:AlternateContent xmlns:mc="http://schemas.openxmlformats.org/markup-compatibility/2006">
          <mc:Choice Requires="x14">
            <control shapeId="6220" r:id="rId10" name="Check Box 76">
              <controlPr defaultSize="0" autoFill="0" autoLine="0" autoPict="0">
                <anchor moveWithCells="1">
                  <from>
                    <xdr:col>1</xdr:col>
                    <xdr:colOff>312420</xdr:colOff>
                    <xdr:row>19</xdr:row>
                    <xdr:rowOff>76200</xdr:rowOff>
                  </from>
                  <to>
                    <xdr:col>1</xdr:col>
                    <xdr:colOff>1531620</xdr:colOff>
                    <xdr:row>19</xdr:row>
                    <xdr:rowOff>434340</xdr:rowOff>
                  </to>
                </anchor>
              </controlPr>
            </control>
          </mc:Choice>
        </mc:AlternateContent>
        <mc:AlternateContent xmlns:mc="http://schemas.openxmlformats.org/markup-compatibility/2006">
          <mc:Choice Requires="x14">
            <control shapeId="6221" r:id="rId11" name="Check Box 77">
              <controlPr defaultSize="0" autoFill="0" autoLine="0" autoPict="0">
                <anchor moveWithCells="1">
                  <from>
                    <xdr:col>1</xdr:col>
                    <xdr:colOff>312420</xdr:colOff>
                    <xdr:row>20</xdr:row>
                    <xdr:rowOff>83820</xdr:rowOff>
                  </from>
                  <to>
                    <xdr:col>1</xdr:col>
                    <xdr:colOff>1531620</xdr:colOff>
                    <xdr:row>21</xdr:row>
                    <xdr:rowOff>114300</xdr:rowOff>
                  </to>
                </anchor>
              </controlPr>
            </control>
          </mc:Choice>
        </mc:AlternateContent>
        <mc:AlternateContent xmlns:mc="http://schemas.openxmlformats.org/markup-compatibility/2006">
          <mc:Choice Requires="x14">
            <control shapeId="6278" r:id="rId12" name="Check Box 134">
              <controlPr defaultSize="0" autoFill="0" autoLine="0" autoPict="0">
                <anchor moveWithCells="1">
                  <from>
                    <xdr:col>1</xdr:col>
                    <xdr:colOff>312420</xdr:colOff>
                    <xdr:row>22</xdr:row>
                    <xdr:rowOff>76200</xdr:rowOff>
                  </from>
                  <to>
                    <xdr:col>1</xdr:col>
                    <xdr:colOff>1531620</xdr:colOff>
                    <xdr:row>23</xdr:row>
                    <xdr:rowOff>114300</xdr:rowOff>
                  </to>
                </anchor>
              </controlPr>
            </control>
          </mc:Choice>
        </mc:AlternateContent>
        <mc:AlternateContent xmlns:mc="http://schemas.openxmlformats.org/markup-compatibility/2006">
          <mc:Choice Requires="x14">
            <control shapeId="6279" r:id="rId13" name="Check Box 135">
              <controlPr defaultSize="0" autoFill="0" autoLine="0" autoPict="0">
                <anchor moveWithCells="1">
                  <from>
                    <xdr:col>1</xdr:col>
                    <xdr:colOff>312420</xdr:colOff>
                    <xdr:row>23</xdr:row>
                    <xdr:rowOff>83820</xdr:rowOff>
                  </from>
                  <to>
                    <xdr:col>1</xdr:col>
                    <xdr:colOff>1531620</xdr:colOff>
                    <xdr:row>24</xdr:row>
                    <xdr:rowOff>182880</xdr:rowOff>
                  </to>
                </anchor>
              </controlPr>
            </control>
          </mc:Choice>
        </mc:AlternateContent>
        <mc:AlternateContent xmlns:mc="http://schemas.openxmlformats.org/markup-compatibility/2006">
          <mc:Choice Requires="x14">
            <control shapeId="6280" r:id="rId14" name="Check Box 136">
              <controlPr defaultSize="0" autoFill="0" autoLine="0" autoPict="0">
                <anchor moveWithCells="1">
                  <from>
                    <xdr:col>1</xdr:col>
                    <xdr:colOff>312420</xdr:colOff>
                    <xdr:row>25</xdr:row>
                    <xdr:rowOff>228600</xdr:rowOff>
                  </from>
                  <to>
                    <xdr:col>1</xdr:col>
                    <xdr:colOff>1531620</xdr:colOff>
                    <xdr:row>27</xdr:row>
                    <xdr:rowOff>121920</xdr:rowOff>
                  </to>
                </anchor>
              </controlPr>
            </control>
          </mc:Choice>
        </mc:AlternateContent>
        <mc:AlternateContent xmlns:mc="http://schemas.openxmlformats.org/markup-compatibility/2006">
          <mc:Choice Requires="x14">
            <control shapeId="6281" r:id="rId15" name="Check Box 137">
              <controlPr defaultSize="0" autoFill="0" autoLine="0" autoPict="0">
                <anchor moveWithCells="1">
                  <from>
                    <xdr:col>1</xdr:col>
                    <xdr:colOff>312420</xdr:colOff>
                    <xdr:row>29</xdr:row>
                    <xdr:rowOff>106680</xdr:rowOff>
                  </from>
                  <to>
                    <xdr:col>1</xdr:col>
                    <xdr:colOff>1531620</xdr:colOff>
                    <xdr:row>33</xdr:row>
                    <xdr:rowOff>22860</xdr:rowOff>
                  </to>
                </anchor>
              </controlPr>
            </control>
          </mc:Choice>
        </mc:AlternateContent>
        <mc:AlternateContent xmlns:mc="http://schemas.openxmlformats.org/markup-compatibility/2006">
          <mc:Choice Requires="x14">
            <control shapeId="6308" r:id="rId16" name="Check Box 164">
              <controlPr defaultSize="0" autoFill="0" autoLine="0" autoPict="0">
                <anchor moveWithCells="1">
                  <from>
                    <xdr:col>1</xdr:col>
                    <xdr:colOff>312420</xdr:colOff>
                    <xdr:row>35</xdr:row>
                    <xdr:rowOff>60960</xdr:rowOff>
                  </from>
                  <to>
                    <xdr:col>1</xdr:col>
                    <xdr:colOff>1531620</xdr:colOff>
                    <xdr:row>36</xdr:row>
                    <xdr:rowOff>106680</xdr:rowOff>
                  </to>
                </anchor>
              </controlPr>
            </control>
          </mc:Choice>
        </mc:AlternateContent>
        <mc:AlternateContent xmlns:mc="http://schemas.openxmlformats.org/markup-compatibility/2006">
          <mc:Choice Requires="x14">
            <control shapeId="6309" r:id="rId17" name="Check Box 165">
              <controlPr defaultSize="0" autoFill="0" autoLine="0" autoPict="0">
                <anchor moveWithCells="1">
                  <from>
                    <xdr:col>1</xdr:col>
                    <xdr:colOff>312420</xdr:colOff>
                    <xdr:row>36</xdr:row>
                    <xdr:rowOff>114300</xdr:rowOff>
                  </from>
                  <to>
                    <xdr:col>1</xdr:col>
                    <xdr:colOff>1531620</xdr:colOff>
                    <xdr:row>38</xdr:row>
                    <xdr:rowOff>76200</xdr:rowOff>
                  </to>
                </anchor>
              </controlPr>
            </control>
          </mc:Choice>
        </mc:AlternateContent>
        <mc:AlternateContent xmlns:mc="http://schemas.openxmlformats.org/markup-compatibility/2006">
          <mc:Choice Requires="x14">
            <control shapeId="6310" r:id="rId18" name="Check Box 166">
              <controlPr defaultSize="0" autoFill="0" autoLine="0" autoPict="0">
                <anchor moveWithCells="1">
                  <from>
                    <xdr:col>1</xdr:col>
                    <xdr:colOff>312420</xdr:colOff>
                    <xdr:row>38</xdr:row>
                    <xdr:rowOff>76200</xdr:rowOff>
                  </from>
                  <to>
                    <xdr:col>1</xdr:col>
                    <xdr:colOff>1531620</xdr:colOff>
                    <xdr:row>38</xdr:row>
                    <xdr:rowOff>297180</xdr:rowOff>
                  </to>
                </anchor>
              </controlPr>
            </control>
          </mc:Choice>
        </mc:AlternateContent>
        <mc:AlternateContent xmlns:mc="http://schemas.openxmlformats.org/markup-compatibility/2006">
          <mc:Choice Requires="x14">
            <control shapeId="6347" r:id="rId19" name="Check Box 203">
              <controlPr defaultSize="0" autoFill="0" autoLine="0" autoPict="0">
                <anchor moveWithCells="1">
                  <from>
                    <xdr:col>1</xdr:col>
                    <xdr:colOff>312420</xdr:colOff>
                    <xdr:row>39</xdr:row>
                    <xdr:rowOff>60960</xdr:rowOff>
                  </from>
                  <to>
                    <xdr:col>1</xdr:col>
                    <xdr:colOff>1531620</xdr:colOff>
                    <xdr:row>39</xdr:row>
                    <xdr:rowOff>266700</xdr:rowOff>
                  </to>
                </anchor>
              </controlPr>
            </control>
          </mc:Choice>
        </mc:AlternateContent>
        <mc:AlternateContent xmlns:mc="http://schemas.openxmlformats.org/markup-compatibility/2006">
          <mc:Choice Requires="x14">
            <control shapeId="6348" r:id="rId20" name="Check Box 204">
              <controlPr defaultSize="0" autoFill="0" autoLine="0" autoPict="0">
                <anchor moveWithCells="1">
                  <from>
                    <xdr:col>1</xdr:col>
                    <xdr:colOff>312420</xdr:colOff>
                    <xdr:row>39</xdr:row>
                    <xdr:rowOff>266700</xdr:rowOff>
                  </from>
                  <to>
                    <xdr:col>1</xdr:col>
                    <xdr:colOff>1531620</xdr:colOff>
                    <xdr:row>41</xdr:row>
                    <xdr:rowOff>7620</xdr:rowOff>
                  </to>
                </anchor>
              </controlPr>
            </control>
          </mc:Choice>
        </mc:AlternateContent>
        <mc:AlternateContent xmlns:mc="http://schemas.openxmlformats.org/markup-compatibility/2006">
          <mc:Choice Requires="x14">
            <control shapeId="6349" r:id="rId21" name="Check Box 205">
              <controlPr defaultSize="0" autoFill="0" autoLine="0" autoPict="0">
                <anchor moveWithCells="1">
                  <from>
                    <xdr:col>1</xdr:col>
                    <xdr:colOff>312420</xdr:colOff>
                    <xdr:row>40</xdr:row>
                    <xdr:rowOff>144780</xdr:rowOff>
                  </from>
                  <to>
                    <xdr:col>1</xdr:col>
                    <xdr:colOff>1531620</xdr:colOff>
                    <xdr:row>41</xdr:row>
                    <xdr:rowOff>182880</xdr:rowOff>
                  </to>
                </anchor>
              </controlPr>
            </control>
          </mc:Choice>
        </mc:AlternateContent>
        <mc:AlternateContent xmlns:mc="http://schemas.openxmlformats.org/markup-compatibility/2006">
          <mc:Choice Requires="x14">
            <control shapeId="6422" r:id="rId22" name="Check Box 278">
              <controlPr defaultSize="0" autoFill="0" autoLine="0" autoPict="0">
                <anchor moveWithCells="1">
                  <from>
                    <xdr:col>1</xdr:col>
                    <xdr:colOff>312420</xdr:colOff>
                    <xdr:row>42</xdr:row>
                    <xdr:rowOff>60960</xdr:rowOff>
                  </from>
                  <to>
                    <xdr:col>1</xdr:col>
                    <xdr:colOff>1531620</xdr:colOff>
                    <xdr:row>43</xdr:row>
                    <xdr:rowOff>0</xdr:rowOff>
                  </to>
                </anchor>
              </controlPr>
            </control>
          </mc:Choice>
        </mc:AlternateContent>
        <mc:AlternateContent xmlns:mc="http://schemas.openxmlformats.org/markup-compatibility/2006">
          <mc:Choice Requires="x14">
            <control shapeId="6423" r:id="rId23" name="Check Box 279">
              <controlPr defaultSize="0" autoFill="0" autoLine="0" autoPict="0">
                <anchor moveWithCells="1">
                  <from>
                    <xdr:col>1</xdr:col>
                    <xdr:colOff>312420</xdr:colOff>
                    <xdr:row>42</xdr:row>
                    <xdr:rowOff>182880</xdr:rowOff>
                  </from>
                  <to>
                    <xdr:col>1</xdr:col>
                    <xdr:colOff>1531620</xdr:colOff>
                    <xdr:row>44</xdr:row>
                    <xdr:rowOff>68580</xdr:rowOff>
                  </to>
                </anchor>
              </controlPr>
            </control>
          </mc:Choice>
        </mc:AlternateContent>
        <mc:AlternateContent xmlns:mc="http://schemas.openxmlformats.org/markup-compatibility/2006">
          <mc:Choice Requires="x14">
            <control shapeId="6424" r:id="rId24" name="Check Box 280">
              <controlPr defaultSize="0" autoFill="0" autoLine="0" autoPict="0">
                <anchor moveWithCells="1">
                  <from>
                    <xdr:col>1</xdr:col>
                    <xdr:colOff>312420</xdr:colOff>
                    <xdr:row>43</xdr:row>
                    <xdr:rowOff>144780</xdr:rowOff>
                  </from>
                  <to>
                    <xdr:col>1</xdr:col>
                    <xdr:colOff>1531620</xdr:colOff>
                    <xdr:row>44</xdr:row>
                    <xdr:rowOff>182880</xdr:rowOff>
                  </to>
                </anchor>
              </controlPr>
            </control>
          </mc:Choice>
        </mc:AlternateContent>
        <mc:AlternateContent xmlns:mc="http://schemas.openxmlformats.org/markup-compatibility/2006">
          <mc:Choice Requires="x14">
            <control shapeId="6425" r:id="rId25" name="Check Box 281">
              <controlPr defaultSize="0" autoFill="0" autoLine="0" autoPict="0">
                <anchor moveWithCells="1">
                  <from>
                    <xdr:col>1</xdr:col>
                    <xdr:colOff>312420</xdr:colOff>
                    <xdr:row>45</xdr:row>
                    <xdr:rowOff>76200</xdr:rowOff>
                  </from>
                  <to>
                    <xdr:col>1</xdr:col>
                    <xdr:colOff>1531620</xdr:colOff>
                    <xdr:row>45</xdr:row>
                    <xdr:rowOff>167640</xdr:rowOff>
                  </to>
                </anchor>
              </controlPr>
            </control>
          </mc:Choice>
        </mc:AlternateContent>
        <mc:AlternateContent xmlns:mc="http://schemas.openxmlformats.org/markup-compatibility/2006">
          <mc:Choice Requires="x14">
            <control shapeId="6426" r:id="rId26" name="Check Box 282">
              <controlPr defaultSize="0" autoFill="0" autoLine="0" autoPict="0">
                <anchor moveWithCells="1">
                  <from>
                    <xdr:col>1</xdr:col>
                    <xdr:colOff>312420</xdr:colOff>
                    <xdr:row>46</xdr:row>
                    <xdr:rowOff>83820</xdr:rowOff>
                  </from>
                  <to>
                    <xdr:col>1</xdr:col>
                    <xdr:colOff>1531620</xdr:colOff>
                    <xdr:row>47</xdr:row>
                    <xdr:rowOff>182880</xdr:rowOff>
                  </to>
                </anchor>
              </controlPr>
            </control>
          </mc:Choice>
        </mc:AlternateContent>
        <mc:AlternateContent xmlns:mc="http://schemas.openxmlformats.org/markup-compatibility/2006">
          <mc:Choice Requires="x14">
            <control shapeId="6477" r:id="rId27" name="Check Box 333">
              <controlPr defaultSize="0" autoFill="0" autoLine="0" autoPict="0">
                <anchor moveWithCells="1">
                  <from>
                    <xdr:col>1</xdr:col>
                    <xdr:colOff>312420</xdr:colOff>
                    <xdr:row>48</xdr:row>
                    <xdr:rowOff>76200</xdr:rowOff>
                  </from>
                  <to>
                    <xdr:col>1</xdr:col>
                    <xdr:colOff>1531620</xdr:colOff>
                    <xdr:row>49</xdr:row>
                    <xdr:rowOff>106680</xdr:rowOff>
                  </to>
                </anchor>
              </controlPr>
            </control>
          </mc:Choice>
        </mc:AlternateContent>
        <mc:AlternateContent xmlns:mc="http://schemas.openxmlformats.org/markup-compatibility/2006">
          <mc:Choice Requires="x14">
            <control shapeId="6478" r:id="rId28" name="Check Box 334">
              <controlPr defaultSize="0" autoFill="0" autoLine="0" autoPict="0">
                <anchor moveWithCells="1">
                  <from>
                    <xdr:col>1</xdr:col>
                    <xdr:colOff>312420</xdr:colOff>
                    <xdr:row>49</xdr:row>
                    <xdr:rowOff>152400</xdr:rowOff>
                  </from>
                  <to>
                    <xdr:col>1</xdr:col>
                    <xdr:colOff>1539240</xdr:colOff>
                    <xdr:row>50</xdr:row>
                    <xdr:rowOff>281940</xdr:rowOff>
                  </to>
                </anchor>
              </controlPr>
            </control>
          </mc:Choice>
        </mc:AlternateContent>
        <mc:AlternateContent xmlns:mc="http://schemas.openxmlformats.org/markup-compatibility/2006">
          <mc:Choice Requires="x14">
            <control shapeId="6481" r:id="rId29" name="Check Box 337">
              <controlPr defaultSize="0" autoFill="0" autoLine="0" autoPict="0">
                <anchor moveWithCells="1">
                  <from>
                    <xdr:col>1</xdr:col>
                    <xdr:colOff>312420</xdr:colOff>
                    <xdr:row>51</xdr:row>
                    <xdr:rowOff>76200</xdr:rowOff>
                  </from>
                  <to>
                    <xdr:col>1</xdr:col>
                    <xdr:colOff>1531620</xdr:colOff>
                    <xdr:row>52</xdr:row>
                    <xdr:rowOff>106680</xdr:rowOff>
                  </to>
                </anchor>
              </controlPr>
            </control>
          </mc:Choice>
        </mc:AlternateContent>
        <mc:AlternateContent xmlns:mc="http://schemas.openxmlformats.org/markup-compatibility/2006">
          <mc:Choice Requires="x14">
            <control shapeId="6482" r:id="rId30" name="Check Box 338">
              <controlPr defaultSize="0" autoFill="0" autoLine="0" autoPict="0">
                <anchor moveWithCells="1">
                  <from>
                    <xdr:col>1</xdr:col>
                    <xdr:colOff>312420</xdr:colOff>
                    <xdr:row>52</xdr:row>
                    <xdr:rowOff>152400</xdr:rowOff>
                  </from>
                  <to>
                    <xdr:col>1</xdr:col>
                    <xdr:colOff>1531620</xdr:colOff>
                    <xdr:row>53</xdr:row>
                    <xdr:rowOff>236220</xdr:rowOff>
                  </to>
                </anchor>
              </controlPr>
            </control>
          </mc:Choice>
        </mc:AlternateContent>
        <mc:AlternateContent xmlns:mc="http://schemas.openxmlformats.org/markup-compatibility/2006">
          <mc:Choice Requires="x14">
            <control shapeId="6529" r:id="rId31" name="Check Box 385">
              <controlPr defaultSize="0" autoFill="0" autoLine="0" autoPict="0">
                <anchor moveWithCells="1">
                  <from>
                    <xdr:col>1</xdr:col>
                    <xdr:colOff>312420</xdr:colOff>
                    <xdr:row>54</xdr:row>
                    <xdr:rowOff>76200</xdr:rowOff>
                  </from>
                  <to>
                    <xdr:col>1</xdr:col>
                    <xdr:colOff>1531620</xdr:colOff>
                    <xdr:row>55</xdr:row>
                    <xdr:rowOff>144780</xdr:rowOff>
                  </to>
                </anchor>
              </controlPr>
            </control>
          </mc:Choice>
        </mc:AlternateContent>
        <mc:AlternateContent xmlns:mc="http://schemas.openxmlformats.org/markup-compatibility/2006">
          <mc:Choice Requires="x14">
            <control shapeId="6530" r:id="rId32" name="Check Box 386">
              <controlPr defaultSize="0" autoFill="0" autoLine="0" autoPict="0">
                <anchor moveWithCells="1">
                  <from>
                    <xdr:col>1</xdr:col>
                    <xdr:colOff>312420</xdr:colOff>
                    <xdr:row>55</xdr:row>
                    <xdr:rowOff>152400</xdr:rowOff>
                  </from>
                  <to>
                    <xdr:col>1</xdr:col>
                    <xdr:colOff>1531620</xdr:colOff>
                    <xdr:row>56</xdr:row>
                    <xdr:rowOff>274320</xdr:rowOff>
                  </to>
                </anchor>
              </controlPr>
            </control>
          </mc:Choice>
        </mc:AlternateContent>
        <mc:AlternateContent xmlns:mc="http://schemas.openxmlformats.org/markup-compatibility/2006">
          <mc:Choice Requires="x14">
            <control shapeId="6531" r:id="rId33" name="Check Box 387">
              <controlPr defaultSize="0" autoFill="0" autoLine="0" autoPict="0">
                <anchor moveWithCells="1">
                  <from>
                    <xdr:col>1</xdr:col>
                    <xdr:colOff>312420</xdr:colOff>
                    <xdr:row>57</xdr:row>
                    <xdr:rowOff>76200</xdr:rowOff>
                  </from>
                  <to>
                    <xdr:col>1</xdr:col>
                    <xdr:colOff>1531620</xdr:colOff>
                    <xdr:row>57</xdr:row>
                    <xdr:rowOff>251460</xdr:rowOff>
                  </to>
                </anchor>
              </controlPr>
            </control>
          </mc:Choice>
        </mc:AlternateContent>
        <mc:AlternateContent xmlns:mc="http://schemas.openxmlformats.org/markup-compatibility/2006">
          <mc:Choice Requires="x14">
            <control shapeId="6532" r:id="rId34" name="Check Box 388">
              <controlPr defaultSize="0" autoFill="0" autoLine="0" autoPict="0">
                <anchor moveWithCells="1">
                  <from>
                    <xdr:col>1</xdr:col>
                    <xdr:colOff>312420</xdr:colOff>
                    <xdr:row>57</xdr:row>
                    <xdr:rowOff>251460</xdr:rowOff>
                  </from>
                  <to>
                    <xdr:col>1</xdr:col>
                    <xdr:colOff>1531620</xdr:colOff>
                    <xdr:row>57</xdr:row>
                    <xdr:rowOff>480060</xdr:rowOff>
                  </to>
                </anchor>
              </controlPr>
            </control>
          </mc:Choice>
        </mc:AlternateContent>
        <mc:AlternateContent xmlns:mc="http://schemas.openxmlformats.org/markup-compatibility/2006">
          <mc:Choice Requires="x14">
            <control shapeId="6581" r:id="rId35" name="Check Box 437">
              <controlPr defaultSize="0" autoFill="0" autoLine="0" autoPict="0">
                <anchor moveWithCells="1">
                  <from>
                    <xdr:col>1</xdr:col>
                    <xdr:colOff>312420</xdr:colOff>
                    <xdr:row>60</xdr:row>
                    <xdr:rowOff>76200</xdr:rowOff>
                  </from>
                  <to>
                    <xdr:col>1</xdr:col>
                    <xdr:colOff>1531620</xdr:colOff>
                    <xdr:row>60</xdr:row>
                    <xdr:rowOff>251460</xdr:rowOff>
                  </to>
                </anchor>
              </controlPr>
            </control>
          </mc:Choice>
        </mc:AlternateContent>
        <mc:AlternateContent xmlns:mc="http://schemas.openxmlformats.org/markup-compatibility/2006">
          <mc:Choice Requires="x14">
            <control shapeId="6582" r:id="rId36" name="Check Box 438">
              <controlPr defaultSize="0" autoFill="0" autoLine="0" autoPict="0">
                <anchor moveWithCells="1">
                  <from>
                    <xdr:col>1</xdr:col>
                    <xdr:colOff>312420</xdr:colOff>
                    <xdr:row>60</xdr:row>
                    <xdr:rowOff>251460</xdr:rowOff>
                  </from>
                  <to>
                    <xdr:col>1</xdr:col>
                    <xdr:colOff>1531620</xdr:colOff>
                    <xdr:row>60</xdr:row>
                    <xdr:rowOff>480060</xdr:rowOff>
                  </to>
                </anchor>
              </controlPr>
            </control>
          </mc:Choice>
        </mc:AlternateContent>
        <mc:AlternateContent xmlns:mc="http://schemas.openxmlformats.org/markup-compatibility/2006">
          <mc:Choice Requires="x14">
            <control shapeId="6682" r:id="rId37" name="Check Box 538">
              <controlPr defaultSize="0" autoFill="0" autoLine="0" autoPict="0">
                <anchor moveWithCells="1">
                  <from>
                    <xdr:col>1</xdr:col>
                    <xdr:colOff>312420</xdr:colOff>
                    <xdr:row>63</xdr:row>
                    <xdr:rowOff>76200</xdr:rowOff>
                  </from>
                  <to>
                    <xdr:col>1</xdr:col>
                    <xdr:colOff>1531620</xdr:colOff>
                    <xdr:row>63</xdr:row>
                    <xdr:rowOff>304800</xdr:rowOff>
                  </to>
                </anchor>
              </controlPr>
            </control>
          </mc:Choice>
        </mc:AlternateContent>
        <mc:AlternateContent xmlns:mc="http://schemas.openxmlformats.org/markup-compatibility/2006">
          <mc:Choice Requires="x14">
            <control shapeId="6684" r:id="rId38" name="Check Box 540">
              <controlPr defaultSize="0" autoFill="0" autoLine="0" autoPict="0">
                <anchor moveWithCells="1">
                  <from>
                    <xdr:col>1</xdr:col>
                    <xdr:colOff>312420</xdr:colOff>
                    <xdr:row>64</xdr:row>
                    <xdr:rowOff>7620</xdr:rowOff>
                  </from>
                  <to>
                    <xdr:col>1</xdr:col>
                    <xdr:colOff>1531620</xdr:colOff>
                    <xdr:row>65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G92"/>
  <sheetViews>
    <sheetView view="pageBreakPreview" topLeftCell="A70" zoomScale="60" zoomScaleNormal="40" workbookViewId="0">
      <selection activeCell="Q113" sqref="Q113"/>
    </sheetView>
  </sheetViews>
  <sheetFormatPr defaultRowHeight="13.2" x14ac:dyDescent="0.25"/>
  <cols>
    <col min="1" max="1" width="4.33203125" style="5" customWidth="1"/>
    <col min="2" max="2" width="28.6640625" style="184" customWidth="1"/>
    <col min="3" max="3" width="14.109375" style="159" customWidth="1"/>
    <col min="4" max="4" width="18.77734375" style="163" customWidth="1"/>
    <col min="5" max="5" width="10.6640625" style="163" customWidth="1"/>
    <col min="6" max="6" width="12.109375" style="164" customWidth="1"/>
    <col min="7" max="7" width="11" style="5" customWidth="1"/>
    <col min="8" max="8" width="25.44140625" style="355" customWidth="1"/>
    <col min="9" max="9" width="13.5546875" style="159" customWidth="1"/>
    <col min="10" max="10" width="36.109375" style="161" customWidth="1"/>
    <col min="11" max="11" width="20" style="159" customWidth="1"/>
    <col min="12" max="14" width="15.109375" style="159" customWidth="1"/>
    <col min="15" max="15" width="12.5546875" style="159" customWidth="1"/>
    <col min="16" max="17" width="8.77734375" style="159" customWidth="1"/>
    <col min="18" max="18" width="3.77734375" style="159" hidden="1" customWidth="1"/>
    <col min="19" max="19" width="11.44140625" style="159" customWidth="1"/>
    <col min="20" max="20" width="23.33203125" style="159" customWidth="1"/>
    <col min="21" max="21" width="14.109375" style="159" customWidth="1"/>
    <col min="22" max="22" width="23.33203125" style="159" customWidth="1"/>
    <col min="23" max="23" width="12.21875" style="159" customWidth="1"/>
    <col min="24" max="24" width="11.5546875" style="159" customWidth="1"/>
    <col min="25" max="25" width="11" style="159" customWidth="1"/>
    <col min="26" max="26" width="9.6640625" style="160" customWidth="1"/>
    <col min="27" max="27" width="10.5546875" style="160" customWidth="1"/>
    <col min="28" max="29" width="11" style="160" customWidth="1"/>
    <col min="30" max="30" width="9.5546875" style="160" customWidth="1"/>
    <col min="31" max="31" width="7.6640625" style="160" customWidth="1"/>
    <col min="32" max="32" width="10.33203125" style="160" customWidth="1"/>
    <col min="33" max="33" width="8.21875" style="160" customWidth="1"/>
  </cols>
  <sheetData>
    <row r="2" spans="1:33" x14ac:dyDescent="0.25">
      <c r="F2" s="159"/>
    </row>
    <row r="3" spans="1:33" x14ac:dyDescent="0.25">
      <c r="F3" s="159"/>
    </row>
    <row r="4" spans="1:33" x14ac:dyDescent="0.25">
      <c r="F4" s="159"/>
    </row>
    <row r="5" spans="1:33" x14ac:dyDescent="0.25">
      <c r="F5" s="159"/>
    </row>
    <row r="6" spans="1:33" x14ac:dyDescent="0.25">
      <c r="F6" s="159"/>
    </row>
    <row r="7" spans="1:33" x14ac:dyDescent="0.25">
      <c r="A7" s="12" t="s">
        <v>879</v>
      </c>
      <c r="G7" s="18"/>
    </row>
    <row r="8" spans="1:33" ht="62.25" customHeight="1" x14ac:dyDescent="0.25">
      <c r="A8" s="329" t="s">
        <v>37</v>
      </c>
      <c r="B8" s="329" t="s">
        <v>88</v>
      </c>
      <c r="C8" s="329" t="s">
        <v>38</v>
      </c>
      <c r="D8" s="330" t="s">
        <v>39</v>
      </c>
      <c r="E8" s="330" t="s">
        <v>126</v>
      </c>
      <c r="F8" s="330" t="s">
        <v>40</v>
      </c>
      <c r="G8" s="329" t="s">
        <v>41</v>
      </c>
      <c r="H8" s="356" t="s">
        <v>56</v>
      </c>
      <c r="I8" s="329" t="s">
        <v>925</v>
      </c>
      <c r="J8" s="329" t="s">
        <v>86</v>
      </c>
      <c r="K8" s="329" t="s">
        <v>7</v>
      </c>
      <c r="L8" s="329" t="s">
        <v>42</v>
      </c>
      <c r="M8" s="329"/>
      <c r="N8" s="329"/>
      <c r="O8" s="330" t="s">
        <v>127</v>
      </c>
      <c r="P8" s="330" t="s">
        <v>923</v>
      </c>
      <c r="Q8" s="330" t="s">
        <v>922</v>
      </c>
      <c r="R8" s="329" t="s">
        <v>37</v>
      </c>
      <c r="S8" s="330" t="s">
        <v>128</v>
      </c>
      <c r="T8" s="329" t="s">
        <v>87</v>
      </c>
      <c r="U8" s="329" t="s">
        <v>129</v>
      </c>
      <c r="V8" s="329" t="s">
        <v>130</v>
      </c>
      <c r="W8" s="329" t="s">
        <v>131</v>
      </c>
      <c r="X8" s="329" t="s">
        <v>57</v>
      </c>
      <c r="Y8" s="329"/>
      <c r="Z8" s="329"/>
      <c r="AA8" s="329"/>
      <c r="AB8" s="329"/>
      <c r="AC8" s="329"/>
      <c r="AD8" s="330" t="s">
        <v>43</v>
      </c>
      <c r="AE8" s="330" t="s">
        <v>44</v>
      </c>
      <c r="AF8" s="330" t="s">
        <v>45</v>
      </c>
      <c r="AG8" s="330" t="s">
        <v>46</v>
      </c>
    </row>
    <row r="9" spans="1:33" ht="91.8" customHeight="1" x14ac:dyDescent="0.25">
      <c r="A9" s="329"/>
      <c r="B9" s="329"/>
      <c r="C9" s="329"/>
      <c r="D9" s="330"/>
      <c r="E9" s="330"/>
      <c r="F9" s="330"/>
      <c r="G9" s="329"/>
      <c r="H9" s="356"/>
      <c r="I9" s="329"/>
      <c r="J9" s="329"/>
      <c r="K9" s="329"/>
      <c r="L9" s="107" t="s">
        <v>47</v>
      </c>
      <c r="M9" s="107" t="s">
        <v>48</v>
      </c>
      <c r="N9" s="107" t="s">
        <v>49</v>
      </c>
      <c r="O9" s="330"/>
      <c r="P9" s="330"/>
      <c r="Q9" s="330"/>
      <c r="R9" s="329"/>
      <c r="S9" s="330"/>
      <c r="T9" s="329"/>
      <c r="U9" s="329"/>
      <c r="V9" s="329"/>
      <c r="W9" s="329"/>
      <c r="X9" s="107" t="s">
        <v>50</v>
      </c>
      <c r="Y9" s="107" t="s">
        <v>51</v>
      </c>
      <c r="Z9" s="107" t="s">
        <v>52</v>
      </c>
      <c r="AA9" s="107" t="s">
        <v>53</v>
      </c>
      <c r="AB9" s="107" t="s">
        <v>54</v>
      </c>
      <c r="AC9" s="107" t="s">
        <v>55</v>
      </c>
      <c r="AD9" s="330"/>
      <c r="AE9" s="330"/>
      <c r="AF9" s="330"/>
      <c r="AG9" s="330"/>
    </row>
    <row r="10" spans="1:33" s="222" customFormat="1" ht="13.5" customHeight="1" x14ac:dyDescent="0.25">
      <c r="A10" s="331" t="s">
        <v>314</v>
      </c>
      <c r="B10" s="331"/>
      <c r="C10" s="331"/>
      <c r="D10" s="331"/>
      <c r="E10" s="331"/>
      <c r="F10" s="331"/>
      <c r="G10" s="225"/>
      <c r="H10" s="357"/>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row>
    <row r="11" spans="1:33" s="222" customFormat="1" ht="69" customHeight="1" x14ac:dyDescent="0.25">
      <c r="A11" s="215">
        <v>1</v>
      </c>
      <c r="B11" s="216" t="s">
        <v>132</v>
      </c>
      <c r="C11" s="217" t="s">
        <v>133</v>
      </c>
      <c r="D11" s="217" t="s">
        <v>134</v>
      </c>
      <c r="E11" s="217" t="s">
        <v>135</v>
      </c>
      <c r="F11" s="217" t="s">
        <v>135</v>
      </c>
      <c r="G11" s="217" t="s">
        <v>136</v>
      </c>
      <c r="H11" s="352">
        <v>2843000</v>
      </c>
      <c r="I11" s="218" t="s">
        <v>989</v>
      </c>
      <c r="J11" s="219" t="s">
        <v>137</v>
      </c>
      <c r="K11" s="217" t="s">
        <v>138</v>
      </c>
      <c r="L11" s="220" t="s">
        <v>139</v>
      </c>
      <c r="M11" s="220" t="s">
        <v>140</v>
      </c>
      <c r="N11" s="220" t="s">
        <v>141</v>
      </c>
      <c r="O11" s="218" t="s">
        <v>142</v>
      </c>
      <c r="P11" s="217" t="s">
        <v>143</v>
      </c>
      <c r="Q11" s="217" t="s">
        <v>143</v>
      </c>
      <c r="R11" s="218">
        <v>1</v>
      </c>
      <c r="S11" s="217" t="s">
        <v>144</v>
      </c>
      <c r="T11" s="220" t="s">
        <v>145</v>
      </c>
      <c r="U11" s="218" t="s">
        <v>146</v>
      </c>
      <c r="V11" s="218" t="s">
        <v>147</v>
      </c>
      <c r="W11" s="218" t="s">
        <v>146</v>
      </c>
      <c r="X11" s="220" t="s">
        <v>147</v>
      </c>
      <c r="Y11" s="220" t="s">
        <v>147</v>
      </c>
      <c r="Z11" s="220" t="s">
        <v>147</v>
      </c>
      <c r="AA11" s="220" t="s">
        <v>147</v>
      </c>
      <c r="AB11" s="220" t="s">
        <v>148</v>
      </c>
      <c r="AC11" s="220" t="s">
        <v>147</v>
      </c>
      <c r="AD11" s="221">
        <v>667.8</v>
      </c>
      <c r="AE11" s="221">
        <v>2</v>
      </c>
      <c r="AF11" s="221" t="s">
        <v>149</v>
      </c>
      <c r="AG11" s="221" t="s">
        <v>143</v>
      </c>
    </row>
    <row r="12" spans="1:33" s="222" customFormat="1" ht="79.8" customHeight="1" x14ac:dyDescent="0.25">
      <c r="A12" s="215">
        <v>2</v>
      </c>
      <c r="B12" s="216" t="s">
        <v>132</v>
      </c>
      <c r="C12" s="217" t="s">
        <v>133</v>
      </c>
      <c r="D12" s="217" t="s">
        <v>134</v>
      </c>
      <c r="E12" s="217" t="s">
        <v>135</v>
      </c>
      <c r="F12" s="217" t="s">
        <v>135</v>
      </c>
      <c r="G12" s="217">
        <v>1930</v>
      </c>
      <c r="H12" s="352">
        <v>1389000</v>
      </c>
      <c r="I12" s="218" t="s">
        <v>989</v>
      </c>
      <c r="J12" s="217" t="s">
        <v>150</v>
      </c>
      <c r="K12" s="217" t="s">
        <v>151</v>
      </c>
      <c r="L12" s="217" t="s">
        <v>152</v>
      </c>
      <c r="M12" s="217" t="s">
        <v>140</v>
      </c>
      <c r="N12" s="217" t="s">
        <v>153</v>
      </c>
      <c r="O12" s="223" t="s">
        <v>143</v>
      </c>
      <c r="P12" s="224" t="s">
        <v>143</v>
      </c>
      <c r="Q12" s="224" t="s">
        <v>143</v>
      </c>
      <c r="R12" s="218">
        <v>2</v>
      </c>
      <c r="S12" s="217" t="s">
        <v>154</v>
      </c>
      <c r="T12" s="217" t="s">
        <v>155</v>
      </c>
      <c r="U12" s="223" t="s">
        <v>146</v>
      </c>
      <c r="V12" s="224" t="s">
        <v>156</v>
      </c>
      <c r="W12" s="223" t="s">
        <v>146</v>
      </c>
      <c r="X12" s="217" t="s">
        <v>147</v>
      </c>
      <c r="Y12" s="217" t="s">
        <v>147</v>
      </c>
      <c r="Z12" s="217" t="s">
        <v>147</v>
      </c>
      <c r="AA12" s="217" t="s">
        <v>147</v>
      </c>
      <c r="AB12" s="217" t="s">
        <v>148</v>
      </c>
      <c r="AC12" s="217" t="s">
        <v>147</v>
      </c>
      <c r="AD12" s="218">
        <v>326.3</v>
      </c>
      <c r="AE12" s="218">
        <v>1</v>
      </c>
      <c r="AF12" s="218" t="s">
        <v>149</v>
      </c>
      <c r="AG12" s="218" t="s">
        <v>143</v>
      </c>
    </row>
    <row r="13" spans="1:33" s="222" customFormat="1" ht="40.5" customHeight="1" x14ac:dyDescent="0.25">
      <c r="A13" s="215">
        <v>3</v>
      </c>
      <c r="B13" s="216" t="s">
        <v>157</v>
      </c>
      <c r="C13" s="217" t="s">
        <v>158</v>
      </c>
      <c r="D13" s="217" t="s">
        <v>134</v>
      </c>
      <c r="E13" s="217" t="s">
        <v>135</v>
      </c>
      <c r="F13" s="217" t="s">
        <v>135</v>
      </c>
      <c r="G13" s="217" t="s">
        <v>159</v>
      </c>
      <c r="H13" s="352">
        <v>255000</v>
      </c>
      <c r="I13" s="218" t="s">
        <v>989</v>
      </c>
      <c r="J13" s="217" t="s">
        <v>160</v>
      </c>
      <c r="K13" s="217" t="s">
        <v>161</v>
      </c>
      <c r="L13" s="217" t="s">
        <v>162</v>
      </c>
      <c r="M13" s="217" t="s">
        <v>163</v>
      </c>
      <c r="N13" s="217" t="s">
        <v>164</v>
      </c>
      <c r="O13" s="223" t="s">
        <v>142</v>
      </c>
      <c r="P13" s="224" t="s">
        <v>143</v>
      </c>
      <c r="Q13" s="224" t="s">
        <v>165</v>
      </c>
      <c r="R13" s="218">
        <v>3</v>
      </c>
      <c r="S13" s="217" t="s">
        <v>166</v>
      </c>
      <c r="T13" s="217" t="s">
        <v>142</v>
      </c>
      <c r="U13" s="223" t="s">
        <v>167</v>
      </c>
      <c r="V13" s="223" t="s">
        <v>167</v>
      </c>
      <c r="W13" s="223" t="s">
        <v>148</v>
      </c>
      <c r="X13" s="217" t="s">
        <v>168</v>
      </c>
      <c r="Y13" s="217" t="s">
        <v>147</v>
      </c>
      <c r="Z13" s="217" t="s">
        <v>147</v>
      </c>
      <c r="AA13" s="217" t="s">
        <v>147</v>
      </c>
      <c r="AB13" s="217" t="s">
        <v>148</v>
      </c>
      <c r="AC13" s="217" t="s">
        <v>147</v>
      </c>
      <c r="AD13" s="218">
        <v>56.7</v>
      </c>
      <c r="AE13" s="218" t="s">
        <v>169</v>
      </c>
      <c r="AF13" s="218" t="s">
        <v>146</v>
      </c>
      <c r="AG13" s="218" t="s">
        <v>143</v>
      </c>
    </row>
    <row r="14" spans="1:33" s="222" customFormat="1" ht="60.75" customHeight="1" x14ac:dyDescent="0.25">
      <c r="A14" s="215">
        <v>4</v>
      </c>
      <c r="B14" s="216" t="s">
        <v>170</v>
      </c>
      <c r="C14" s="217" t="s">
        <v>171</v>
      </c>
      <c r="D14" s="217" t="s">
        <v>134</v>
      </c>
      <c r="E14" s="217" t="s">
        <v>135</v>
      </c>
      <c r="F14" s="217" t="s">
        <v>135</v>
      </c>
      <c r="G14" s="217" t="s">
        <v>172</v>
      </c>
      <c r="H14" s="358">
        <v>66400.81</v>
      </c>
      <c r="I14" s="218" t="s">
        <v>764</v>
      </c>
      <c r="J14" s="217" t="s">
        <v>148</v>
      </c>
      <c r="K14" s="217" t="s">
        <v>173</v>
      </c>
      <c r="L14" s="217" t="s">
        <v>139</v>
      </c>
      <c r="M14" s="217" t="s">
        <v>148</v>
      </c>
      <c r="N14" s="217" t="s">
        <v>174</v>
      </c>
      <c r="O14" s="223" t="s">
        <v>142</v>
      </c>
      <c r="P14" s="224" t="s">
        <v>143</v>
      </c>
      <c r="Q14" s="224" t="s">
        <v>143</v>
      </c>
      <c r="R14" s="218">
        <v>4</v>
      </c>
      <c r="S14" s="217" t="s">
        <v>175</v>
      </c>
      <c r="T14" s="217" t="s">
        <v>176</v>
      </c>
      <c r="U14" s="223" t="s">
        <v>167</v>
      </c>
      <c r="V14" s="223" t="s">
        <v>142</v>
      </c>
      <c r="W14" s="223"/>
      <c r="X14" s="217" t="s">
        <v>168</v>
      </c>
      <c r="Y14" s="217" t="s">
        <v>147</v>
      </c>
      <c r="Z14" s="217" t="s">
        <v>147</v>
      </c>
      <c r="AA14" s="217" t="s">
        <v>147</v>
      </c>
      <c r="AB14" s="217" t="s">
        <v>148</v>
      </c>
      <c r="AC14" s="217" t="s">
        <v>147</v>
      </c>
      <c r="AD14" s="218"/>
      <c r="AE14" s="218" t="s">
        <v>169</v>
      </c>
      <c r="AF14" s="218" t="s">
        <v>143</v>
      </c>
      <c r="AG14" s="218" t="s">
        <v>143</v>
      </c>
    </row>
    <row r="15" spans="1:33" s="222" customFormat="1" ht="94.8" customHeight="1" x14ac:dyDescent="0.25">
      <c r="A15" s="215">
        <v>5</v>
      </c>
      <c r="B15" s="216" t="s">
        <v>177</v>
      </c>
      <c r="C15" s="217" t="s">
        <v>178</v>
      </c>
      <c r="D15" s="217" t="s">
        <v>134</v>
      </c>
      <c r="E15" s="217" t="s">
        <v>135</v>
      </c>
      <c r="F15" s="217" t="s">
        <v>134</v>
      </c>
      <c r="G15" s="217">
        <v>1890</v>
      </c>
      <c r="H15" s="352">
        <v>1496000</v>
      </c>
      <c r="I15" s="218" t="s">
        <v>989</v>
      </c>
      <c r="J15" s="217" t="s">
        <v>179</v>
      </c>
      <c r="K15" s="217" t="s">
        <v>180</v>
      </c>
      <c r="L15" s="217" t="s">
        <v>181</v>
      </c>
      <c r="M15" s="217" t="s">
        <v>182</v>
      </c>
      <c r="N15" s="217" t="s">
        <v>183</v>
      </c>
      <c r="O15" s="224" t="s">
        <v>143</v>
      </c>
      <c r="P15" s="224" t="s">
        <v>143</v>
      </c>
      <c r="Q15" s="224" t="s">
        <v>143</v>
      </c>
      <c r="R15" s="217">
        <v>5</v>
      </c>
      <c r="S15" s="217" t="s">
        <v>184</v>
      </c>
      <c r="T15" s="217" t="s">
        <v>185</v>
      </c>
      <c r="U15" s="224" t="s">
        <v>143</v>
      </c>
      <c r="V15" s="223" t="s">
        <v>167</v>
      </c>
      <c r="W15" s="223" t="s">
        <v>142</v>
      </c>
      <c r="X15" s="217" t="s">
        <v>186</v>
      </c>
      <c r="Y15" s="217" t="s">
        <v>147</v>
      </c>
      <c r="Z15" s="217" t="s">
        <v>147</v>
      </c>
      <c r="AA15" s="217" t="s">
        <v>147</v>
      </c>
      <c r="AB15" s="217" t="s">
        <v>147</v>
      </c>
      <c r="AC15" s="217" t="s">
        <v>147</v>
      </c>
      <c r="AD15" s="217">
        <v>351.42</v>
      </c>
      <c r="AE15" s="217">
        <v>3</v>
      </c>
      <c r="AF15" s="218" t="s">
        <v>149</v>
      </c>
      <c r="AG15" s="218" t="s">
        <v>143</v>
      </c>
    </row>
    <row r="16" spans="1:33" s="232" customFormat="1" ht="13.8" x14ac:dyDescent="0.25">
      <c r="A16" s="328" t="s">
        <v>0</v>
      </c>
      <c r="B16" s="328" t="s">
        <v>0</v>
      </c>
      <c r="C16" s="328"/>
      <c r="D16" s="227"/>
      <c r="E16" s="227"/>
      <c r="F16" s="228"/>
      <c r="G16" s="229"/>
      <c r="H16" s="359">
        <f>SUM(H11:H15)</f>
        <v>6049400.8099999996</v>
      </c>
      <c r="I16" s="230"/>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row>
    <row r="17" spans="1:33" s="222" customFormat="1" ht="12.75" customHeight="1" x14ac:dyDescent="0.25">
      <c r="A17" s="333" t="s">
        <v>580</v>
      </c>
      <c r="B17" s="333"/>
      <c r="C17" s="333"/>
      <c r="D17" s="333"/>
      <c r="E17" s="333"/>
      <c r="F17" s="333"/>
      <c r="G17" s="333"/>
      <c r="H17" s="333"/>
      <c r="I17" s="233"/>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row>
    <row r="18" spans="1:33" s="237" customFormat="1" ht="104.25" customHeight="1" x14ac:dyDescent="0.25">
      <c r="A18" s="215">
        <v>1</v>
      </c>
      <c r="B18" s="216" t="s">
        <v>315</v>
      </c>
      <c r="C18" s="217" t="s">
        <v>316</v>
      </c>
      <c r="D18" s="366" t="s">
        <v>135</v>
      </c>
      <c r="E18" s="217" t="s">
        <v>135</v>
      </c>
      <c r="F18" s="217" t="s">
        <v>135</v>
      </c>
      <c r="G18" s="217">
        <v>1987</v>
      </c>
      <c r="H18" s="352">
        <v>10609000</v>
      </c>
      <c r="I18" s="218" t="s">
        <v>989</v>
      </c>
      <c r="J18" s="219" t="s">
        <v>317</v>
      </c>
      <c r="K18" s="235" t="s">
        <v>318</v>
      </c>
      <c r="L18" s="220" t="s">
        <v>319</v>
      </c>
      <c r="M18" s="220" t="s">
        <v>320</v>
      </c>
      <c r="N18" s="220" t="s">
        <v>321</v>
      </c>
      <c r="O18" s="220" t="s">
        <v>135</v>
      </c>
      <c r="P18" s="220" t="s">
        <v>135</v>
      </c>
      <c r="Q18" s="220" t="s">
        <v>135</v>
      </c>
      <c r="R18" s="220">
        <v>1</v>
      </c>
      <c r="S18" s="220"/>
      <c r="T18" s="236" t="s">
        <v>322</v>
      </c>
      <c r="U18" s="236" t="s">
        <v>134</v>
      </c>
      <c r="V18" s="236" t="s">
        <v>323</v>
      </c>
      <c r="W18" s="220" t="s">
        <v>134</v>
      </c>
      <c r="X18" s="220" t="s">
        <v>324</v>
      </c>
      <c r="Y18" s="220" t="s">
        <v>324</v>
      </c>
      <c r="Z18" s="220" t="s">
        <v>324</v>
      </c>
      <c r="AA18" s="220" t="s">
        <v>324</v>
      </c>
      <c r="AB18" s="221" t="s">
        <v>322</v>
      </c>
      <c r="AC18" s="221" t="s">
        <v>325</v>
      </c>
      <c r="AD18" s="221">
        <v>1618</v>
      </c>
      <c r="AE18" s="221">
        <v>4</v>
      </c>
      <c r="AF18" s="221" t="s">
        <v>134</v>
      </c>
      <c r="AG18" s="221" t="s">
        <v>134</v>
      </c>
    </row>
    <row r="19" spans="1:33" s="237" customFormat="1" ht="27.6" x14ac:dyDescent="0.25">
      <c r="A19" s="215">
        <v>2</v>
      </c>
      <c r="B19" s="216" t="s">
        <v>326</v>
      </c>
      <c r="C19" s="217" t="s">
        <v>327</v>
      </c>
      <c r="D19" s="367" t="s">
        <v>135</v>
      </c>
      <c r="E19" s="217" t="s">
        <v>135</v>
      </c>
      <c r="F19" s="217" t="s">
        <v>135</v>
      </c>
      <c r="G19" s="217">
        <v>1990</v>
      </c>
      <c r="H19" s="352">
        <v>2124787.8199999998</v>
      </c>
      <c r="I19" s="218" t="s">
        <v>764</v>
      </c>
      <c r="J19" s="219" t="s">
        <v>328</v>
      </c>
      <c r="K19" s="235" t="s">
        <v>318</v>
      </c>
      <c r="L19" s="217" t="s">
        <v>329</v>
      </c>
      <c r="M19" s="217" t="s">
        <v>320</v>
      </c>
      <c r="N19" s="217" t="s">
        <v>330</v>
      </c>
      <c r="O19" s="220" t="s">
        <v>135</v>
      </c>
      <c r="P19" s="220" t="s">
        <v>135</v>
      </c>
      <c r="Q19" s="220" t="s">
        <v>135</v>
      </c>
      <c r="R19" s="220">
        <v>2</v>
      </c>
      <c r="S19" s="217"/>
      <c r="T19" s="236" t="s">
        <v>322</v>
      </c>
      <c r="U19" s="236" t="s">
        <v>134</v>
      </c>
      <c r="V19" s="236" t="s">
        <v>323</v>
      </c>
      <c r="W19" s="217" t="s">
        <v>134</v>
      </c>
      <c r="X19" s="217" t="s">
        <v>331</v>
      </c>
      <c r="Y19" s="217" t="s">
        <v>324</v>
      </c>
      <c r="Z19" s="217" t="s">
        <v>324</v>
      </c>
      <c r="AA19" s="218" t="s">
        <v>332</v>
      </c>
      <c r="AB19" s="218" t="s">
        <v>322</v>
      </c>
      <c r="AC19" s="218" t="s">
        <v>325</v>
      </c>
      <c r="AD19" s="218">
        <v>455.8</v>
      </c>
      <c r="AE19" s="218">
        <v>2</v>
      </c>
      <c r="AF19" s="218" t="s">
        <v>135</v>
      </c>
      <c r="AG19" s="218" t="s">
        <v>135</v>
      </c>
    </row>
    <row r="20" spans="1:33" s="237" customFormat="1" ht="103.5" customHeight="1" x14ac:dyDescent="0.25">
      <c r="A20" s="215">
        <v>3</v>
      </c>
      <c r="B20" s="216" t="s">
        <v>333</v>
      </c>
      <c r="C20" s="217" t="s">
        <v>316</v>
      </c>
      <c r="D20" s="218" t="s">
        <v>134</v>
      </c>
      <c r="E20" s="217" t="s">
        <v>135</v>
      </c>
      <c r="F20" s="217" t="s">
        <v>135</v>
      </c>
      <c r="G20" s="217">
        <v>1993</v>
      </c>
      <c r="H20" s="352">
        <v>48704000</v>
      </c>
      <c r="I20" s="218" t="s">
        <v>989</v>
      </c>
      <c r="J20" s="219" t="s">
        <v>334</v>
      </c>
      <c r="K20" s="235" t="s">
        <v>318</v>
      </c>
      <c r="L20" s="217" t="s">
        <v>319</v>
      </c>
      <c r="M20" s="217" t="s">
        <v>320</v>
      </c>
      <c r="N20" s="217" t="s">
        <v>321</v>
      </c>
      <c r="O20" s="220" t="s">
        <v>135</v>
      </c>
      <c r="P20" s="220" t="s">
        <v>135</v>
      </c>
      <c r="Q20" s="220" t="s">
        <v>135</v>
      </c>
      <c r="R20" s="220">
        <v>3</v>
      </c>
      <c r="S20" s="217"/>
      <c r="T20" s="236" t="s">
        <v>322</v>
      </c>
      <c r="U20" s="236" t="s">
        <v>134</v>
      </c>
      <c r="V20" s="236" t="s">
        <v>323</v>
      </c>
      <c r="W20" s="217" t="s">
        <v>134</v>
      </c>
      <c r="X20" s="217" t="s">
        <v>324</v>
      </c>
      <c r="Y20" s="217" t="s">
        <v>324</v>
      </c>
      <c r="Z20" s="217" t="s">
        <v>324</v>
      </c>
      <c r="AA20" s="217" t="s">
        <v>324</v>
      </c>
      <c r="AB20" s="218" t="s">
        <v>324</v>
      </c>
      <c r="AC20" s="218" t="s">
        <v>325</v>
      </c>
      <c r="AD20" s="218">
        <v>7428</v>
      </c>
      <c r="AE20" s="218">
        <v>5</v>
      </c>
      <c r="AF20" s="218" t="s">
        <v>134</v>
      </c>
      <c r="AG20" s="218" t="s">
        <v>134</v>
      </c>
    </row>
    <row r="21" spans="1:33" s="237" customFormat="1" ht="96.6" x14ac:dyDescent="0.25">
      <c r="A21" s="215">
        <v>4</v>
      </c>
      <c r="B21" s="216" t="s">
        <v>335</v>
      </c>
      <c r="C21" s="217" t="s">
        <v>336</v>
      </c>
      <c r="D21" s="217" t="s">
        <v>134</v>
      </c>
      <c r="E21" s="217" t="s">
        <v>135</v>
      </c>
      <c r="F21" s="217" t="s">
        <v>135</v>
      </c>
      <c r="G21" s="217">
        <v>1993</v>
      </c>
      <c r="H21" s="352">
        <v>7383000</v>
      </c>
      <c r="I21" s="218" t="s">
        <v>989</v>
      </c>
      <c r="J21" s="219" t="s">
        <v>337</v>
      </c>
      <c r="K21" s="235" t="s">
        <v>318</v>
      </c>
      <c r="L21" s="217" t="s">
        <v>329</v>
      </c>
      <c r="M21" s="217" t="s">
        <v>320</v>
      </c>
      <c r="N21" s="217" t="s">
        <v>330</v>
      </c>
      <c r="O21" s="220" t="s">
        <v>135</v>
      </c>
      <c r="P21" s="220" t="s">
        <v>135</v>
      </c>
      <c r="Q21" s="220" t="s">
        <v>135</v>
      </c>
      <c r="R21" s="220">
        <v>4</v>
      </c>
      <c r="S21" s="217"/>
      <c r="T21" s="236" t="s">
        <v>322</v>
      </c>
      <c r="U21" s="236" t="s">
        <v>134</v>
      </c>
      <c r="V21" s="236" t="s">
        <v>323</v>
      </c>
      <c r="W21" s="217" t="s">
        <v>134</v>
      </c>
      <c r="X21" s="217" t="s">
        <v>324</v>
      </c>
      <c r="Y21" s="217" t="s">
        <v>324</v>
      </c>
      <c r="Z21" s="217" t="s">
        <v>324</v>
      </c>
      <c r="AA21" s="217" t="s">
        <v>324</v>
      </c>
      <c r="AB21" s="218" t="s">
        <v>325</v>
      </c>
      <c r="AC21" s="218" t="s">
        <v>325</v>
      </c>
      <c r="AD21" s="218">
        <v>1126</v>
      </c>
      <c r="AE21" s="218">
        <v>3</v>
      </c>
      <c r="AF21" s="218" t="s">
        <v>134</v>
      </c>
      <c r="AG21" s="218" t="s">
        <v>134</v>
      </c>
    </row>
    <row r="22" spans="1:33" s="222" customFormat="1" ht="55.2" x14ac:dyDescent="0.25">
      <c r="A22" s="215">
        <v>5</v>
      </c>
      <c r="B22" s="216" t="s">
        <v>338</v>
      </c>
      <c r="C22" s="217" t="s">
        <v>339</v>
      </c>
      <c r="D22" s="217" t="s">
        <v>134</v>
      </c>
      <c r="E22" s="217" t="s">
        <v>135</v>
      </c>
      <c r="F22" s="217" t="s">
        <v>135</v>
      </c>
      <c r="G22" s="217">
        <v>1993</v>
      </c>
      <c r="H22" s="352">
        <v>1115000</v>
      </c>
      <c r="I22" s="218" t="s">
        <v>989</v>
      </c>
      <c r="J22" s="219" t="s">
        <v>328</v>
      </c>
      <c r="K22" s="235" t="s">
        <v>318</v>
      </c>
      <c r="L22" s="217" t="s">
        <v>329</v>
      </c>
      <c r="M22" s="217" t="s">
        <v>320</v>
      </c>
      <c r="N22" s="217" t="s">
        <v>340</v>
      </c>
      <c r="O22" s="220" t="s">
        <v>135</v>
      </c>
      <c r="P22" s="220" t="s">
        <v>135</v>
      </c>
      <c r="Q22" s="220" t="s">
        <v>135</v>
      </c>
      <c r="R22" s="220">
        <v>5</v>
      </c>
      <c r="S22" s="217"/>
      <c r="T22" s="236" t="s">
        <v>322</v>
      </c>
      <c r="U22" s="236" t="s">
        <v>134</v>
      </c>
      <c r="V22" s="236" t="s">
        <v>323</v>
      </c>
      <c r="W22" s="217" t="s">
        <v>134</v>
      </c>
      <c r="X22" s="217" t="s">
        <v>324</v>
      </c>
      <c r="Y22" s="217" t="s">
        <v>324</v>
      </c>
      <c r="Z22" s="217" t="s">
        <v>324</v>
      </c>
      <c r="AA22" s="217" t="s">
        <v>324</v>
      </c>
      <c r="AB22" s="217" t="s">
        <v>322</v>
      </c>
      <c r="AC22" s="217" t="s">
        <v>325</v>
      </c>
      <c r="AD22" s="218">
        <v>170</v>
      </c>
      <c r="AE22" s="218">
        <v>3</v>
      </c>
      <c r="AF22" s="218" t="s">
        <v>134</v>
      </c>
      <c r="AG22" s="218" t="s">
        <v>135</v>
      </c>
    </row>
    <row r="23" spans="1:33" s="222" customFormat="1" ht="55.2" x14ac:dyDescent="0.25">
      <c r="A23" s="215">
        <v>6</v>
      </c>
      <c r="B23" s="216" t="s">
        <v>341</v>
      </c>
      <c r="C23" s="217" t="s">
        <v>339</v>
      </c>
      <c r="D23" s="217" t="s">
        <v>134</v>
      </c>
      <c r="E23" s="217" t="s">
        <v>135</v>
      </c>
      <c r="F23" s="217" t="s">
        <v>135</v>
      </c>
      <c r="G23" s="217">
        <v>1993</v>
      </c>
      <c r="H23" s="352">
        <v>2878000</v>
      </c>
      <c r="I23" s="218" t="s">
        <v>989</v>
      </c>
      <c r="J23" s="219" t="s">
        <v>342</v>
      </c>
      <c r="K23" s="235" t="s">
        <v>318</v>
      </c>
      <c r="L23" s="217" t="s">
        <v>329</v>
      </c>
      <c r="M23" s="217" t="s">
        <v>343</v>
      </c>
      <c r="N23" s="217" t="s">
        <v>344</v>
      </c>
      <c r="O23" s="220" t="s">
        <v>135</v>
      </c>
      <c r="P23" s="220" t="s">
        <v>135</v>
      </c>
      <c r="Q23" s="220" t="s">
        <v>135</v>
      </c>
      <c r="R23" s="220">
        <v>6</v>
      </c>
      <c r="S23" s="217"/>
      <c r="T23" s="236" t="s">
        <v>322</v>
      </c>
      <c r="U23" s="236" t="s">
        <v>134</v>
      </c>
      <c r="V23" s="236" t="s">
        <v>323</v>
      </c>
      <c r="W23" s="217" t="s">
        <v>135</v>
      </c>
      <c r="X23" s="217" t="s">
        <v>331</v>
      </c>
      <c r="Y23" s="217" t="s">
        <v>324</v>
      </c>
      <c r="Z23" s="217" t="s">
        <v>324</v>
      </c>
      <c r="AA23" s="217" t="s">
        <v>324</v>
      </c>
      <c r="AB23" s="217" t="s">
        <v>322</v>
      </c>
      <c r="AC23" s="217" t="s">
        <v>325</v>
      </c>
      <c r="AD23" s="218">
        <v>439</v>
      </c>
      <c r="AE23" s="218">
        <v>1</v>
      </c>
      <c r="AF23" s="218" t="s">
        <v>135</v>
      </c>
      <c r="AG23" s="218" t="s">
        <v>135</v>
      </c>
    </row>
    <row r="24" spans="1:33" s="222" customFormat="1" ht="27.6" x14ac:dyDescent="0.25">
      <c r="A24" s="215">
        <v>7</v>
      </c>
      <c r="B24" s="216" t="s">
        <v>345</v>
      </c>
      <c r="C24" s="217" t="s">
        <v>346</v>
      </c>
      <c r="D24" s="217" t="s">
        <v>134</v>
      </c>
      <c r="E24" s="217" t="s">
        <v>135</v>
      </c>
      <c r="F24" s="217" t="s">
        <v>135</v>
      </c>
      <c r="G24" s="217">
        <v>1993</v>
      </c>
      <c r="H24" s="352">
        <v>5999000</v>
      </c>
      <c r="I24" s="218" t="s">
        <v>989</v>
      </c>
      <c r="J24" s="219" t="s">
        <v>347</v>
      </c>
      <c r="K24" s="235" t="s">
        <v>318</v>
      </c>
      <c r="L24" s="217" t="s">
        <v>329</v>
      </c>
      <c r="M24" s="217" t="s">
        <v>320</v>
      </c>
      <c r="N24" s="217" t="s">
        <v>330</v>
      </c>
      <c r="O24" s="220" t="s">
        <v>135</v>
      </c>
      <c r="P24" s="220" t="s">
        <v>135</v>
      </c>
      <c r="Q24" s="220" t="s">
        <v>135</v>
      </c>
      <c r="R24" s="220">
        <v>7</v>
      </c>
      <c r="S24" s="217"/>
      <c r="T24" s="236" t="s">
        <v>322</v>
      </c>
      <c r="U24" s="236" t="s">
        <v>134</v>
      </c>
      <c r="V24" s="236" t="s">
        <v>323</v>
      </c>
      <c r="W24" s="217" t="s">
        <v>134</v>
      </c>
      <c r="X24" s="217" t="s">
        <v>324</v>
      </c>
      <c r="Y24" s="217" t="s">
        <v>324</v>
      </c>
      <c r="Z24" s="217" t="s">
        <v>324</v>
      </c>
      <c r="AA24" s="217" t="s">
        <v>324</v>
      </c>
      <c r="AB24" s="217" t="s">
        <v>322</v>
      </c>
      <c r="AC24" s="217" t="s">
        <v>325</v>
      </c>
      <c r="AD24" s="218">
        <v>915</v>
      </c>
      <c r="AE24" s="218">
        <v>4</v>
      </c>
      <c r="AF24" s="218" t="s">
        <v>134</v>
      </c>
      <c r="AG24" s="218" t="s">
        <v>135</v>
      </c>
    </row>
    <row r="25" spans="1:33" s="222" customFormat="1" ht="41.4" x14ac:dyDescent="0.25">
      <c r="A25" s="215">
        <v>8</v>
      </c>
      <c r="B25" s="216" t="s">
        <v>348</v>
      </c>
      <c r="C25" s="217" t="s">
        <v>327</v>
      </c>
      <c r="D25" s="217" t="s">
        <v>134</v>
      </c>
      <c r="E25" s="217" t="s">
        <v>135</v>
      </c>
      <c r="F25" s="217" t="s">
        <v>135</v>
      </c>
      <c r="G25" s="217">
        <v>1993</v>
      </c>
      <c r="H25" s="352">
        <v>1528000</v>
      </c>
      <c r="I25" s="218" t="s">
        <v>989</v>
      </c>
      <c r="J25" s="219" t="s">
        <v>328</v>
      </c>
      <c r="K25" s="235" t="s">
        <v>318</v>
      </c>
      <c r="L25" s="217" t="s">
        <v>329</v>
      </c>
      <c r="M25" s="217" t="s">
        <v>349</v>
      </c>
      <c r="N25" s="217" t="s">
        <v>350</v>
      </c>
      <c r="O25" s="220" t="s">
        <v>135</v>
      </c>
      <c r="P25" s="220" t="s">
        <v>135</v>
      </c>
      <c r="Q25" s="220" t="s">
        <v>135</v>
      </c>
      <c r="R25" s="220">
        <v>8</v>
      </c>
      <c r="S25" s="217"/>
      <c r="T25" s="236" t="s">
        <v>322</v>
      </c>
      <c r="U25" s="236" t="s">
        <v>134</v>
      </c>
      <c r="V25" s="236" t="s">
        <v>323</v>
      </c>
      <c r="W25" s="217" t="s">
        <v>135</v>
      </c>
      <c r="X25" s="217" t="s">
        <v>351</v>
      </c>
      <c r="Y25" s="217" t="s">
        <v>351</v>
      </c>
      <c r="Z25" s="224" t="s">
        <v>322</v>
      </c>
      <c r="AA25" s="217" t="s">
        <v>324</v>
      </c>
      <c r="AB25" s="217" t="s">
        <v>322</v>
      </c>
      <c r="AC25" s="217" t="s">
        <v>322</v>
      </c>
      <c r="AD25" s="218">
        <v>515</v>
      </c>
      <c r="AE25" s="218">
        <v>1</v>
      </c>
      <c r="AF25" s="218" t="s">
        <v>135</v>
      </c>
      <c r="AG25" s="218" t="s">
        <v>135</v>
      </c>
    </row>
    <row r="26" spans="1:33" s="222" customFormat="1" ht="41.4" x14ac:dyDescent="0.25">
      <c r="A26" s="215">
        <v>9</v>
      </c>
      <c r="B26" s="216" t="s">
        <v>352</v>
      </c>
      <c r="C26" s="217" t="s">
        <v>327</v>
      </c>
      <c r="D26" s="217" t="s">
        <v>134</v>
      </c>
      <c r="E26" s="217" t="s">
        <v>135</v>
      </c>
      <c r="F26" s="217" t="s">
        <v>135</v>
      </c>
      <c r="G26" s="217">
        <v>1993</v>
      </c>
      <c r="H26" s="353">
        <v>10179.4</v>
      </c>
      <c r="I26" s="218" t="s">
        <v>764</v>
      </c>
      <c r="J26" s="219" t="s">
        <v>347</v>
      </c>
      <c r="K26" s="235" t="s">
        <v>318</v>
      </c>
      <c r="L26" s="217" t="s">
        <v>329</v>
      </c>
      <c r="M26" s="217" t="s">
        <v>349</v>
      </c>
      <c r="N26" s="217" t="s">
        <v>353</v>
      </c>
      <c r="O26" s="220" t="s">
        <v>135</v>
      </c>
      <c r="P26" s="220" t="s">
        <v>135</v>
      </c>
      <c r="Q26" s="220" t="s">
        <v>135</v>
      </c>
      <c r="R26" s="220">
        <v>9</v>
      </c>
      <c r="S26" s="217"/>
      <c r="T26" s="236" t="s">
        <v>322</v>
      </c>
      <c r="U26" s="236" t="s">
        <v>134</v>
      </c>
      <c r="V26" s="236" t="s">
        <v>323</v>
      </c>
      <c r="W26" s="217" t="s">
        <v>135</v>
      </c>
      <c r="X26" s="217" t="s">
        <v>351</v>
      </c>
      <c r="Y26" s="217" t="s">
        <v>354</v>
      </c>
      <c r="Z26" s="224" t="s">
        <v>322</v>
      </c>
      <c r="AA26" s="217" t="s">
        <v>324</v>
      </c>
      <c r="AB26" s="217" t="s">
        <v>322</v>
      </c>
      <c r="AC26" s="217" t="s">
        <v>322</v>
      </c>
      <c r="AD26" s="218">
        <v>23</v>
      </c>
      <c r="AE26" s="218">
        <v>1</v>
      </c>
      <c r="AF26" s="218" t="s">
        <v>135</v>
      </c>
      <c r="AG26" s="218" t="s">
        <v>135</v>
      </c>
    </row>
    <row r="27" spans="1:33" s="222" customFormat="1" ht="95.4" customHeight="1" x14ac:dyDescent="0.25">
      <c r="A27" s="215">
        <v>10</v>
      </c>
      <c r="B27" s="216" t="s">
        <v>355</v>
      </c>
      <c r="C27" s="217" t="s">
        <v>346</v>
      </c>
      <c r="D27" s="217" t="s">
        <v>134</v>
      </c>
      <c r="E27" s="217" t="s">
        <v>135</v>
      </c>
      <c r="F27" s="217" t="s">
        <v>135</v>
      </c>
      <c r="G27" s="217">
        <v>1997</v>
      </c>
      <c r="H27" s="352">
        <v>1635000</v>
      </c>
      <c r="I27" s="218" t="s">
        <v>989</v>
      </c>
      <c r="J27" s="219" t="s">
        <v>356</v>
      </c>
      <c r="K27" s="235" t="s">
        <v>318</v>
      </c>
      <c r="L27" s="217" t="s">
        <v>319</v>
      </c>
      <c r="M27" s="217" t="s">
        <v>320</v>
      </c>
      <c r="N27" s="217" t="s">
        <v>321</v>
      </c>
      <c r="O27" s="220" t="s">
        <v>135</v>
      </c>
      <c r="P27" s="220" t="s">
        <v>135</v>
      </c>
      <c r="Q27" s="220" t="s">
        <v>135</v>
      </c>
      <c r="R27" s="220">
        <v>10</v>
      </c>
      <c r="S27" s="217"/>
      <c r="T27" s="236" t="s">
        <v>322</v>
      </c>
      <c r="U27" s="236" t="s">
        <v>134</v>
      </c>
      <c r="V27" s="236" t="s">
        <v>323</v>
      </c>
      <c r="W27" s="217" t="s">
        <v>134</v>
      </c>
      <c r="X27" s="217" t="s">
        <v>324</v>
      </c>
      <c r="Y27" s="217" t="s">
        <v>324</v>
      </c>
      <c r="Z27" s="217" t="s">
        <v>324</v>
      </c>
      <c r="AA27" s="217" t="s">
        <v>324</v>
      </c>
      <c r="AB27" s="218" t="s">
        <v>325</v>
      </c>
      <c r="AC27" s="217" t="s">
        <v>325</v>
      </c>
      <c r="AD27" s="218">
        <v>249.35</v>
      </c>
      <c r="AE27" s="218">
        <v>5</v>
      </c>
      <c r="AF27" s="218" t="s">
        <v>134</v>
      </c>
      <c r="AG27" s="218" t="s">
        <v>134</v>
      </c>
    </row>
    <row r="28" spans="1:33" s="222" customFormat="1" ht="41.4" x14ac:dyDescent="0.25">
      <c r="A28" s="215">
        <v>11</v>
      </c>
      <c r="B28" s="216" t="s">
        <v>357</v>
      </c>
      <c r="C28" s="217" t="s">
        <v>358</v>
      </c>
      <c r="D28" s="217" t="s">
        <v>134</v>
      </c>
      <c r="E28" s="217" t="s">
        <v>135</v>
      </c>
      <c r="F28" s="217" t="s">
        <v>135</v>
      </c>
      <c r="G28" s="217">
        <v>2008</v>
      </c>
      <c r="H28" s="353">
        <v>364136.57</v>
      </c>
      <c r="I28" s="218" t="s">
        <v>764</v>
      </c>
      <c r="J28" s="219" t="s">
        <v>328</v>
      </c>
      <c r="K28" s="235" t="s">
        <v>318</v>
      </c>
      <c r="L28" s="217" t="s">
        <v>319</v>
      </c>
      <c r="M28" s="217" t="s">
        <v>320</v>
      </c>
      <c r="N28" s="217" t="s">
        <v>321</v>
      </c>
      <c r="O28" s="220" t="s">
        <v>135</v>
      </c>
      <c r="P28" s="220" t="s">
        <v>135</v>
      </c>
      <c r="Q28" s="220" t="s">
        <v>135</v>
      </c>
      <c r="R28" s="220">
        <v>11</v>
      </c>
      <c r="S28" s="217"/>
      <c r="T28" s="236" t="s">
        <v>322</v>
      </c>
      <c r="U28" s="236" t="s">
        <v>134</v>
      </c>
      <c r="V28" s="236" t="s">
        <v>323</v>
      </c>
      <c r="W28" s="217" t="s">
        <v>134</v>
      </c>
      <c r="X28" s="217" t="s">
        <v>324</v>
      </c>
      <c r="Y28" s="217" t="s">
        <v>324</v>
      </c>
      <c r="Z28" s="217" t="s">
        <v>324</v>
      </c>
      <c r="AA28" s="217" t="s">
        <v>322</v>
      </c>
      <c r="AB28" s="217" t="s">
        <v>322</v>
      </c>
      <c r="AC28" s="217" t="s">
        <v>322</v>
      </c>
      <c r="AD28" s="218">
        <v>501</v>
      </c>
      <c r="AE28" s="218">
        <v>4</v>
      </c>
      <c r="AF28" s="218" t="s">
        <v>134</v>
      </c>
      <c r="AG28" s="217" t="s">
        <v>322</v>
      </c>
    </row>
    <row r="29" spans="1:33" s="222" customFormat="1" ht="27.6" x14ac:dyDescent="0.25">
      <c r="A29" s="215">
        <v>12</v>
      </c>
      <c r="B29" s="216" t="s">
        <v>359</v>
      </c>
      <c r="C29" s="217" t="s">
        <v>360</v>
      </c>
      <c r="D29" s="217" t="s">
        <v>134</v>
      </c>
      <c r="E29" s="217" t="s">
        <v>135</v>
      </c>
      <c r="F29" s="217" t="s">
        <v>135</v>
      </c>
      <c r="G29" s="217">
        <v>1993</v>
      </c>
      <c r="H29" s="353">
        <v>421000</v>
      </c>
      <c r="I29" s="218" t="s">
        <v>764</v>
      </c>
      <c r="J29" s="219" t="s">
        <v>328</v>
      </c>
      <c r="K29" s="235" t="s">
        <v>318</v>
      </c>
      <c r="L29" s="217" t="s">
        <v>329</v>
      </c>
      <c r="M29" s="217" t="s">
        <v>349</v>
      </c>
      <c r="N29" s="217" t="s">
        <v>361</v>
      </c>
      <c r="O29" s="220" t="s">
        <v>135</v>
      </c>
      <c r="P29" s="220" t="s">
        <v>135</v>
      </c>
      <c r="Q29" s="220" t="s">
        <v>135</v>
      </c>
      <c r="R29" s="220">
        <v>12</v>
      </c>
      <c r="S29" s="217"/>
      <c r="T29" s="236" t="s">
        <v>322</v>
      </c>
      <c r="U29" s="236" t="s">
        <v>134</v>
      </c>
      <c r="V29" s="236" t="s">
        <v>323</v>
      </c>
      <c r="W29" s="217" t="s">
        <v>134</v>
      </c>
      <c r="X29" s="217" t="s">
        <v>351</v>
      </c>
      <c r="Y29" s="217" t="s">
        <v>324</v>
      </c>
      <c r="Z29" s="217" t="s">
        <v>324</v>
      </c>
      <c r="AA29" s="217" t="s">
        <v>324</v>
      </c>
      <c r="AB29" s="217" t="s">
        <v>322</v>
      </c>
      <c r="AC29" s="217" t="s">
        <v>325</v>
      </c>
      <c r="AD29" s="218">
        <v>108</v>
      </c>
      <c r="AE29" s="218">
        <v>1</v>
      </c>
      <c r="AF29" s="218" t="s">
        <v>135</v>
      </c>
      <c r="AG29" s="217" t="s">
        <v>362</v>
      </c>
    </row>
    <row r="30" spans="1:33" s="232" customFormat="1" ht="13.2" customHeight="1" x14ac:dyDescent="0.25">
      <c r="A30" s="328" t="s">
        <v>0</v>
      </c>
      <c r="B30" s="328" t="s">
        <v>0</v>
      </c>
      <c r="C30" s="328"/>
      <c r="D30" s="227"/>
      <c r="E30" s="227"/>
      <c r="F30" s="228"/>
      <c r="G30" s="229"/>
      <c r="H30" s="359">
        <f>SUM(H18:H29)</f>
        <v>82771103.789999992</v>
      </c>
      <c r="I30" s="238"/>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row>
    <row r="31" spans="1:33" s="222" customFormat="1" ht="12.75" customHeight="1" x14ac:dyDescent="0.25">
      <c r="A31" s="333" t="s">
        <v>683</v>
      </c>
      <c r="B31" s="333"/>
      <c r="C31" s="333"/>
      <c r="D31" s="333"/>
      <c r="E31" s="333"/>
      <c r="F31" s="333"/>
      <c r="G31" s="333"/>
      <c r="H31" s="333"/>
      <c r="I31" s="233"/>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row>
    <row r="32" spans="1:33" s="222" customFormat="1" ht="71.400000000000006" customHeight="1" x14ac:dyDescent="0.25">
      <c r="A32" s="217" t="s">
        <v>190</v>
      </c>
      <c r="B32" s="239" t="s">
        <v>583</v>
      </c>
      <c r="C32" s="217" t="s">
        <v>584</v>
      </c>
      <c r="D32" s="217" t="s">
        <v>134</v>
      </c>
      <c r="E32" s="217" t="s">
        <v>135</v>
      </c>
      <c r="F32" s="217" t="s">
        <v>134</v>
      </c>
      <c r="G32" s="240">
        <v>1968</v>
      </c>
      <c r="H32" s="360">
        <v>9586000</v>
      </c>
      <c r="I32" s="218" t="s">
        <v>989</v>
      </c>
      <c r="J32" s="219" t="s">
        <v>585</v>
      </c>
      <c r="K32" s="220" t="s">
        <v>586</v>
      </c>
      <c r="L32" s="220" t="s">
        <v>587</v>
      </c>
      <c r="M32" s="217" t="s">
        <v>588</v>
      </c>
      <c r="N32" s="217" t="s">
        <v>589</v>
      </c>
      <c r="O32" s="217" t="s">
        <v>135</v>
      </c>
      <c r="P32" s="217" t="s">
        <v>135</v>
      </c>
      <c r="Q32" s="220" t="s">
        <v>135</v>
      </c>
      <c r="R32" s="220">
        <v>1</v>
      </c>
      <c r="S32" s="220" t="s">
        <v>590</v>
      </c>
      <c r="T32" s="220"/>
      <c r="U32" s="220" t="s">
        <v>146</v>
      </c>
      <c r="V32" s="220" t="s">
        <v>591</v>
      </c>
      <c r="W32" s="220" t="s">
        <v>592</v>
      </c>
      <c r="X32" s="220" t="s">
        <v>147</v>
      </c>
      <c r="Y32" s="220" t="s">
        <v>168</v>
      </c>
      <c r="Z32" s="220" t="s">
        <v>147</v>
      </c>
      <c r="AA32" s="220" t="s">
        <v>147</v>
      </c>
      <c r="AB32" s="220" t="s">
        <v>593</v>
      </c>
      <c r="AC32" s="220" t="s">
        <v>186</v>
      </c>
      <c r="AD32" s="241">
        <v>2522</v>
      </c>
      <c r="AE32" s="221">
        <v>3</v>
      </c>
      <c r="AF32" s="221" t="s">
        <v>143</v>
      </c>
      <c r="AG32" s="221" t="s">
        <v>143</v>
      </c>
    </row>
    <row r="33" spans="1:33" s="222" customFormat="1" ht="71.400000000000006" customHeight="1" x14ac:dyDescent="0.25">
      <c r="A33" s="217" t="s">
        <v>192</v>
      </c>
      <c r="B33" s="239" t="s">
        <v>594</v>
      </c>
      <c r="C33" s="217" t="s">
        <v>595</v>
      </c>
      <c r="D33" s="217" t="s">
        <v>134</v>
      </c>
      <c r="E33" s="217" t="s">
        <v>135</v>
      </c>
      <c r="F33" s="217" t="s">
        <v>134</v>
      </c>
      <c r="G33" s="240">
        <v>1968</v>
      </c>
      <c r="H33" s="360">
        <v>1636000</v>
      </c>
      <c r="I33" s="218" t="s">
        <v>989</v>
      </c>
      <c r="J33" s="219" t="s">
        <v>596</v>
      </c>
      <c r="K33" s="220" t="s">
        <v>586</v>
      </c>
      <c r="L33" s="217" t="s">
        <v>587</v>
      </c>
      <c r="M33" s="217" t="s">
        <v>588</v>
      </c>
      <c r="N33" s="217" t="s">
        <v>597</v>
      </c>
      <c r="O33" s="217" t="s">
        <v>135</v>
      </c>
      <c r="P33" s="217" t="s">
        <v>135</v>
      </c>
      <c r="Q33" s="220" t="s">
        <v>135</v>
      </c>
      <c r="R33" s="220">
        <v>2</v>
      </c>
      <c r="S33" s="220" t="s">
        <v>590</v>
      </c>
      <c r="T33" s="217"/>
      <c r="U33" s="220" t="s">
        <v>146</v>
      </c>
      <c r="V33" s="220" t="s">
        <v>598</v>
      </c>
      <c r="W33" s="217" t="s">
        <v>599</v>
      </c>
      <c r="X33" s="217" t="s">
        <v>147</v>
      </c>
      <c r="Y33" s="217" t="s">
        <v>147</v>
      </c>
      <c r="Z33" s="217" t="s">
        <v>147</v>
      </c>
      <c r="AA33" s="217" t="s">
        <v>147</v>
      </c>
      <c r="AB33" s="217" t="s">
        <v>147</v>
      </c>
      <c r="AC33" s="217" t="s">
        <v>186</v>
      </c>
      <c r="AD33" s="242">
        <v>188</v>
      </c>
      <c r="AE33" s="218">
        <v>1</v>
      </c>
      <c r="AF33" s="221" t="s">
        <v>143</v>
      </c>
      <c r="AG33" s="218" t="s">
        <v>143</v>
      </c>
    </row>
    <row r="34" spans="1:33" s="222" customFormat="1" ht="71.400000000000006" customHeight="1" x14ac:dyDescent="0.25">
      <c r="A34" s="217" t="s">
        <v>194</v>
      </c>
      <c r="B34" s="239" t="s">
        <v>601</v>
      </c>
      <c r="C34" s="217" t="s">
        <v>602</v>
      </c>
      <c r="D34" s="217" t="s">
        <v>134</v>
      </c>
      <c r="E34" s="217" t="s">
        <v>135</v>
      </c>
      <c r="F34" s="217" t="s">
        <v>134</v>
      </c>
      <c r="G34" s="240">
        <v>1935</v>
      </c>
      <c r="H34" s="360">
        <v>1544000</v>
      </c>
      <c r="I34" s="218" t="s">
        <v>989</v>
      </c>
      <c r="J34" s="219" t="s">
        <v>596</v>
      </c>
      <c r="K34" s="220" t="s">
        <v>586</v>
      </c>
      <c r="L34" s="217" t="s">
        <v>587</v>
      </c>
      <c r="M34" s="217" t="s">
        <v>603</v>
      </c>
      <c r="N34" s="217" t="s">
        <v>604</v>
      </c>
      <c r="O34" s="217" t="s">
        <v>135</v>
      </c>
      <c r="P34" s="217" t="s">
        <v>135</v>
      </c>
      <c r="Q34" s="220" t="s">
        <v>135</v>
      </c>
      <c r="R34" s="220">
        <v>5</v>
      </c>
      <c r="S34" s="220" t="s">
        <v>590</v>
      </c>
      <c r="T34" s="217"/>
      <c r="U34" s="220" t="s">
        <v>146</v>
      </c>
      <c r="V34" s="220" t="s">
        <v>186</v>
      </c>
      <c r="W34" s="217" t="s">
        <v>605</v>
      </c>
      <c r="X34" s="217" t="s">
        <v>147</v>
      </c>
      <c r="Y34" s="217" t="s">
        <v>186</v>
      </c>
      <c r="Z34" s="217" t="s">
        <v>186</v>
      </c>
      <c r="AA34" s="217" t="s">
        <v>186</v>
      </c>
      <c r="AB34" s="220" t="s">
        <v>593</v>
      </c>
      <c r="AC34" s="217" t="s">
        <v>186</v>
      </c>
      <c r="AD34" s="242">
        <v>382.2</v>
      </c>
      <c r="AE34" s="218">
        <v>1</v>
      </c>
      <c r="AF34" s="221" t="s">
        <v>143</v>
      </c>
      <c r="AG34" s="221" t="s">
        <v>143</v>
      </c>
    </row>
    <row r="35" spans="1:33" s="222" customFormat="1" ht="71.400000000000006" customHeight="1" x14ac:dyDescent="0.25">
      <c r="A35" s="217" t="s">
        <v>195</v>
      </c>
      <c r="B35" s="239" t="s">
        <v>606</v>
      </c>
      <c r="C35" s="217" t="s">
        <v>607</v>
      </c>
      <c r="D35" s="217" t="s">
        <v>134</v>
      </c>
      <c r="E35" s="217" t="s">
        <v>135</v>
      </c>
      <c r="F35" s="217" t="s">
        <v>134</v>
      </c>
      <c r="G35" s="240">
        <v>1958</v>
      </c>
      <c r="H35" s="360">
        <v>1802000</v>
      </c>
      <c r="I35" s="218" t="s">
        <v>989</v>
      </c>
      <c r="J35" s="219" t="s">
        <v>596</v>
      </c>
      <c r="K35" s="220" t="s">
        <v>586</v>
      </c>
      <c r="L35" s="217" t="s">
        <v>587</v>
      </c>
      <c r="M35" s="217" t="s">
        <v>608</v>
      </c>
      <c r="N35" s="217" t="s">
        <v>609</v>
      </c>
      <c r="O35" s="217" t="s">
        <v>135</v>
      </c>
      <c r="P35" s="217" t="s">
        <v>135</v>
      </c>
      <c r="Q35" s="220" t="s">
        <v>135</v>
      </c>
      <c r="R35" s="220">
        <v>6</v>
      </c>
      <c r="S35" s="220" t="s">
        <v>590</v>
      </c>
      <c r="T35" s="217"/>
      <c r="U35" s="220" t="s">
        <v>146</v>
      </c>
      <c r="V35" s="220" t="s">
        <v>186</v>
      </c>
      <c r="W35" s="217" t="s">
        <v>605</v>
      </c>
      <c r="X35" s="217" t="s">
        <v>147</v>
      </c>
      <c r="Y35" s="217" t="s">
        <v>186</v>
      </c>
      <c r="Z35" s="217" t="s">
        <v>186</v>
      </c>
      <c r="AA35" s="217" t="s">
        <v>186</v>
      </c>
      <c r="AB35" s="220" t="s">
        <v>593</v>
      </c>
      <c r="AC35" s="217" t="s">
        <v>186</v>
      </c>
      <c r="AD35" s="242">
        <v>446</v>
      </c>
      <c r="AE35" s="218">
        <v>1</v>
      </c>
      <c r="AF35" s="221" t="s">
        <v>143</v>
      </c>
      <c r="AG35" s="218" t="s">
        <v>143</v>
      </c>
    </row>
    <row r="36" spans="1:33" s="222" customFormat="1" ht="71.400000000000006" customHeight="1" x14ac:dyDescent="0.25">
      <c r="A36" s="217" t="s">
        <v>196</v>
      </c>
      <c r="B36" s="239" t="s">
        <v>610</v>
      </c>
      <c r="C36" s="217" t="s">
        <v>611</v>
      </c>
      <c r="D36" s="217" t="s">
        <v>134</v>
      </c>
      <c r="E36" s="217" t="s">
        <v>135</v>
      </c>
      <c r="F36" s="217" t="s">
        <v>134</v>
      </c>
      <c r="G36" s="240">
        <v>1973</v>
      </c>
      <c r="H36" s="360">
        <v>978000</v>
      </c>
      <c r="I36" s="218" t="s">
        <v>989</v>
      </c>
      <c r="J36" s="219" t="s">
        <v>612</v>
      </c>
      <c r="K36" s="220" t="s">
        <v>586</v>
      </c>
      <c r="L36" s="217" t="s">
        <v>587</v>
      </c>
      <c r="M36" s="217" t="s">
        <v>608</v>
      </c>
      <c r="N36" s="217" t="s">
        <v>604</v>
      </c>
      <c r="O36" s="217" t="s">
        <v>135</v>
      </c>
      <c r="P36" s="217" t="s">
        <v>135</v>
      </c>
      <c r="Q36" s="220" t="s">
        <v>135</v>
      </c>
      <c r="R36" s="220">
        <v>7</v>
      </c>
      <c r="S36" s="220" t="s">
        <v>590</v>
      </c>
      <c r="T36" s="217"/>
      <c r="U36" s="220" t="s">
        <v>146</v>
      </c>
      <c r="V36" s="217" t="s">
        <v>186</v>
      </c>
      <c r="W36" s="217" t="s">
        <v>146</v>
      </c>
      <c r="X36" s="217" t="s">
        <v>186</v>
      </c>
      <c r="Y36" s="217" t="s">
        <v>186</v>
      </c>
      <c r="Z36" s="217" t="s">
        <v>186</v>
      </c>
      <c r="AA36" s="217" t="s">
        <v>186</v>
      </c>
      <c r="AB36" s="220" t="s">
        <v>593</v>
      </c>
      <c r="AC36" s="217" t="s">
        <v>186</v>
      </c>
      <c r="AD36" s="242">
        <v>242</v>
      </c>
      <c r="AE36" s="218">
        <v>1</v>
      </c>
      <c r="AF36" s="221" t="s">
        <v>143</v>
      </c>
      <c r="AG36" s="221" t="s">
        <v>143</v>
      </c>
    </row>
    <row r="37" spans="1:33" s="222" customFormat="1" ht="71.400000000000006" customHeight="1" x14ac:dyDescent="0.25">
      <c r="A37" s="217" t="s">
        <v>197</v>
      </c>
      <c r="B37" s="239" t="s">
        <v>613</v>
      </c>
      <c r="C37" s="217" t="s">
        <v>614</v>
      </c>
      <c r="D37" s="217" t="s">
        <v>134</v>
      </c>
      <c r="E37" s="217" t="s">
        <v>135</v>
      </c>
      <c r="F37" s="217" t="s">
        <v>134</v>
      </c>
      <c r="G37" s="240">
        <v>1965</v>
      </c>
      <c r="H37" s="360">
        <v>227000</v>
      </c>
      <c r="I37" s="218" t="s">
        <v>764</v>
      </c>
      <c r="J37" s="219" t="s">
        <v>612</v>
      </c>
      <c r="K37" s="220" t="s">
        <v>586</v>
      </c>
      <c r="L37" s="217" t="s">
        <v>587</v>
      </c>
      <c r="M37" s="217" t="s">
        <v>615</v>
      </c>
      <c r="N37" s="217" t="s">
        <v>597</v>
      </c>
      <c r="O37" s="217" t="s">
        <v>135</v>
      </c>
      <c r="P37" s="217" t="s">
        <v>135</v>
      </c>
      <c r="Q37" s="220" t="s">
        <v>135</v>
      </c>
      <c r="R37" s="220">
        <v>8</v>
      </c>
      <c r="S37" s="220" t="s">
        <v>590</v>
      </c>
      <c r="T37" s="217"/>
      <c r="U37" s="220" t="s">
        <v>146</v>
      </c>
      <c r="V37" s="217" t="s">
        <v>616</v>
      </c>
      <c r="W37" s="217" t="s">
        <v>143</v>
      </c>
      <c r="X37" s="366" t="s">
        <v>617</v>
      </c>
      <c r="Y37" s="366" t="s">
        <v>617</v>
      </c>
      <c r="Z37" s="366" t="s">
        <v>617</v>
      </c>
      <c r="AA37" s="366" t="s">
        <v>617</v>
      </c>
      <c r="AB37" s="220" t="s">
        <v>593</v>
      </c>
      <c r="AC37" s="366" t="s">
        <v>617</v>
      </c>
      <c r="AD37" s="242">
        <v>118</v>
      </c>
      <c r="AE37" s="218">
        <v>1</v>
      </c>
      <c r="AF37" s="221" t="s">
        <v>143</v>
      </c>
      <c r="AG37" s="218" t="s">
        <v>143</v>
      </c>
    </row>
    <row r="38" spans="1:33" s="222" customFormat="1" ht="71.400000000000006" customHeight="1" x14ac:dyDescent="0.25">
      <c r="A38" s="217" t="s">
        <v>199</v>
      </c>
      <c r="B38" s="239" t="s">
        <v>618</v>
      </c>
      <c r="C38" s="217" t="s">
        <v>619</v>
      </c>
      <c r="D38" s="366" t="s">
        <v>135</v>
      </c>
      <c r="E38" s="217" t="s">
        <v>135</v>
      </c>
      <c r="F38" s="217" t="s">
        <v>134</v>
      </c>
      <c r="G38" s="240">
        <v>1978</v>
      </c>
      <c r="H38" s="360">
        <v>133885</v>
      </c>
      <c r="I38" s="218" t="s">
        <v>764</v>
      </c>
      <c r="J38" s="219" t="s">
        <v>620</v>
      </c>
      <c r="K38" s="220" t="s">
        <v>586</v>
      </c>
      <c r="L38" s="217" t="s">
        <v>587</v>
      </c>
      <c r="M38" s="217" t="s">
        <v>621</v>
      </c>
      <c r="N38" s="217" t="s">
        <v>589</v>
      </c>
      <c r="O38" s="217" t="s">
        <v>135</v>
      </c>
      <c r="P38" s="217" t="s">
        <v>135</v>
      </c>
      <c r="Q38" s="220" t="s">
        <v>135</v>
      </c>
      <c r="R38" s="220">
        <v>9</v>
      </c>
      <c r="S38" s="220" t="s">
        <v>590</v>
      </c>
      <c r="T38" s="217"/>
      <c r="U38" s="220" t="s">
        <v>146</v>
      </c>
      <c r="V38" s="217" t="s">
        <v>622</v>
      </c>
      <c r="W38" s="217" t="s">
        <v>143</v>
      </c>
      <c r="X38" s="366" t="s">
        <v>617</v>
      </c>
      <c r="Y38" s="366" t="s">
        <v>617</v>
      </c>
      <c r="Z38" s="366" t="s">
        <v>617</v>
      </c>
      <c r="AA38" s="366" t="s">
        <v>617</v>
      </c>
      <c r="AB38" s="220" t="s">
        <v>593</v>
      </c>
      <c r="AC38" s="366" t="s">
        <v>617</v>
      </c>
      <c r="AD38" s="242">
        <v>360</v>
      </c>
      <c r="AE38" s="218">
        <v>2</v>
      </c>
      <c r="AF38" s="221" t="s">
        <v>146</v>
      </c>
      <c r="AG38" s="218" t="s">
        <v>143</v>
      </c>
    </row>
    <row r="39" spans="1:33" s="222" customFormat="1" ht="71.400000000000006" customHeight="1" x14ac:dyDescent="0.25">
      <c r="A39" s="217" t="s">
        <v>201</v>
      </c>
      <c r="B39" s="239" t="s">
        <v>623</v>
      </c>
      <c r="C39" s="217" t="s">
        <v>942</v>
      </c>
      <c r="D39" s="217" t="s">
        <v>134</v>
      </c>
      <c r="E39" s="217" t="s">
        <v>135</v>
      </c>
      <c r="F39" s="217" t="s">
        <v>134</v>
      </c>
      <c r="G39" s="240">
        <v>1968</v>
      </c>
      <c r="H39" s="360">
        <v>8293</v>
      </c>
      <c r="I39" s="218" t="s">
        <v>764</v>
      </c>
      <c r="J39" s="219" t="s">
        <v>600</v>
      </c>
      <c r="K39" s="220" t="s">
        <v>586</v>
      </c>
      <c r="L39" s="217"/>
      <c r="M39" s="217"/>
      <c r="N39" s="217"/>
      <c r="O39" s="217" t="s">
        <v>135</v>
      </c>
      <c r="P39" s="217" t="s">
        <v>135</v>
      </c>
      <c r="Q39" s="220" t="s">
        <v>135</v>
      </c>
      <c r="R39" s="220">
        <v>10</v>
      </c>
      <c r="S39" s="220" t="s">
        <v>590</v>
      </c>
      <c r="T39" s="217"/>
      <c r="U39" s="217"/>
      <c r="V39" s="217"/>
      <c r="W39" s="217"/>
      <c r="X39" s="217"/>
      <c r="Y39" s="217"/>
      <c r="Z39" s="217"/>
      <c r="AA39" s="217"/>
      <c r="AB39" s="217"/>
      <c r="AC39" s="217"/>
      <c r="AD39" s="242"/>
      <c r="AE39" s="218">
        <v>0</v>
      </c>
      <c r="AF39" s="221" t="s">
        <v>143</v>
      </c>
      <c r="AG39" s="221" t="s">
        <v>143</v>
      </c>
    </row>
    <row r="40" spans="1:33" s="222" customFormat="1" ht="71.400000000000006" customHeight="1" x14ac:dyDescent="0.25">
      <c r="A40" s="217" t="s">
        <v>202</v>
      </c>
      <c r="B40" s="239" t="s">
        <v>624</v>
      </c>
      <c r="C40" s="217" t="s">
        <v>625</v>
      </c>
      <c r="D40" s="217" t="s">
        <v>134</v>
      </c>
      <c r="E40" s="217" t="s">
        <v>135</v>
      </c>
      <c r="F40" s="217" t="s">
        <v>134</v>
      </c>
      <c r="G40" s="240">
        <v>1971</v>
      </c>
      <c r="H40" s="360">
        <v>3634000</v>
      </c>
      <c r="I40" s="218" t="s">
        <v>989</v>
      </c>
      <c r="J40" s="219" t="s">
        <v>626</v>
      </c>
      <c r="K40" s="220" t="s">
        <v>627</v>
      </c>
      <c r="L40" s="217" t="s">
        <v>628</v>
      </c>
      <c r="M40" s="217" t="s">
        <v>588</v>
      </c>
      <c r="N40" s="217" t="s">
        <v>589</v>
      </c>
      <c r="O40" s="217" t="s">
        <v>135</v>
      </c>
      <c r="P40" s="217" t="s">
        <v>135</v>
      </c>
      <c r="Q40" s="220" t="s">
        <v>135</v>
      </c>
      <c r="R40" s="220">
        <v>11</v>
      </c>
      <c r="S40" s="220" t="s">
        <v>590</v>
      </c>
      <c r="T40" s="217"/>
      <c r="U40" s="220" t="s">
        <v>146</v>
      </c>
      <c r="V40" s="217" t="s">
        <v>147</v>
      </c>
      <c r="W40" s="217" t="s">
        <v>599</v>
      </c>
      <c r="X40" s="217" t="s">
        <v>147</v>
      </c>
      <c r="Y40" s="217" t="s">
        <v>147</v>
      </c>
      <c r="Z40" s="217" t="s">
        <v>147</v>
      </c>
      <c r="AA40" s="217" t="s">
        <v>147</v>
      </c>
      <c r="AB40" s="217" t="s">
        <v>147</v>
      </c>
      <c r="AC40" s="217" t="s">
        <v>147</v>
      </c>
      <c r="AD40" s="242">
        <v>984</v>
      </c>
      <c r="AE40" s="218">
        <v>3</v>
      </c>
      <c r="AF40" s="221" t="s">
        <v>143</v>
      </c>
      <c r="AG40" s="221" t="s">
        <v>143</v>
      </c>
    </row>
    <row r="41" spans="1:33" s="222" customFormat="1" ht="24.9" customHeight="1" x14ac:dyDescent="0.25">
      <c r="A41" s="217" t="s">
        <v>203</v>
      </c>
      <c r="B41" s="243" t="s">
        <v>629</v>
      </c>
      <c r="C41" s="217"/>
      <c r="D41" s="217" t="s">
        <v>134</v>
      </c>
      <c r="E41" s="217" t="s">
        <v>135</v>
      </c>
      <c r="F41" s="217" t="s">
        <v>134</v>
      </c>
      <c r="G41" s="240">
        <v>1968</v>
      </c>
      <c r="H41" s="361">
        <v>8500</v>
      </c>
      <c r="I41" s="218" t="s">
        <v>764</v>
      </c>
      <c r="J41" s="218"/>
      <c r="K41" s="220" t="s">
        <v>586</v>
      </c>
      <c r="L41" s="220"/>
      <c r="M41" s="217"/>
      <c r="N41" s="217"/>
      <c r="O41" s="220"/>
      <c r="P41" s="220"/>
      <c r="Q41" s="220"/>
      <c r="R41" s="220">
        <v>12</v>
      </c>
      <c r="S41" s="220" t="s">
        <v>590</v>
      </c>
      <c r="T41" s="217"/>
      <c r="U41" s="217"/>
      <c r="V41" s="217"/>
      <c r="W41" s="217"/>
      <c r="X41" s="217"/>
      <c r="Y41" s="217"/>
      <c r="Z41" s="217"/>
      <c r="AA41" s="217"/>
      <c r="AB41" s="217"/>
      <c r="AC41" s="217"/>
      <c r="AD41" s="218"/>
      <c r="AE41" s="218"/>
      <c r="AF41" s="218"/>
      <c r="AG41" s="221"/>
    </row>
    <row r="42" spans="1:33" s="222" customFormat="1" ht="24.9" customHeight="1" x14ac:dyDescent="0.25">
      <c r="A42" s="217" t="s">
        <v>204</v>
      </c>
      <c r="B42" s="243" t="s">
        <v>630</v>
      </c>
      <c r="C42" s="217"/>
      <c r="D42" s="217" t="s">
        <v>134</v>
      </c>
      <c r="E42" s="217" t="s">
        <v>135</v>
      </c>
      <c r="F42" s="217" t="s">
        <v>134</v>
      </c>
      <c r="G42" s="240">
        <v>1968</v>
      </c>
      <c r="H42" s="361">
        <v>47003</v>
      </c>
      <c r="I42" s="218" t="s">
        <v>764</v>
      </c>
      <c r="J42" s="218"/>
      <c r="K42" s="220" t="s">
        <v>586</v>
      </c>
      <c r="L42" s="220"/>
      <c r="M42" s="217"/>
      <c r="N42" s="217"/>
      <c r="O42" s="220"/>
      <c r="P42" s="220"/>
      <c r="Q42" s="220"/>
      <c r="R42" s="220">
        <v>13</v>
      </c>
      <c r="S42" s="220" t="s">
        <v>590</v>
      </c>
      <c r="T42" s="217"/>
      <c r="U42" s="217"/>
      <c r="V42" s="217"/>
      <c r="W42" s="217"/>
      <c r="X42" s="217"/>
      <c r="Y42" s="217"/>
      <c r="Z42" s="217"/>
      <c r="AA42" s="217"/>
      <c r="AB42" s="217"/>
      <c r="AC42" s="217"/>
      <c r="AD42" s="218"/>
      <c r="AE42" s="218"/>
      <c r="AF42" s="218"/>
      <c r="AG42" s="221"/>
    </row>
    <row r="43" spans="1:33" s="222" customFormat="1" ht="24.9" customHeight="1" x14ac:dyDescent="0.25">
      <c r="A43" s="217" t="s">
        <v>205</v>
      </c>
      <c r="B43" s="243" t="s">
        <v>631</v>
      </c>
      <c r="C43" s="217"/>
      <c r="D43" s="217" t="s">
        <v>134</v>
      </c>
      <c r="E43" s="217" t="s">
        <v>135</v>
      </c>
      <c r="F43" s="217" t="s">
        <v>134</v>
      </c>
      <c r="G43" s="240">
        <v>1971</v>
      </c>
      <c r="H43" s="361">
        <v>17333.72</v>
      </c>
      <c r="I43" s="218" t="s">
        <v>764</v>
      </c>
      <c r="J43" s="218"/>
      <c r="K43" s="220" t="s">
        <v>586</v>
      </c>
      <c r="L43" s="220"/>
      <c r="M43" s="217"/>
      <c r="N43" s="217"/>
      <c r="O43" s="220"/>
      <c r="P43" s="220"/>
      <c r="Q43" s="220"/>
      <c r="R43" s="220">
        <v>14</v>
      </c>
      <c r="S43" s="220" t="s">
        <v>590</v>
      </c>
      <c r="T43" s="217"/>
      <c r="U43" s="217"/>
      <c r="V43" s="217"/>
      <c r="W43" s="217"/>
      <c r="X43" s="217"/>
      <c r="Y43" s="217"/>
      <c r="Z43" s="217"/>
      <c r="AA43" s="217"/>
      <c r="AB43" s="217"/>
      <c r="AC43" s="217"/>
      <c r="AD43" s="218"/>
      <c r="AE43" s="218"/>
      <c r="AF43" s="218"/>
      <c r="AG43" s="221"/>
    </row>
    <row r="44" spans="1:33" s="222" customFormat="1" ht="24.9" customHeight="1" x14ac:dyDescent="0.25">
      <c r="A44" s="217" t="s">
        <v>206</v>
      </c>
      <c r="B44" s="243" t="s">
        <v>632</v>
      </c>
      <c r="C44" s="217"/>
      <c r="D44" s="217" t="s">
        <v>134</v>
      </c>
      <c r="E44" s="217" t="s">
        <v>135</v>
      </c>
      <c r="F44" s="217" t="s">
        <v>134</v>
      </c>
      <c r="G44" s="240">
        <v>1968</v>
      </c>
      <c r="H44" s="361">
        <v>10501</v>
      </c>
      <c r="I44" s="218" t="s">
        <v>764</v>
      </c>
      <c r="J44" s="218"/>
      <c r="K44" s="220" t="s">
        <v>586</v>
      </c>
      <c r="L44" s="220"/>
      <c r="M44" s="217"/>
      <c r="N44" s="217"/>
      <c r="O44" s="220"/>
      <c r="P44" s="220"/>
      <c r="Q44" s="220"/>
      <c r="R44" s="220">
        <v>15</v>
      </c>
      <c r="S44" s="220" t="s">
        <v>590</v>
      </c>
      <c r="T44" s="217"/>
      <c r="U44" s="217"/>
      <c r="V44" s="217"/>
      <c r="W44" s="217"/>
      <c r="X44" s="217"/>
      <c r="Y44" s="217"/>
      <c r="Z44" s="217"/>
      <c r="AA44" s="217"/>
      <c r="AB44" s="217"/>
      <c r="AC44" s="217"/>
      <c r="AD44" s="218"/>
      <c r="AE44" s="218"/>
      <c r="AF44" s="218"/>
      <c r="AG44" s="221"/>
    </row>
    <row r="45" spans="1:33" s="222" customFormat="1" ht="24.9" customHeight="1" x14ac:dyDescent="0.25">
      <c r="A45" s="217" t="s">
        <v>207</v>
      </c>
      <c r="B45" s="243" t="s">
        <v>633</v>
      </c>
      <c r="C45" s="217"/>
      <c r="D45" s="217" t="s">
        <v>134</v>
      </c>
      <c r="E45" s="217" t="s">
        <v>135</v>
      </c>
      <c r="F45" s="217" t="s">
        <v>134</v>
      </c>
      <c r="G45" s="240">
        <v>1968</v>
      </c>
      <c r="H45" s="361">
        <v>24734</v>
      </c>
      <c r="I45" s="218" t="s">
        <v>764</v>
      </c>
      <c r="J45" s="218"/>
      <c r="K45" s="220" t="s">
        <v>586</v>
      </c>
      <c r="L45" s="220"/>
      <c r="M45" s="217"/>
      <c r="N45" s="217"/>
      <c r="O45" s="220"/>
      <c r="P45" s="220"/>
      <c r="Q45" s="220"/>
      <c r="R45" s="220">
        <v>16</v>
      </c>
      <c r="S45" s="220" t="s">
        <v>590</v>
      </c>
      <c r="T45" s="217"/>
      <c r="U45" s="217"/>
      <c r="V45" s="217"/>
      <c r="W45" s="217"/>
      <c r="X45" s="217"/>
      <c r="Y45" s="217"/>
      <c r="Z45" s="217"/>
      <c r="AA45" s="217"/>
      <c r="AB45" s="217"/>
      <c r="AC45" s="217"/>
      <c r="AD45" s="218"/>
      <c r="AE45" s="218"/>
      <c r="AF45" s="218"/>
      <c r="AG45" s="221"/>
    </row>
    <row r="46" spans="1:33" s="222" customFormat="1" ht="24.9" customHeight="1" x14ac:dyDescent="0.25">
      <c r="A46" s="217" t="s">
        <v>209</v>
      </c>
      <c r="B46" s="243" t="s">
        <v>634</v>
      </c>
      <c r="C46" s="217"/>
      <c r="D46" s="217" t="s">
        <v>134</v>
      </c>
      <c r="E46" s="217" t="s">
        <v>135</v>
      </c>
      <c r="F46" s="217" t="s">
        <v>134</v>
      </c>
      <c r="G46" s="240">
        <v>1968</v>
      </c>
      <c r="H46" s="361">
        <v>8576</v>
      </c>
      <c r="I46" s="218" t="s">
        <v>764</v>
      </c>
      <c r="J46" s="218"/>
      <c r="K46" s="220" t="s">
        <v>586</v>
      </c>
      <c r="L46" s="220"/>
      <c r="M46" s="217"/>
      <c r="N46" s="217"/>
      <c r="O46" s="220"/>
      <c r="P46" s="220"/>
      <c r="Q46" s="220"/>
      <c r="R46" s="220">
        <v>17</v>
      </c>
      <c r="S46" s="220" t="s">
        <v>590</v>
      </c>
      <c r="T46" s="217"/>
      <c r="U46" s="217"/>
      <c r="V46" s="217"/>
      <c r="W46" s="217"/>
      <c r="X46" s="217"/>
      <c r="Y46" s="217"/>
      <c r="Z46" s="217"/>
      <c r="AA46" s="217"/>
      <c r="AB46" s="217"/>
      <c r="AC46" s="217"/>
      <c r="AD46" s="218"/>
      <c r="AE46" s="218"/>
      <c r="AF46" s="218"/>
      <c r="AG46" s="221"/>
    </row>
    <row r="47" spans="1:33" s="222" customFormat="1" ht="24.9" customHeight="1" x14ac:dyDescent="0.25">
      <c r="A47" s="217" t="s">
        <v>210</v>
      </c>
      <c r="B47" s="243" t="s">
        <v>635</v>
      </c>
      <c r="C47" s="217"/>
      <c r="D47" s="217" t="s">
        <v>134</v>
      </c>
      <c r="E47" s="217" t="s">
        <v>135</v>
      </c>
      <c r="F47" s="217" t="s">
        <v>134</v>
      </c>
      <c r="G47" s="240">
        <v>1972</v>
      </c>
      <c r="H47" s="361">
        <v>7264</v>
      </c>
      <c r="I47" s="218" t="s">
        <v>764</v>
      </c>
      <c r="J47" s="218"/>
      <c r="K47" s="220" t="s">
        <v>586</v>
      </c>
      <c r="L47" s="220"/>
      <c r="M47" s="217"/>
      <c r="N47" s="217"/>
      <c r="O47" s="220"/>
      <c r="P47" s="220"/>
      <c r="Q47" s="220"/>
      <c r="R47" s="220">
        <v>18</v>
      </c>
      <c r="S47" s="220" t="s">
        <v>590</v>
      </c>
      <c r="T47" s="217"/>
      <c r="U47" s="217"/>
      <c r="V47" s="217"/>
      <c r="W47" s="217"/>
      <c r="X47" s="217"/>
      <c r="Y47" s="217"/>
      <c r="Z47" s="217"/>
      <c r="AA47" s="217"/>
      <c r="AB47" s="217"/>
      <c r="AC47" s="217"/>
      <c r="AD47" s="218"/>
      <c r="AE47" s="218"/>
      <c r="AF47" s="218"/>
      <c r="AG47" s="221"/>
    </row>
    <row r="48" spans="1:33" s="222" customFormat="1" ht="24.9" customHeight="1" x14ac:dyDescent="0.25">
      <c r="A48" s="217" t="s">
        <v>211</v>
      </c>
      <c r="B48" s="243" t="s">
        <v>635</v>
      </c>
      <c r="C48" s="217"/>
      <c r="D48" s="217" t="s">
        <v>134</v>
      </c>
      <c r="E48" s="217" t="s">
        <v>135</v>
      </c>
      <c r="F48" s="217" t="s">
        <v>134</v>
      </c>
      <c r="G48" s="240">
        <v>1978</v>
      </c>
      <c r="H48" s="361">
        <v>52066</v>
      </c>
      <c r="I48" s="218" t="s">
        <v>764</v>
      </c>
      <c r="J48" s="218"/>
      <c r="K48" s="220" t="s">
        <v>586</v>
      </c>
      <c r="L48" s="220"/>
      <c r="M48" s="217"/>
      <c r="N48" s="217"/>
      <c r="O48" s="220"/>
      <c r="P48" s="220"/>
      <c r="Q48" s="220"/>
      <c r="R48" s="220">
        <v>19</v>
      </c>
      <c r="S48" s="220" t="s">
        <v>590</v>
      </c>
      <c r="T48" s="217"/>
      <c r="U48" s="217"/>
      <c r="V48" s="217"/>
      <c r="W48" s="217"/>
      <c r="X48" s="217"/>
      <c r="Y48" s="217"/>
      <c r="Z48" s="217"/>
      <c r="AA48" s="217"/>
      <c r="AB48" s="217"/>
      <c r="AC48" s="217"/>
      <c r="AD48" s="218"/>
      <c r="AE48" s="218"/>
      <c r="AF48" s="218"/>
      <c r="AG48" s="221"/>
    </row>
    <row r="49" spans="1:33" s="222" customFormat="1" ht="24.9" customHeight="1" x14ac:dyDescent="0.25">
      <c r="A49" s="217" t="s">
        <v>212</v>
      </c>
      <c r="B49" s="243" t="s">
        <v>636</v>
      </c>
      <c r="C49" s="217"/>
      <c r="D49" s="217" t="s">
        <v>134</v>
      </c>
      <c r="E49" s="217" t="s">
        <v>135</v>
      </c>
      <c r="F49" s="217" t="s">
        <v>134</v>
      </c>
      <c r="G49" s="240">
        <v>2004</v>
      </c>
      <c r="H49" s="361">
        <v>20343</v>
      </c>
      <c r="I49" s="218" t="s">
        <v>764</v>
      </c>
      <c r="J49" s="218"/>
      <c r="K49" s="220" t="s">
        <v>586</v>
      </c>
      <c r="L49" s="220"/>
      <c r="M49" s="217"/>
      <c r="N49" s="217"/>
      <c r="O49" s="220"/>
      <c r="P49" s="220"/>
      <c r="Q49" s="220"/>
      <c r="R49" s="220">
        <v>20</v>
      </c>
      <c r="S49" s="220" t="s">
        <v>590</v>
      </c>
      <c r="T49" s="217"/>
      <c r="U49" s="217"/>
      <c r="V49" s="217"/>
      <c r="W49" s="217"/>
      <c r="X49" s="217"/>
      <c r="Y49" s="217"/>
      <c r="Z49" s="217"/>
      <c r="AA49" s="217"/>
      <c r="AB49" s="217"/>
      <c r="AC49" s="217"/>
      <c r="AD49" s="218"/>
      <c r="AE49" s="218"/>
      <c r="AF49" s="218"/>
      <c r="AG49" s="221"/>
    </row>
    <row r="50" spans="1:33" s="222" customFormat="1" ht="24.9" customHeight="1" x14ac:dyDescent="0.25">
      <c r="A50" s="217" t="s">
        <v>213</v>
      </c>
      <c r="B50" s="243" t="s">
        <v>637</v>
      </c>
      <c r="C50" s="217"/>
      <c r="D50" s="217" t="s">
        <v>134</v>
      </c>
      <c r="E50" s="217" t="s">
        <v>135</v>
      </c>
      <c r="F50" s="217" t="s">
        <v>134</v>
      </c>
      <c r="G50" s="240">
        <v>2004</v>
      </c>
      <c r="H50" s="361">
        <v>19641</v>
      </c>
      <c r="I50" s="218" t="s">
        <v>764</v>
      </c>
      <c r="J50" s="218"/>
      <c r="K50" s="220" t="s">
        <v>586</v>
      </c>
      <c r="L50" s="220"/>
      <c r="M50" s="217"/>
      <c r="N50" s="217"/>
      <c r="O50" s="220"/>
      <c r="P50" s="220"/>
      <c r="Q50" s="220"/>
      <c r="R50" s="220">
        <v>21</v>
      </c>
      <c r="S50" s="220" t="s">
        <v>590</v>
      </c>
      <c r="T50" s="217"/>
      <c r="U50" s="217"/>
      <c r="V50" s="217"/>
      <c r="W50" s="217"/>
      <c r="X50" s="217"/>
      <c r="Y50" s="217"/>
      <c r="Z50" s="217"/>
      <c r="AA50" s="217"/>
      <c r="AB50" s="217"/>
      <c r="AC50" s="217"/>
      <c r="AD50" s="218"/>
      <c r="AE50" s="218"/>
      <c r="AF50" s="218"/>
      <c r="AG50" s="221"/>
    </row>
    <row r="51" spans="1:33" s="222" customFormat="1" ht="24.9" customHeight="1" x14ac:dyDescent="0.25">
      <c r="A51" s="217" t="s">
        <v>214</v>
      </c>
      <c r="B51" s="216" t="s">
        <v>638</v>
      </c>
      <c r="C51" s="217"/>
      <c r="D51" s="217" t="s">
        <v>134</v>
      </c>
      <c r="E51" s="217" t="s">
        <v>135</v>
      </c>
      <c r="F51" s="217" t="s">
        <v>134</v>
      </c>
      <c r="G51" s="217">
        <v>2015</v>
      </c>
      <c r="H51" s="360">
        <f>14999.7+7999.19</f>
        <v>22998.89</v>
      </c>
      <c r="I51" s="218" t="s">
        <v>764</v>
      </c>
      <c r="J51" s="218"/>
      <c r="K51" s="220" t="s">
        <v>586</v>
      </c>
      <c r="L51" s="220"/>
      <c r="M51" s="217"/>
      <c r="N51" s="217"/>
      <c r="O51" s="220"/>
      <c r="P51" s="220"/>
      <c r="Q51" s="220"/>
      <c r="R51" s="220">
        <v>22</v>
      </c>
      <c r="S51" s="220" t="s">
        <v>590</v>
      </c>
      <c r="T51" s="217"/>
      <c r="U51" s="217"/>
      <c r="V51" s="217"/>
      <c r="W51" s="217"/>
      <c r="X51" s="217"/>
      <c r="Y51" s="217"/>
      <c r="Z51" s="217"/>
      <c r="AA51" s="217"/>
      <c r="AB51" s="217"/>
      <c r="AC51" s="217"/>
      <c r="AD51" s="218"/>
      <c r="AE51" s="218"/>
      <c r="AF51" s="218"/>
      <c r="AG51" s="221"/>
    </row>
    <row r="52" spans="1:33" s="222" customFormat="1" ht="24.9" customHeight="1" x14ac:dyDescent="0.25">
      <c r="A52" s="217" t="s">
        <v>215</v>
      </c>
      <c r="B52" s="243" t="s">
        <v>639</v>
      </c>
      <c r="C52" s="217"/>
      <c r="D52" s="217" t="s">
        <v>134</v>
      </c>
      <c r="E52" s="217" t="s">
        <v>135</v>
      </c>
      <c r="F52" s="217" t="s">
        <v>134</v>
      </c>
      <c r="G52" s="244">
        <v>2006</v>
      </c>
      <c r="H52" s="361">
        <v>37772.5</v>
      </c>
      <c r="I52" s="218" t="s">
        <v>764</v>
      </c>
      <c r="J52" s="218"/>
      <c r="K52" s="220" t="s">
        <v>586</v>
      </c>
      <c r="L52" s="220"/>
      <c r="M52" s="217"/>
      <c r="N52" s="217"/>
      <c r="O52" s="220"/>
      <c r="P52" s="220"/>
      <c r="Q52" s="220"/>
      <c r="R52" s="220">
        <v>23</v>
      </c>
      <c r="S52" s="220" t="s">
        <v>590</v>
      </c>
      <c r="T52" s="217"/>
      <c r="U52" s="217"/>
      <c r="V52" s="217"/>
      <c r="W52" s="217"/>
      <c r="X52" s="217"/>
      <c r="Y52" s="217"/>
      <c r="Z52" s="217"/>
      <c r="AA52" s="217"/>
      <c r="AB52" s="217"/>
      <c r="AC52" s="217"/>
      <c r="AD52" s="218"/>
      <c r="AE52" s="218"/>
      <c r="AF52" s="218"/>
      <c r="AG52" s="221"/>
    </row>
    <row r="53" spans="1:33" s="222" customFormat="1" ht="24.9" customHeight="1" x14ac:dyDescent="0.25">
      <c r="A53" s="217" t="s">
        <v>216</v>
      </c>
      <c r="B53" s="243" t="s">
        <v>640</v>
      </c>
      <c r="C53" s="217"/>
      <c r="D53" s="217" t="s">
        <v>134</v>
      </c>
      <c r="E53" s="217" t="s">
        <v>135</v>
      </c>
      <c r="F53" s="217" t="s">
        <v>134</v>
      </c>
      <c r="G53" s="240">
        <v>2006</v>
      </c>
      <c r="H53" s="361">
        <v>16913.32</v>
      </c>
      <c r="I53" s="218" t="s">
        <v>764</v>
      </c>
      <c r="J53" s="218"/>
      <c r="K53" s="220" t="s">
        <v>586</v>
      </c>
      <c r="L53" s="220"/>
      <c r="M53" s="217"/>
      <c r="N53" s="217"/>
      <c r="O53" s="220"/>
      <c r="P53" s="220"/>
      <c r="Q53" s="220"/>
      <c r="R53" s="220">
        <v>24</v>
      </c>
      <c r="S53" s="220" t="s">
        <v>590</v>
      </c>
      <c r="T53" s="217"/>
      <c r="U53" s="217"/>
      <c r="V53" s="217"/>
      <c r="W53" s="217"/>
      <c r="X53" s="217"/>
      <c r="Y53" s="217"/>
      <c r="Z53" s="217"/>
      <c r="AA53" s="217"/>
      <c r="AB53" s="217"/>
      <c r="AC53" s="217"/>
      <c r="AD53" s="218"/>
      <c r="AE53" s="218"/>
      <c r="AF53" s="218"/>
      <c r="AG53" s="221"/>
    </row>
    <row r="54" spans="1:33" s="232" customFormat="1" ht="13.2" customHeight="1" x14ac:dyDescent="0.25">
      <c r="A54" s="328" t="s">
        <v>0</v>
      </c>
      <c r="B54" s="328" t="s">
        <v>0</v>
      </c>
      <c r="C54" s="328"/>
      <c r="D54" s="227"/>
      <c r="E54" s="227"/>
      <c r="F54" s="228"/>
      <c r="G54" s="229"/>
      <c r="H54" s="359">
        <f>SUM(H32:H53)</f>
        <v>19842824.43</v>
      </c>
      <c r="I54" s="245"/>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row>
    <row r="55" spans="1:33" s="222" customFormat="1" ht="12.75" customHeight="1" x14ac:dyDescent="0.25">
      <c r="A55" s="333" t="s">
        <v>714</v>
      </c>
      <c r="B55" s="333"/>
      <c r="C55" s="333"/>
      <c r="D55" s="333"/>
      <c r="E55" s="333"/>
      <c r="F55" s="333"/>
      <c r="G55" s="333"/>
      <c r="H55" s="333"/>
      <c r="I55" s="233"/>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row>
    <row r="56" spans="1:33" s="222" customFormat="1" ht="41.4" x14ac:dyDescent="0.25">
      <c r="A56" s="215">
        <v>1</v>
      </c>
      <c r="B56" s="216" t="s">
        <v>684</v>
      </c>
      <c r="C56" s="217" t="s">
        <v>584</v>
      </c>
      <c r="D56" s="217" t="s">
        <v>146</v>
      </c>
      <c r="E56" s="217" t="s">
        <v>143</v>
      </c>
      <c r="F56" s="217" t="s">
        <v>146</v>
      </c>
      <c r="G56" s="246" t="s">
        <v>136</v>
      </c>
      <c r="H56" s="353">
        <v>5063000</v>
      </c>
      <c r="I56" s="218" t="s">
        <v>989</v>
      </c>
      <c r="J56" s="219" t="s">
        <v>685</v>
      </c>
      <c r="K56" s="220" t="s">
        <v>686</v>
      </c>
      <c r="L56" s="220" t="s">
        <v>687</v>
      </c>
      <c r="M56" s="220" t="s">
        <v>688</v>
      </c>
      <c r="N56" s="220" t="s">
        <v>689</v>
      </c>
      <c r="O56" s="275"/>
      <c r="P56" s="220" t="s">
        <v>143</v>
      </c>
      <c r="Q56" s="220" t="s">
        <v>143</v>
      </c>
      <c r="R56" s="220">
        <v>1</v>
      </c>
      <c r="S56" s="220" t="s">
        <v>690</v>
      </c>
      <c r="T56" s="220"/>
      <c r="U56" s="220" t="s">
        <v>146</v>
      </c>
      <c r="V56" s="220" t="s">
        <v>691</v>
      </c>
      <c r="W56" s="220" t="s">
        <v>692</v>
      </c>
      <c r="X56" s="220" t="s">
        <v>147</v>
      </c>
      <c r="Y56" s="220" t="s">
        <v>147</v>
      </c>
      <c r="Z56" s="220" t="s">
        <v>147</v>
      </c>
      <c r="AA56" s="220" t="s">
        <v>147</v>
      </c>
      <c r="AB56" s="220" t="s">
        <v>693</v>
      </c>
      <c r="AC56" s="220" t="s">
        <v>147</v>
      </c>
      <c r="AD56" s="221">
        <v>1332</v>
      </c>
      <c r="AE56" s="221">
        <v>3</v>
      </c>
      <c r="AF56" s="221" t="s">
        <v>146</v>
      </c>
      <c r="AG56" s="221" t="s">
        <v>143</v>
      </c>
    </row>
    <row r="57" spans="1:33" s="222" customFormat="1" ht="41.4" x14ac:dyDescent="0.25">
      <c r="A57" s="215">
        <v>2</v>
      </c>
      <c r="B57" s="216" t="s">
        <v>694</v>
      </c>
      <c r="C57" s="217" t="s">
        <v>695</v>
      </c>
      <c r="D57" s="217" t="s">
        <v>146</v>
      </c>
      <c r="E57" s="217" t="s">
        <v>696</v>
      </c>
      <c r="F57" s="217" t="s">
        <v>143</v>
      </c>
      <c r="G57" s="246">
        <v>1992</v>
      </c>
      <c r="H57" s="353">
        <f>10151000+40000</f>
        <v>10191000</v>
      </c>
      <c r="I57" s="218" t="s">
        <v>989</v>
      </c>
      <c r="J57" s="217" t="s">
        <v>697</v>
      </c>
      <c r="K57" s="220" t="s">
        <v>686</v>
      </c>
      <c r="L57" s="217" t="s">
        <v>698</v>
      </c>
      <c r="M57" s="217" t="s">
        <v>163</v>
      </c>
      <c r="N57" s="217" t="s">
        <v>699</v>
      </c>
      <c r="O57" s="269"/>
      <c r="P57" s="269" t="s">
        <v>146</v>
      </c>
      <c r="Q57" s="217" t="s">
        <v>143</v>
      </c>
      <c r="R57" s="217">
        <v>2</v>
      </c>
      <c r="S57" s="217" t="s">
        <v>690</v>
      </c>
      <c r="T57" s="217"/>
      <c r="U57" s="217" t="s">
        <v>146</v>
      </c>
      <c r="V57" s="217" t="s">
        <v>691</v>
      </c>
      <c r="W57" s="217" t="s">
        <v>692</v>
      </c>
      <c r="X57" s="217" t="s">
        <v>147</v>
      </c>
      <c r="Y57" s="217" t="s">
        <v>147</v>
      </c>
      <c r="Z57" s="217" t="s">
        <v>693</v>
      </c>
      <c r="AA57" s="217" t="s">
        <v>693</v>
      </c>
      <c r="AB57" s="217" t="s">
        <v>693</v>
      </c>
      <c r="AC57" s="217" t="s">
        <v>147</v>
      </c>
      <c r="AD57" s="218">
        <v>2233.5</v>
      </c>
      <c r="AE57" s="218">
        <v>2</v>
      </c>
      <c r="AF57" s="218" t="s">
        <v>143</v>
      </c>
      <c r="AG57" s="218" t="s">
        <v>143</v>
      </c>
    </row>
    <row r="58" spans="1:33" s="222" customFormat="1" ht="66.599999999999994" customHeight="1" x14ac:dyDescent="0.25">
      <c r="A58" s="215">
        <v>3</v>
      </c>
      <c r="B58" s="216" t="s">
        <v>700</v>
      </c>
      <c r="C58" s="279" t="s">
        <v>941</v>
      </c>
      <c r="D58" s="366" t="s">
        <v>143</v>
      </c>
      <c r="E58" s="269" t="s">
        <v>143</v>
      </c>
      <c r="F58" s="217" t="s">
        <v>146</v>
      </c>
      <c r="G58" s="246" t="s">
        <v>136</v>
      </c>
      <c r="H58" s="353">
        <v>173000</v>
      </c>
      <c r="I58" s="218" t="s">
        <v>764</v>
      </c>
      <c r="J58" s="217" t="s">
        <v>148</v>
      </c>
      <c r="K58" s="220" t="s">
        <v>686</v>
      </c>
      <c r="L58" s="217" t="s">
        <v>687</v>
      </c>
      <c r="M58" s="217" t="s">
        <v>701</v>
      </c>
      <c r="N58" s="217" t="s">
        <v>689</v>
      </c>
      <c r="O58" s="269"/>
      <c r="P58" s="217" t="s">
        <v>143</v>
      </c>
      <c r="Q58" s="217" t="s">
        <v>143</v>
      </c>
      <c r="R58" s="217">
        <v>3</v>
      </c>
      <c r="S58" s="217" t="s">
        <v>690</v>
      </c>
      <c r="T58" s="217"/>
      <c r="U58" s="217" t="s">
        <v>143</v>
      </c>
      <c r="V58" s="366" t="s">
        <v>617</v>
      </c>
      <c r="W58" s="217" t="s">
        <v>143</v>
      </c>
      <c r="X58" s="366" t="s">
        <v>617</v>
      </c>
      <c r="Y58" s="366" t="s">
        <v>617</v>
      </c>
      <c r="Z58" s="366" t="s">
        <v>617</v>
      </c>
      <c r="AA58" s="366" t="s">
        <v>617</v>
      </c>
      <c r="AB58" s="217" t="s">
        <v>148</v>
      </c>
      <c r="AC58" s="366" t="s">
        <v>617</v>
      </c>
      <c r="AD58" s="218">
        <v>363</v>
      </c>
      <c r="AE58" s="218">
        <v>2</v>
      </c>
      <c r="AF58" s="218"/>
      <c r="AG58" s="218"/>
    </row>
    <row r="59" spans="1:33" s="232" customFormat="1" ht="13.8" x14ac:dyDescent="0.25">
      <c r="A59" s="328" t="s">
        <v>0</v>
      </c>
      <c r="B59" s="328" t="s">
        <v>0</v>
      </c>
      <c r="C59" s="328"/>
      <c r="D59" s="227"/>
      <c r="E59" s="227"/>
      <c r="F59" s="228"/>
      <c r="G59" s="229"/>
      <c r="H59" s="359">
        <f>SUM(H56:H58)</f>
        <v>15427000</v>
      </c>
      <c r="I59" s="248"/>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row>
    <row r="60" spans="1:33" s="222" customFormat="1" ht="12.75" customHeight="1" x14ac:dyDescent="0.25">
      <c r="A60" s="333" t="s">
        <v>746</v>
      </c>
      <c r="B60" s="333"/>
      <c r="C60" s="333"/>
      <c r="D60" s="333"/>
      <c r="E60" s="333"/>
      <c r="F60" s="333"/>
      <c r="G60" s="333"/>
      <c r="H60" s="333"/>
      <c r="I60" s="249"/>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row>
    <row r="61" spans="1:33" s="222" customFormat="1" ht="41.4" x14ac:dyDescent="0.25">
      <c r="A61" s="215">
        <v>1</v>
      </c>
      <c r="B61" s="216" t="s">
        <v>715</v>
      </c>
      <c r="C61" s="217" t="s">
        <v>716</v>
      </c>
      <c r="D61" s="217" t="s">
        <v>717</v>
      </c>
      <c r="E61" s="217" t="s">
        <v>718</v>
      </c>
      <c r="F61" s="217" t="s">
        <v>718</v>
      </c>
      <c r="G61" s="215"/>
      <c r="H61" s="354">
        <v>744000</v>
      </c>
      <c r="I61" s="218" t="s">
        <v>989</v>
      </c>
      <c r="J61" s="219" t="s">
        <v>719</v>
      </c>
      <c r="K61" s="220" t="s">
        <v>720</v>
      </c>
      <c r="L61" s="220"/>
      <c r="M61" s="220"/>
      <c r="N61" s="220" t="s">
        <v>721</v>
      </c>
      <c r="O61" s="220" t="s">
        <v>718</v>
      </c>
      <c r="P61" s="220" t="s">
        <v>718</v>
      </c>
      <c r="Q61" s="220" t="s">
        <v>718</v>
      </c>
      <c r="R61" s="220">
        <v>1</v>
      </c>
      <c r="S61" s="220"/>
      <c r="T61" s="220">
        <v>2018</v>
      </c>
      <c r="U61" s="220" t="s">
        <v>717</v>
      </c>
      <c r="V61" s="220" t="s">
        <v>722</v>
      </c>
      <c r="W61" s="220" t="s">
        <v>717</v>
      </c>
      <c r="X61" s="220" t="s">
        <v>722</v>
      </c>
      <c r="Y61" s="220" t="s">
        <v>147</v>
      </c>
      <c r="Z61" s="220" t="s">
        <v>147</v>
      </c>
      <c r="AA61" s="220" t="s">
        <v>723</v>
      </c>
      <c r="AB61" s="220" t="s">
        <v>723</v>
      </c>
      <c r="AC61" s="220" t="s">
        <v>723</v>
      </c>
      <c r="AD61" s="250">
        <v>194.32</v>
      </c>
      <c r="AE61" s="221">
        <v>2</v>
      </c>
      <c r="AF61" s="221" t="s">
        <v>717</v>
      </c>
      <c r="AG61" s="221" t="s">
        <v>718</v>
      </c>
    </row>
    <row r="62" spans="1:33" s="232" customFormat="1" ht="14.25" customHeight="1" x14ac:dyDescent="0.25">
      <c r="A62" s="328" t="s">
        <v>0</v>
      </c>
      <c r="B62" s="328" t="s">
        <v>0</v>
      </c>
      <c r="C62" s="328"/>
      <c r="D62" s="227"/>
      <c r="E62" s="227"/>
      <c r="F62" s="228"/>
      <c r="G62" s="229"/>
      <c r="H62" s="359">
        <f>SUM(H61)</f>
        <v>744000</v>
      </c>
      <c r="I62" s="248"/>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row>
    <row r="63" spans="1:33" s="232" customFormat="1" ht="15" customHeight="1" x14ac:dyDescent="0.25">
      <c r="A63" s="335" t="s">
        <v>816</v>
      </c>
      <c r="B63" s="335"/>
      <c r="C63" s="335"/>
      <c r="D63" s="335"/>
      <c r="E63" s="335"/>
      <c r="F63" s="335"/>
      <c r="G63" s="335"/>
      <c r="H63" s="335"/>
      <c r="I63" s="233"/>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row>
    <row r="64" spans="1:33" s="222" customFormat="1" ht="27.6" x14ac:dyDescent="0.25">
      <c r="A64" s="27">
        <v>1</v>
      </c>
      <c r="B64" s="216" t="s">
        <v>756</v>
      </c>
      <c r="C64" s="217"/>
      <c r="D64" s="217" t="s">
        <v>146</v>
      </c>
      <c r="E64" s="217" t="s">
        <v>143</v>
      </c>
      <c r="F64" s="217" t="s">
        <v>143</v>
      </c>
      <c r="G64" s="251"/>
      <c r="H64" s="353">
        <v>6697917.2999999998</v>
      </c>
      <c r="I64" s="219" t="s">
        <v>924</v>
      </c>
      <c r="J64" s="219" t="s">
        <v>765</v>
      </c>
      <c r="K64" s="220" t="s">
        <v>766</v>
      </c>
      <c r="L64" s="236" t="s">
        <v>769</v>
      </c>
      <c r="M64" s="220" t="s">
        <v>163</v>
      </c>
      <c r="N64" s="220" t="s">
        <v>164</v>
      </c>
      <c r="O64" s="218" t="s">
        <v>143</v>
      </c>
      <c r="P64" s="218" t="s">
        <v>143</v>
      </c>
      <c r="Q64" s="218" t="s">
        <v>143</v>
      </c>
      <c r="R64" s="218">
        <v>1</v>
      </c>
      <c r="S64" s="276" t="s">
        <v>931</v>
      </c>
      <c r="T64" s="277" t="s">
        <v>932</v>
      </c>
      <c r="U64" s="277" t="s">
        <v>134</v>
      </c>
      <c r="V64" s="277" t="s">
        <v>933</v>
      </c>
      <c r="W64" s="277" t="s">
        <v>934</v>
      </c>
      <c r="X64" s="269" t="s">
        <v>186</v>
      </c>
      <c r="Y64" s="220" t="s">
        <v>186</v>
      </c>
      <c r="Z64" s="220" t="s">
        <v>186</v>
      </c>
      <c r="AA64" s="220" t="s">
        <v>186</v>
      </c>
      <c r="AB64" s="220" t="s">
        <v>186</v>
      </c>
      <c r="AC64" s="220" t="s">
        <v>186</v>
      </c>
      <c r="AD64" s="253">
        <v>1300</v>
      </c>
      <c r="AE64" s="221">
        <v>2</v>
      </c>
      <c r="AF64" s="221" t="s">
        <v>143</v>
      </c>
      <c r="AG64" s="221" t="s">
        <v>143</v>
      </c>
    </row>
    <row r="65" spans="1:33" s="222" customFormat="1" ht="27.6" x14ac:dyDescent="0.25">
      <c r="A65" s="27">
        <v>2</v>
      </c>
      <c r="B65" s="216" t="s">
        <v>757</v>
      </c>
      <c r="C65" s="217"/>
      <c r="D65" s="217" t="s">
        <v>146</v>
      </c>
      <c r="E65" s="217" t="s">
        <v>143</v>
      </c>
      <c r="F65" s="217" t="s">
        <v>143</v>
      </c>
      <c r="G65" s="27"/>
      <c r="H65" s="353">
        <v>486000</v>
      </c>
      <c r="I65" s="218" t="s">
        <v>989</v>
      </c>
      <c r="J65" s="219" t="s">
        <v>767</v>
      </c>
      <c r="K65" s="220" t="s">
        <v>766</v>
      </c>
      <c r="L65" s="236" t="s">
        <v>769</v>
      </c>
      <c r="M65" s="220" t="s">
        <v>163</v>
      </c>
      <c r="N65" s="217" t="s">
        <v>164</v>
      </c>
      <c r="O65" s="218" t="s">
        <v>143</v>
      </c>
      <c r="P65" s="218" t="s">
        <v>143</v>
      </c>
      <c r="Q65" s="218" t="s">
        <v>143</v>
      </c>
      <c r="R65" s="218">
        <v>2</v>
      </c>
      <c r="S65" s="276" t="s">
        <v>931</v>
      </c>
      <c r="T65" s="277" t="s">
        <v>935</v>
      </c>
      <c r="U65" s="277" t="s">
        <v>134</v>
      </c>
      <c r="V65" s="277" t="s">
        <v>933</v>
      </c>
      <c r="W65" s="277" t="s">
        <v>936</v>
      </c>
      <c r="X65" s="269" t="s">
        <v>186</v>
      </c>
      <c r="Y65" s="220" t="s">
        <v>186</v>
      </c>
      <c r="Z65" s="220" t="s">
        <v>186</v>
      </c>
      <c r="AA65" s="220" t="s">
        <v>186</v>
      </c>
      <c r="AB65" s="220" t="s">
        <v>186</v>
      </c>
      <c r="AC65" s="220" t="s">
        <v>186</v>
      </c>
      <c r="AD65" s="223">
        <v>156</v>
      </c>
      <c r="AE65" s="218">
        <v>1</v>
      </c>
      <c r="AF65" s="221" t="s">
        <v>143</v>
      </c>
      <c r="AG65" s="221" t="s">
        <v>143</v>
      </c>
    </row>
    <row r="66" spans="1:33" s="222" customFormat="1" ht="27.6" x14ac:dyDescent="0.25">
      <c r="A66" s="27">
        <v>3</v>
      </c>
      <c r="B66" s="216" t="s">
        <v>758</v>
      </c>
      <c r="C66" s="217"/>
      <c r="D66" s="217" t="s">
        <v>146</v>
      </c>
      <c r="E66" s="217" t="s">
        <v>143</v>
      </c>
      <c r="F66" s="217" t="s">
        <v>143</v>
      </c>
      <c r="G66" s="27"/>
      <c r="H66" s="353">
        <v>109000</v>
      </c>
      <c r="I66" s="218" t="s">
        <v>989</v>
      </c>
      <c r="J66" s="219" t="s">
        <v>768</v>
      </c>
      <c r="K66" s="220" t="s">
        <v>766</v>
      </c>
      <c r="L66" s="236" t="s">
        <v>769</v>
      </c>
      <c r="M66" s="220" t="s">
        <v>163</v>
      </c>
      <c r="N66" s="217" t="s">
        <v>164</v>
      </c>
      <c r="O66" s="218" t="s">
        <v>143</v>
      </c>
      <c r="P66" s="218" t="s">
        <v>143</v>
      </c>
      <c r="Q66" s="218" t="s">
        <v>143</v>
      </c>
      <c r="R66" s="218">
        <v>3</v>
      </c>
      <c r="S66" s="276" t="s">
        <v>931</v>
      </c>
      <c r="T66" s="277" t="s">
        <v>935</v>
      </c>
      <c r="U66" s="277" t="s">
        <v>134</v>
      </c>
      <c r="V66" s="277" t="s">
        <v>933</v>
      </c>
      <c r="W66" s="277" t="s">
        <v>936</v>
      </c>
      <c r="X66" s="269" t="s">
        <v>186</v>
      </c>
      <c r="Y66" s="220" t="s">
        <v>186</v>
      </c>
      <c r="Z66" s="220" t="s">
        <v>186</v>
      </c>
      <c r="AA66" s="220" t="s">
        <v>186</v>
      </c>
      <c r="AB66" s="220" t="s">
        <v>186</v>
      </c>
      <c r="AC66" s="220" t="s">
        <v>186</v>
      </c>
      <c r="AD66" s="223">
        <v>32</v>
      </c>
      <c r="AE66" s="218">
        <v>1</v>
      </c>
      <c r="AF66" s="221" t="s">
        <v>143</v>
      </c>
      <c r="AG66" s="221" t="s">
        <v>143</v>
      </c>
    </row>
    <row r="67" spans="1:33" s="222" customFormat="1" ht="13.8" x14ac:dyDescent="0.25">
      <c r="A67" s="27">
        <v>4</v>
      </c>
      <c r="B67" s="216" t="s">
        <v>759</v>
      </c>
      <c r="C67" s="217"/>
      <c r="D67" s="217" t="s">
        <v>146</v>
      </c>
      <c r="E67" s="217" t="s">
        <v>143</v>
      </c>
      <c r="F67" s="217" t="s">
        <v>143</v>
      </c>
      <c r="G67" s="27"/>
      <c r="H67" s="353">
        <v>4400</v>
      </c>
      <c r="I67" s="252" t="s">
        <v>764</v>
      </c>
      <c r="J67" s="217"/>
      <c r="K67" s="220" t="s">
        <v>766</v>
      </c>
      <c r="L67" s="218"/>
      <c r="M67" s="218"/>
      <c r="N67" s="218"/>
      <c r="O67" s="218" t="s">
        <v>143</v>
      </c>
      <c r="P67" s="218" t="s">
        <v>143</v>
      </c>
      <c r="Q67" s="218" t="s">
        <v>143</v>
      </c>
      <c r="R67" s="218">
        <v>4</v>
      </c>
      <c r="S67" s="231"/>
      <c r="T67" s="231"/>
      <c r="U67" s="231"/>
      <c r="V67" s="231"/>
      <c r="W67" s="231"/>
      <c r="X67" s="231"/>
      <c r="Y67" s="218"/>
      <c r="Z67" s="218"/>
      <c r="AA67" s="218"/>
      <c r="AB67" s="218"/>
      <c r="AC67" s="218"/>
      <c r="AD67" s="223"/>
      <c r="AE67" s="218">
        <v>1</v>
      </c>
      <c r="AF67" s="221" t="s">
        <v>143</v>
      </c>
      <c r="AG67" s="221" t="s">
        <v>143</v>
      </c>
    </row>
    <row r="68" spans="1:33" s="222" customFormat="1" ht="13.8" x14ac:dyDescent="0.25">
      <c r="A68" s="27">
        <v>5</v>
      </c>
      <c r="B68" s="216" t="s">
        <v>631</v>
      </c>
      <c r="C68" s="217"/>
      <c r="D68" s="217" t="s">
        <v>146</v>
      </c>
      <c r="E68" s="217" t="s">
        <v>143</v>
      </c>
      <c r="F68" s="217" t="s">
        <v>143</v>
      </c>
      <c r="G68" s="27"/>
      <c r="H68" s="353">
        <v>11132</v>
      </c>
      <c r="I68" s="252" t="s">
        <v>764</v>
      </c>
      <c r="J68" s="217"/>
      <c r="K68" s="220" t="s">
        <v>766</v>
      </c>
      <c r="L68" s="218"/>
      <c r="M68" s="218"/>
      <c r="N68" s="218"/>
      <c r="O68" s="218" t="s">
        <v>143</v>
      </c>
      <c r="P68" s="218" t="s">
        <v>143</v>
      </c>
      <c r="Q68" s="218" t="s">
        <v>143</v>
      </c>
      <c r="R68" s="218">
        <v>5</v>
      </c>
      <c r="S68" s="231"/>
      <c r="T68" s="231"/>
      <c r="U68" s="231"/>
      <c r="V68" s="231"/>
      <c r="W68" s="231"/>
      <c r="X68" s="231"/>
      <c r="Y68" s="218"/>
      <c r="Z68" s="218"/>
      <c r="AA68" s="218"/>
      <c r="AB68" s="218"/>
      <c r="AC68" s="218"/>
      <c r="AD68" s="223"/>
      <c r="AE68" s="218">
        <v>1</v>
      </c>
      <c r="AF68" s="221" t="s">
        <v>143</v>
      </c>
      <c r="AG68" s="221" t="s">
        <v>143</v>
      </c>
    </row>
    <row r="69" spans="1:33" s="222" customFormat="1" ht="13.8" x14ac:dyDescent="0.25">
      <c r="A69" s="27">
        <v>6</v>
      </c>
      <c r="B69" s="216" t="s">
        <v>637</v>
      </c>
      <c r="C69" s="217"/>
      <c r="D69" s="217" t="s">
        <v>146</v>
      </c>
      <c r="E69" s="217" t="s">
        <v>143</v>
      </c>
      <c r="F69" s="217" t="s">
        <v>143</v>
      </c>
      <c r="G69" s="27"/>
      <c r="H69" s="353">
        <v>10018</v>
      </c>
      <c r="I69" s="252" t="s">
        <v>764</v>
      </c>
      <c r="J69" s="217"/>
      <c r="K69" s="220" t="s">
        <v>766</v>
      </c>
      <c r="L69" s="218"/>
      <c r="M69" s="218"/>
      <c r="N69" s="218"/>
      <c r="O69" s="218" t="s">
        <v>143</v>
      </c>
      <c r="P69" s="218" t="s">
        <v>143</v>
      </c>
      <c r="Q69" s="218" t="s">
        <v>143</v>
      </c>
      <c r="R69" s="218">
        <v>6</v>
      </c>
      <c r="S69" s="231"/>
      <c r="T69" s="231"/>
      <c r="U69" s="231"/>
      <c r="V69" s="231"/>
      <c r="W69" s="231"/>
      <c r="X69" s="231"/>
      <c r="Y69" s="218"/>
      <c r="Z69" s="218"/>
      <c r="AA69" s="218"/>
      <c r="AB69" s="218"/>
      <c r="AC69" s="218"/>
      <c r="AD69" s="223"/>
      <c r="AE69" s="218">
        <v>1</v>
      </c>
      <c r="AF69" s="221" t="s">
        <v>143</v>
      </c>
      <c r="AG69" s="221" t="s">
        <v>143</v>
      </c>
    </row>
    <row r="70" spans="1:33" s="222" customFormat="1" ht="13.8" x14ac:dyDescent="0.25">
      <c r="A70" s="27">
        <v>7</v>
      </c>
      <c r="B70" s="216" t="s">
        <v>760</v>
      </c>
      <c r="C70" s="217"/>
      <c r="D70" s="217" t="s">
        <v>146</v>
      </c>
      <c r="E70" s="217" t="s">
        <v>143</v>
      </c>
      <c r="F70" s="217" t="s">
        <v>143</v>
      </c>
      <c r="G70" s="27"/>
      <c r="H70" s="353">
        <v>10036.290000000001</v>
      </c>
      <c r="I70" s="252" t="s">
        <v>764</v>
      </c>
      <c r="J70" s="217"/>
      <c r="K70" s="220" t="s">
        <v>766</v>
      </c>
      <c r="L70" s="218"/>
      <c r="M70" s="218"/>
      <c r="N70" s="218"/>
      <c r="O70" s="218" t="s">
        <v>143</v>
      </c>
      <c r="P70" s="218" t="s">
        <v>143</v>
      </c>
      <c r="Q70" s="218" t="s">
        <v>143</v>
      </c>
      <c r="R70" s="218">
        <v>8</v>
      </c>
      <c r="S70" s="231"/>
      <c r="T70" s="231"/>
      <c r="U70" s="231"/>
      <c r="V70" s="231"/>
      <c r="W70" s="231"/>
      <c r="X70" s="231"/>
      <c r="Y70" s="218"/>
      <c r="Z70" s="218"/>
      <c r="AA70" s="218"/>
      <c r="AB70" s="218"/>
      <c r="AC70" s="218"/>
      <c r="AD70" s="223"/>
      <c r="AE70" s="218">
        <v>1</v>
      </c>
      <c r="AF70" s="221" t="s">
        <v>143</v>
      </c>
      <c r="AG70" s="221" t="s">
        <v>143</v>
      </c>
    </row>
    <row r="71" spans="1:33" s="222" customFormat="1" ht="13.8" x14ac:dyDescent="0.25">
      <c r="A71" s="27">
        <v>8</v>
      </c>
      <c r="B71" s="216" t="s">
        <v>761</v>
      </c>
      <c r="C71" s="217"/>
      <c r="D71" s="217" t="s">
        <v>146</v>
      </c>
      <c r="E71" s="217" t="s">
        <v>143</v>
      </c>
      <c r="F71" s="217" t="s">
        <v>143</v>
      </c>
      <c r="G71" s="27"/>
      <c r="H71" s="353">
        <v>7350</v>
      </c>
      <c r="I71" s="252" t="s">
        <v>764</v>
      </c>
      <c r="J71" s="217"/>
      <c r="K71" s="220" t="s">
        <v>766</v>
      </c>
      <c r="L71" s="218"/>
      <c r="M71" s="218"/>
      <c r="N71" s="218"/>
      <c r="O71" s="218" t="s">
        <v>143</v>
      </c>
      <c r="P71" s="218" t="s">
        <v>143</v>
      </c>
      <c r="Q71" s="218" t="s">
        <v>143</v>
      </c>
      <c r="R71" s="218">
        <v>9</v>
      </c>
      <c r="S71" s="231"/>
      <c r="T71" s="231"/>
      <c r="U71" s="231"/>
      <c r="V71" s="231"/>
      <c r="W71" s="231"/>
      <c r="X71" s="231"/>
      <c r="Y71" s="218"/>
      <c r="Z71" s="218"/>
      <c r="AA71" s="218"/>
      <c r="AB71" s="218"/>
      <c r="AC71" s="218"/>
      <c r="AD71" s="223"/>
      <c r="AE71" s="218">
        <v>1</v>
      </c>
      <c r="AF71" s="221" t="s">
        <v>143</v>
      </c>
      <c r="AG71" s="221" t="s">
        <v>143</v>
      </c>
    </row>
    <row r="72" spans="1:33" s="222" customFormat="1" ht="27.6" customHeight="1" x14ac:dyDescent="0.25">
      <c r="A72" s="27">
        <v>9</v>
      </c>
      <c r="B72" s="216" t="s">
        <v>762</v>
      </c>
      <c r="C72" s="217"/>
      <c r="D72" s="217" t="s">
        <v>146</v>
      </c>
      <c r="E72" s="217" t="s">
        <v>143</v>
      </c>
      <c r="F72" s="217" t="s">
        <v>143</v>
      </c>
      <c r="G72" s="27"/>
      <c r="H72" s="353">
        <v>743032.23</v>
      </c>
      <c r="I72" s="219" t="s">
        <v>924</v>
      </c>
      <c r="J72" s="217"/>
      <c r="K72" s="217" t="s">
        <v>766</v>
      </c>
      <c r="L72" s="218"/>
      <c r="M72" s="218"/>
      <c r="N72" s="218"/>
      <c r="O72" s="218" t="s">
        <v>143</v>
      </c>
      <c r="P72" s="218" t="s">
        <v>143</v>
      </c>
      <c r="Q72" s="218" t="s">
        <v>143</v>
      </c>
      <c r="R72" s="218">
        <v>10</v>
      </c>
      <c r="S72" s="276" t="s">
        <v>926</v>
      </c>
      <c r="T72" s="277" t="s">
        <v>927</v>
      </c>
      <c r="U72" s="277" t="s">
        <v>928</v>
      </c>
      <c r="V72" s="277" t="s">
        <v>929</v>
      </c>
      <c r="W72" s="278" t="s">
        <v>930</v>
      </c>
      <c r="X72" s="269"/>
      <c r="Y72" s="217"/>
      <c r="Z72" s="217"/>
      <c r="AA72" s="217"/>
      <c r="AB72" s="217"/>
      <c r="AC72" s="217"/>
      <c r="AD72" s="217"/>
      <c r="AE72" s="218">
        <v>1</v>
      </c>
      <c r="AF72" s="221" t="s">
        <v>143</v>
      </c>
      <c r="AG72" s="221" t="s">
        <v>143</v>
      </c>
    </row>
    <row r="73" spans="1:33" s="222" customFormat="1" ht="13.8" x14ac:dyDescent="0.25">
      <c r="A73" s="27">
        <v>10</v>
      </c>
      <c r="B73" s="216" t="s">
        <v>763</v>
      </c>
      <c r="C73" s="217"/>
      <c r="D73" s="217" t="s">
        <v>146</v>
      </c>
      <c r="E73" s="217" t="s">
        <v>143</v>
      </c>
      <c r="F73" s="217" t="s">
        <v>143</v>
      </c>
      <c r="G73" s="27"/>
      <c r="H73" s="353">
        <v>121651.58</v>
      </c>
      <c r="I73" s="219" t="s">
        <v>924</v>
      </c>
      <c r="J73" s="231"/>
      <c r="K73" s="218"/>
      <c r="L73" s="218"/>
      <c r="M73" s="218"/>
      <c r="N73" s="218"/>
      <c r="O73" s="218" t="s">
        <v>143</v>
      </c>
      <c r="P73" s="218" t="s">
        <v>143</v>
      </c>
      <c r="Q73" s="218" t="s">
        <v>143</v>
      </c>
      <c r="R73" s="218">
        <v>11</v>
      </c>
      <c r="S73" s="231"/>
      <c r="T73" s="231"/>
      <c r="U73" s="231"/>
      <c r="V73" s="231"/>
      <c r="W73" s="231"/>
      <c r="X73" s="269"/>
      <c r="Y73" s="217"/>
      <c r="Z73" s="217"/>
      <c r="AA73" s="217"/>
      <c r="AB73" s="217"/>
      <c r="AC73" s="217"/>
      <c r="AD73" s="218"/>
      <c r="AE73" s="218">
        <v>1</v>
      </c>
      <c r="AF73" s="221" t="s">
        <v>143</v>
      </c>
      <c r="AG73" s="221" t="s">
        <v>143</v>
      </c>
    </row>
    <row r="74" spans="1:33" s="232" customFormat="1" ht="13.2" customHeight="1" x14ac:dyDescent="0.25">
      <c r="A74" s="328" t="s">
        <v>0</v>
      </c>
      <c r="B74" s="328" t="s">
        <v>0</v>
      </c>
      <c r="C74" s="328"/>
      <c r="D74" s="227"/>
      <c r="E74" s="227"/>
      <c r="F74" s="228"/>
      <c r="G74" s="229"/>
      <c r="H74" s="359">
        <f>SUM(H64:H73)</f>
        <v>8200537.4000000004</v>
      </c>
      <c r="I74" s="254"/>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row>
    <row r="75" spans="1:33" s="232" customFormat="1" ht="14.25" customHeight="1" x14ac:dyDescent="0.25">
      <c r="A75" s="332" t="s">
        <v>830</v>
      </c>
      <c r="B75" s="332"/>
      <c r="C75" s="332"/>
      <c r="D75" s="332"/>
      <c r="E75" s="332"/>
      <c r="F75" s="332"/>
      <c r="G75" s="332"/>
      <c r="H75" s="332"/>
      <c r="I75" s="255"/>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row>
    <row r="76" spans="1:33" s="222" customFormat="1" ht="96.6" x14ac:dyDescent="0.25">
      <c r="A76" s="215">
        <v>1</v>
      </c>
      <c r="B76" s="216" t="s">
        <v>819</v>
      </c>
      <c r="C76" s="217"/>
      <c r="D76" s="217" t="s">
        <v>134</v>
      </c>
      <c r="E76" s="217" t="s">
        <v>135</v>
      </c>
      <c r="F76" s="217" t="s">
        <v>135</v>
      </c>
      <c r="G76" s="215">
        <v>1945</v>
      </c>
      <c r="H76" s="247">
        <v>2222000</v>
      </c>
      <c r="I76" s="218" t="s">
        <v>989</v>
      </c>
      <c r="J76" s="217" t="s">
        <v>820</v>
      </c>
      <c r="K76" s="220" t="s">
        <v>821</v>
      </c>
      <c r="L76" s="220" t="s">
        <v>329</v>
      </c>
      <c r="M76" s="220"/>
      <c r="N76" s="220" t="s">
        <v>822</v>
      </c>
      <c r="O76" s="220" t="s">
        <v>135</v>
      </c>
      <c r="P76" s="220" t="s">
        <v>135</v>
      </c>
      <c r="Q76" s="220" t="s">
        <v>135</v>
      </c>
      <c r="R76" s="220">
        <v>1</v>
      </c>
      <c r="S76" s="220" t="s">
        <v>823</v>
      </c>
      <c r="T76" s="220" t="s">
        <v>824</v>
      </c>
      <c r="U76" s="220" t="s">
        <v>134</v>
      </c>
      <c r="V76" s="220" t="s">
        <v>825</v>
      </c>
      <c r="W76" s="256">
        <v>44552</v>
      </c>
      <c r="X76" s="220" t="s">
        <v>147</v>
      </c>
      <c r="Y76" s="220" t="s">
        <v>147</v>
      </c>
      <c r="Z76" s="220" t="s">
        <v>147</v>
      </c>
      <c r="AA76" s="220" t="s">
        <v>147</v>
      </c>
      <c r="AB76" s="220" t="s">
        <v>148</v>
      </c>
      <c r="AC76" s="220"/>
      <c r="AD76" s="221">
        <v>522</v>
      </c>
      <c r="AE76" s="221">
        <v>2</v>
      </c>
      <c r="AF76" s="221" t="s">
        <v>149</v>
      </c>
      <c r="AG76" s="221" t="s">
        <v>135</v>
      </c>
    </row>
    <row r="77" spans="1:33" s="232" customFormat="1" ht="13.2" customHeight="1" x14ac:dyDescent="0.25">
      <c r="A77" s="328" t="s">
        <v>0</v>
      </c>
      <c r="B77" s="328" t="s">
        <v>0</v>
      </c>
      <c r="C77" s="328"/>
      <c r="D77" s="227"/>
      <c r="E77" s="227"/>
      <c r="F77" s="228"/>
      <c r="G77" s="229"/>
      <c r="H77" s="359">
        <f>SUM(H76)</f>
        <v>2222000</v>
      </c>
      <c r="I77" s="248"/>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row>
    <row r="78" spans="1:33" s="232" customFormat="1" ht="12.75" customHeight="1" x14ac:dyDescent="0.25">
      <c r="A78" s="333" t="s">
        <v>848</v>
      </c>
      <c r="B78" s="333"/>
      <c r="C78" s="333"/>
      <c r="D78" s="333"/>
      <c r="E78" s="333"/>
      <c r="F78" s="333"/>
      <c r="G78" s="333"/>
      <c r="H78" s="333"/>
      <c r="I78" s="233"/>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row>
    <row r="79" spans="1:33" s="222" customFormat="1" ht="386.4" x14ac:dyDescent="0.25">
      <c r="A79" s="215">
        <v>1</v>
      </c>
      <c r="B79" s="216" t="s">
        <v>120</v>
      </c>
      <c r="C79" s="217" t="s">
        <v>832</v>
      </c>
      <c r="D79" s="217" t="s">
        <v>134</v>
      </c>
      <c r="E79" s="217" t="s">
        <v>135</v>
      </c>
      <c r="F79" s="217" t="s">
        <v>135</v>
      </c>
      <c r="G79" s="215" t="s">
        <v>833</v>
      </c>
      <c r="H79" s="247">
        <v>2310000</v>
      </c>
      <c r="I79" s="218" t="s">
        <v>989</v>
      </c>
      <c r="J79" s="219" t="s">
        <v>834</v>
      </c>
      <c r="K79" s="220" t="s">
        <v>835</v>
      </c>
      <c r="L79" s="220" t="s">
        <v>836</v>
      </c>
      <c r="M79" s="220" t="s">
        <v>837</v>
      </c>
      <c r="N79" s="220" t="s">
        <v>838</v>
      </c>
      <c r="O79" s="220" t="s">
        <v>135</v>
      </c>
      <c r="P79" s="220" t="s">
        <v>135</v>
      </c>
      <c r="Q79" s="220" t="s">
        <v>135</v>
      </c>
      <c r="R79" s="220">
        <v>1</v>
      </c>
      <c r="S79" s="220" t="s">
        <v>839</v>
      </c>
      <c r="T79" s="220" t="s">
        <v>840</v>
      </c>
      <c r="U79" s="220" t="s">
        <v>134</v>
      </c>
      <c r="V79" s="220" t="s">
        <v>134</v>
      </c>
      <c r="W79" s="220" t="s">
        <v>841</v>
      </c>
      <c r="X79" s="220" t="s">
        <v>147</v>
      </c>
      <c r="Y79" s="220" t="s">
        <v>186</v>
      </c>
      <c r="Z79" s="220" t="s">
        <v>147</v>
      </c>
      <c r="AA79" s="220" t="s">
        <v>147</v>
      </c>
      <c r="AB79" s="220" t="s">
        <v>147</v>
      </c>
      <c r="AC79" s="220" t="s">
        <v>147</v>
      </c>
      <c r="AD79" s="221">
        <v>625.29999999999995</v>
      </c>
      <c r="AE79" s="221">
        <v>4</v>
      </c>
      <c r="AF79" s="221" t="s">
        <v>134</v>
      </c>
      <c r="AG79" s="221" t="s">
        <v>135</v>
      </c>
    </row>
    <row r="80" spans="1:33" s="232" customFormat="1" ht="13.8" x14ac:dyDescent="0.25">
      <c r="A80" s="328" t="s">
        <v>0</v>
      </c>
      <c r="B80" s="328" t="s">
        <v>0</v>
      </c>
      <c r="C80" s="328"/>
      <c r="D80" s="227"/>
      <c r="E80" s="227"/>
      <c r="F80" s="228"/>
      <c r="G80" s="229"/>
      <c r="H80" s="359">
        <f>SUM(H79)</f>
        <v>2310000</v>
      </c>
      <c r="I80" s="248"/>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row>
    <row r="81" spans="1:33" s="232" customFormat="1" ht="13.8" x14ac:dyDescent="0.25">
      <c r="A81" s="333" t="s">
        <v>876</v>
      </c>
      <c r="B81" s="333"/>
      <c r="C81" s="333"/>
      <c r="D81" s="333"/>
      <c r="E81" s="333"/>
      <c r="F81" s="333"/>
      <c r="G81" s="333"/>
      <c r="H81" s="333"/>
      <c r="I81" s="233"/>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row>
    <row r="82" spans="1:33" s="222" customFormat="1" ht="24.9" customHeight="1" x14ac:dyDescent="0.25">
      <c r="A82" s="217" t="s">
        <v>190</v>
      </c>
      <c r="B82" s="239" t="s">
        <v>851</v>
      </c>
      <c r="C82" s="217" t="s">
        <v>852</v>
      </c>
      <c r="D82" s="217" t="s">
        <v>134</v>
      </c>
      <c r="E82" s="217" t="s">
        <v>135</v>
      </c>
      <c r="F82" s="217" t="s">
        <v>134</v>
      </c>
      <c r="G82" s="240">
        <v>1968</v>
      </c>
      <c r="H82" s="365">
        <v>9716000</v>
      </c>
      <c r="I82" s="218" t="s">
        <v>989</v>
      </c>
      <c r="J82" s="219" t="s">
        <v>853</v>
      </c>
      <c r="K82" s="220" t="s">
        <v>586</v>
      </c>
      <c r="L82" s="217" t="s">
        <v>854</v>
      </c>
      <c r="M82" s="217" t="s">
        <v>855</v>
      </c>
      <c r="N82" s="257" t="s">
        <v>604</v>
      </c>
      <c r="O82" s="220" t="s">
        <v>135</v>
      </c>
      <c r="P82" s="220" t="s">
        <v>135</v>
      </c>
      <c r="Q82" s="220" t="s">
        <v>135</v>
      </c>
      <c r="R82" s="220" t="s">
        <v>190</v>
      </c>
      <c r="S82" s="220" t="s">
        <v>590</v>
      </c>
      <c r="T82" s="217"/>
      <c r="U82" s="220" t="s">
        <v>146</v>
      </c>
      <c r="V82" s="220" t="s">
        <v>598</v>
      </c>
      <c r="W82" s="217" t="s">
        <v>599</v>
      </c>
      <c r="X82" s="217" t="s">
        <v>147</v>
      </c>
      <c r="Y82" s="217" t="s">
        <v>186</v>
      </c>
      <c r="Z82" s="217" t="s">
        <v>186</v>
      </c>
      <c r="AA82" s="217" t="s">
        <v>186</v>
      </c>
      <c r="AB82" s="220" t="s">
        <v>593</v>
      </c>
      <c r="AC82" s="217" t="s">
        <v>186</v>
      </c>
      <c r="AD82" s="242">
        <v>2405.1</v>
      </c>
      <c r="AE82" s="218">
        <v>1</v>
      </c>
      <c r="AF82" s="221" t="s">
        <v>143</v>
      </c>
      <c r="AG82" s="218" t="s">
        <v>143</v>
      </c>
    </row>
    <row r="83" spans="1:33" s="232" customFormat="1" ht="13.2" customHeight="1" x14ac:dyDescent="0.25">
      <c r="A83" s="328" t="s">
        <v>0</v>
      </c>
      <c r="B83" s="328" t="s">
        <v>0</v>
      </c>
      <c r="C83" s="328"/>
      <c r="D83" s="227"/>
      <c r="E83" s="227"/>
      <c r="F83" s="228"/>
      <c r="G83" s="229"/>
      <c r="H83" s="362">
        <f>SUM(H82)</f>
        <v>9716000</v>
      </c>
      <c r="I83" s="245"/>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row>
    <row r="84" spans="1:33" s="232" customFormat="1" ht="13.8" x14ac:dyDescent="0.25">
      <c r="A84" s="222"/>
      <c r="B84" s="258"/>
      <c r="C84" s="259"/>
      <c r="D84" s="259"/>
      <c r="E84" s="259"/>
      <c r="F84" s="334" t="s">
        <v>58</v>
      </c>
      <c r="G84" s="334"/>
      <c r="H84" s="363">
        <f>SUM(H83,H80,H77,H74,H62,H59,H54,H30,H16)</f>
        <v>147282866.43000001</v>
      </c>
      <c r="I84" s="260"/>
      <c r="J84" s="261"/>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row>
    <row r="85" spans="1:33" s="232" customFormat="1" ht="14.4" x14ac:dyDescent="0.25">
      <c r="A85" s="222"/>
      <c r="B85" s="258"/>
      <c r="C85" s="261"/>
      <c r="D85" s="262"/>
      <c r="E85" s="262"/>
      <c r="F85" s="263"/>
      <c r="G85" s="222"/>
      <c r="H85" s="364"/>
      <c r="I85" s="261"/>
      <c r="J85" s="261"/>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row>
    <row r="86" spans="1:33" s="4" customFormat="1" x14ac:dyDescent="0.25">
      <c r="A86" s="5"/>
      <c r="B86" s="184"/>
      <c r="C86" s="159"/>
      <c r="D86" s="163"/>
      <c r="E86" s="163"/>
      <c r="F86" s="164"/>
      <c r="G86" s="5"/>
      <c r="H86" s="355"/>
      <c r="I86" s="159"/>
      <c r="J86" s="161"/>
      <c r="K86" s="3"/>
      <c r="L86" s="3"/>
      <c r="M86" s="3"/>
      <c r="N86" s="3"/>
      <c r="O86" s="3"/>
      <c r="P86" s="3"/>
      <c r="Q86" s="3"/>
      <c r="R86" s="3"/>
      <c r="S86" s="3"/>
      <c r="T86" s="3"/>
      <c r="U86" s="3"/>
      <c r="V86" s="3"/>
      <c r="W86" s="3"/>
      <c r="X86" s="3"/>
      <c r="Y86" s="3"/>
      <c r="Z86" s="162"/>
      <c r="AA86" s="162"/>
      <c r="AB86" s="162"/>
      <c r="AC86" s="162"/>
      <c r="AD86" s="162"/>
      <c r="AE86" s="162"/>
      <c r="AF86" s="162"/>
      <c r="AG86" s="162"/>
    </row>
    <row r="87" spans="1:33" s="4" customFormat="1" x14ac:dyDescent="0.25">
      <c r="A87" s="5"/>
      <c r="B87" s="185" t="s">
        <v>89</v>
      </c>
      <c r="C87" s="159"/>
      <c r="D87" s="163"/>
      <c r="E87" s="163"/>
      <c r="F87" s="164"/>
      <c r="G87" s="5"/>
      <c r="H87" s="355"/>
      <c r="I87" s="159"/>
      <c r="J87" s="161"/>
      <c r="K87" s="3"/>
      <c r="L87" s="3"/>
      <c r="M87" s="3"/>
      <c r="N87" s="3"/>
      <c r="O87" s="3"/>
      <c r="P87" s="3"/>
      <c r="Q87" s="3"/>
      <c r="R87" s="3"/>
      <c r="S87" s="3"/>
      <c r="T87" s="3"/>
      <c r="U87" s="3"/>
      <c r="V87" s="3"/>
      <c r="W87" s="3"/>
      <c r="X87" s="3"/>
      <c r="Y87" s="3"/>
      <c r="Z87" s="162"/>
      <c r="AA87" s="162"/>
      <c r="AB87" s="162"/>
      <c r="AC87" s="162"/>
      <c r="AD87" s="162"/>
      <c r="AE87" s="162"/>
      <c r="AF87" s="162"/>
      <c r="AG87" s="162"/>
    </row>
    <row r="88" spans="1:33" ht="12.75" customHeight="1" x14ac:dyDescent="0.25"/>
    <row r="89" spans="1:33" s="4" customFormat="1" x14ac:dyDescent="0.25">
      <c r="A89" s="5"/>
      <c r="B89" s="184"/>
      <c r="C89" s="159"/>
      <c r="D89" s="163"/>
      <c r="E89" s="163"/>
      <c r="F89" s="164"/>
      <c r="G89" s="5"/>
      <c r="H89" s="355"/>
      <c r="I89" s="159"/>
      <c r="J89" s="161"/>
      <c r="K89" s="3"/>
      <c r="L89" s="3"/>
      <c r="M89" s="3"/>
      <c r="N89" s="3"/>
      <c r="O89" s="3"/>
      <c r="P89" s="3"/>
      <c r="Q89" s="3"/>
      <c r="R89" s="3"/>
      <c r="S89" s="3"/>
      <c r="T89" s="3"/>
      <c r="U89" s="3"/>
      <c r="V89" s="3"/>
      <c r="W89" s="3"/>
      <c r="X89" s="3"/>
      <c r="Y89" s="3"/>
      <c r="Z89" s="162"/>
      <c r="AA89" s="162"/>
      <c r="AB89" s="162"/>
      <c r="AC89" s="162"/>
      <c r="AD89" s="162"/>
      <c r="AE89" s="162"/>
      <c r="AF89" s="162"/>
      <c r="AG89" s="162"/>
    </row>
    <row r="90" spans="1:33" s="4" customFormat="1" x14ac:dyDescent="0.25">
      <c r="A90" s="5"/>
      <c r="B90" s="184"/>
      <c r="C90" s="159"/>
      <c r="D90" s="163"/>
      <c r="E90" s="163"/>
      <c r="F90" s="164"/>
      <c r="G90" s="5"/>
      <c r="H90" s="355"/>
      <c r="I90" s="159"/>
      <c r="J90" s="161"/>
      <c r="K90" s="3"/>
      <c r="L90" s="3"/>
      <c r="M90" s="3"/>
      <c r="N90" s="3"/>
      <c r="O90" s="3"/>
      <c r="P90" s="3"/>
      <c r="Q90" s="3"/>
      <c r="R90" s="3"/>
      <c r="S90" s="3"/>
      <c r="T90" s="3"/>
      <c r="U90" s="3"/>
      <c r="V90" s="3"/>
      <c r="W90" s="3"/>
      <c r="X90" s="3"/>
      <c r="Y90" s="3"/>
      <c r="Z90" s="162"/>
      <c r="AA90" s="162"/>
      <c r="AB90" s="162"/>
      <c r="AC90" s="162"/>
      <c r="AD90" s="162"/>
      <c r="AE90" s="162"/>
      <c r="AF90" s="162"/>
      <c r="AG90" s="162"/>
    </row>
    <row r="92" spans="1:33" ht="21.75" customHeight="1" x14ac:dyDescent="0.25"/>
  </sheetData>
  <mergeCells count="45">
    <mergeCell ref="AG8:AG9"/>
    <mergeCell ref="J8:J9"/>
    <mergeCell ref="K8:K9"/>
    <mergeCell ref="L8:N8"/>
    <mergeCell ref="F84:G84"/>
    <mergeCell ref="AD8:AD9"/>
    <mergeCell ref="AE8:AE9"/>
    <mergeCell ref="A31:H31"/>
    <mergeCell ref="A55:H55"/>
    <mergeCell ref="A60:H60"/>
    <mergeCell ref="A62:C62"/>
    <mergeCell ref="A63:H63"/>
    <mergeCell ref="A81:H81"/>
    <mergeCell ref="A77:C77"/>
    <mergeCell ref="A30:C30"/>
    <mergeCell ref="A17:H17"/>
    <mergeCell ref="AF8:AF9"/>
    <mergeCell ref="E8:E9"/>
    <mergeCell ref="O8:O9"/>
    <mergeCell ref="P8:P9"/>
    <mergeCell ref="R8:R9"/>
    <mergeCell ref="S8:S9"/>
    <mergeCell ref="T8:T9"/>
    <mergeCell ref="U8:U9"/>
    <mergeCell ref="V8:V9"/>
    <mergeCell ref="W8:W9"/>
    <mergeCell ref="H8:H9"/>
    <mergeCell ref="I8:I9"/>
    <mergeCell ref="F8:F9"/>
    <mergeCell ref="A83:C83"/>
    <mergeCell ref="X8:AC8"/>
    <mergeCell ref="G8:G9"/>
    <mergeCell ref="Q8:Q9"/>
    <mergeCell ref="C8:C9"/>
    <mergeCell ref="A16:C16"/>
    <mergeCell ref="A8:A9"/>
    <mergeCell ref="B8:B9"/>
    <mergeCell ref="D8:D9"/>
    <mergeCell ref="A10:F10"/>
    <mergeCell ref="A54:C54"/>
    <mergeCell ref="A75:H75"/>
    <mergeCell ref="A74:C74"/>
    <mergeCell ref="A78:H78"/>
    <mergeCell ref="A59:C59"/>
    <mergeCell ref="A80:C80"/>
  </mergeCells>
  <phoneticPr fontId="11" type="noConversion"/>
  <dataValidations count="1">
    <dataValidation type="decimal" operator="greaterThanOrEqual" allowBlank="1" showErrorMessage="1" errorTitle="Format danych" error="Wprowadzono zły format danych. Możliwe jest jedynie wprowadzenie wartości w zapisie ciągłym bez odstępów, waluty i znaków interpunkcyjnych." promptTitle="Format liczby" prompt="W tym miejscu należy wprowadzić wartość liczbową." sqref="H67:H7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xr:uid="{A6228851-8E9A-4AAA-9D20-B70D6D01AB07}">
      <formula1>0</formula1>
    </dataValidation>
  </dataValidations>
  <printOptions horizontalCentered="1"/>
  <pageMargins left="0.19685039370078741" right="0.19685039370078741" top="0.59055118110236227" bottom="0.39370078740157483" header="0.51181102362204722" footer="0.51181102362204722"/>
  <pageSetup paperSize="9" scale="31" orientation="landscape" r:id="rId1"/>
  <headerFooter alignWithMargins="0"/>
  <rowBreaks count="1" manualBreakCount="1">
    <brk id="35"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3:F985"/>
  <sheetViews>
    <sheetView view="pageBreakPreview" topLeftCell="A115" zoomScale="75" zoomScaleNormal="70" zoomScaleSheetLayoutView="75" workbookViewId="0">
      <selection activeCell="I116" sqref="I116"/>
    </sheetView>
  </sheetViews>
  <sheetFormatPr defaultRowHeight="13.2" x14ac:dyDescent="0.25"/>
  <cols>
    <col min="1" max="1" width="5.5546875" style="5" customWidth="1"/>
    <col min="2" max="2" width="62.44140625" style="13" customWidth="1"/>
    <col min="3" max="3" width="15.44140625" style="7" customWidth="1"/>
    <col min="4" max="4" width="18.44140625" style="17" customWidth="1"/>
    <col min="5" max="5" width="12.109375" bestFit="1" customWidth="1"/>
    <col min="6" max="6" width="11.109375" customWidth="1"/>
  </cols>
  <sheetData>
    <row r="3" spans="1:6" x14ac:dyDescent="0.25">
      <c r="E3" s="103"/>
      <c r="F3" s="20" t="s">
        <v>641</v>
      </c>
    </row>
    <row r="6" spans="1:6" x14ac:dyDescent="0.25">
      <c r="A6" s="12" t="s">
        <v>880</v>
      </c>
      <c r="D6" s="24"/>
    </row>
    <row r="8" spans="1:6" x14ac:dyDescent="0.25">
      <c r="A8" s="340" t="s">
        <v>582</v>
      </c>
      <c r="B8" s="340"/>
      <c r="C8" s="340"/>
      <c r="D8" s="340"/>
    </row>
    <row r="9" spans="1:6" ht="26.4" x14ac:dyDescent="0.25">
      <c r="A9" s="88" t="s">
        <v>19</v>
      </c>
      <c r="B9" s="88" t="s">
        <v>27</v>
      </c>
      <c r="C9" s="149" t="s">
        <v>28</v>
      </c>
      <c r="D9" s="90" t="s">
        <v>29</v>
      </c>
    </row>
    <row r="10" spans="1:6" ht="12.75" customHeight="1" x14ac:dyDescent="0.25">
      <c r="A10" s="336" t="s">
        <v>189</v>
      </c>
      <c r="B10" s="336"/>
      <c r="C10" s="336"/>
      <c r="D10" s="336"/>
    </row>
    <row r="11" spans="1:6" s="8" customFormat="1" x14ac:dyDescent="0.25">
      <c r="A11" s="76">
        <v>1</v>
      </c>
      <c r="B11" s="91" t="s">
        <v>191</v>
      </c>
      <c r="C11" s="82">
        <v>2017</v>
      </c>
      <c r="D11" s="195">
        <v>2396.88</v>
      </c>
    </row>
    <row r="12" spans="1:6" s="8" customFormat="1" x14ac:dyDescent="0.25">
      <c r="A12" s="76">
        <v>2</v>
      </c>
      <c r="B12" s="91" t="s">
        <v>193</v>
      </c>
      <c r="C12" s="82">
        <v>2017</v>
      </c>
      <c r="D12" s="195">
        <v>343.17</v>
      </c>
    </row>
    <row r="13" spans="1:6" s="8" customFormat="1" x14ac:dyDescent="0.25">
      <c r="A13" s="76">
        <v>3</v>
      </c>
      <c r="B13" s="91" t="s">
        <v>193</v>
      </c>
      <c r="C13" s="82">
        <v>2017</v>
      </c>
      <c r="D13" s="195">
        <v>343.17</v>
      </c>
    </row>
    <row r="14" spans="1:6" s="8" customFormat="1" x14ac:dyDescent="0.25">
      <c r="A14" s="76">
        <v>4</v>
      </c>
      <c r="B14" s="91" t="s">
        <v>193</v>
      </c>
      <c r="C14" s="82">
        <v>2017</v>
      </c>
      <c r="D14" s="195">
        <v>343.17</v>
      </c>
    </row>
    <row r="15" spans="1:6" s="8" customFormat="1" x14ac:dyDescent="0.25">
      <c r="A15" s="76">
        <v>5</v>
      </c>
      <c r="B15" s="91" t="s">
        <v>193</v>
      </c>
      <c r="C15" s="82">
        <v>2017</v>
      </c>
      <c r="D15" s="195">
        <v>343.17</v>
      </c>
    </row>
    <row r="16" spans="1:6" s="8" customFormat="1" x14ac:dyDescent="0.25">
      <c r="A16" s="76">
        <v>6</v>
      </c>
      <c r="B16" s="91" t="s">
        <v>198</v>
      </c>
      <c r="C16" s="82">
        <v>2017</v>
      </c>
      <c r="D16" s="195">
        <v>315.5</v>
      </c>
    </row>
    <row r="17" spans="1:4" s="8" customFormat="1" x14ac:dyDescent="0.25">
      <c r="A17" s="76">
        <v>7</v>
      </c>
      <c r="B17" s="91" t="s">
        <v>200</v>
      </c>
      <c r="C17" s="82">
        <v>2017</v>
      </c>
      <c r="D17" s="195">
        <v>3479.67</v>
      </c>
    </row>
    <row r="18" spans="1:4" s="8" customFormat="1" x14ac:dyDescent="0.25">
      <c r="A18" s="76">
        <v>8</v>
      </c>
      <c r="B18" s="91" t="s">
        <v>200</v>
      </c>
      <c r="C18" s="82">
        <v>2017</v>
      </c>
      <c r="D18" s="195">
        <v>3479.67</v>
      </c>
    </row>
    <row r="19" spans="1:4" s="8" customFormat="1" x14ac:dyDescent="0.25">
      <c r="A19" s="76">
        <v>9</v>
      </c>
      <c r="B19" s="91" t="s">
        <v>200</v>
      </c>
      <c r="C19" s="82">
        <v>2017</v>
      </c>
      <c r="D19" s="195">
        <v>3479.67</v>
      </c>
    </row>
    <row r="20" spans="1:4" s="8" customFormat="1" x14ac:dyDescent="0.25">
      <c r="A20" s="76">
        <v>10</v>
      </c>
      <c r="B20" s="91" t="s">
        <v>200</v>
      </c>
      <c r="C20" s="82">
        <v>2017</v>
      </c>
      <c r="D20" s="195">
        <v>3479.67</v>
      </c>
    </row>
    <row r="21" spans="1:4" s="8" customFormat="1" x14ac:dyDescent="0.25">
      <c r="A21" s="76">
        <v>11</v>
      </c>
      <c r="B21" s="91" t="s">
        <v>200</v>
      </c>
      <c r="C21" s="82">
        <v>2017</v>
      </c>
      <c r="D21" s="195">
        <v>3479.67</v>
      </c>
    </row>
    <row r="22" spans="1:4" s="8" customFormat="1" x14ac:dyDescent="0.25">
      <c r="A22" s="76">
        <v>12</v>
      </c>
      <c r="B22" s="91" t="s">
        <v>200</v>
      </c>
      <c r="C22" s="82">
        <v>2017</v>
      </c>
      <c r="D22" s="195">
        <v>3479.67</v>
      </c>
    </row>
    <row r="23" spans="1:4" s="8" customFormat="1" x14ac:dyDescent="0.25">
      <c r="A23" s="76">
        <v>13</v>
      </c>
      <c r="B23" s="91" t="s">
        <v>200</v>
      </c>
      <c r="C23" s="82">
        <v>2017</v>
      </c>
      <c r="D23" s="195">
        <v>3479.67</v>
      </c>
    </row>
    <row r="24" spans="1:4" s="8" customFormat="1" x14ac:dyDescent="0.25">
      <c r="A24" s="76">
        <v>14</v>
      </c>
      <c r="B24" s="91" t="s">
        <v>208</v>
      </c>
      <c r="C24" s="82">
        <v>2017</v>
      </c>
      <c r="D24" s="195">
        <v>794.58</v>
      </c>
    </row>
    <row r="25" spans="1:4" s="8" customFormat="1" x14ac:dyDescent="0.25">
      <c r="A25" s="76">
        <v>15</v>
      </c>
      <c r="B25" s="91" t="s">
        <v>208</v>
      </c>
      <c r="C25" s="82">
        <v>2017</v>
      </c>
      <c r="D25" s="195">
        <v>794.58</v>
      </c>
    </row>
    <row r="26" spans="1:4" s="8" customFormat="1" x14ac:dyDescent="0.25">
      <c r="A26" s="76">
        <v>16</v>
      </c>
      <c r="B26" s="91" t="s">
        <v>208</v>
      </c>
      <c r="C26" s="82">
        <v>2017</v>
      </c>
      <c r="D26" s="195">
        <v>794.58</v>
      </c>
    </row>
    <row r="27" spans="1:4" s="8" customFormat="1" x14ac:dyDescent="0.25">
      <c r="A27" s="76">
        <v>17</v>
      </c>
      <c r="B27" s="91" t="s">
        <v>208</v>
      </c>
      <c r="C27" s="82">
        <v>2017</v>
      </c>
      <c r="D27" s="195">
        <v>794.58</v>
      </c>
    </row>
    <row r="28" spans="1:4" s="8" customFormat="1" x14ac:dyDescent="0.25">
      <c r="A28" s="76">
        <v>18</v>
      </c>
      <c r="B28" s="91" t="s">
        <v>208</v>
      </c>
      <c r="C28" s="82">
        <v>2017</v>
      </c>
      <c r="D28" s="195">
        <v>794.58</v>
      </c>
    </row>
    <row r="29" spans="1:4" s="8" customFormat="1" x14ac:dyDescent="0.25">
      <c r="A29" s="76">
        <v>19</v>
      </c>
      <c r="B29" s="91" t="s">
        <v>208</v>
      </c>
      <c r="C29" s="82">
        <v>2017</v>
      </c>
      <c r="D29" s="195">
        <v>794.58</v>
      </c>
    </row>
    <row r="30" spans="1:4" s="8" customFormat="1" x14ac:dyDescent="0.25">
      <c r="A30" s="76">
        <v>20</v>
      </c>
      <c r="B30" s="91" t="s">
        <v>208</v>
      </c>
      <c r="C30" s="82">
        <v>2017</v>
      </c>
      <c r="D30" s="195">
        <v>794.58</v>
      </c>
    </row>
    <row r="31" spans="1:4" s="8" customFormat="1" x14ac:dyDescent="0.25">
      <c r="A31" s="76">
        <v>21</v>
      </c>
      <c r="B31" s="91" t="s">
        <v>208</v>
      </c>
      <c r="C31" s="82">
        <v>2017</v>
      </c>
      <c r="D31" s="195">
        <v>794.58</v>
      </c>
    </row>
    <row r="32" spans="1:4" s="8" customFormat="1" x14ac:dyDescent="0.25">
      <c r="A32" s="76">
        <v>22</v>
      </c>
      <c r="B32" s="91" t="s">
        <v>208</v>
      </c>
      <c r="C32" s="82">
        <v>2017</v>
      </c>
      <c r="D32" s="195">
        <v>794.58</v>
      </c>
    </row>
    <row r="33" spans="1:4" s="8" customFormat="1" x14ac:dyDescent="0.25">
      <c r="A33" s="76">
        <v>23</v>
      </c>
      <c r="B33" s="91" t="s">
        <v>208</v>
      </c>
      <c r="C33" s="82">
        <v>2017</v>
      </c>
      <c r="D33" s="195">
        <v>794.58</v>
      </c>
    </row>
    <row r="34" spans="1:4" s="8" customFormat="1" x14ac:dyDescent="0.25">
      <c r="A34" s="76">
        <v>24</v>
      </c>
      <c r="B34" s="91" t="s">
        <v>208</v>
      </c>
      <c r="C34" s="82">
        <v>2017</v>
      </c>
      <c r="D34" s="195">
        <v>794.58</v>
      </c>
    </row>
    <row r="35" spans="1:4" s="8" customFormat="1" x14ac:dyDescent="0.25">
      <c r="A35" s="76">
        <v>25</v>
      </c>
      <c r="B35" s="91" t="s">
        <v>208</v>
      </c>
      <c r="C35" s="82">
        <v>2017</v>
      </c>
      <c r="D35" s="195">
        <v>794.58</v>
      </c>
    </row>
    <row r="36" spans="1:4" s="8" customFormat="1" x14ac:dyDescent="0.25">
      <c r="A36" s="76">
        <v>26</v>
      </c>
      <c r="B36" s="91" t="s">
        <v>208</v>
      </c>
      <c r="C36" s="82">
        <v>2017</v>
      </c>
      <c r="D36" s="195">
        <v>794.58</v>
      </c>
    </row>
    <row r="37" spans="1:4" s="8" customFormat="1" x14ac:dyDescent="0.25">
      <c r="A37" s="76">
        <v>27</v>
      </c>
      <c r="B37" s="91" t="s">
        <v>208</v>
      </c>
      <c r="C37" s="82">
        <v>2017</v>
      </c>
      <c r="D37" s="195">
        <v>794.58</v>
      </c>
    </row>
    <row r="38" spans="1:4" s="8" customFormat="1" x14ac:dyDescent="0.25">
      <c r="A38" s="76">
        <v>28</v>
      </c>
      <c r="B38" s="91" t="s">
        <v>217</v>
      </c>
      <c r="C38" s="82">
        <v>2018</v>
      </c>
      <c r="D38" s="195">
        <v>750</v>
      </c>
    </row>
    <row r="39" spans="1:4" s="8" customFormat="1" x14ac:dyDescent="0.25">
      <c r="A39" s="76">
        <v>29</v>
      </c>
      <c r="B39" s="91" t="s">
        <v>217</v>
      </c>
      <c r="C39" s="82">
        <v>2018</v>
      </c>
      <c r="D39" s="195">
        <v>750</v>
      </c>
    </row>
    <row r="40" spans="1:4" s="8" customFormat="1" x14ac:dyDescent="0.25">
      <c r="A40" s="76">
        <v>30</v>
      </c>
      <c r="B40" s="92" t="s">
        <v>218</v>
      </c>
      <c r="C40" s="93">
        <v>2019</v>
      </c>
      <c r="D40" s="196">
        <v>870.84</v>
      </c>
    </row>
    <row r="41" spans="1:4" s="8" customFormat="1" x14ac:dyDescent="0.25">
      <c r="A41" s="76">
        <v>31</v>
      </c>
      <c r="B41" s="92" t="s">
        <v>218</v>
      </c>
      <c r="C41" s="93">
        <v>2019</v>
      </c>
      <c r="D41" s="196">
        <v>870.84</v>
      </c>
    </row>
    <row r="42" spans="1:4" s="8" customFormat="1" x14ac:dyDescent="0.25">
      <c r="A42" s="76">
        <v>32</v>
      </c>
      <c r="B42" s="92" t="s">
        <v>218</v>
      </c>
      <c r="C42" s="93">
        <v>2019</v>
      </c>
      <c r="D42" s="196">
        <v>870.84</v>
      </c>
    </row>
    <row r="43" spans="1:4" s="8" customFormat="1" x14ac:dyDescent="0.25">
      <c r="A43" s="76">
        <v>33</v>
      </c>
      <c r="B43" s="92" t="s">
        <v>218</v>
      </c>
      <c r="C43" s="93">
        <v>2019</v>
      </c>
      <c r="D43" s="196">
        <v>730</v>
      </c>
    </row>
    <row r="44" spans="1:4" s="8" customFormat="1" x14ac:dyDescent="0.25">
      <c r="A44" s="76">
        <v>34</v>
      </c>
      <c r="B44" s="91" t="s">
        <v>219</v>
      </c>
      <c r="C44" s="82">
        <v>2017</v>
      </c>
      <c r="D44" s="195">
        <v>3189.99</v>
      </c>
    </row>
    <row r="45" spans="1:4" s="8" customFormat="1" x14ac:dyDescent="0.25">
      <c r="A45" s="76">
        <v>35</v>
      </c>
      <c r="B45" s="91" t="s">
        <v>220</v>
      </c>
      <c r="C45" s="82">
        <v>2018</v>
      </c>
      <c r="D45" s="195">
        <v>1990</v>
      </c>
    </row>
    <row r="46" spans="1:4" s="8" customFormat="1" x14ac:dyDescent="0.25">
      <c r="A46" s="76">
        <v>36</v>
      </c>
      <c r="B46" s="91" t="s">
        <v>221</v>
      </c>
      <c r="C46" s="82">
        <v>2018</v>
      </c>
      <c r="D46" s="195">
        <v>875</v>
      </c>
    </row>
    <row r="47" spans="1:4" s="8" customFormat="1" x14ac:dyDescent="0.25">
      <c r="A47" s="76">
        <v>37</v>
      </c>
      <c r="B47" s="91" t="s">
        <v>222</v>
      </c>
      <c r="C47" s="82">
        <v>2018</v>
      </c>
      <c r="D47" s="195">
        <v>3600</v>
      </c>
    </row>
    <row r="48" spans="1:4" s="8" customFormat="1" x14ac:dyDescent="0.25">
      <c r="A48" s="76">
        <v>38</v>
      </c>
      <c r="B48" s="83" t="s">
        <v>222</v>
      </c>
      <c r="C48" s="84">
        <v>2018</v>
      </c>
      <c r="D48" s="197">
        <v>3500</v>
      </c>
    </row>
    <row r="49" spans="1:4" s="8" customFormat="1" x14ac:dyDescent="0.25">
      <c r="A49" s="76">
        <v>39</v>
      </c>
      <c r="B49" s="91" t="s">
        <v>219</v>
      </c>
      <c r="C49" s="82">
        <v>2017</v>
      </c>
      <c r="D49" s="195">
        <v>4145.1000000000004</v>
      </c>
    </row>
    <row r="50" spans="1:4" s="8" customFormat="1" x14ac:dyDescent="0.25">
      <c r="A50" s="76">
        <v>40</v>
      </c>
      <c r="B50" s="91" t="s">
        <v>219</v>
      </c>
      <c r="C50" s="82">
        <v>2017</v>
      </c>
      <c r="D50" s="195">
        <v>4145.1000000000004</v>
      </c>
    </row>
    <row r="51" spans="1:4" s="8" customFormat="1" x14ac:dyDescent="0.25">
      <c r="A51" s="76">
        <v>41</v>
      </c>
      <c r="B51" s="91" t="s">
        <v>223</v>
      </c>
      <c r="C51" s="82">
        <v>2019</v>
      </c>
      <c r="D51" s="195">
        <v>53000</v>
      </c>
    </row>
    <row r="52" spans="1:4" s="8" customFormat="1" x14ac:dyDescent="0.25">
      <c r="A52" s="76">
        <v>42</v>
      </c>
      <c r="B52" s="91" t="s">
        <v>223</v>
      </c>
      <c r="C52" s="82">
        <v>2019</v>
      </c>
      <c r="D52" s="195">
        <v>52500</v>
      </c>
    </row>
    <row r="53" spans="1:4" s="8" customFormat="1" x14ac:dyDescent="0.25">
      <c r="A53" s="76">
        <v>43</v>
      </c>
      <c r="B53" s="92" t="s">
        <v>224</v>
      </c>
      <c r="C53" s="93">
        <v>2019</v>
      </c>
      <c r="D53" s="195">
        <v>695</v>
      </c>
    </row>
    <row r="54" spans="1:4" s="8" customFormat="1" x14ac:dyDescent="0.25">
      <c r="A54" s="76">
        <v>44</v>
      </c>
      <c r="B54" s="91" t="s">
        <v>225</v>
      </c>
      <c r="C54" s="93">
        <v>2019</v>
      </c>
      <c r="D54" s="196">
        <v>11955.6</v>
      </c>
    </row>
    <row r="55" spans="1:4" s="8" customFormat="1" x14ac:dyDescent="0.25">
      <c r="A55" s="76">
        <v>45</v>
      </c>
      <c r="B55" s="92" t="s">
        <v>226</v>
      </c>
      <c r="C55" s="93">
        <v>2019</v>
      </c>
      <c r="D55" s="196">
        <v>17650.5</v>
      </c>
    </row>
    <row r="56" spans="1:4" s="8" customFormat="1" x14ac:dyDescent="0.25">
      <c r="A56" s="76">
        <v>46</v>
      </c>
      <c r="B56" s="92" t="s">
        <v>227</v>
      </c>
      <c r="C56" s="93">
        <v>2020</v>
      </c>
      <c r="D56" s="196">
        <v>22600</v>
      </c>
    </row>
    <row r="57" spans="1:4" s="8" customFormat="1" x14ac:dyDescent="0.25">
      <c r="A57" s="76">
        <v>47</v>
      </c>
      <c r="B57" s="91" t="s">
        <v>228</v>
      </c>
      <c r="C57" s="82">
        <v>2018</v>
      </c>
      <c r="D57" s="195">
        <v>53486.55</v>
      </c>
    </row>
    <row r="58" spans="1:4" s="8" customFormat="1" x14ac:dyDescent="0.25">
      <c r="A58" s="76">
        <v>48</v>
      </c>
      <c r="B58" s="91" t="s">
        <v>229</v>
      </c>
      <c r="C58" s="82">
        <v>2018</v>
      </c>
      <c r="D58" s="195">
        <v>11746.5</v>
      </c>
    </row>
    <row r="59" spans="1:4" s="8" customFormat="1" x14ac:dyDescent="0.25">
      <c r="A59" s="76">
        <v>49</v>
      </c>
      <c r="B59" s="91" t="s">
        <v>230</v>
      </c>
      <c r="C59" s="82">
        <v>2020</v>
      </c>
      <c r="D59" s="195">
        <v>500</v>
      </c>
    </row>
    <row r="60" spans="1:4" s="8" customFormat="1" x14ac:dyDescent="0.25">
      <c r="A60" s="76">
        <v>50</v>
      </c>
      <c r="B60" s="91" t="s">
        <v>230</v>
      </c>
      <c r="C60" s="82">
        <v>2020</v>
      </c>
      <c r="D60" s="195">
        <v>500</v>
      </c>
    </row>
    <row r="61" spans="1:4" s="8" customFormat="1" x14ac:dyDescent="0.25">
      <c r="A61" s="76">
        <v>51</v>
      </c>
      <c r="B61" s="91" t="s">
        <v>230</v>
      </c>
      <c r="C61" s="82">
        <v>2020</v>
      </c>
      <c r="D61" s="195">
        <v>500</v>
      </c>
    </row>
    <row r="62" spans="1:4" s="8" customFormat="1" x14ac:dyDescent="0.25">
      <c r="A62" s="76">
        <v>52</v>
      </c>
      <c r="B62" s="91" t="s">
        <v>231</v>
      </c>
      <c r="C62" s="82">
        <v>2020</v>
      </c>
      <c r="D62" s="195">
        <v>1500</v>
      </c>
    </row>
    <row r="63" spans="1:4" s="8" customFormat="1" x14ac:dyDescent="0.25">
      <c r="A63" s="76">
        <v>53</v>
      </c>
      <c r="B63" s="91" t="s">
        <v>232</v>
      </c>
      <c r="C63" s="82">
        <v>2020</v>
      </c>
      <c r="D63" s="195">
        <v>300</v>
      </c>
    </row>
    <row r="64" spans="1:4" s="8" customFormat="1" x14ac:dyDescent="0.25">
      <c r="A64" s="76">
        <v>54</v>
      </c>
      <c r="B64" s="91" t="s">
        <v>232</v>
      </c>
      <c r="C64" s="82">
        <v>2020</v>
      </c>
      <c r="D64" s="195">
        <v>300</v>
      </c>
    </row>
    <row r="65" spans="1:4" s="8" customFormat="1" x14ac:dyDescent="0.25">
      <c r="A65" s="76">
        <v>55</v>
      </c>
      <c r="B65" s="83" t="s">
        <v>233</v>
      </c>
      <c r="C65" s="84">
        <v>2020</v>
      </c>
      <c r="D65" s="198">
        <v>2000</v>
      </c>
    </row>
    <row r="66" spans="1:4" s="8" customFormat="1" x14ac:dyDescent="0.25">
      <c r="A66" s="76">
        <v>56</v>
      </c>
      <c r="B66" s="83" t="s">
        <v>233</v>
      </c>
      <c r="C66" s="84">
        <v>2020</v>
      </c>
      <c r="D66" s="198">
        <v>2000</v>
      </c>
    </row>
    <row r="67" spans="1:4" s="8" customFormat="1" x14ac:dyDescent="0.25">
      <c r="A67" s="76">
        <v>57</v>
      </c>
      <c r="B67" s="83" t="s">
        <v>233</v>
      </c>
      <c r="C67" s="84">
        <v>2020</v>
      </c>
      <c r="D67" s="198">
        <v>2000</v>
      </c>
    </row>
    <row r="68" spans="1:4" s="8" customFormat="1" x14ac:dyDescent="0.25">
      <c r="A68" s="76">
        <v>58</v>
      </c>
      <c r="B68" s="53" t="s">
        <v>234</v>
      </c>
      <c r="C68" s="82">
        <v>2020</v>
      </c>
      <c r="D68" s="199">
        <v>500</v>
      </c>
    </row>
    <row r="69" spans="1:4" s="8" customFormat="1" x14ac:dyDescent="0.25">
      <c r="A69" s="76">
        <v>59</v>
      </c>
      <c r="B69" s="53" t="s">
        <v>234</v>
      </c>
      <c r="C69" s="82">
        <v>2020</v>
      </c>
      <c r="D69" s="199">
        <v>500</v>
      </c>
    </row>
    <row r="70" spans="1:4" s="8" customFormat="1" x14ac:dyDescent="0.25">
      <c r="A70" s="76">
        <v>60</v>
      </c>
      <c r="B70" s="53" t="s">
        <v>234</v>
      </c>
      <c r="C70" s="94">
        <v>2020</v>
      </c>
      <c r="D70" s="199">
        <v>500</v>
      </c>
    </row>
    <row r="71" spans="1:4" s="8" customFormat="1" x14ac:dyDescent="0.25">
      <c r="A71" s="76">
        <v>61</v>
      </c>
      <c r="B71" s="91" t="s">
        <v>235</v>
      </c>
      <c r="C71" s="82">
        <v>2020</v>
      </c>
      <c r="D71" s="195">
        <v>1830</v>
      </c>
    </row>
    <row r="72" spans="1:4" s="8" customFormat="1" x14ac:dyDescent="0.25">
      <c r="A72" s="76">
        <v>62</v>
      </c>
      <c r="B72" s="95" t="s">
        <v>236</v>
      </c>
      <c r="C72" s="82">
        <v>2020</v>
      </c>
      <c r="D72" s="195">
        <v>53900</v>
      </c>
    </row>
    <row r="73" spans="1:4" s="8" customFormat="1" x14ac:dyDescent="0.25">
      <c r="A73" s="76">
        <v>63</v>
      </c>
      <c r="B73" s="91" t="s">
        <v>237</v>
      </c>
      <c r="C73" s="82">
        <v>2020</v>
      </c>
      <c r="D73" s="195">
        <v>87410</v>
      </c>
    </row>
    <row r="74" spans="1:4" s="8" customFormat="1" x14ac:dyDescent="0.25">
      <c r="A74" s="76">
        <v>64</v>
      </c>
      <c r="B74" s="95" t="s">
        <v>238</v>
      </c>
      <c r="C74" s="82">
        <v>2020</v>
      </c>
      <c r="D74" s="195">
        <v>22113</v>
      </c>
    </row>
    <row r="75" spans="1:4" s="8" customFormat="1" x14ac:dyDescent="0.25">
      <c r="A75" s="76">
        <v>65</v>
      </c>
      <c r="B75" s="53" t="s">
        <v>237</v>
      </c>
      <c r="C75" s="82">
        <v>2021</v>
      </c>
      <c r="D75" s="199">
        <v>13685</v>
      </c>
    </row>
    <row r="76" spans="1:4" s="8" customFormat="1" x14ac:dyDescent="0.25">
      <c r="A76" s="76">
        <v>66</v>
      </c>
      <c r="B76" s="83" t="s">
        <v>233</v>
      </c>
      <c r="C76" s="84">
        <v>2021</v>
      </c>
      <c r="D76" s="198">
        <v>2000</v>
      </c>
    </row>
    <row r="77" spans="1:4" s="8" customFormat="1" x14ac:dyDescent="0.25">
      <c r="A77" s="76">
        <v>67</v>
      </c>
      <c r="B77" s="83" t="s">
        <v>233</v>
      </c>
      <c r="C77" s="84">
        <v>2021</v>
      </c>
      <c r="D77" s="198">
        <v>2000</v>
      </c>
    </row>
    <row r="78" spans="1:4" s="8" customFormat="1" x14ac:dyDescent="0.25">
      <c r="A78" s="76">
        <v>68</v>
      </c>
      <c r="B78" s="53" t="s">
        <v>234</v>
      </c>
      <c r="C78" s="84">
        <v>2021</v>
      </c>
      <c r="D78" s="199">
        <v>500</v>
      </c>
    </row>
    <row r="79" spans="1:4" s="8" customFormat="1" x14ac:dyDescent="0.25">
      <c r="A79" s="76">
        <v>69</v>
      </c>
      <c r="B79" s="53" t="s">
        <v>234</v>
      </c>
      <c r="C79" s="84">
        <v>2021</v>
      </c>
      <c r="D79" s="199">
        <v>500</v>
      </c>
    </row>
    <row r="80" spans="1:4" s="8" customFormat="1" x14ac:dyDescent="0.25">
      <c r="A80" s="76">
        <v>70</v>
      </c>
      <c r="B80" s="53" t="s">
        <v>239</v>
      </c>
      <c r="C80" s="84">
        <v>2021</v>
      </c>
      <c r="D80" s="199">
        <v>500</v>
      </c>
    </row>
    <row r="81" spans="1:4" s="8" customFormat="1" x14ac:dyDescent="0.25">
      <c r="A81" s="76">
        <v>71</v>
      </c>
      <c r="B81" s="53" t="s">
        <v>240</v>
      </c>
      <c r="C81" s="84">
        <v>2021</v>
      </c>
      <c r="D81" s="199">
        <v>500</v>
      </c>
    </row>
    <row r="82" spans="1:4" s="8" customFormat="1" x14ac:dyDescent="0.25">
      <c r="A82" s="76">
        <v>72</v>
      </c>
      <c r="B82" s="53" t="s">
        <v>241</v>
      </c>
      <c r="C82" s="84">
        <v>2021</v>
      </c>
      <c r="D82" s="199">
        <v>300</v>
      </c>
    </row>
    <row r="83" spans="1:4" s="8" customFormat="1" x14ac:dyDescent="0.25">
      <c r="A83" s="76">
        <v>73</v>
      </c>
      <c r="B83" s="53" t="s">
        <v>241</v>
      </c>
      <c r="C83" s="84">
        <v>2021</v>
      </c>
      <c r="D83" s="199">
        <v>300</v>
      </c>
    </row>
    <row r="84" spans="1:4" s="8" customFormat="1" x14ac:dyDescent="0.25">
      <c r="A84" s="76">
        <v>74</v>
      </c>
      <c r="B84" s="91" t="s">
        <v>242</v>
      </c>
      <c r="C84" s="94">
        <v>2021</v>
      </c>
      <c r="D84" s="199">
        <v>13685</v>
      </c>
    </row>
    <row r="85" spans="1:4" s="8" customFormat="1" x14ac:dyDescent="0.25">
      <c r="A85" s="76">
        <v>75</v>
      </c>
      <c r="B85" s="91" t="s">
        <v>243</v>
      </c>
      <c r="C85" s="94">
        <v>2021</v>
      </c>
      <c r="D85" s="199">
        <v>32550</v>
      </c>
    </row>
    <row r="86" spans="1:4" s="8" customFormat="1" x14ac:dyDescent="0.25">
      <c r="A86" s="76">
        <v>76</v>
      </c>
      <c r="B86" s="53" t="s">
        <v>244</v>
      </c>
      <c r="C86" s="94">
        <v>2021</v>
      </c>
      <c r="D86" s="199">
        <v>6750</v>
      </c>
    </row>
    <row r="87" spans="1:4" s="8" customFormat="1" x14ac:dyDescent="0.25">
      <c r="A87" s="76">
        <v>77</v>
      </c>
      <c r="B87" s="53" t="s">
        <v>244</v>
      </c>
      <c r="C87" s="94">
        <v>2021</v>
      </c>
      <c r="D87" s="199">
        <v>6750</v>
      </c>
    </row>
    <row r="88" spans="1:4" s="8" customFormat="1" x14ac:dyDescent="0.25">
      <c r="A88" s="76">
        <v>78</v>
      </c>
      <c r="B88" s="53" t="s">
        <v>244</v>
      </c>
      <c r="C88" s="94">
        <v>2021</v>
      </c>
      <c r="D88" s="199">
        <v>6790</v>
      </c>
    </row>
    <row r="89" spans="1:4" s="8" customFormat="1" x14ac:dyDescent="0.25">
      <c r="A89" s="76">
        <v>79</v>
      </c>
      <c r="B89" s="53" t="s">
        <v>244</v>
      </c>
      <c r="C89" s="94">
        <v>2021</v>
      </c>
      <c r="D89" s="199">
        <v>4750</v>
      </c>
    </row>
    <row r="90" spans="1:4" s="8" customFormat="1" x14ac:dyDescent="0.25">
      <c r="A90" s="76">
        <v>80</v>
      </c>
      <c r="B90" s="96" t="s">
        <v>245</v>
      </c>
      <c r="C90" s="97">
        <v>2022</v>
      </c>
      <c r="D90" s="199">
        <v>2275</v>
      </c>
    </row>
    <row r="91" spans="1:4" s="8" customFormat="1" x14ac:dyDescent="0.25">
      <c r="A91" s="76">
        <v>81</v>
      </c>
      <c r="B91" s="53" t="s">
        <v>246</v>
      </c>
      <c r="C91" s="98">
        <v>2021</v>
      </c>
      <c r="D91" s="200">
        <v>83592</v>
      </c>
    </row>
    <row r="92" spans="1:4" s="8" customFormat="1" x14ac:dyDescent="0.25">
      <c r="A92" s="76">
        <v>82</v>
      </c>
      <c r="B92" s="80" t="s">
        <v>247</v>
      </c>
      <c r="C92" s="84">
        <v>2021</v>
      </c>
      <c r="D92" s="200">
        <v>89640</v>
      </c>
    </row>
    <row r="93" spans="1:4" s="8" customFormat="1" x14ac:dyDescent="0.25">
      <c r="A93" s="76">
        <v>83</v>
      </c>
      <c r="B93" s="80" t="s">
        <v>248</v>
      </c>
      <c r="C93" s="94">
        <v>2021</v>
      </c>
      <c r="D93" s="200">
        <v>42781.18</v>
      </c>
    </row>
    <row r="94" spans="1:4" s="8" customFormat="1" x14ac:dyDescent="0.25">
      <c r="A94" s="76">
        <v>84</v>
      </c>
      <c r="B94" s="80" t="s">
        <v>249</v>
      </c>
      <c r="C94" s="94">
        <v>2021</v>
      </c>
      <c r="D94" s="200">
        <v>17442</v>
      </c>
    </row>
    <row r="95" spans="1:4" s="8" customFormat="1" x14ac:dyDescent="0.25">
      <c r="A95" s="76">
        <v>85</v>
      </c>
      <c r="B95" s="80" t="s">
        <v>250</v>
      </c>
      <c r="C95" s="94">
        <v>2021</v>
      </c>
      <c r="D95" s="200">
        <v>186744</v>
      </c>
    </row>
    <row r="96" spans="1:4" s="8" customFormat="1" x14ac:dyDescent="0.25">
      <c r="A96" s="76">
        <v>86</v>
      </c>
      <c r="B96" s="80" t="s">
        <v>251</v>
      </c>
      <c r="C96" s="99">
        <v>2021</v>
      </c>
      <c r="D96" s="200">
        <v>188600</v>
      </c>
    </row>
    <row r="97" spans="1:4" s="8" customFormat="1" x14ac:dyDescent="0.25">
      <c r="A97" s="76">
        <v>87</v>
      </c>
      <c r="B97" s="214" t="s">
        <v>252</v>
      </c>
      <c r="C97" s="94">
        <v>2021</v>
      </c>
      <c r="D97" s="199">
        <v>19515</v>
      </c>
    </row>
    <row r="98" spans="1:4" s="8" customFormat="1" x14ac:dyDescent="0.25">
      <c r="A98" s="76">
        <v>88</v>
      </c>
      <c r="B98" s="214" t="s">
        <v>253</v>
      </c>
      <c r="C98" s="94">
        <v>2021</v>
      </c>
      <c r="D98" s="199">
        <v>930</v>
      </c>
    </row>
    <row r="99" spans="1:4" s="8" customFormat="1" x14ac:dyDescent="0.25">
      <c r="A99" s="76">
        <v>89</v>
      </c>
      <c r="B99" s="214" t="s">
        <v>254</v>
      </c>
      <c r="C99" s="94">
        <v>2022</v>
      </c>
      <c r="D99" s="199">
        <v>1565</v>
      </c>
    </row>
    <row r="100" spans="1:4" s="8" customFormat="1" x14ac:dyDescent="0.25">
      <c r="A100" s="1"/>
      <c r="B100" s="67" t="s">
        <v>0</v>
      </c>
      <c r="C100" s="1"/>
      <c r="D100" s="19">
        <f>SUM(D11:D99)</f>
        <v>1190485.9100000001</v>
      </c>
    </row>
    <row r="101" spans="1:4" ht="13.5" customHeight="1" x14ac:dyDescent="0.25">
      <c r="A101" s="336" t="s">
        <v>187</v>
      </c>
      <c r="B101" s="336"/>
      <c r="C101" s="336"/>
      <c r="D101" s="336"/>
    </row>
    <row r="102" spans="1:4" s="11" customFormat="1" x14ac:dyDescent="0.25">
      <c r="A102" s="1">
        <v>1</v>
      </c>
      <c r="B102" s="91" t="s">
        <v>255</v>
      </c>
      <c r="C102" s="82">
        <v>2017</v>
      </c>
      <c r="D102" s="195">
        <v>929</v>
      </c>
    </row>
    <row r="103" spans="1:4" s="11" customFormat="1" x14ac:dyDescent="0.25">
      <c r="A103" s="1">
        <v>2</v>
      </c>
      <c r="B103" s="91" t="s">
        <v>256</v>
      </c>
      <c r="C103" s="82">
        <v>2017</v>
      </c>
      <c r="D103" s="195">
        <v>3589.14</v>
      </c>
    </row>
    <row r="104" spans="1:4" s="11" customFormat="1" x14ac:dyDescent="0.25">
      <c r="A104" s="1">
        <v>3</v>
      </c>
      <c r="B104" s="91" t="s">
        <v>257</v>
      </c>
      <c r="C104" s="82">
        <v>2018</v>
      </c>
      <c r="D104" s="195">
        <v>3350</v>
      </c>
    </row>
    <row r="105" spans="1:4" s="11" customFormat="1" x14ac:dyDescent="0.25">
      <c r="A105" s="1">
        <v>4</v>
      </c>
      <c r="B105" s="91" t="s">
        <v>257</v>
      </c>
      <c r="C105" s="82">
        <v>2018</v>
      </c>
      <c r="D105" s="195">
        <v>3513.45</v>
      </c>
    </row>
    <row r="106" spans="1:4" s="11" customFormat="1" x14ac:dyDescent="0.25">
      <c r="A106" s="1">
        <v>5</v>
      </c>
      <c r="B106" s="91" t="s">
        <v>257</v>
      </c>
      <c r="C106" s="82">
        <v>2018</v>
      </c>
      <c r="D106" s="195">
        <v>3513.45</v>
      </c>
    </row>
    <row r="107" spans="1:4" s="11" customFormat="1" x14ac:dyDescent="0.25">
      <c r="A107" s="1">
        <v>6</v>
      </c>
      <c r="B107" s="80" t="s">
        <v>258</v>
      </c>
      <c r="C107" s="77">
        <v>2019</v>
      </c>
      <c r="D107" s="134">
        <v>1715.85</v>
      </c>
    </row>
    <row r="108" spans="1:4" s="11" customFormat="1" x14ac:dyDescent="0.25">
      <c r="A108" s="1">
        <v>7</v>
      </c>
      <c r="B108" s="80" t="s">
        <v>258</v>
      </c>
      <c r="C108" s="77">
        <v>2019</v>
      </c>
      <c r="D108" s="134">
        <v>1414.5</v>
      </c>
    </row>
    <row r="109" spans="1:4" s="11" customFormat="1" x14ac:dyDescent="0.25">
      <c r="A109" s="1">
        <v>8</v>
      </c>
      <c r="B109" s="91" t="s">
        <v>259</v>
      </c>
      <c r="C109" s="82">
        <v>2019</v>
      </c>
      <c r="D109" s="195">
        <v>7200</v>
      </c>
    </row>
    <row r="110" spans="1:4" s="11" customFormat="1" x14ac:dyDescent="0.25">
      <c r="A110" s="1">
        <v>9</v>
      </c>
      <c r="B110" s="92" t="s">
        <v>260</v>
      </c>
      <c r="C110" s="82">
        <v>2021</v>
      </c>
      <c r="D110" s="195">
        <v>4940</v>
      </c>
    </row>
    <row r="111" spans="1:4" s="11" customFormat="1" x14ac:dyDescent="0.25">
      <c r="A111" s="1">
        <v>10</v>
      </c>
      <c r="B111" s="92" t="s">
        <v>260</v>
      </c>
      <c r="C111" s="82">
        <v>2021</v>
      </c>
      <c r="D111" s="195">
        <v>4940</v>
      </c>
    </row>
    <row r="112" spans="1:4" s="11" customFormat="1" x14ac:dyDescent="0.25">
      <c r="A112" s="1">
        <v>11</v>
      </c>
      <c r="B112" s="92" t="s">
        <v>260</v>
      </c>
      <c r="C112" s="82">
        <v>2021</v>
      </c>
      <c r="D112" s="195">
        <v>4940</v>
      </c>
    </row>
    <row r="113" spans="1:4" s="11" customFormat="1" x14ac:dyDescent="0.25">
      <c r="A113" s="1">
        <v>12</v>
      </c>
      <c r="B113" s="92" t="s">
        <v>260</v>
      </c>
      <c r="C113" s="93">
        <v>2020</v>
      </c>
      <c r="D113" s="190">
        <v>4690</v>
      </c>
    </row>
    <row r="114" spans="1:4" s="11" customFormat="1" x14ac:dyDescent="0.25">
      <c r="A114" s="1">
        <v>13</v>
      </c>
      <c r="B114" s="92" t="s">
        <v>260</v>
      </c>
      <c r="C114" s="93">
        <v>2020</v>
      </c>
      <c r="D114" s="190">
        <v>4690</v>
      </c>
    </row>
    <row r="115" spans="1:4" s="11" customFormat="1" x14ac:dyDescent="0.25">
      <c r="A115" s="1">
        <v>14</v>
      </c>
      <c r="B115" s="92" t="s">
        <v>260</v>
      </c>
      <c r="C115" s="93">
        <v>2020</v>
      </c>
      <c r="D115" s="190">
        <v>4690</v>
      </c>
    </row>
    <row r="116" spans="1:4" s="11" customFormat="1" x14ac:dyDescent="0.25">
      <c r="A116" s="1">
        <v>15</v>
      </c>
      <c r="B116" s="92" t="s">
        <v>260</v>
      </c>
      <c r="C116" s="93">
        <v>2020</v>
      </c>
      <c r="D116" s="190">
        <v>4690.01</v>
      </c>
    </row>
    <row r="117" spans="1:4" s="11" customFormat="1" x14ac:dyDescent="0.25">
      <c r="A117" s="1">
        <v>16</v>
      </c>
      <c r="B117" s="100" t="s">
        <v>261</v>
      </c>
      <c r="C117" s="101">
        <v>2020</v>
      </c>
      <c r="D117" s="191">
        <v>2500</v>
      </c>
    </row>
    <row r="118" spans="1:4" s="11" customFormat="1" x14ac:dyDescent="0.25">
      <c r="A118" s="1">
        <v>17</v>
      </c>
      <c r="B118" s="100" t="s">
        <v>261</v>
      </c>
      <c r="C118" s="101">
        <v>2020</v>
      </c>
      <c r="D118" s="191">
        <v>2500</v>
      </c>
    </row>
    <row r="119" spans="1:4" s="11" customFormat="1" x14ac:dyDescent="0.25">
      <c r="A119" s="1">
        <v>18</v>
      </c>
      <c r="B119" s="100" t="s">
        <v>261</v>
      </c>
      <c r="C119" s="101">
        <v>2020</v>
      </c>
      <c r="D119" s="191">
        <v>2500</v>
      </c>
    </row>
    <row r="120" spans="1:4" s="11" customFormat="1" x14ac:dyDescent="0.25">
      <c r="A120" s="1">
        <v>19</v>
      </c>
      <c r="B120" s="100" t="s">
        <v>261</v>
      </c>
      <c r="C120" s="101">
        <v>2020</v>
      </c>
      <c r="D120" s="191">
        <v>2500</v>
      </c>
    </row>
    <row r="121" spans="1:4" s="11" customFormat="1" x14ac:dyDescent="0.25">
      <c r="A121" s="1">
        <v>20</v>
      </c>
      <c r="B121" s="100" t="s">
        <v>261</v>
      </c>
      <c r="C121" s="101">
        <v>2020</v>
      </c>
      <c r="D121" s="191">
        <v>2500</v>
      </c>
    </row>
    <row r="122" spans="1:4" s="11" customFormat="1" x14ac:dyDescent="0.25">
      <c r="A122" s="1">
        <v>21</v>
      </c>
      <c r="B122" s="100" t="s">
        <v>261</v>
      </c>
      <c r="C122" s="101">
        <v>2020</v>
      </c>
      <c r="D122" s="191">
        <v>2500</v>
      </c>
    </row>
    <row r="123" spans="1:4" s="11" customFormat="1" x14ac:dyDescent="0.25">
      <c r="A123" s="1">
        <v>22</v>
      </c>
      <c r="B123" s="100" t="s">
        <v>261</v>
      </c>
      <c r="C123" s="101">
        <v>2020</v>
      </c>
      <c r="D123" s="191">
        <v>2500</v>
      </c>
    </row>
    <row r="124" spans="1:4" s="11" customFormat="1" x14ac:dyDescent="0.25">
      <c r="A124" s="1">
        <v>23</v>
      </c>
      <c r="B124" s="100" t="s">
        <v>261</v>
      </c>
      <c r="C124" s="101">
        <v>2020</v>
      </c>
      <c r="D124" s="191">
        <v>2500</v>
      </c>
    </row>
    <row r="125" spans="1:4" s="11" customFormat="1" x14ac:dyDescent="0.25">
      <c r="A125" s="1">
        <v>24</v>
      </c>
      <c r="B125" s="100" t="s">
        <v>261</v>
      </c>
      <c r="C125" s="101">
        <v>2020</v>
      </c>
      <c r="D125" s="191">
        <v>2500</v>
      </c>
    </row>
    <row r="126" spans="1:4" s="11" customFormat="1" x14ac:dyDescent="0.25">
      <c r="A126" s="1">
        <v>25</v>
      </c>
      <c r="B126" s="100" t="s">
        <v>261</v>
      </c>
      <c r="C126" s="101">
        <v>2020</v>
      </c>
      <c r="D126" s="191">
        <v>2500</v>
      </c>
    </row>
    <row r="127" spans="1:4" s="11" customFormat="1" x14ac:dyDescent="0.25">
      <c r="A127" s="1">
        <v>26</v>
      </c>
      <c r="B127" s="100" t="s">
        <v>261</v>
      </c>
      <c r="C127" s="101">
        <v>2020</v>
      </c>
      <c r="D127" s="192">
        <v>2500</v>
      </c>
    </row>
    <row r="128" spans="1:4" s="11" customFormat="1" x14ac:dyDescent="0.25">
      <c r="A128" s="1">
        <v>27</v>
      </c>
      <c r="B128" s="100" t="s">
        <v>261</v>
      </c>
      <c r="C128" s="101">
        <v>2020</v>
      </c>
      <c r="D128" s="193">
        <v>2500</v>
      </c>
    </row>
    <row r="129" spans="1:4" s="11" customFormat="1" x14ac:dyDescent="0.25">
      <c r="A129" s="1">
        <v>28</v>
      </c>
      <c r="B129" s="100" t="s">
        <v>260</v>
      </c>
      <c r="C129" s="101">
        <v>2020</v>
      </c>
      <c r="D129" s="193">
        <v>1990</v>
      </c>
    </row>
    <row r="130" spans="1:4" s="11" customFormat="1" x14ac:dyDescent="0.25">
      <c r="A130" s="1">
        <v>29</v>
      </c>
      <c r="B130" s="100" t="s">
        <v>260</v>
      </c>
      <c r="C130" s="101">
        <v>2020</v>
      </c>
      <c r="D130" s="193">
        <v>1990</v>
      </c>
    </row>
    <row r="131" spans="1:4" s="11" customFormat="1" x14ac:dyDescent="0.25">
      <c r="A131" s="1">
        <v>30</v>
      </c>
      <c r="B131" s="100" t="s">
        <v>260</v>
      </c>
      <c r="C131" s="101">
        <v>2020</v>
      </c>
      <c r="D131" s="193">
        <v>1990</v>
      </c>
    </row>
    <row r="132" spans="1:4" s="11" customFormat="1" x14ac:dyDescent="0.25">
      <c r="A132" s="1">
        <v>31</v>
      </c>
      <c r="B132" s="100" t="s">
        <v>260</v>
      </c>
      <c r="C132" s="101">
        <v>2020</v>
      </c>
      <c r="D132" s="193">
        <v>1990</v>
      </c>
    </row>
    <row r="133" spans="1:4" s="11" customFormat="1" x14ac:dyDescent="0.25">
      <c r="A133" s="1">
        <v>32</v>
      </c>
      <c r="B133" s="100" t="s">
        <v>260</v>
      </c>
      <c r="C133" s="101">
        <v>2020</v>
      </c>
      <c r="D133" s="193">
        <v>1990</v>
      </c>
    </row>
    <row r="134" spans="1:4" s="11" customFormat="1" x14ac:dyDescent="0.25">
      <c r="A134" s="1">
        <v>33</v>
      </c>
      <c r="B134" s="100" t="s">
        <v>260</v>
      </c>
      <c r="C134" s="101">
        <v>2020</v>
      </c>
      <c r="D134" s="193">
        <v>1990</v>
      </c>
    </row>
    <row r="135" spans="1:4" s="11" customFormat="1" x14ac:dyDescent="0.25">
      <c r="A135" s="1">
        <v>34</v>
      </c>
      <c r="B135" s="100" t="s">
        <v>260</v>
      </c>
      <c r="C135" s="101">
        <v>2020</v>
      </c>
      <c r="D135" s="193">
        <v>1990</v>
      </c>
    </row>
    <row r="136" spans="1:4" s="11" customFormat="1" x14ac:dyDescent="0.25">
      <c r="A136" s="1">
        <v>35</v>
      </c>
      <c r="B136" s="100" t="s">
        <v>260</v>
      </c>
      <c r="C136" s="101">
        <v>2020</v>
      </c>
      <c r="D136" s="193">
        <v>1990</v>
      </c>
    </row>
    <row r="137" spans="1:4" s="11" customFormat="1" x14ac:dyDescent="0.25">
      <c r="A137" s="1">
        <v>36</v>
      </c>
      <c r="B137" s="100" t="s">
        <v>260</v>
      </c>
      <c r="C137" s="101">
        <v>2020</v>
      </c>
      <c r="D137" s="193">
        <v>1990</v>
      </c>
    </row>
    <row r="138" spans="1:4" s="11" customFormat="1" x14ac:dyDescent="0.25">
      <c r="A138" s="1">
        <v>37</v>
      </c>
      <c r="B138" s="100" t="s">
        <v>260</v>
      </c>
      <c r="C138" s="101">
        <v>2020</v>
      </c>
      <c r="D138" s="193">
        <v>1990</v>
      </c>
    </row>
    <row r="139" spans="1:4" s="11" customFormat="1" x14ac:dyDescent="0.25">
      <c r="A139" s="1">
        <v>38</v>
      </c>
      <c r="B139" s="100" t="s">
        <v>260</v>
      </c>
      <c r="C139" s="101">
        <v>2020</v>
      </c>
      <c r="D139" s="193">
        <v>1990</v>
      </c>
    </row>
    <row r="140" spans="1:4" s="11" customFormat="1" x14ac:dyDescent="0.25">
      <c r="A140" s="1">
        <v>39</v>
      </c>
      <c r="B140" s="100" t="s">
        <v>260</v>
      </c>
      <c r="C140" s="101">
        <v>2020</v>
      </c>
      <c r="D140" s="193">
        <v>1990</v>
      </c>
    </row>
    <row r="141" spans="1:4" s="11" customFormat="1" x14ac:dyDescent="0.25">
      <c r="A141" s="1">
        <v>40</v>
      </c>
      <c r="B141" s="100" t="s">
        <v>260</v>
      </c>
      <c r="C141" s="101">
        <v>2020</v>
      </c>
      <c r="D141" s="193">
        <v>1990</v>
      </c>
    </row>
    <row r="142" spans="1:4" s="11" customFormat="1" x14ac:dyDescent="0.25">
      <c r="A142" s="1">
        <v>41</v>
      </c>
      <c r="B142" s="100" t="s">
        <v>260</v>
      </c>
      <c r="C142" s="101">
        <v>2020</v>
      </c>
      <c r="D142" s="193">
        <v>1990</v>
      </c>
    </row>
    <row r="143" spans="1:4" s="11" customFormat="1" x14ac:dyDescent="0.25">
      <c r="A143" s="1">
        <v>42</v>
      </c>
      <c r="B143" s="100" t="s">
        <v>260</v>
      </c>
      <c r="C143" s="101">
        <v>2020</v>
      </c>
      <c r="D143" s="193">
        <v>1990</v>
      </c>
    </row>
    <row r="144" spans="1:4" s="11" customFormat="1" x14ac:dyDescent="0.25">
      <c r="A144" s="1">
        <v>43</v>
      </c>
      <c r="B144" s="100" t="s">
        <v>260</v>
      </c>
      <c r="C144" s="101">
        <v>2020</v>
      </c>
      <c r="D144" s="193">
        <v>1990</v>
      </c>
    </row>
    <row r="145" spans="1:4" s="11" customFormat="1" x14ac:dyDescent="0.25">
      <c r="A145" s="1">
        <v>44</v>
      </c>
      <c r="B145" s="100" t="s">
        <v>260</v>
      </c>
      <c r="C145" s="101">
        <v>2020</v>
      </c>
      <c r="D145" s="193">
        <v>1990</v>
      </c>
    </row>
    <row r="146" spans="1:4" s="11" customFormat="1" x14ac:dyDescent="0.25">
      <c r="A146" s="1">
        <v>45</v>
      </c>
      <c r="B146" s="100" t="s">
        <v>260</v>
      </c>
      <c r="C146" s="101">
        <v>2020</v>
      </c>
      <c r="D146" s="193">
        <v>1990</v>
      </c>
    </row>
    <row r="147" spans="1:4" s="11" customFormat="1" x14ac:dyDescent="0.25">
      <c r="A147" s="1">
        <v>46</v>
      </c>
      <c r="B147" s="100" t="s">
        <v>260</v>
      </c>
      <c r="C147" s="101">
        <v>2020</v>
      </c>
      <c r="D147" s="193">
        <v>1990</v>
      </c>
    </row>
    <row r="148" spans="1:4" s="11" customFormat="1" x14ac:dyDescent="0.25">
      <c r="A148" s="1">
        <v>47</v>
      </c>
      <c r="B148" s="100" t="s">
        <v>260</v>
      </c>
      <c r="C148" s="101">
        <v>2020</v>
      </c>
      <c r="D148" s="193">
        <v>1990</v>
      </c>
    </row>
    <row r="149" spans="1:4" s="11" customFormat="1" x14ac:dyDescent="0.25">
      <c r="A149" s="1">
        <v>48</v>
      </c>
      <c r="B149" s="100" t="s">
        <v>260</v>
      </c>
      <c r="C149" s="101">
        <v>2020</v>
      </c>
      <c r="D149" s="193">
        <v>1990</v>
      </c>
    </row>
    <row r="150" spans="1:4" s="11" customFormat="1" x14ac:dyDescent="0.25">
      <c r="A150" s="1">
        <v>49</v>
      </c>
      <c r="B150" s="100" t="s">
        <v>260</v>
      </c>
      <c r="C150" s="101">
        <v>2020</v>
      </c>
      <c r="D150" s="193">
        <v>1990</v>
      </c>
    </row>
    <row r="151" spans="1:4" s="11" customFormat="1" x14ac:dyDescent="0.25">
      <c r="A151" s="1">
        <v>50</v>
      </c>
      <c r="B151" s="100" t="s">
        <v>260</v>
      </c>
      <c r="C151" s="101">
        <v>2020</v>
      </c>
      <c r="D151" s="193">
        <v>1990</v>
      </c>
    </row>
    <row r="152" spans="1:4" s="11" customFormat="1" x14ac:dyDescent="0.25">
      <c r="A152" s="1">
        <v>51</v>
      </c>
      <c r="B152" s="100" t="s">
        <v>260</v>
      </c>
      <c r="C152" s="101">
        <v>2020</v>
      </c>
      <c r="D152" s="193">
        <v>1990</v>
      </c>
    </row>
    <row r="153" spans="1:4" s="11" customFormat="1" x14ac:dyDescent="0.25">
      <c r="A153" s="1">
        <v>52</v>
      </c>
      <c r="B153" s="100" t="s">
        <v>260</v>
      </c>
      <c r="C153" s="101">
        <v>2020</v>
      </c>
      <c r="D153" s="193">
        <v>1990</v>
      </c>
    </row>
    <row r="154" spans="1:4" s="11" customFormat="1" x14ac:dyDescent="0.25">
      <c r="A154" s="1">
        <v>53</v>
      </c>
      <c r="B154" s="100" t="s">
        <v>262</v>
      </c>
      <c r="C154" s="102">
        <v>2020</v>
      </c>
      <c r="D154" s="201">
        <v>2913.87</v>
      </c>
    </row>
    <row r="155" spans="1:4" s="11" customFormat="1" x14ac:dyDescent="0.25">
      <c r="A155" s="1">
        <v>54</v>
      </c>
      <c r="B155" s="100" t="s">
        <v>262</v>
      </c>
      <c r="C155" s="102">
        <v>2020</v>
      </c>
      <c r="D155" s="201">
        <v>2913.87</v>
      </c>
    </row>
    <row r="156" spans="1:4" s="11" customFormat="1" x14ac:dyDescent="0.25">
      <c r="A156" s="1">
        <v>55</v>
      </c>
      <c r="B156" s="100" t="s">
        <v>262</v>
      </c>
      <c r="C156" s="102">
        <v>2020</v>
      </c>
      <c r="D156" s="201">
        <v>2913.87</v>
      </c>
    </row>
    <row r="157" spans="1:4" s="11" customFormat="1" x14ac:dyDescent="0.25">
      <c r="A157" s="1">
        <v>56</v>
      </c>
      <c r="B157" s="100" t="s">
        <v>262</v>
      </c>
      <c r="C157" s="102">
        <v>2020</v>
      </c>
      <c r="D157" s="201">
        <v>2913.87</v>
      </c>
    </row>
    <row r="158" spans="1:4" s="11" customFormat="1" x14ac:dyDescent="0.25">
      <c r="A158" s="1">
        <v>57</v>
      </c>
      <c r="B158" s="100" t="s">
        <v>262</v>
      </c>
      <c r="C158" s="102">
        <v>2020</v>
      </c>
      <c r="D158" s="201">
        <v>2913.87</v>
      </c>
    </row>
    <row r="159" spans="1:4" s="11" customFormat="1" x14ac:dyDescent="0.25">
      <c r="A159" s="1">
        <v>58</v>
      </c>
      <c r="B159" s="100" t="s">
        <v>262</v>
      </c>
      <c r="C159" s="102">
        <v>2020</v>
      </c>
      <c r="D159" s="201">
        <v>2913.87</v>
      </c>
    </row>
    <row r="160" spans="1:4" s="11" customFormat="1" x14ac:dyDescent="0.25">
      <c r="A160" s="1">
        <v>59</v>
      </c>
      <c r="B160" s="100" t="s">
        <v>262</v>
      </c>
      <c r="C160" s="102">
        <v>2020</v>
      </c>
      <c r="D160" s="201">
        <v>2913.87</v>
      </c>
    </row>
    <row r="161" spans="1:4" s="11" customFormat="1" x14ac:dyDescent="0.25">
      <c r="A161" s="1">
        <v>60</v>
      </c>
      <c r="B161" s="100" t="s">
        <v>262</v>
      </c>
      <c r="C161" s="102">
        <v>2020</v>
      </c>
      <c r="D161" s="201">
        <v>2913.87</v>
      </c>
    </row>
    <row r="162" spans="1:4" s="11" customFormat="1" x14ac:dyDescent="0.25">
      <c r="A162" s="1">
        <v>61</v>
      </c>
      <c r="B162" s="100" t="s">
        <v>262</v>
      </c>
      <c r="C162" s="102">
        <v>2020</v>
      </c>
      <c r="D162" s="201">
        <v>2913.87</v>
      </c>
    </row>
    <row r="163" spans="1:4" s="11" customFormat="1" x14ac:dyDescent="0.25">
      <c r="A163" s="1">
        <v>62</v>
      </c>
      <c r="B163" s="100" t="s">
        <v>262</v>
      </c>
      <c r="C163" s="102">
        <v>2020</v>
      </c>
      <c r="D163" s="201">
        <v>2913.87</v>
      </c>
    </row>
    <row r="164" spans="1:4" s="11" customFormat="1" x14ac:dyDescent="0.25">
      <c r="A164" s="1">
        <v>63</v>
      </c>
      <c r="B164" s="100" t="s">
        <v>262</v>
      </c>
      <c r="C164" s="102">
        <v>2020</v>
      </c>
      <c r="D164" s="201">
        <v>2913.87</v>
      </c>
    </row>
    <row r="165" spans="1:4" s="11" customFormat="1" x14ac:dyDescent="0.25">
      <c r="A165" s="1">
        <v>64</v>
      </c>
      <c r="B165" s="100" t="s">
        <v>262</v>
      </c>
      <c r="C165" s="102">
        <v>2020</v>
      </c>
      <c r="D165" s="201">
        <v>2913.87</v>
      </c>
    </row>
    <row r="166" spans="1:4" s="11" customFormat="1" x14ac:dyDescent="0.25">
      <c r="A166" s="1">
        <v>65</v>
      </c>
      <c r="B166" s="100" t="s">
        <v>262</v>
      </c>
      <c r="C166" s="102">
        <v>2020</v>
      </c>
      <c r="D166" s="201">
        <v>2913.87</v>
      </c>
    </row>
    <row r="167" spans="1:4" s="11" customFormat="1" x14ac:dyDescent="0.25">
      <c r="A167" s="1">
        <v>66</v>
      </c>
      <c r="B167" s="100" t="s">
        <v>262</v>
      </c>
      <c r="C167" s="102">
        <v>2020</v>
      </c>
      <c r="D167" s="201">
        <v>2913.87</v>
      </c>
    </row>
    <row r="168" spans="1:4" s="11" customFormat="1" x14ac:dyDescent="0.25">
      <c r="A168" s="1">
        <v>67</v>
      </c>
      <c r="B168" s="100" t="s">
        <v>262</v>
      </c>
      <c r="C168" s="102">
        <v>2020</v>
      </c>
      <c r="D168" s="201">
        <v>2913.87</v>
      </c>
    </row>
    <row r="169" spans="1:4" s="11" customFormat="1" x14ac:dyDescent="0.25">
      <c r="A169" s="1">
        <v>68</v>
      </c>
      <c r="B169" s="100" t="s">
        <v>262</v>
      </c>
      <c r="C169" s="102">
        <v>2020</v>
      </c>
      <c r="D169" s="201">
        <v>2913.87</v>
      </c>
    </row>
    <row r="170" spans="1:4" s="11" customFormat="1" x14ac:dyDescent="0.25">
      <c r="A170" s="1">
        <v>69</v>
      </c>
      <c r="B170" s="100" t="s">
        <v>262</v>
      </c>
      <c r="C170" s="102">
        <v>2020</v>
      </c>
      <c r="D170" s="201">
        <v>2913.87</v>
      </c>
    </row>
    <row r="171" spans="1:4" s="11" customFormat="1" x14ac:dyDescent="0.25">
      <c r="A171" s="1">
        <v>70</v>
      </c>
      <c r="B171" s="100" t="s">
        <v>262</v>
      </c>
      <c r="C171" s="102">
        <v>2020</v>
      </c>
      <c r="D171" s="201">
        <v>2913.87</v>
      </c>
    </row>
    <row r="172" spans="1:4" s="11" customFormat="1" x14ac:dyDescent="0.25">
      <c r="A172" s="1">
        <v>71</v>
      </c>
      <c r="B172" s="100" t="s">
        <v>262</v>
      </c>
      <c r="C172" s="102">
        <v>2020</v>
      </c>
      <c r="D172" s="201">
        <v>2913.87</v>
      </c>
    </row>
    <row r="173" spans="1:4" s="11" customFormat="1" x14ac:dyDescent="0.25">
      <c r="A173" s="1">
        <v>72</v>
      </c>
      <c r="B173" s="100" t="s">
        <v>262</v>
      </c>
      <c r="C173" s="102">
        <v>2020</v>
      </c>
      <c r="D173" s="201">
        <v>2913.87</v>
      </c>
    </row>
    <row r="174" spans="1:4" s="11" customFormat="1" x14ac:dyDescent="0.25">
      <c r="A174" s="1">
        <v>73</v>
      </c>
      <c r="B174" s="100" t="s">
        <v>262</v>
      </c>
      <c r="C174" s="102">
        <v>2020</v>
      </c>
      <c r="D174" s="201">
        <v>2913.87</v>
      </c>
    </row>
    <row r="175" spans="1:4" s="11" customFormat="1" x14ac:dyDescent="0.25">
      <c r="A175" s="1">
        <v>74</v>
      </c>
      <c r="B175" s="100" t="s">
        <v>262</v>
      </c>
      <c r="C175" s="102">
        <v>2020</v>
      </c>
      <c r="D175" s="201">
        <v>2913.87</v>
      </c>
    </row>
    <row r="176" spans="1:4" s="11" customFormat="1" x14ac:dyDescent="0.25">
      <c r="A176" s="1">
        <v>75</v>
      </c>
      <c r="B176" s="100" t="s">
        <v>262</v>
      </c>
      <c r="C176" s="102">
        <v>2020</v>
      </c>
      <c r="D176" s="201">
        <v>2913.87</v>
      </c>
    </row>
    <row r="177" spans="1:4" s="11" customFormat="1" x14ac:dyDescent="0.25">
      <c r="A177" s="1">
        <v>76</v>
      </c>
      <c r="B177" s="100" t="s">
        <v>262</v>
      </c>
      <c r="C177" s="102">
        <v>2020</v>
      </c>
      <c r="D177" s="201">
        <v>2913.87</v>
      </c>
    </row>
    <row r="178" spans="1:4" s="11" customFormat="1" x14ac:dyDescent="0.25">
      <c r="A178" s="1">
        <v>77</v>
      </c>
      <c r="B178" s="100" t="s">
        <v>262</v>
      </c>
      <c r="C178" s="102">
        <v>2020</v>
      </c>
      <c r="D178" s="201">
        <v>2913.87</v>
      </c>
    </row>
    <row r="179" spans="1:4" s="11" customFormat="1" x14ac:dyDescent="0.25">
      <c r="A179" s="1">
        <v>78</v>
      </c>
      <c r="B179" s="100" t="s">
        <v>262</v>
      </c>
      <c r="C179" s="102">
        <v>2020</v>
      </c>
      <c r="D179" s="201">
        <v>2913.87</v>
      </c>
    </row>
    <row r="180" spans="1:4" s="11" customFormat="1" x14ac:dyDescent="0.25">
      <c r="A180" s="1">
        <v>79</v>
      </c>
      <c r="B180" s="100" t="s">
        <v>262</v>
      </c>
      <c r="C180" s="102">
        <v>2020</v>
      </c>
      <c r="D180" s="201">
        <v>2913.87</v>
      </c>
    </row>
    <row r="181" spans="1:4" s="11" customFormat="1" x14ac:dyDescent="0.25">
      <c r="A181" s="1">
        <v>80</v>
      </c>
      <c r="B181" s="100" t="s">
        <v>262</v>
      </c>
      <c r="C181" s="102">
        <v>2020</v>
      </c>
      <c r="D181" s="201">
        <v>2913.87</v>
      </c>
    </row>
    <row r="182" spans="1:4" s="11" customFormat="1" x14ac:dyDescent="0.25">
      <c r="A182" s="1">
        <v>81</v>
      </c>
      <c r="B182" s="100" t="s">
        <v>262</v>
      </c>
      <c r="C182" s="102">
        <v>2020</v>
      </c>
      <c r="D182" s="201">
        <v>2913.87</v>
      </c>
    </row>
    <row r="183" spans="1:4" s="11" customFormat="1" x14ac:dyDescent="0.25">
      <c r="A183" s="1">
        <v>82</v>
      </c>
      <c r="B183" s="100" t="s">
        <v>262</v>
      </c>
      <c r="C183" s="102">
        <v>2020</v>
      </c>
      <c r="D183" s="201">
        <v>2913.87</v>
      </c>
    </row>
    <row r="184" spans="1:4" s="11" customFormat="1" x14ac:dyDescent="0.25">
      <c r="A184" s="1">
        <v>83</v>
      </c>
      <c r="B184" s="100" t="s">
        <v>262</v>
      </c>
      <c r="C184" s="102">
        <v>2020</v>
      </c>
      <c r="D184" s="201">
        <v>2913.87</v>
      </c>
    </row>
    <row r="185" spans="1:4" s="11" customFormat="1" x14ac:dyDescent="0.25">
      <c r="A185" s="1">
        <v>84</v>
      </c>
      <c r="B185" s="100" t="s">
        <v>262</v>
      </c>
      <c r="C185" s="102">
        <v>2020</v>
      </c>
      <c r="D185" s="201">
        <v>2913.87</v>
      </c>
    </row>
    <row r="186" spans="1:4" s="11" customFormat="1" x14ac:dyDescent="0.25">
      <c r="A186" s="1">
        <v>85</v>
      </c>
      <c r="B186" s="100" t="s">
        <v>262</v>
      </c>
      <c r="C186" s="102">
        <v>2020</v>
      </c>
      <c r="D186" s="201">
        <v>2913.87</v>
      </c>
    </row>
    <row r="187" spans="1:4" s="11" customFormat="1" x14ac:dyDescent="0.25">
      <c r="A187" s="1">
        <v>86</v>
      </c>
      <c r="B187" s="100" t="s">
        <v>262</v>
      </c>
      <c r="C187" s="102">
        <v>2020</v>
      </c>
      <c r="D187" s="201">
        <v>2913.87</v>
      </c>
    </row>
    <row r="188" spans="1:4" s="11" customFormat="1" x14ac:dyDescent="0.25">
      <c r="A188" s="1">
        <v>87</v>
      </c>
      <c r="B188" s="100" t="s">
        <v>262</v>
      </c>
      <c r="C188" s="102">
        <v>2020</v>
      </c>
      <c r="D188" s="201">
        <v>2913.87</v>
      </c>
    </row>
    <row r="189" spans="1:4" s="11" customFormat="1" x14ac:dyDescent="0.25">
      <c r="A189" s="1">
        <v>88</v>
      </c>
      <c r="B189" s="100" t="s">
        <v>262</v>
      </c>
      <c r="C189" s="102">
        <v>2020</v>
      </c>
      <c r="D189" s="201">
        <v>2913.87</v>
      </c>
    </row>
    <row r="190" spans="1:4" s="11" customFormat="1" x14ac:dyDescent="0.25">
      <c r="A190" s="1">
        <v>89</v>
      </c>
      <c r="B190" s="100" t="s">
        <v>262</v>
      </c>
      <c r="C190" s="102">
        <v>2020</v>
      </c>
      <c r="D190" s="201">
        <v>2913.87</v>
      </c>
    </row>
    <row r="191" spans="1:4" s="11" customFormat="1" x14ac:dyDescent="0.25">
      <c r="A191" s="1">
        <v>90</v>
      </c>
      <c r="B191" s="100" t="s">
        <v>262</v>
      </c>
      <c r="C191" s="102">
        <v>2020</v>
      </c>
      <c r="D191" s="201">
        <v>2913.87</v>
      </c>
    </row>
    <row r="192" spans="1:4" s="11" customFormat="1" x14ac:dyDescent="0.25">
      <c r="A192" s="1">
        <v>91</v>
      </c>
      <c r="B192" s="100" t="s">
        <v>262</v>
      </c>
      <c r="C192" s="102">
        <v>2020</v>
      </c>
      <c r="D192" s="201">
        <v>2913.87</v>
      </c>
    </row>
    <row r="193" spans="1:4" s="11" customFormat="1" x14ac:dyDescent="0.25">
      <c r="A193" s="1">
        <v>92</v>
      </c>
      <c r="B193" s="100" t="s">
        <v>262</v>
      </c>
      <c r="C193" s="102">
        <v>2020</v>
      </c>
      <c r="D193" s="201">
        <v>2913.87</v>
      </c>
    </row>
    <row r="194" spans="1:4" s="11" customFormat="1" x14ac:dyDescent="0.25">
      <c r="A194" s="1">
        <v>93</v>
      </c>
      <c r="B194" s="100" t="s">
        <v>262</v>
      </c>
      <c r="C194" s="102">
        <v>2020</v>
      </c>
      <c r="D194" s="201">
        <v>2913.87</v>
      </c>
    </row>
    <row r="195" spans="1:4" s="11" customFormat="1" x14ac:dyDescent="0.25">
      <c r="A195" s="1">
        <v>94</v>
      </c>
      <c r="B195" s="100" t="s">
        <v>262</v>
      </c>
      <c r="C195" s="102">
        <v>2020</v>
      </c>
      <c r="D195" s="201">
        <v>2913.87</v>
      </c>
    </row>
    <row r="196" spans="1:4" s="11" customFormat="1" x14ac:dyDescent="0.25">
      <c r="A196" s="1">
        <v>95</v>
      </c>
      <c r="B196" s="100" t="s">
        <v>262</v>
      </c>
      <c r="C196" s="102">
        <v>2020</v>
      </c>
      <c r="D196" s="201">
        <v>2913.87</v>
      </c>
    </row>
    <row r="197" spans="1:4" s="11" customFormat="1" x14ac:dyDescent="0.25">
      <c r="A197" s="1">
        <v>96</v>
      </c>
      <c r="B197" s="100" t="s">
        <v>262</v>
      </c>
      <c r="C197" s="102">
        <v>2020</v>
      </c>
      <c r="D197" s="201">
        <v>2913.87</v>
      </c>
    </row>
    <row r="198" spans="1:4" s="11" customFormat="1" x14ac:dyDescent="0.25">
      <c r="A198" s="1">
        <v>97</v>
      </c>
      <c r="B198" s="100" t="s">
        <v>262</v>
      </c>
      <c r="C198" s="102">
        <v>2020</v>
      </c>
      <c r="D198" s="201">
        <v>2913.87</v>
      </c>
    </row>
    <row r="199" spans="1:4" s="11" customFormat="1" x14ac:dyDescent="0.25">
      <c r="A199" s="1">
        <v>98</v>
      </c>
      <c r="B199" s="100" t="s">
        <v>262</v>
      </c>
      <c r="C199" s="102">
        <v>2020</v>
      </c>
      <c r="D199" s="201">
        <v>2913.87</v>
      </c>
    </row>
    <row r="200" spans="1:4" s="11" customFormat="1" x14ac:dyDescent="0.25">
      <c r="A200" s="1">
        <v>99</v>
      </c>
      <c r="B200" s="100" t="s">
        <v>262</v>
      </c>
      <c r="C200" s="102">
        <v>2020</v>
      </c>
      <c r="D200" s="201">
        <v>2913.87</v>
      </c>
    </row>
    <row r="201" spans="1:4" s="11" customFormat="1" x14ac:dyDescent="0.25">
      <c r="A201" s="1">
        <v>100</v>
      </c>
      <c r="B201" s="100" t="s">
        <v>262</v>
      </c>
      <c r="C201" s="102">
        <v>2020</v>
      </c>
      <c r="D201" s="201">
        <v>2913.87</v>
      </c>
    </row>
    <row r="202" spans="1:4" s="11" customFormat="1" x14ac:dyDescent="0.25">
      <c r="A202" s="1">
        <v>101</v>
      </c>
      <c r="B202" s="100" t="s">
        <v>262</v>
      </c>
      <c r="C202" s="102">
        <v>2020</v>
      </c>
      <c r="D202" s="201">
        <v>2913.87</v>
      </c>
    </row>
    <row r="203" spans="1:4" s="11" customFormat="1" x14ac:dyDescent="0.25">
      <c r="A203" s="1">
        <v>102</v>
      </c>
      <c r="B203" s="100" t="s">
        <v>262</v>
      </c>
      <c r="C203" s="102">
        <v>2020</v>
      </c>
      <c r="D203" s="201">
        <v>2913.87</v>
      </c>
    </row>
    <row r="204" spans="1:4" s="11" customFormat="1" x14ac:dyDescent="0.25">
      <c r="A204" s="1">
        <v>103</v>
      </c>
      <c r="B204" s="100" t="s">
        <v>262</v>
      </c>
      <c r="C204" s="102">
        <v>2020</v>
      </c>
      <c r="D204" s="201">
        <v>2913.87</v>
      </c>
    </row>
    <row r="205" spans="1:4" s="11" customFormat="1" x14ac:dyDescent="0.25">
      <c r="A205" s="1">
        <v>104</v>
      </c>
      <c r="B205" s="100" t="s">
        <v>262</v>
      </c>
      <c r="C205" s="102">
        <v>2020</v>
      </c>
      <c r="D205" s="201">
        <v>2913.87</v>
      </c>
    </row>
    <row r="206" spans="1:4" s="11" customFormat="1" x14ac:dyDescent="0.25">
      <c r="A206" s="1">
        <v>105</v>
      </c>
      <c r="B206" s="100" t="s">
        <v>262</v>
      </c>
      <c r="C206" s="102">
        <v>2020</v>
      </c>
      <c r="D206" s="201">
        <v>2913.87</v>
      </c>
    </row>
    <row r="207" spans="1:4" s="11" customFormat="1" x14ac:dyDescent="0.25">
      <c r="A207" s="1">
        <v>106</v>
      </c>
      <c r="B207" s="100" t="s">
        <v>262</v>
      </c>
      <c r="C207" s="102">
        <v>2020</v>
      </c>
      <c r="D207" s="201">
        <v>2913.87</v>
      </c>
    </row>
    <row r="208" spans="1:4" s="11" customFormat="1" x14ac:dyDescent="0.25">
      <c r="A208" s="1">
        <v>107</v>
      </c>
      <c r="B208" s="100" t="s">
        <v>262</v>
      </c>
      <c r="C208" s="102">
        <v>2020</v>
      </c>
      <c r="D208" s="201">
        <v>2913.87</v>
      </c>
    </row>
    <row r="209" spans="1:4" s="11" customFormat="1" ht="13.5" customHeight="1" x14ac:dyDescent="0.25">
      <c r="A209" s="1"/>
      <c r="B209" s="67" t="s">
        <v>0</v>
      </c>
      <c r="C209" s="1"/>
      <c r="D209" s="19">
        <f>SUM(D102:D208)</f>
        <v>298818.24999999977</v>
      </c>
    </row>
    <row r="210" spans="1:4" s="11" customFormat="1" ht="13.5" customHeight="1" x14ac:dyDescent="0.25">
      <c r="A210" s="336" t="s">
        <v>33</v>
      </c>
      <c r="B210" s="336"/>
      <c r="C210" s="336"/>
      <c r="D210" s="336"/>
    </row>
    <row r="211" spans="1:4" s="11" customFormat="1" ht="13.5" customHeight="1" x14ac:dyDescent="0.25">
      <c r="A211" s="26">
        <v>1</v>
      </c>
      <c r="B211" s="75" t="s">
        <v>148</v>
      </c>
      <c r="C211" s="26"/>
      <c r="D211" s="40"/>
    </row>
    <row r="212" spans="1:4" s="11" customFormat="1" ht="13.5" customHeight="1" x14ac:dyDescent="0.3">
      <c r="A212" s="15"/>
      <c r="B212" s="337" t="s">
        <v>0</v>
      </c>
      <c r="C212" s="337" t="s">
        <v>2</v>
      </c>
      <c r="D212" s="19">
        <f>SUM(D211:D211)</f>
        <v>0</v>
      </c>
    </row>
    <row r="213" spans="1:4" s="11" customFormat="1" ht="13.5" customHeight="1" x14ac:dyDescent="0.3">
      <c r="A213" s="89"/>
      <c r="B213" s="338" t="s">
        <v>188</v>
      </c>
      <c r="C213" s="339"/>
      <c r="D213" s="90">
        <f>SUM(D212,D209,D100)</f>
        <v>1489304.16</v>
      </c>
    </row>
    <row r="214" spans="1:4" s="86" customFormat="1" ht="13.5" customHeight="1" x14ac:dyDescent="0.3">
      <c r="A214" s="87"/>
      <c r="B214" s="41"/>
      <c r="C214" s="41"/>
      <c r="D214" s="85"/>
    </row>
    <row r="215" spans="1:4" s="86" customFormat="1" ht="13.5" customHeight="1" x14ac:dyDescent="0.3">
      <c r="A215" s="87"/>
      <c r="B215" s="41"/>
      <c r="C215" s="41"/>
      <c r="D215" s="85"/>
    </row>
    <row r="216" spans="1:4" s="86" customFormat="1" ht="13.5" customHeight="1" x14ac:dyDescent="0.25">
      <c r="A216" s="340" t="s">
        <v>581</v>
      </c>
      <c r="B216" s="340"/>
      <c r="C216" s="340"/>
      <c r="D216" s="340"/>
    </row>
    <row r="217" spans="1:4" s="86" customFormat="1" ht="13.5" customHeight="1" x14ac:dyDescent="0.25">
      <c r="A217" s="88" t="s">
        <v>19</v>
      </c>
      <c r="B217" s="88" t="s">
        <v>27</v>
      </c>
      <c r="C217" s="149" t="s">
        <v>28</v>
      </c>
      <c r="D217" s="90" t="s">
        <v>29</v>
      </c>
    </row>
    <row r="218" spans="1:4" s="86" customFormat="1" ht="13.5" customHeight="1" x14ac:dyDescent="0.25">
      <c r="A218" s="336" t="s">
        <v>189</v>
      </c>
      <c r="B218" s="336"/>
      <c r="C218" s="336"/>
      <c r="D218" s="336"/>
    </row>
    <row r="219" spans="1:4" s="86" customFormat="1" ht="13.5" customHeight="1" x14ac:dyDescent="0.25">
      <c r="A219" s="1">
        <v>1</v>
      </c>
      <c r="B219" s="117" t="s">
        <v>363</v>
      </c>
      <c r="C219" s="94">
        <v>2017</v>
      </c>
      <c r="D219" s="118">
        <v>814</v>
      </c>
    </row>
    <row r="220" spans="1:4" s="86" customFormat="1" ht="13.5" customHeight="1" x14ac:dyDescent="0.25">
      <c r="A220" s="1">
        <v>2</v>
      </c>
      <c r="B220" s="117" t="s">
        <v>364</v>
      </c>
      <c r="C220" s="94">
        <v>2017</v>
      </c>
      <c r="D220" s="118">
        <v>790</v>
      </c>
    </row>
    <row r="221" spans="1:4" s="86" customFormat="1" ht="13.5" customHeight="1" x14ac:dyDescent="0.25">
      <c r="A221" s="1">
        <v>3</v>
      </c>
      <c r="B221" s="117" t="s">
        <v>365</v>
      </c>
      <c r="C221" s="94">
        <v>2017</v>
      </c>
      <c r="D221" s="118">
        <v>120</v>
      </c>
    </row>
    <row r="222" spans="1:4" s="86" customFormat="1" ht="13.5" customHeight="1" x14ac:dyDescent="0.25">
      <c r="A222" s="1">
        <v>4</v>
      </c>
      <c r="B222" s="117" t="s">
        <v>366</v>
      </c>
      <c r="C222" s="94">
        <v>2017</v>
      </c>
      <c r="D222" s="118">
        <v>3244.85</v>
      </c>
    </row>
    <row r="223" spans="1:4" s="86" customFormat="1" ht="13.5" customHeight="1" x14ac:dyDescent="0.25">
      <c r="A223" s="1">
        <v>5</v>
      </c>
      <c r="B223" s="117" t="s">
        <v>367</v>
      </c>
      <c r="C223" s="94">
        <v>2017</v>
      </c>
      <c r="D223" s="118">
        <v>250</v>
      </c>
    </row>
    <row r="224" spans="1:4" s="86" customFormat="1" ht="13.5" customHeight="1" x14ac:dyDescent="0.25">
      <c r="A224" s="1">
        <v>6</v>
      </c>
      <c r="B224" s="117" t="s">
        <v>368</v>
      </c>
      <c r="C224" s="94">
        <v>2017</v>
      </c>
      <c r="D224" s="118">
        <v>395</v>
      </c>
    </row>
    <row r="225" spans="1:4" s="86" customFormat="1" ht="13.5" customHeight="1" x14ac:dyDescent="0.25">
      <c r="A225" s="1">
        <v>7</v>
      </c>
      <c r="B225" s="117" t="s">
        <v>369</v>
      </c>
      <c r="C225" s="94">
        <v>2017</v>
      </c>
      <c r="D225" s="118">
        <v>395</v>
      </c>
    </row>
    <row r="226" spans="1:4" s="86" customFormat="1" ht="13.5" customHeight="1" x14ac:dyDescent="0.25">
      <c r="A226" s="1">
        <v>8</v>
      </c>
      <c r="B226" s="117" t="s">
        <v>370</v>
      </c>
      <c r="C226" s="94">
        <v>2017</v>
      </c>
      <c r="D226" s="118">
        <v>395</v>
      </c>
    </row>
    <row r="227" spans="1:4" s="86" customFormat="1" ht="13.5" customHeight="1" x14ac:dyDescent="0.25">
      <c r="A227" s="1">
        <v>9</v>
      </c>
      <c r="B227" s="117" t="s">
        <v>371</v>
      </c>
      <c r="C227" s="94">
        <v>2017</v>
      </c>
      <c r="D227" s="118">
        <v>126</v>
      </c>
    </row>
    <row r="228" spans="1:4" s="86" customFormat="1" ht="13.5" customHeight="1" x14ac:dyDescent="0.25">
      <c r="A228" s="1">
        <v>10</v>
      </c>
      <c r="B228" s="117" t="s">
        <v>372</v>
      </c>
      <c r="C228" s="94">
        <v>2017</v>
      </c>
      <c r="D228" s="118">
        <v>2198</v>
      </c>
    </row>
    <row r="229" spans="1:4" s="86" customFormat="1" ht="13.5" customHeight="1" x14ac:dyDescent="0.25">
      <c r="A229" s="1">
        <v>11</v>
      </c>
      <c r="B229" s="117" t="s">
        <v>373</v>
      </c>
      <c r="C229" s="94">
        <v>2017</v>
      </c>
      <c r="D229" s="118">
        <v>799.08</v>
      </c>
    </row>
    <row r="230" spans="1:4" s="86" customFormat="1" ht="13.5" customHeight="1" x14ac:dyDescent="0.25">
      <c r="A230" s="1">
        <v>12</v>
      </c>
      <c r="B230" s="117" t="s">
        <v>374</v>
      </c>
      <c r="C230" s="94">
        <v>2017</v>
      </c>
      <c r="D230" s="118">
        <v>329</v>
      </c>
    </row>
    <row r="231" spans="1:4" s="86" customFormat="1" ht="13.5" customHeight="1" x14ac:dyDescent="0.25">
      <c r="A231" s="1">
        <v>13</v>
      </c>
      <c r="B231" s="117" t="s">
        <v>375</v>
      </c>
      <c r="C231" s="94">
        <v>2017</v>
      </c>
      <c r="D231" s="118">
        <v>2197.9</v>
      </c>
    </row>
    <row r="232" spans="1:4" s="86" customFormat="1" ht="13.5" customHeight="1" x14ac:dyDescent="0.25">
      <c r="A232" s="1">
        <v>14</v>
      </c>
      <c r="B232" s="117" t="s">
        <v>376</v>
      </c>
      <c r="C232" s="94">
        <v>2017</v>
      </c>
      <c r="D232" s="118">
        <v>329</v>
      </c>
    </row>
    <row r="233" spans="1:4" s="86" customFormat="1" ht="13.5" customHeight="1" x14ac:dyDescent="0.25">
      <c r="A233" s="1">
        <v>15</v>
      </c>
      <c r="B233" s="117" t="s">
        <v>377</v>
      </c>
      <c r="C233" s="94">
        <v>2017</v>
      </c>
      <c r="D233" s="118">
        <v>329</v>
      </c>
    </row>
    <row r="234" spans="1:4" s="86" customFormat="1" ht="13.5" customHeight="1" x14ac:dyDescent="0.25">
      <c r="A234" s="1">
        <v>16</v>
      </c>
      <c r="B234" s="117" t="s">
        <v>378</v>
      </c>
      <c r="C234" s="94">
        <v>2017</v>
      </c>
      <c r="D234" s="118">
        <v>329</v>
      </c>
    </row>
    <row r="235" spans="1:4" s="86" customFormat="1" ht="13.5" customHeight="1" x14ac:dyDescent="0.25">
      <c r="A235" s="1">
        <v>17</v>
      </c>
      <c r="B235" s="117" t="s">
        <v>379</v>
      </c>
      <c r="C235" s="94">
        <v>2017</v>
      </c>
      <c r="D235" s="118">
        <v>329</v>
      </c>
    </row>
    <row r="236" spans="1:4" s="86" customFormat="1" ht="13.5" customHeight="1" x14ac:dyDescent="0.25">
      <c r="A236" s="1">
        <v>18</v>
      </c>
      <c r="B236" s="117" t="s">
        <v>380</v>
      </c>
      <c r="C236" s="94">
        <v>2017</v>
      </c>
      <c r="D236" s="118">
        <v>329</v>
      </c>
    </row>
    <row r="237" spans="1:4" s="86" customFormat="1" ht="13.5" customHeight="1" x14ac:dyDescent="0.25">
      <c r="A237" s="1">
        <v>19</v>
      </c>
      <c r="B237" s="117" t="s">
        <v>381</v>
      </c>
      <c r="C237" s="94">
        <v>2017</v>
      </c>
      <c r="D237" s="118">
        <v>850</v>
      </c>
    </row>
    <row r="238" spans="1:4" s="86" customFormat="1" ht="13.5" customHeight="1" x14ac:dyDescent="0.25">
      <c r="A238" s="1">
        <v>20</v>
      </c>
      <c r="B238" s="80" t="s">
        <v>382</v>
      </c>
      <c r="C238" s="77">
        <v>2018</v>
      </c>
      <c r="D238" s="134">
        <v>1350</v>
      </c>
    </row>
    <row r="239" spans="1:4" s="86" customFormat="1" ht="13.5" customHeight="1" x14ac:dyDescent="0.25">
      <c r="A239" s="1">
        <v>21</v>
      </c>
      <c r="B239" s="80" t="s">
        <v>383</v>
      </c>
      <c r="C239" s="77">
        <v>2018</v>
      </c>
      <c r="D239" s="134">
        <v>297.99</v>
      </c>
    </row>
    <row r="240" spans="1:4" s="86" customFormat="1" ht="13.5" customHeight="1" x14ac:dyDescent="0.25">
      <c r="A240" s="1">
        <v>22</v>
      </c>
      <c r="B240" s="80" t="s">
        <v>384</v>
      </c>
      <c r="C240" s="77">
        <v>2018</v>
      </c>
      <c r="D240" s="134">
        <v>1747.24</v>
      </c>
    </row>
    <row r="241" spans="1:4" s="86" customFormat="1" ht="13.5" customHeight="1" x14ac:dyDescent="0.25">
      <c r="A241" s="1">
        <v>23</v>
      </c>
      <c r="B241" s="80" t="s">
        <v>385</v>
      </c>
      <c r="C241" s="77">
        <v>2018</v>
      </c>
      <c r="D241" s="134">
        <v>6394.77</v>
      </c>
    </row>
    <row r="242" spans="1:4" s="86" customFormat="1" ht="13.5" customHeight="1" x14ac:dyDescent="0.25">
      <c r="A242" s="1">
        <v>24</v>
      </c>
      <c r="B242" s="80" t="s">
        <v>386</v>
      </c>
      <c r="C242" s="77">
        <v>2018</v>
      </c>
      <c r="D242" s="134">
        <v>1982.77</v>
      </c>
    </row>
    <row r="243" spans="1:4" s="86" customFormat="1" ht="13.5" customHeight="1" x14ac:dyDescent="0.25">
      <c r="A243" s="1">
        <v>25</v>
      </c>
      <c r="B243" s="80" t="s">
        <v>387</v>
      </c>
      <c r="C243" s="77">
        <v>2019</v>
      </c>
      <c r="D243" s="134">
        <v>185</v>
      </c>
    </row>
    <row r="244" spans="1:4" s="86" customFormat="1" ht="13.5" customHeight="1" x14ac:dyDescent="0.25">
      <c r="A244" s="1">
        <v>26</v>
      </c>
      <c r="B244" s="80" t="s">
        <v>388</v>
      </c>
      <c r="C244" s="77">
        <v>2019</v>
      </c>
      <c r="D244" s="134">
        <v>1224.8800000000001</v>
      </c>
    </row>
    <row r="245" spans="1:4" s="86" customFormat="1" ht="13.5" customHeight="1" x14ac:dyDescent="0.25">
      <c r="A245" s="1">
        <v>27</v>
      </c>
      <c r="B245" s="80" t="s">
        <v>389</v>
      </c>
      <c r="C245" s="77">
        <v>2019</v>
      </c>
      <c r="D245" s="134">
        <v>300</v>
      </c>
    </row>
    <row r="246" spans="1:4" s="86" customFormat="1" ht="13.5" customHeight="1" x14ac:dyDescent="0.25">
      <c r="A246" s="1">
        <v>28</v>
      </c>
      <c r="B246" s="80" t="s">
        <v>390</v>
      </c>
      <c r="C246" s="77">
        <v>2019</v>
      </c>
      <c r="D246" s="134">
        <v>119</v>
      </c>
    </row>
    <row r="247" spans="1:4" s="86" customFormat="1" ht="13.5" customHeight="1" x14ac:dyDescent="0.25">
      <c r="A247" s="1">
        <v>29</v>
      </c>
      <c r="B247" s="80" t="s">
        <v>391</v>
      </c>
      <c r="C247" s="77">
        <v>2019</v>
      </c>
      <c r="D247" s="134">
        <v>3905.25</v>
      </c>
    </row>
    <row r="248" spans="1:4" s="86" customFormat="1" ht="13.5" customHeight="1" x14ac:dyDescent="0.25">
      <c r="A248" s="1">
        <v>30</v>
      </c>
      <c r="B248" s="80" t="s">
        <v>392</v>
      </c>
      <c r="C248" s="77">
        <v>2019</v>
      </c>
      <c r="D248" s="134">
        <v>5330</v>
      </c>
    </row>
    <row r="249" spans="1:4" s="86" customFormat="1" ht="13.5" customHeight="1" x14ac:dyDescent="0.25">
      <c r="A249" s="1">
        <v>31</v>
      </c>
      <c r="B249" s="80" t="s">
        <v>393</v>
      </c>
      <c r="C249" s="77">
        <v>2019</v>
      </c>
      <c r="D249" s="134">
        <v>9063.8700000000008</v>
      </c>
    </row>
    <row r="250" spans="1:4" s="86" customFormat="1" ht="13.5" customHeight="1" x14ac:dyDescent="0.25">
      <c r="A250" s="1">
        <v>32</v>
      </c>
      <c r="B250" s="80" t="s">
        <v>394</v>
      </c>
      <c r="C250" s="77">
        <v>2019</v>
      </c>
      <c r="D250" s="134">
        <v>400</v>
      </c>
    </row>
    <row r="251" spans="1:4" s="86" customFormat="1" ht="13.5" customHeight="1" x14ac:dyDescent="0.25">
      <c r="A251" s="1">
        <v>33</v>
      </c>
      <c r="B251" s="80" t="s">
        <v>395</v>
      </c>
      <c r="C251" s="77">
        <v>2019</v>
      </c>
      <c r="D251" s="134">
        <v>300</v>
      </c>
    </row>
    <row r="252" spans="1:4" s="86" customFormat="1" ht="13.5" customHeight="1" x14ac:dyDescent="0.25">
      <c r="A252" s="1">
        <v>34</v>
      </c>
      <c r="B252" s="80" t="s">
        <v>396</v>
      </c>
      <c r="C252" s="77">
        <v>2019</v>
      </c>
      <c r="D252" s="134">
        <f>1600/4</f>
        <v>400</v>
      </c>
    </row>
    <row r="253" spans="1:4" s="86" customFormat="1" ht="13.5" customHeight="1" x14ac:dyDescent="0.25">
      <c r="A253" s="1">
        <v>35</v>
      </c>
      <c r="B253" s="80" t="s">
        <v>397</v>
      </c>
      <c r="C253" s="77">
        <v>2019</v>
      </c>
      <c r="D253" s="134">
        <v>400</v>
      </c>
    </row>
    <row r="254" spans="1:4" s="86" customFormat="1" ht="13.5" customHeight="1" x14ac:dyDescent="0.25">
      <c r="A254" s="1">
        <v>36</v>
      </c>
      <c r="B254" s="80" t="s">
        <v>398</v>
      </c>
      <c r="C254" s="77">
        <v>2019</v>
      </c>
      <c r="D254" s="134">
        <v>500</v>
      </c>
    </row>
    <row r="255" spans="1:4" s="86" customFormat="1" ht="13.5" customHeight="1" x14ac:dyDescent="0.25">
      <c r="A255" s="1">
        <v>37</v>
      </c>
      <c r="B255" s="80" t="s">
        <v>399</v>
      </c>
      <c r="C255" s="77">
        <v>2019</v>
      </c>
      <c r="D255" s="134">
        <v>400</v>
      </c>
    </row>
    <row r="256" spans="1:4" s="86" customFormat="1" ht="13.5" customHeight="1" x14ac:dyDescent="0.25">
      <c r="A256" s="1">
        <v>38</v>
      </c>
      <c r="B256" s="80" t="s">
        <v>400</v>
      </c>
      <c r="C256" s="77">
        <v>2019</v>
      </c>
      <c r="D256" s="134">
        <v>300</v>
      </c>
    </row>
    <row r="257" spans="1:4" s="86" customFormat="1" ht="13.5" customHeight="1" x14ac:dyDescent="0.25">
      <c r="A257" s="1">
        <v>39</v>
      </c>
      <c r="B257" s="80" t="s">
        <v>401</v>
      </c>
      <c r="C257" s="77">
        <v>2019</v>
      </c>
      <c r="D257" s="134">
        <v>300</v>
      </c>
    </row>
    <row r="258" spans="1:4" s="86" customFormat="1" ht="13.5" customHeight="1" x14ac:dyDescent="0.25">
      <c r="A258" s="1">
        <v>40</v>
      </c>
      <c r="B258" s="80" t="s">
        <v>402</v>
      </c>
      <c r="C258" s="77">
        <v>2019</v>
      </c>
      <c r="D258" s="134">
        <f>6594/9</f>
        <v>732.66666666666663</v>
      </c>
    </row>
    <row r="259" spans="1:4" s="86" customFormat="1" ht="13.5" customHeight="1" x14ac:dyDescent="0.25">
      <c r="A259" s="1">
        <v>41</v>
      </c>
      <c r="B259" s="80" t="s">
        <v>403</v>
      </c>
      <c r="C259" s="77">
        <v>2019</v>
      </c>
      <c r="D259" s="134">
        <v>300</v>
      </c>
    </row>
    <row r="260" spans="1:4" s="86" customFormat="1" ht="13.5" customHeight="1" x14ac:dyDescent="0.25">
      <c r="A260" s="1">
        <v>42</v>
      </c>
      <c r="B260" s="80" t="s">
        <v>404</v>
      </c>
      <c r="C260" s="77">
        <v>2019</v>
      </c>
      <c r="D260" s="134">
        <v>105</v>
      </c>
    </row>
    <row r="261" spans="1:4" s="86" customFormat="1" ht="13.5" customHeight="1" x14ac:dyDescent="0.25">
      <c r="A261" s="1">
        <v>43</v>
      </c>
      <c r="B261" s="80" t="s">
        <v>405</v>
      </c>
      <c r="C261" s="77">
        <v>2019</v>
      </c>
      <c r="D261" s="134">
        <v>1747.24</v>
      </c>
    </row>
    <row r="262" spans="1:4" s="86" customFormat="1" ht="13.5" customHeight="1" x14ac:dyDescent="0.25">
      <c r="A262" s="1">
        <v>44</v>
      </c>
      <c r="B262" s="80" t="s">
        <v>406</v>
      </c>
      <c r="C262" s="77">
        <v>2019</v>
      </c>
      <c r="D262" s="134">
        <v>599</v>
      </c>
    </row>
    <row r="263" spans="1:4" s="86" customFormat="1" ht="13.5" customHeight="1" x14ac:dyDescent="0.25">
      <c r="A263" s="1">
        <v>45</v>
      </c>
      <c r="B263" s="80" t="s">
        <v>407</v>
      </c>
      <c r="C263" s="77">
        <v>2019</v>
      </c>
      <c r="D263" s="134">
        <f>8736.18/5</f>
        <v>1747.2360000000001</v>
      </c>
    </row>
    <row r="264" spans="1:4" s="86" customFormat="1" ht="13.5" customHeight="1" x14ac:dyDescent="0.25">
      <c r="A264" s="1">
        <v>46</v>
      </c>
      <c r="B264" s="80" t="s">
        <v>408</v>
      </c>
      <c r="C264" s="77">
        <v>2019</v>
      </c>
      <c r="D264" s="134">
        <f>8736.18/5</f>
        <v>1747.2360000000001</v>
      </c>
    </row>
    <row r="265" spans="1:4" s="86" customFormat="1" ht="13.5" customHeight="1" x14ac:dyDescent="0.25">
      <c r="A265" s="1">
        <v>47</v>
      </c>
      <c r="B265" s="80" t="s">
        <v>409</v>
      </c>
      <c r="C265" s="77">
        <v>2019</v>
      </c>
      <c r="D265" s="134">
        <f>8736.18/5</f>
        <v>1747.2360000000001</v>
      </c>
    </row>
    <row r="266" spans="1:4" s="86" customFormat="1" ht="13.5" customHeight="1" x14ac:dyDescent="0.25">
      <c r="A266" s="1">
        <v>48</v>
      </c>
      <c r="B266" s="80" t="s">
        <v>410</v>
      </c>
      <c r="C266" s="77">
        <v>2019</v>
      </c>
      <c r="D266" s="134">
        <f>8736.18/5</f>
        <v>1747.2360000000001</v>
      </c>
    </row>
    <row r="267" spans="1:4" s="86" customFormat="1" ht="13.5" customHeight="1" x14ac:dyDescent="0.25">
      <c r="A267" s="1">
        <v>49</v>
      </c>
      <c r="B267" s="80" t="s">
        <v>411</v>
      </c>
      <c r="C267" s="77">
        <v>2019</v>
      </c>
      <c r="D267" s="134">
        <f>3698/2</f>
        <v>1849</v>
      </c>
    </row>
    <row r="268" spans="1:4" s="86" customFormat="1" ht="13.5" customHeight="1" x14ac:dyDescent="0.25">
      <c r="A268" s="1">
        <v>50</v>
      </c>
      <c r="B268" s="80" t="s">
        <v>412</v>
      </c>
      <c r="C268" s="77">
        <v>2019</v>
      </c>
      <c r="D268" s="134">
        <v>1849</v>
      </c>
    </row>
    <row r="269" spans="1:4" s="86" customFormat="1" ht="13.5" customHeight="1" x14ac:dyDescent="0.25">
      <c r="A269" s="1">
        <v>51</v>
      </c>
      <c r="B269" s="80" t="s">
        <v>413</v>
      </c>
      <c r="C269" s="77">
        <v>2019</v>
      </c>
      <c r="D269" s="134">
        <v>732.67</v>
      </c>
    </row>
    <row r="270" spans="1:4" s="86" customFormat="1" ht="13.5" customHeight="1" x14ac:dyDescent="0.25">
      <c r="A270" s="1">
        <v>52</v>
      </c>
      <c r="B270" s="80" t="s">
        <v>414</v>
      </c>
      <c r="C270" s="77">
        <v>2019</v>
      </c>
      <c r="D270" s="134">
        <v>1299</v>
      </c>
    </row>
    <row r="271" spans="1:4" s="86" customFormat="1" ht="13.5" customHeight="1" x14ac:dyDescent="0.25">
      <c r="A271" s="1">
        <v>53</v>
      </c>
      <c r="B271" s="80" t="s">
        <v>239</v>
      </c>
      <c r="C271" s="77">
        <v>2019</v>
      </c>
      <c r="D271" s="134">
        <v>1200</v>
      </c>
    </row>
    <row r="272" spans="1:4" s="86" customFormat="1" ht="13.5" customHeight="1" x14ac:dyDescent="0.25">
      <c r="A272" s="1">
        <v>54</v>
      </c>
      <c r="B272" s="80" t="s">
        <v>415</v>
      </c>
      <c r="C272" s="77">
        <v>2019</v>
      </c>
      <c r="D272" s="134">
        <v>732.67</v>
      </c>
    </row>
    <row r="273" spans="1:4" s="86" customFormat="1" ht="13.5" customHeight="1" x14ac:dyDescent="0.25">
      <c r="A273" s="1">
        <v>55</v>
      </c>
      <c r="B273" s="80" t="s">
        <v>416</v>
      </c>
      <c r="C273" s="77">
        <v>2019</v>
      </c>
      <c r="D273" s="134">
        <v>732.67</v>
      </c>
    </row>
    <row r="274" spans="1:4" s="86" customFormat="1" ht="13.5" customHeight="1" x14ac:dyDescent="0.25">
      <c r="A274" s="1">
        <v>56</v>
      </c>
      <c r="B274" s="80" t="s">
        <v>417</v>
      </c>
      <c r="C274" s="77">
        <v>2019</v>
      </c>
      <c r="D274" s="134">
        <v>732.67</v>
      </c>
    </row>
    <row r="275" spans="1:4" s="86" customFormat="1" ht="13.5" customHeight="1" x14ac:dyDescent="0.25">
      <c r="A275" s="1">
        <v>57</v>
      </c>
      <c r="B275" s="80" t="s">
        <v>418</v>
      </c>
      <c r="C275" s="77">
        <v>2019</v>
      </c>
      <c r="D275" s="134">
        <v>732.67</v>
      </c>
    </row>
    <row r="276" spans="1:4" s="86" customFormat="1" ht="13.5" customHeight="1" x14ac:dyDescent="0.25">
      <c r="A276" s="1">
        <v>58</v>
      </c>
      <c r="B276" s="80" t="s">
        <v>419</v>
      </c>
      <c r="C276" s="77">
        <v>2019</v>
      </c>
      <c r="D276" s="134">
        <v>732.67</v>
      </c>
    </row>
    <row r="277" spans="1:4" s="86" customFormat="1" ht="13.5" customHeight="1" x14ac:dyDescent="0.25">
      <c r="A277" s="1">
        <v>59</v>
      </c>
      <c r="B277" s="80" t="s">
        <v>420</v>
      </c>
      <c r="C277" s="77">
        <v>2019</v>
      </c>
      <c r="D277" s="134">
        <v>732.67</v>
      </c>
    </row>
    <row r="278" spans="1:4" s="86" customFormat="1" ht="13.5" customHeight="1" x14ac:dyDescent="0.25">
      <c r="A278" s="1">
        <v>60</v>
      </c>
      <c r="B278" s="80" t="s">
        <v>421</v>
      </c>
      <c r="C278" s="77">
        <v>2019</v>
      </c>
      <c r="D278" s="134">
        <v>732.67</v>
      </c>
    </row>
    <row r="279" spans="1:4" s="86" customFormat="1" ht="13.5" customHeight="1" x14ac:dyDescent="0.25">
      <c r="A279" s="1">
        <v>61</v>
      </c>
      <c r="B279" s="80" t="s">
        <v>422</v>
      </c>
      <c r="C279" s="77">
        <v>2019</v>
      </c>
      <c r="D279" s="134">
        <v>246</v>
      </c>
    </row>
    <row r="280" spans="1:4" s="86" customFormat="1" ht="13.5" customHeight="1" x14ac:dyDescent="0.25">
      <c r="A280" s="1">
        <v>62</v>
      </c>
      <c r="B280" s="80" t="s">
        <v>423</v>
      </c>
      <c r="C280" s="77">
        <v>2020</v>
      </c>
      <c r="D280" s="134">
        <v>1803.4</v>
      </c>
    </row>
    <row r="281" spans="1:4" s="86" customFormat="1" ht="13.5" customHeight="1" x14ac:dyDescent="0.25">
      <c r="A281" s="1">
        <v>63</v>
      </c>
      <c r="B281" s="80" t="s">
        <v>424</v>
      </c>
      <c r="C281" s="77">
        <v>2020</v>
      </c>
      <c r="D281" s="134">
        <v>1000</v>
      </c>
    </row>
    <row r="282" spans="1:4" s="86" customFormat="1" ht="13.5" customHeight="1" x14ac:dyDescent="0.25">
      <c r="A282" s="1">
        <v>64</v>
      </c>
      <c r="B282" s="80" t="s">
        <v>425</v>
      </c>
      <c r="C282" s="77">
        <v>2020</v>
      </c>
      <c r="D282" s="134">
        <v>6700</v>
      </c>
    </row>
    <row r="283" spans="1:4" s="86" customFormat="1" ht="13.5" customHeight="1" x14ac:dyDescent="0.25">
      <c r="A283" s="1">
        <v>65</v>
      </c>
      <c r="B283" s="80" t="s">
        <v>426</v>
      </c>
      <c r="C283" s="77">
        <v>2020</v>
      </c>
      <c r="D283" s="134">
        <f>1050+270</f>
        <v>1320</v>
      </c>
    </row>
    <row r="284" spans="1:4" s="86" customFormat="1" ht="13.5" customHeight="1" x14ac:dyDescent="0.25">
      <c r="A284" s="1">
        <v>66</v>
      </c>
      <c r="B284" s="80" t="s">
        <v>427</v>
      </c>
      <c r="C284" s="77">
        <v>2020</v>
      </c>
      <c r="D284" s="134">
        <v>9800</v>
      </c>
    </row>
    <row r="285" spans="1:4" s="86" customFormat="1" ht="13.5" customHeight="1" x14ac:dyDescent="0.25">
      <c r="A285" s="1">
        <v>67</v>
      </c>
      <c r="B285" s="80" t="s">
        <v>428</v>
      </c>
      <c r="C285" s="77">
        <v>2020</v>
      </c>
      <c r="D285" s="134">
        <f>900/3</f>
        <v>300</v>
      </c>
    </row>
    <row r="286" spans="1:4" s="86" customFormat="1" ht="13.5" customHeight="1" x14ac:dyDescent="0.25">
      <c r="A286" s="1">
        <v>68</v>
      </c>
      <c r="B286" s="80" t="s">
        <v>429</v>
      </c>
      <c r="C286" s="77">
        <v>2020</v>
      </c>
      <c r="D286" s="134">
        <v>300</v>
      </c>
    </row>
    <row r="287" spans="1:4" s="86" customFormat="1" ht="13.5" customHeight="1" x14ac:dyDescent="0.25">
      <c r="A287" s="1">
        <v>69</v>
      </c>
      <c r="B287" s="80" t="s">
        <v>430</v>
      </c>
      <c r="C287" s="77">
        <v>2020</v>
      </c>
      <c r="D287" s="134">
        <v>300</v>
      </c>
    </row>
    <row r="288" spans="1:4" s="86" customFormat="1" ht="13.5" customHeight="1" x14ac:dyDescent="0.25">
      <c r="A288" s="1">
        <v>70</v>
      </c>
      <c r="B288" s="80" t="s">
        <v>431</v>
      </c>
      <c r="C288" s="77">
        <v>2020</v>
      </c>
      <c r="D288" s="134">
        <f>3997.75/5</f>
        <v>799.55</v>
      </c>
    </row>
    <row r="289" spans="1:4" s="86" customFormat="1" ht="13.5" customHeight="1" x14ac:dyDescent="0.25">
      <c r="A289" s="1">
        <v>71</v>
      </c>
      <c r="B289" s="80" t="s">
        <v>432</v>
      </c>
      <c r="C289" s="77">
        <v>2020</v>
      </c>
      <c r="D289" s="134">
        <v>799.55</v>
      </c>
    </row>
    <row r="290" spans="1:4" s="86" customFormat="1" ht="13.5" customHeight="1" x14ac:dyDescent="0.25">
      <c r="A290" s="1">
        <v>72</v>
      </c>
      <c r="B290" s="80" t="s">
        <v>433</v>
      </c>
      <c r="C290" s="77">
        <v>2020</v>
      </c>
      <c r="D290" s="134">
        <v>799.55</v>
      </c>
    </row>
    <row r="291" spans="1:4" s="86" customFormat="1" ht="13.5" customHeight="1" x14ac:dyDescent="0.25">
      <c r="A291" s="1">
        <v>73</v>
      </c>
      <c r="B291" s="80" t="s">
        <v>434</v>
      </c>
      <c r="C291" s="77">
        <v>2020</v>
      </c>
      <c r="D291" s="134">
        <v>799.55</v>
      </c>
    </row>
    <row r="292" spans="1:4" s="86" customFormat="1" ht="13.5" customHeight="1" x14ac:dyDescent="0.25">
      <c r="A292" s="1">
        <v>74</v>
      </c>
      <c r="B292" s="80" t="s">
        <v>435</v>
      </c>
      <c r="C292" s="77">
        <v>2020</v>
      </c>
      <c r="D292" s="134">
        <v>799.55</v>
      </c>
    </row>
    <row r="293" spans="1:4" s="86" customFormat="1" ht="13.5" customHeight="1" x14ac:dyDescent="0.25">
      <c r="A293" s="1">
        <v>75</v>
      </c>
      <c r="B293" s="21" t="s">
        <v>436</v>
      </c>
      <c r="C293" s="77">
        <v>2020</v>
      </c>
      <c r="D293" s="134">
        <v>3000</v>
      </c>
    </row>
    <row r="294" spans="1:4" s="86" customFormat="1" ht="13.5" customHeight="1" x14ac:dyDescent="0.25">
      <c r="A294" s="1">
        <v>76</v>
      </c>
      <c r="B294" s="21" t="s">
        <v>437</v>
      </c>
      <c r="C294" s="77">
        <v>2020</v>
      </c>
      <c r="D294" s="134">
        <v>3000</v>
      </c>
    </row>
    <row r="295" spans="1:4" s="86" customFormat="1" ht="13.5" customHeight="1" x14ac:dyDescent="0.25">
      <c r="A295" s="1">
        <v>77</v>
      </c>
      <c r="B295" s="21" t="s">
        <v>438</v>
      </c>
      <c r="C295" s="77">
        <v>2020</v>
      </c>
      <c r="D295" s="134">
        <v>3000</v>
      </c>
    </row>
    <row r="296" spans="1:4" s="86" customFormat="1" ht="13.5" customHeight="1" x14ac:dyDescent="0.25">
      <c r="A296" s="1">
        <v>78</v>
      </c>
      <c r="B296" s="21" t="s">
        <v>439</v>
      </c>
      <c r="C296" s="77">
        <v>2020</v>
      </c>
      <c r="D296" s="134">
        <v>3000</v>
      </c>
    </row>
    <row r="297" spans="1:4" s="86" customFormat="1" ht="13.5" customHeight="1" x14ac:dyDescent="0.25">
      <c r="A297" s="1">
        <v>79</v>
      </c>
      <c r="B297" s="21" t="s">
        <v>440</v>
      </c>
      <c r="C297" s="130">
        <v>2020</v>
      </c>
      <c r="D297" s="202">
        <v>3000</v>
      </c>
    </row>
    <row r="298" spans="1:4" s="86" customFormat="1" ht="13.5" customHeight="1" x14ac:dyDescent="0.25">
      <c r="A298" s="1">
        <v>80</v>
      </c>
      <c r="B298" s="21" t="s">
        <v>441</v>
      </c>
      <c r="C298" s="77">
        <v>2020</v>
      </c>
      <c r="D298" s="134">
        <f>8742.6/5</f>
        <v>1748.52</v>
      </c>
    </row>
    <row r="299" spans="1:4" s="86" customFormat="1" ht="13.5" customHeight="1" x14ac:dyDescent="0.25">
      <c r="A299" s="1">
        <v>81</v>
      </c>
      <c r="B299" s="21" t="s">
        <v>442</v>
      </c>
      <c r="C299" s="77">
        <v>2020</v>
      </c>
      <c r="D299" s="134">
        <v>1748.52</v>
      </c>
    </row>
    <row r="300" spans="1:4" s="86" customFormat="1" ht="13.5" customHeight="1" x14ac:dyDescent="0.25">
      <c r="A300" s="1">
        <v>82</v>
      </c>
      <c r="B300" s="21" t="s">
        <v>443</v>
      </c>
      <c r="C300" s="77">
        <v>2020</v>
      </c>
      <c r="D300" s="134">
        <v>1748.52</v>
      </c>
    </row>
    <row r="301" spans="1:4" s="86" customFormat="1" ht="13.5" customHeight="1" x14ac:dyDescent="0.25">
      <c r="A301" s="1">
        <v>83</v>
      </c>
      <c r="B301" s="21" t="s">
        <v>444</v>
      </c>
      <c r="C301" s="77">
        <v>2020</v>
      </c>
      <c r="D301" s="134">
        <v>1748.52</v>
      </c>
    </row>
    <row r="302" spans="1:4" s="86" customFormat="1" ht="13.5" customHeight="1" x14ac:dyDescent="0.25">
      <c r="A302" s="1">
        <v>84</v>
      </c>
      <c r="B302" s="21" t="s">
        <v>445</v>
      </c>
      <c r="C302" s="77">
        <v>2020</v>
      </c>
      <c r="D302" s="134">
        <v>1748.52</v>
      </c>
    </row>
    <row r="303" spans="1:4" s="86" customFormat="1" ht="13.5" customHeight="1" x14ac:dyDescent="0.25">
      <c r="A303" s="1">
        <v>85</v>
      </c>
      <c r="B303" s="21" t="s">
        <v>446</v>
      </c>
      <c r="C303" s="77">
        <v>2020</v>
      </c>
      <c r="D303" s="134">
        <f t="shared" ref="D303:D309" si="0">6213/7</f>
        <v>887.57142857142856</v>
      </c>
    </row>
    <row r="304" spans="1:4" s="86" customFormat="1" ht="13.5" customHeight="1" x14ac:dyDescent="0.25">
      <c r="A304" s="1">
        <v>86</v>
      </c>
      <c r="B304" s="21" t="s">
        <v>447</v>
      </c>
      <c r="C304" s="77">
        <v>2020</v>
      </c>
      <c r="D304" s="134">
        <f t="shared" si="0"/>
        <v>887.57142857142856</v>
      </c>
    </row>
    <row r="305" spans="1:4" s="86" customFormat="1" ht="13.5" customHeight="1" x14ac:dyDescent="0.25">
      <c r="A305" s="1">
        <v>87</v>
      </c>
      <c r="B305" s="21" t="s">
        <v>448</v>
      </c>
      <c r="C305" s="77">
        <v>2020</v>
      </c>
      <c r="D305" s="134">
        <f t="shared" si="0"/>
        <v>887.57142857142856</v>
      </c>
    </row>
    <row r="306" spans="1:4" s="86" customFormat="1" ht="13.5" customHeight="1" x14ac:dyDescent="0.25">
      <c r="A306" s="1">
        <v>88</v>
      </c>
      <c r="B306" s="21" t="s">
        <v>449</v>
      </c>
      <c r="C306" s="77">
        <v>2020</v>
      </c>
      <c r="D306" s="134">
        <f t="shared" si="0"/>
        <v>887.57142857142856</v>
      </c>
    </row>
    <row r="307" spans="1:4" s="86" customFormat="1" ht="13.5" customHeight="1" x14ac:dyDescent="0.25">
      <c r="A307" s="1">
        <v>89</v>
      </c>
      <c r="B307" s="21" t="s">
        <v>450</v>
      </c>
      <c r="C307" s="77">
        <v>2020</v>
      </c>
      <c r="D307" s="134">
        <f t="shared" si="0"/>
        <v>887.57142857142856</v>
      </c>
    </row>
    <row r="308" spans="1:4" s="86" customFormat="1" ht="13.5" customHeight="1" x14ac:dyDescent="0.25">
      <c r="A308" s="1">
        <v>90</v>
      </c>
      <c r="B308" s="21" t="s">
        <v>451</v>
      </c>
      <c r="C308" s="77">
        <v>2020</v>
      </c>
      <c r="D308" s="134">
        <f t="shared" si="0"/>
        <v>887.57142857142856</v>
      </c>
    </row>
    <row r="309" spans="1:4" s="86" customFormat="1" ht="13.5" customHeight="1" x14ac:dyDescent="0.25">
      <c r="A309" s="1">
        <v>91</v>
      </c>
      <c r="B309" s="21" t="s">
        <v>452</v>
      </c>
      <c r="C309" s="77">
        <v>2020</v>
      </c>
      <c r="D309" s="134">
        <f t="shared" si="0"/>
        <v>887.57142857142856</v>
      </c>
    </row>
    <row r="310" spans="1:4" s="86" customFormat="1" ht="13.5" customHeight="1" x14ac:dyDescent="0.25">
      <c r="A310" s="1">
        <v>92</v>
      </c>
      <c r="B310" s="120" t="s">
        <v>453</v>
      </c>
      <c r="C310" s="77">
        <v>2020</v>
      </c>
      <c r="D310" s="134">
        <v>6200</v>
      </c>
    </row>
    <row r="311" spans="1:4" s="86" customFormat="1" ht="13.5" customHeight="1" x14ac:dyDescent="0.25">
      <c r="A311" s="1">
        <v>93</v>
      </c>
      <c r="B311" s="120" t="s">
        <v>454</v>
      </c>
      <c r="C311" s="77">
        <v>2020</v>
      </c>
      <c r="D311" s="134">
        <v>3350</v>
      </c>
    </row>
    <row r="312" spans="1:4" s="86" customFormat="1" ht="13.5" customHeight="1" x14ac:dyDescent="0.25">
      <c r="A312" s="1">
        <v>94</v>
      </c>
      <c r="B312" s="120" t="s">
        <v>455</v>
      </c>
      <c r="C312" s="77">
        <v>2020</v>
      </c>
      <c r="D312" s="134">
        <v>7960</v>
      </c>
    </row>
    <row r="313" spans="1:4" s="86" customFormat="1" ht="13.5" customHeight="1" x14ac:dyDescent="0.25">
      <c r="A313" s="1">
        <v>95</v>
      </c>
      <c r="B313" s="120" t="s">
        <v>456</v>
      </c>
      <c r="C313" s="77">
        <v>2020</v>
      </c>
      <c r="D313" s="134">
        <v>6580</v>
      </c>
    </row>
    <row r="314" spans="1:4" s="86" customFormat="1" ht="13.5" customHeight="1" x14ac:dyDescent="0.25">
      <c r="A314" s="1">
        <v>96</v>
      </c>
      <c r="B314" s="120" t="s">
        <v>457</v>
      </c>
      <c r="C314" s="77">
        <v>2020</v>
      </c>
      <c r="D314" s="134">
        <v>3013.5</v>
      </c>
    </row>
    <row r="315" spans="1:4" s="86" customFormat="1" ht="13.5" customHeight="1" x14ac:dyDescent="0.25">
      <c r="A315" s="1">
        <v>97</v>
      </c>
      <c r="B315" s="120" t="s">
        <v>458</v>
      </c>
      <c r="C315" s="77">
        <v>2020</v>
      </c>
      <c r="D315" s="134">
        <v>840</v>
      </c>
    </row>
    <row r="316" spans="1:4" s="86" customFormat="1" ht="13.5" customHeight="1" x14ac:dyDescent="0.25">
      <c r="A316" s="1">
        <v>98</v>
      </c>
      <c r="B316" s="120" t="s">
        <v>459</v>
      </c>
      <c r="C316" s="77">
        <v>2020</v>
      </c>
      <c r="D316" s="134">
        <f>2175/5</f>
        <v>435</v>
      </c>
    </row>
    <row r="317" spans="1:4" s="86" customFormat="1" ht="13.5" customHeight="1" x14ac:dyDescent="0.25">
      <c r="A317" s="1">
        <v>99</v>
      </c>
      <c r="B317" s="120" t="s">
        <v>460</v>
      </c>
      <c r="C317" s="77">
        <v>2020</v>
      </c>
      <c r="D317" s="134">
        <v>435</v>
      </c>
    </row>
    <row r="318" spans="1:4" s="86" customFormat="1" ht="13.5" customHeight="1" x14ac:dyDescent="0.25">
      <c r="A318" s="1">
        <v>100</v>
      </c>
      <c r="B318" s="120" t="s">
        <v>461</v>
      </c>
      <c r="C318" s="77">
        <v>2020</v>
      </c>
      <c r="D318" s="134">
        <f>2175/5</f>
        <v>435</v>
      </c>
    </row>
    <row r="319" spans="1:4" s="86" customFormat="1" ht="13.5" customHeight="1" x14ac:dyDescent="0.25">
      <c r="A319" s="1">
        <v>101</v>
      </c>
      <c r="B319" s="120" t="s">
        <v>462</v>
      </c>
      <c r="C319" s="77">
        <v>2020</v>
      </c>
      <c r="D319" s="134">
        <v>435</v>
      </c>
    </row>
    <row r="320" spans="1:4" s="86" customFormat="1" ht="13.5" customHeight="1" x14ac:dyDescent="0.25">
      <c r="A320" s="1">
        <v>102</v>
      </c>
      <c r="B320" s="120" t="s">
        <v>459</v>
      </c>
      <c r="C320" s="77">
        <v>2020</v>
      </c>
      <c r="D320" s="134">
        <f>2175/5</f>
        <v>435</v>
      </c>
    </row>
    <row r="321" spans="1:4" s="86" customFormat="1" ht="13.5" customHeight="1" x14ac:dyDescent="0.25">
      <c r="A321" s="1">
        <v>103</v>
      </c>
      <c r="B321" s="21" t="s">
        <v>463</v>
      </c>
      <c r="C321" s="77">
        <v>2020</v>
      </c>
      <c r="D321" s="134">
        <v>210</v>
      </c>
    </row>
    <row r="322" spans="1:4" s="86" customFormat="1" ht="13.5" customHeight="1" x14ac:dyDescent="0.25">
      <c r="A322" s="1">
        <v>104</v>
      </c>
      <c r="B322" s="21" t="s">
        <v>464</v>
      </c>
      <c r="C322" s="77">
        <v>2020</v>
      </c>
      <c r="D322" s="134">
        <v>6027</v>
      </c>
    </row>
    <row r="323" spans="1:4" s="86" customFormat="1" ht="13.5" customHeight="1" x14ac:dyDescent="0.25">
      <c r="A323" s="1">
        <v>105</v>
      </c>
      <c r="B323" s="21" t="s">
        <v>465</v>
      </c>
      <c r="C323" s="77">
        <v>2020</v>
      </c>
      <c r="D323" s="134">
        <v>6027</v>
      </c>
    </row>
    <row r="324" spans="1:4" s="86" customFormat="1" ht="13.5" customHeight="1" x14ac:dyDescent="0.25">
      <c r="A324" s="1">
        <v>106</v>
      </c>
      <c r="B324" s="21" t="s">
        <v>466</v>
      </c>
      <c r="C324" s="77">
        <v>2020</v>
      </c>
      <c r="D324" s="134">
        <v>259</v>
      </c>
    </row>
    <row r="325" spans="1:4" s="86" customFormat="1" ht="13.5" customHeight="1" x14ac:dyDescent="0.25">
      <c r="A325" s="1">
        <v>107</v>
      </c>
      <c r="B325" s="21" t="s">
        <v>467</v>
      </c>
      <c r="C325" s="77">
        <v>2020</v>
      </c>
      <c r="D325" s="134">
        <v>2600</v>
      </c>
    </row>
    <row r="326" spans="1:4" s="86" customFormat="1" ht="13.5" customHeight="1" x14ac:dyDescent="0.25">
      <c r="A326" s="1">
        <v>108</v>
      </c>
      <c r="B326" s="120" t="s">
        <v>468</v>
      </c>
      <c r="C326" s="77">
        <v>2020</v>
      </c>
      <c r="D326" s="134">
        <v>4046.7</v>
      </c>
    </row>
    <row r="327" spans="1:4" s="86" customFormat="1" ht="13.5" customHeight="1" x14ac:dyDescent="0.25">
      <c r="A327" s="1">
        <v>109</v>
      </c>
      <c r="B327" s="120" t="s">
        <v>469</v>
      </c>
      <c r="C327" s="77">
        <v>2020</v>
      </c>
      <c r="D327" s="134">
        <v>4046.7</v>
      </c>
    </row>
    <row r="328" spans="1:4" s="86" customFormat="1" ht="13.5" customHeight="1" x14ac:dyDescent="0.25">
      <c r="A328" s="1">
        <v>110</v>
      </c>
      <c r="B328" s="120" t="s">
        <v>470</v>
      </c>
      <c r="C328" s="77">
        <v>2020</v>
      </c>
      <c r="D328" s="134">
        <v>4046.7</v>
      </c>
    </row>
    <row r="329" spans="1:4" s="86" customFormat="1" ht="13.5" customHeight="1" x14ac:dyDescent="0.25">
      <c r="A329" s="1">
        <v>111</v>
      </c>
      <c r="B329" s="120" t="s">
        <v>471</v>
      </c>
      <c r="C329" s="77">
        <v>2020</v>
      </c>
      <c r="D329" s="134">
        <v>4046.7</v>
      </c>
    </row>
    <row r="330" spans="1:4" s="86" customFormat="1" ht="13.5" customHeight="1" x14ac:dyDescent="0.25">
      <c r="A330" s="1">
        <v>112</v>
      </c>
      <c r="B330" s="21" t="s">
        <v>472</v>
      </c>
      <c r="C330" s="77">
        <v>2020</v>
      </c>
      <c r="D330" s="134">
        <v>269.99</v>
      </c>
    </row>
    <row r="331" spans="1:4" s="86" customFormat="1" ht="13.5" customHeight="1" x14ac:dyDescent="0.25">
      <c r="A331" s="1">
        <v>113</v>
      </c>
      <c r="B331" s="120" t="s">
        <v>473</v>
      </c>
      <c r="C331" s="77">
        <v>2020</v>
      </c>
      <c r="D331" s="134">
        <v>7055</v>
      </c>
    </row>
    <row r="332" spans="1:4" s="86" customFormat="1" ht="13.5" customHeight="1" x14ac:dyDescent="0.25">
      <c r="A332" s="1">
        <v>114</v>
      </c>
      <c r="B332" s="21" t="s">
        <v>474</v>
      </c>
      <c r="C332" s="77">
        <v>2020</v>
      </c>
      <c r="D332" s="134">
        <v>6237.95</v>
      </c>
    </row>
    <row r="333" spans="1:4" s="86" customFormat="1" ht="13.5" customHeight="1" x14ac:dyDescent="0.25">
      <c r="A333" s="1">
        <v>115</v>
      </c>
      <c r="B333" s="21" t="s">
        <v>475</v>
      </c>
      <c r="C333" s="77">
        <v>2020</v>
      </c>
      <c r="D333" s="134">
        <f>15273*1.23</f>
        <v>18785.79</v>
      </c>
    </row>
    <row r="334" spans="1:4" s="86" customFormat="1" ht="13.5" customHeight="1" x14ac:dyDescent="0.25">
      <c r="A334" s="1">
        <v>116</v>
      </c>
      <c r="B334" s="80" t="s">
        <v>476</v>
      </c>
      <c r="C334" s="77">
        <v>2020</v>
      </c>
      <c r="D334" s="134">
        <v>434.99</v>
      </c>
    </row>
    <row r="335" spans="1:4" s="86" customFormat="1" ht="13.5" customHeight="1" x14ac:dyDescent="0.25">
      <c r="A335" s="1">
        <v>117</v>
      </c>
      <c r="B335" s="21" t="s">
        <v>477</v>
      </c>
      <c r="C335" s="77">
        <v>2021</v>
      </c>
      <c r="D335" s="134">
        <v>9700</v>
      </c>
    </row>
    <row r="336" spans="1:4" s="86" customFormat="1" ht="13.5" customHeight="1" x14ac:dyDescent="0.25">
      <c r="A336" s="1">
        <v>118</v>
      </c>
      <c r="B336" s="21" t="s">
        <v>478</v>
      </c>
      <c r="C336" s="77">
        <v>2021</v>
      </c>
      <c r="D336" s="134">
        <v>1999.99</v>
      </c>
    </row>
    <row r="337" spans="1:4" s="86" customFormat="1" ht="13.5" customHeight="1" x14ac:dyDescent="0.25">
      <c r="A337" s="1">
        <v>119</v>
      </c>
      <c r="B337" s="21" t="s">
        <v>479</v>
      </c>
      <c r="C337" s="77">
        <v>2021</v>
      </c>
      <c r="D337" s="134">
        <v>2249.67</v>
      </c>
    </row>
    <row r="338" spans="1:4" s="86" customFormat="1" ht="13.5" customHeight="1" x14ac:dyDescent="0.25">
      <c r="A338" s="1">
        <v>120</v>
      </c>
      <c r="B338" s="21" t="s">
        <v>480</v>
      </c>
      <c r="C338" s="77">
        <v>2021</v>
      </c>
      <c r="D338" s="134">
        <v>9840</v>
      </c>
    </row>
    <row r="339" spans="1:4" s="86" customFormat="1" ht="13.5" customHeight="1" x14ac:dyDescent="0.25">
      <c r="A339" s="1"/>
      <c r="B339" s="67" t="s">
        <v>0</v>
      </c>
      <c r="C339" s="1"/>
      <c r="D339" s="19">
        <f>SUM(D219:D338)</f>
        <v>245705.24066666677</v>
      </c>
    </row>
    <row r="340" spans="1:4" s="86" customFormat="1" ht="13.5" customHeight="1" x14ac:dyDescent="0.25">
      <c r="A340" s="336" t="s">
        <v>187</v>
      </c>
      <c r="B340" s="336"/>
      <c r="C340" s="336"/>
      <c r="D340" s="336"/>
    </row>
    <row r="341" spans="1:4" s="86" customFormat="1" ht="13.5" customHeight="1" x14ac:dyDescent="0.25">
      <c r="A341" s="1">
        <v>1</v>
      </c>
      <c r="B341" s="121" t="s">
        <v>481</v>
      </c>
      <c r="C341" s="78">
        <v>2017</v>
      </c>
      <c r="D341" s="122">
        <v>1350</v>
      </c>
    </row>
    <row r="342" spans="1:4" s="86" customFormat="1" ht="13.5" customHeight="1" x14ac:dyDescent="0.25">
      <c r="A342" s="1">
        <v>2</v>
      </c>
      <c r="B342" s="121" t="s">
        <v>482</v>
      </c>
      <c r="C342" s="77">
        <v>2017</v>
      </c>
      <c r="D342" s="123">
        <v>699</v>
      </c>
    </row>
    <row r="343" spans="1:4" s="86" customFormat="1" ht="13.5" customHeight="1" x14ac:dyDescent="0.25">
      <c r="A343" s="1">
        <v>3</v>
      </c>
      <c r="B343" s="121" t="s">
        <v>483</v>
      </c>
      <c r="C343" s="77">
        <v>2018</v>
      </c>
      <c r="D343" s="123">
        <v>294</v>
      </c>
    </row>
    <row r="344" spans="1:4" s="86" customFormat="1" ht="13.5" customHeight="1" x14ac:dyDescent="0.25">
      <c r="A344" s="1">
        <v>4</v>
      </c>
      <c r="B344" s="121" t="s">
        <v>484</v>
      </c>
      <c r="C344" s="77">
        <v>2018</v>
      </c>
      <c r="D344" s="124">
        <v>439</v>
      </c>
    </row>
    <row r="345" spans="1:4" s="86" customFormat="1" ht="13.5" customHeight="1" x14ac:dyDescent="0.25">
      <c r="A345" s="1">
        <v>5</v>
      </c>
      <c r="B345" s="80" t="s">
        <v>485</v>
      </c>
      <c r="C345" s="77">
        <v>2018</v>
      </c>
      <c r="D345" s="134">
        <v>435</v>
      </c>
    </row>
    <row r="346" spans="1:4" s="86" customFormat="1" ht="13.5" customHeight="1" x14ac:dyDescent="0.25">
      <c r="A346" s="1">
        <v>6</v>
      </c>
      <c r="B346" s="80" t="s">
        <v>486</v>
      </c>
      <c r="C346" s="77">
        <v>2018</v>
      </c>
      <c r="D346" s="134">
        <v>439</v>
      </c>
    </row>
    <row r="347" spans="1:4" s="86" customFormat="1" ht="13.5" customHeight="1" x14ac:dyDescent="0.25">
      <c r="A347" s="1">
        <v>7</v>
      </c>
      <c r="B347" s="80" t="s">
        <v>487</v>
      </c>
      <c r="C347" s="77">
        <v>2018</v>
      </c>
      <c r="D347" s="134">
        <v>375</v>
      </c>
    </row>
    <row r="348" spans="1:4" s="86" customFormat="1" ht="13.5" customHeight="1" x14ac:dyDescent="0.25">
      <c r="A348" s="1">
        <v>8</v>
      </c>
      <c r="B348" s="80" t="s">
        <v>488</v>
      </c>
      <c r="C348" s="77">
        <v>2018</v>
      </c>
      <c r="D348" s="134">
        <v>707</v>
      </c>
    </row>
    <row r="349" spans="1:4" s="86" customFormat="1" ht="13.5" customHeight="1" x14ac:dyDescent="0.25">
      <c r="A349" s="1">
        <v>9</v>
      </c>
      <c r="B349" s="80" t="s">
        <v>489</v>
      </c>
      <c r="C349" s="77">
        <v>2018</v>
      </c>
      <c r="D349" s="134">
        <v>424</v>
      </c>
    </row>
    <row r="350" spans="1:4" s="86" customFormat="1" ht="13.5" customHeight="1" x14ac:dyDescent="0.25">
      <c r="A350" s="1">
        <v>10</v>
      </c>
      <c r="B350" s="80" t="s">
        <v>490</v>
      </c>
      <c r="C350" s="77">
        <v>2018</v>
      </c>
      <c r="D350" s="134">
        <v>6519</v>
      </c>
    </row>
    <row r="351" spans="1:4" s="86" customFormat="1" ht="13.5" customHeight="1" x14ac:dyDescent="0.25">
      <c r="A351" s="1">
        <v>11</v>
      </c>
      <c r="B351" s="80" t="s">
        <v>491</v>
      </c>
      <c r="C351" s="77">
        <v>2018</v>
      </c>
      <c r="D351" s="134">
        <f>560/2</f>
        <v>280</v>
      </c>
    </row>
    <row r="352" spans="1:4" s="86" customFormat="1" ht="13.5" customHeight="1" x14ac:dyDescent="0.25">
      <c r="A352" s="1">
        <v>12</v>
      </c>
      <c r="B352" s="80" t="s">
        <v>491</v>
      </c>
      <c r="C352" s="77">
        <v>2018</v>
      </c>
      <c r="D352" s="134">
        <v>280</v>
      </c>
    </row>
    <row r="353" spans="1:4" s="86" customFormat="1" ht="13.5" customHeight="1" x14ac:dyDescent="0.25">
      <c r="A353" s="1">
        <v>13</v>
      </c>
      <c r="B353" s="80" t="s">
        <v>492</v>
      </c>
      <c r="C353" s="77">
        <v>2018</v>
      </c>
      <c r="D353" s="134">
        <v>248</v>
      </c>
    </row>
    <row r="354" spans="1:4" s="86" customFormat="1" ht="13.5" customHeight="1" x14ac:dyDescent="0.25">
      <c r="A354" s="1">
        <v>14</v>
      </c>
      <c r="B354" s="80" t="s">
        <v>493</v>
      </c>
      <c r="C354" s="77">
        <v>2018</v>
      </c>
      <c r="D354" s="134">
        <f>905.97+238+429.95</f>
        <v>1573.92</v>
      </c>
    </row>
    <row r="355" spans="1:4" s="86" customFormat="1" ht="13.5" customHeight="1" x14ac:dyDescent="0.25">
      <c r="A355" s="1">
        <v>15</v>
      </c>
      <c r="B355" s="119" t="s">
        <v>494</v>
      </c>
      <c r="C355" s="130">
        <v>2018</v>
      </c>
      <c r="D355" s="202">
        <v>294</v>
      </c>
    </row>
    <row r="356" spans="1:4" s="86" customFormat="1" ht="13.5" customHeight="1" x14ac:dyDescent="0.25">
      <c r="A356" s="1">
        <v>16</v>
      </c>
      <c r="B356" s="80" t="s">
        <v>495</v>
      </c>
      <c r="C356" s="77">
        <v>2019</v>
      </c>
      <c r="D356" s="134">
        <v>4585</v>
      </c>
    </row>
    <row r="357" spans="1:4" s="86" customFormat="1" ht="13.5" customHeight="1" x14ac:dyDescent="0.25">
      <c r="A357" s="1">
        <v>17</v>
      </c>
      <c r="B357" s="80" t="s">
        <v>496</v>
      </c>
      <c r="C357" s="77">
        <v>2019</v>
      </c>
      <c r="D357" s="134">
        <v>99.99</v>
      </c>
    </row>
    <row r="358" spans="1:4" s="86" customFormat="1" ht="13.5" customHeight="1" x14ac:dyDescent="0.25">
      <c r="A358" s="1">
        <v>18</v>
      </c>
      <c r="B358" s="80" t="s">
        <v>497</v>
      </c>
      <c r="C358" s="77">
        <v>2019</v>
      </c>
      <c r="D358" s="134">
        <v>3168.37</v>
      </c>
    </row>
    <row r="359" spans="1:4" s="86" customFormat="1" ht="13.5" customHeight="1" x14ac:dyDescent="0.25">
      <c r="A359" s="1">
        <v>19</v>
      </c>
      <c r="B359" s="80" t="s">
        <v>498</v>
      </c>
      <c r="C359" s="77">
        <v>2019</v>
      </c>
      <c r="D359" s="134">
        <v>279</v>
      </c>
    </row>
    <row r="360" spans="1:4" s="86" customFormat="1" ht="13.5" customHeight="1" x14ac:dyDescent="0.25">
      <c r="A360" s="1">
        <v>20</v>
      </c>
      <c r="B360" s="80" t="s">
        <v>499</v>
      </c>
      <c r="C360" s="77">
        <v>2019</v>
      </c>
      <c r="D360" s="134">
        <v>309</v>
      </c>
    </row>
    <row r="361" spans="1:4" s="86" customFormat="1" ht="13.5" customHeight="1" x14ac:dyDescent="0.25">
      <c r="A361" s="1">
        <v>21</v>
      </c>
      <c r="B361" s="80" t="s">
        <v>500</v>
      </c>
      <c r="C361" s="77">
        <v>2019</v>
      </c>
      <c r="D361" s="134">
        <v>1299</v>
      </c>
    </row>
    <row r="362" spans="1:4" s="86" customFormat="1" ht="13.5" customHeight="1" x14ac:dyDescent="0.25">
      <c r="A362" s="1">
        <v>22</v>
      </c>
      <c r="B362" s="80" t="s">
        <v>501</v>
      </c>
      <c r="C362" s="77">
        <v>2019</v>
      </c>
      <c r="D362" s="134">
        <v>2949</v>
      </c>
    </row>
    <row r="363" spans="1:4" s="86" customFormat="1" ht="13.5" customHeight="1" x14ac:dyDescent="0.25">
      <c r="A363" s="1">
        <v>23</v>
      </c>
      <c r="B363" s="80" t="s">
        <v>502</v>
      </c>
      <c r="C363" s="77">
        <v>2019</v>
      </c>
      <c r="D363" s="134">
        <v>59.99</v>
      </c>
    </row>
    <row r="364" spans="1:4" s="86" customFormat="1" ht="13.5" customHeight="1" x14ac:dyDescent="0.25">
      <c r="A364" s="1">
        <v>24</v>
      </c>
      <c r="B364" s="80" t="s">
        <v>503</v>
      </c>
      <c r="C364" s="77">
        <v>2019</v>
      </c>
      <c r="D364" s="134">
        <v>59.99</v>
      </c>
    </row>
    <row r="365" spans="1:4" s="86" customFormat="1" ht="13.5" customHeight="1" x14ac:dyDescent="0.25">
      <c r="A365" s="1">
        <v>25</v>
      </c>
      <c r="B365" s="80" t="s">
        <v>504</v>
      </c>
      <c r="C365" s="77">
        <v>2019</v>
      </c>
      <c r="D365" s="134">
        <v>59.99</v>
      </c>
    </row>
    <row r="366" spans="1:4" s="86" customFormat="1" ht="13.5" customHeight="1" x14ac:dyDescent="0.25">
      <c r="A366" s="1">
        <v>26</v>
      </c>
      <c r="B366" s="80" t="s">
        <v>505</v>
      </c>
      <c r="C366" s="77">
        <v>2019</v>
      </c>
      <c r="D366" s="134">
        <v>59.99</v>
      </c>
    </row>
    <row r="367" spans="1:4" s="86" customFormat="1" ht="13.5" customHeight="1" x14ac:dyDescent="0.25">
      <c r="A367" s="1">
        <v>27</v>
      </c>
      <c r="B367" s="80" t="s">
        <v>506</v>
      </c>
      <c r="C367" s="77">
        <v>2019</v>
      </c>
      <c r="D367" s="134">
        <v>59.99</v>
      </c>
    </row>
    <row r="368" spans="1:4" s="86" customFormat="1" ht="13.5" customHeight="1" x14ac:dyDescent="0.25">
      <c r="A368" s="1">
        <v>28</v>
      </c>
      <c r="B368" s="80" t="s">
        <v>507</v>
      </c>
      <c r="C368" s="77">
        <v>2019</v>
      </c>
      <c r="D368" s="134">
        <f>100+29</f>
        <v>129</v>
      </c>
    </row>
    <row r="369" spans="1:4" s="86" customFormat="1" ht="13.5" customHeight="1" x14ac:dyDescent="0.25">
      <c r="A369" s="1">
        <v>29</v>
      </c>
      <c r="B369" s="80" t="s">
        <v>508</v>
      </c>
      <c r="C369" s="77">
        <v>2019</v>
      </c>
      <c r="D369" s="134">
        <v>799</v>
      </c>
    </row>
    <row r="370" spans="1:4" s="86" customFormat="1" ht="13.5" customHeight="1" x14ac:dyDescent="0.25">
      <c r="A370" s="1">
        <v>30</v>
      </c>
      <c r="B370" s="80" t="s">
        <v>509</v>
      </c>
      <c r="C370" s="77">
        <v>2019</v>
      </c>
      <c r="D370" s="134">
        <v>619</v>
      </c>
    </row>
    <row r="371" spans="1:4" s="86" customFormat="1" ht="13.5" customHeight="1" x14ac:dyDescent="0.25">
      <c r="A371" s="1">
        <v>31</v>
      </c>
      <c r="B371" s="80" t="s">
        <v>510</v>
      </c>
      <c r="C371" s="77">
        <v>2020</v>
      </c>
      <c r="D371" s="134">
        <v>159.99</v>
      </c>
    </row>
    <row r="372" spans="1:4" s="86" customFormat="1" ht="13.5" customHeight="1" x14ac:dyDescent="0.25">
      <c r="A372" s="1">
        <v>32</v>
      </c>
      <c r="B372" s="80" t="s">
        <v>511</v>
      </c>
      <c r="C372" s="77">
        <v>2020</v>
      </c>
      <c r="D372" s="134">
        <f>3564/11</f>
        <v>324</v>
      </c>
    </row>
    <row r="373" spans="1:4" s="86" customFormat="1" ht="13.5" customHeight="1" x14ac:dyDescent="0.25">
      <c r="A373" s="1">
        <v>33</v>
      </c>
      <c r="B373" s="80" t="s">
        <v>512</v>
      </c>
      <c r="C373" s="77">
        <v>2020</v>
      </c>
      <c r="D373" s="134">
        <f t="shared" ref="D373:D382" si="1">3564/11</f>
        <v>324</v>
      </c>
    </row>
    <row r="374" spans="1:4" s="86" customFormat="1" ht="13.5" customHeight="1" x14ac:dyDescent="0.25">
      <c r="A374" s="1">
        <v>34</v>
      </c>
      <c r="B374" s="80" t="s">
        <v>513</v>
      </c>
      <c r="C374" s="77">
        <v>2020</v>
      </c>
      <c r="D374" s="134">
        <f t="shared" si="1"/>
        <v>324</v>
      </c>
    </row>
    <row r="375" spans="1:4" s="86" customFormat="1" ht="13.5" customHeight="1" x14ac:dyDescent="0.25">
      <c r="A375" s="1">
        <v>35</v>
      </c>
      <c r="B375" s="80" t="s">
        <v>514</v>
      </c>
      <c r="C375" s="77">
        <v>2020</v>
      </c>
      <c r="D375" s="134">
        <f t="shared" si="1"/>
        <v>324</v>
      </c>
    </row>
    <row r="376" spans="1:4" s="86" customFormat="1" ht="13.5" customHeight="1" x14ac:dyDescent="0.25">
      <c r="A376" s="1">
        <v>36</v>
      </c>
      <c r="B376" s="80" t="s">
        <v>515</v>
      </c>
      <c r="C376" s="77">
        <v>2020</v>
      </c>
      <c r="D376" s="134">
        <f t="shared" si="1"/>
        <v>324</v>
      </c>
    </row>
    <row r="377" spans="1:4" s="86" customFormat="1" ht="13.5" customHeight="1" x14ac:dyDescent="0.25">
      <c r="A377" s="1">
        <v>37</v>
      </c>
      <c r="B377" s="80" t="s">
        <v>516</v>
      </c>
      <c r="C377" s="77">
        <v>2020</v>
      </c>
      <c r="D377" s="134">
        <f t="shared" si="1"/>
        <v>324</v>
      </c>
    </row>
    <row r="378" spans="1:4" s="86" customFormat="1" ht="13.5" customHeight="1" x14ac:dyDescent="0.25">
      <c r="A378" s="1">
        <v>38</v>
      </c>
      <c r="B378" s="80" t="s">
        <v>517</v>
      </c>
      <c r="C378" s="77">
        <v>2020</v>
      </c>
      <c r="D378" s="134">
        <f t="shared" si="1"/>
        <v>324</v>
      </c>
    </row>
    <row r="379" spans="1:4" s="86" customFormat="1" ht="13.5" customHeight="1" x14ac:dyDescent="0.25">
      <c r="A379" s="1">
        <v>39</v>
      </c>
      <c r="B379" s="80" t="s">
        <v>517</v>
      </c>
      <c r="C379" s="77">
        <v>2020</v>
      </c>
      <c r="D379" s="134">
        <f t="shared" si="1"/>
        <v>324</v>
      </c>
    </row>
    <row r="380" spans="1:4" s="86" customFormat="1" ht="13.5" customHeight="1" x14ac:dyDescent="0.25">
      <c r="A380" s="1">
        <v>40</v>
      </c>
      <c r="B380" s="80" t="s">
        <v>517</v>
      </c>
      <c r="C380" s="77">
        <v>2020</v>
      </c>
      <c r="D380" s="134">
        <f t="shared" si="1"/>
        <v>324</v>
      </c>
    </row>
    <row r="381" spans="1:4" s="86" customFormat="1" ht="13.5" customHeight="1" x14ac:dyDescent="0.25">
      <c r="A381" s="1">
        <v>41</v>
      </c>
      <c r="B381" s="80" t="s">
        <v>517</v>
      </c>
      <c r="C381" s="77">
        <v>2020</v>
      </c>
      <c r="D381" s="134">
        <f t="shared" si="1"/>
        <v>324</v>
      </c>
    </row>
    <row r="382" spans="1:4" s="86" customFormat="1" ht="13.5" customHeight="1" x14ac:dyDescent="0.25">
      <c r="A382" s="1">
        <v>42</v>
      </c>
      <c r="B382" s="80" t="s">
        <v>517</v>
      </c>
      <c r="C382" s="77">
        <v>2020</v>
      </c>
      <c r="D382" s="134">
        <f t="shared" si="1"/>
        <v>324</v>
      </c>
    </row>
    <row r="383" spans="1:4" s="86" customFormat="1" ht="13.5" customHeight="1" x14ac:dyDescent="0.25">
      <c r="A383" s="1">
        <v>43</v>
      </c>
      <c r="B383" s="80" t="s">
        <v>518</v>
      </c>
      <c r="C383" s="77">
        <v>2020</v>
      </c>
      <c r="D383" s="134">
        <v>4400.01</v>
      </c>
    </row>
    <row r="384" spans="1:4" s="86" customFormat="1" ht="13.5" customHeight="1" x14ac:dyDescent="0.25">
      <c r="A384" s="1">
        <v>44</v>
      </c>
      <c r="B384" s="80" t="s">
        <v>519</v>
      </c>
      <c r="C384" s="77">
        <v>2020</v>
      </c>
      <c r="D384" s="134">
        <f>528.3/4</f>
        <v>132.07499999999999</v>
      </c>
    </row>
    <row r="385" spans="1:4" s="86" customFormat="1" ht="13.5" customHeight="1" x14ac:dyDescent="0.25">
      <c r="A385" s="1">
        <v>45</v>
      </c>
      <c r="B385" s="80" t="s">
        <v>520</v>
      </c>
      <c r="C385" s="77">
        <v>2020</v>
      </c>
      <c r="D385" s="134">
        <f>528.3/4</f>
        <v>132.07499999999999</v>
      </c>
    </row>
    <row r="386" spans="1:4" s="86" customFormat="1" ht="13.5" customHeight="1" x14ac:dyDescent="0.25">
      <c r="A386" s="1">
        <v>46</v>
      </c>
      <c r="B386" s="80" t="s">
        <v>521</v>
      </c>
      <c r="C386" s="77">
        <v>2020</v>
      </c>
      <c r="D386" s="134">
        <f>528.3/4</f>
        <v>132.07499999999999</v>
      </c>
    </row>
    <row r="387" spans="1:4" s="86" customFormat="1" ht="13.5" customHeight="1" x14ac:dyDescent="0.25">
      <c r="A387" s="1">
        <v>47</v>
      </c>
      <c r="B387" s="80" t="s">
        <v>522</v>
      </c>
      <c r="C387" s="77">
        <v>2020</v>
      </c>
      <c r="D387" s="134">
        <f>528.3/4</f>
        <v>132.07499999999999</v>
      </c>
    </row>
    <row r="388" spans="1:4" s="86" customFormat="1" ht="13.5" customHeight="1" x14ac:dyDescent="0.25">
      <c r="A388" s="1">
        <v>48</v>
      </c>
      <c r="B388" s="21" t="s">
        <v>523</v>
      </c>
      <c r="C388" s="77">
        <v>2020</v>
      </c>
      <c r="D388" s="134">
        <f>3000/15</f>
        <v>200</v>
      </c>
    </row>
    <row r="389" spans="1:4" s="86" customFormat="1" ht="13.5" customHeight="1" x14ac:dyDescent="0.25">
      <c r="A389" s="1">
        <v>49</v>
      </c>
      <c r="B389" s="21" t="s">
        <v>524</v>
      </c>
      <c r="C389" s="77">
        <v>2020</v>
      </c>
      <c r="D389" s="134">
        <v>200</v>
      </c>
    </row>
    <row r="390" spans="1:4" s="86" customFormat="1" ht="13.5" customHeight="1" x14ac:dyDescent="0.25">
      <c r="A390" s="1">
        <v>50</v>
      </c>
      <c r="B390" s="21" t="s">
        <v>525</v>
      </c>
      <c r="C390" s="77">
        <v>2020</v>
      </c>
      <c r="D390" s="134">
        <f>3000/15</f>
        <v>200</v>
      </c>
    </row>
    <row r="391" spans="1:4" s="86" customFormat="1" ht="13.5" customHeight="1" x14ac:dyDescent="0.25">
      <c r="A391" s="1">
        <v>51</v>
      </c>
      <c r="B391" s="21" t="s">
        <v>526</v>
      </c>
      <c r="C391" s="77">
        <v>2020</v>
      </c>
      <c r="D391" s="134">
        <v>200</v>
      </c>
    </row>
    <row r="392" spans="1:4" s="86" customFormat="1" ht="13.5" customHeight="1" x14ac:dyDescent="0.25">
      <c r="A392" s="1">
        <v>52</v>
      </c>
      <c r="B392" s="21" t="s">
        <v>527</v>
      </c>
      <c r="C392" s="77">
        <v>2020</v>
      </c>
      <c r="D392" s="134">
        <f>3000/15</f>
        <v>200</v>
      </c>
    </row>
    <row r="393" spans="1:4" s="86" customFormat="1" ht="13.5" customHeight="1" x14ac:dyDescent="0.25">
      <c r="A393" s="1">
        <v>53</v>
      </c>
      <c r="B393" s="21" t="s">
        <v>528</v>
      </c>
      <c r="C393" s="77">
        <v>2020</v>
      </c>
      <c r="D393" s="134">
        <v>200</v>
      </c>
    </row>
    <row r="394" spans="1:4" s="86" customFormat="1" ht="13.5" customHeight="1" x14ac:dyDescent="0.25">
      <c r="A394" s="1">
        <v>54</v>
      </c>
      <c r="B394" s="21" t="s">
        <v>529</v>
      </c>
      <c r="C394" s="77">
        <v>2020</v>
      </c>
      <c r="D394" s="134">
        <f>3000/15</f>
        <v>200</v>
      </c>
    </row>
    <row r="395" spans="1:4" s="86" customFormat="1" ht="13.5" customHeight="1" x14ac:dyDescent="0.25">
      <c r="A395" s="1">
        <v>55</v>
      </c>
      <c r="B395" s="21" t="s">
        <v>530</v>
      </c>
      <c r="C395" s="77">
        <v>2020</v>
      </c>
      <c r="D395" s="134">
        <v>200</v>
      </c>
    </row>
    <row r="396" spans="1:4" s="86" customFormat="1" ht="13.5" customHeight="1" x14ac:dyDescent="0.25">
      <c r="A396" s="1">
        <v>56</v>
      </c>
      <c r="B396" s="21" t="s">
        <v>531</v>
      </c>
      <c r="C396" s="77">
        <v>2020</v>
      </c>
      <c r="D396" s="134">
        <f>3000/15</f>
        <v>200</v>
      </c>
    </row>
    <row r="397" spans="1:4" s="86" customFormat="1" ht="13.5" customHeight="1" x14ac:dyDescent="0.25">
      <c r="A397" s="1">
        <v>57</v>
      </c>
      <c r="B397" s="21" t="s">
        <v>532</v>
      </c>
      <c r="C397" s="77">
        <v>2020</v>
      </c>
      <c r="D397" s="134">
        <v>200</v>
      </c>
    </row>
    <row r="398" spans="1:4" s="86" customFormat="1" ht="13.5" customHeight="1" x14ac:dyDescent="0.25">
      <c r="A398" s="1">
        <v>58</v>
      </c>
      <c r="B398" s="21" t="s">
        <v>533</v>
      </c>
      <c r="C398" s="77">
        <v>2020</v>
      </c>
      <c r="D398" s="134">
        <f>3000/15</f>
        <v>200</v>
      </c>
    </row>
    <row r="399" spans="1:4" s="86" customFormat="1" ht="13.5" customHeight="1" x14ac:dyDescent="0.25">
      <c r="A399" s="1">
        <v>59</v>
      </c>
      <c r="B399" s="21" t="s">
        <v>534</v>
      </c>
      <c r="C399" s="77">
        <v>2020</v>
      </c>
      <c r="D399" s="134">
        <v>200</v>
      </c>
    </row>
    <row r="400" spans="1:4" s="86" customFormat="1" ht="13.5" customHeight="1" x14ac:dyDescent="0.25">
      <c r="A400" s="1">
        <v>60</v>
      </c>
      <c r="B400" s="21" t="s">
        <v>535</v>
      </c>
      <c r="C400" s="77">
        <v>2020</v>
      </c>
      <c r="D400" s="134">
        <v>200</v>
      </c>
    </row>
    <row r="401" spans="1:4" s="86" customFormat="1" ht="13.5" customHeight="1" x14ac:dyDescent="0.25">
      <c r="A401" s="1">
        <v>61</v>
      </c>
      <c r="B401" s="21" t="s">
        <v>536</v>
      </c>
      <c r="C401" s="77">
        <v>2020</v>
      </c>
      <c r="D401" s="134">
        <v>200</v>
      </c>
    </row>
    <row r="402" spans="1:4" s="86" customFormat="1" ht="13.5" customHeight="1" x14ac:dyDescent="0.25">
      <c r="A402" s="1">
        <v>62</v>
      </c>
      <c r="B402" s="21" t="s">
        <v>537</v>
      </c>
      <c r="C402" s="77">
        <v>2020</v>
      </c>
      <c r="D402" s="134">
        <v>200</v>
      </c>
    </row>
    <row r="403" spans="1:4" s="86" customFormat="1" ht="13.5" customHeight="1" x14ac:dyDescent="0.25">
      <c r="A403" s="1">
        <v>63</v>
      </c>
      <c r="B403" s="80" t="s">
        <v>538</v>
      </c>
      <c r="C403" s="77">
        <v>2020</v>
      </c>
      <c r="D403" s="134">
        <f>106.5/2</f>
        <v>53.25</v>
      </c>
    </row>
    <row r="404" spans="1:4" s="86" customFormat="1" ht="13.5" customHeight="1" x14ac:dyDescent="0.25">
      <c r="A404" s="1">
        <v>64</v>
      </c>
      <c r="B404" s="80" t="s">
        <v>539</v>
      </c>
      <c r="C404" s="77">
        <v>2020</v>
      </c>
      <c r="D404" s="134">
        <v>53.25</v>
      </c>
    </row>
    <row r="405" spans="1:4" s="86" customFormat="1" ht="13.5" customHeight="1" x14ac:dyDescent="0.25">
      <c r="A405" s="1">
        <v>65</v>
      </c>
      <c r="B405" s="80" t="s">
        <v>540</v>
      </c>
      <c r="C405" s="77">
        <v>2020</v>
      </c>
      <c r="D405" s="134">
        <v>127</v>
      </c>
    </row>
    <row r="406" spans="1:4" s="86" customFormat="1" ht="13.5" customHeight="1" x14ac:dyDescent="0.25">
      <c r="A406" s="1">
        <v>66</v>
      </c>
      <c r="B406" s="80" t="s">
        <v>541</v>
      </c>
      <c r="C406" s="77">
        <v>2020</v>
      </c>
      <c r="D406" s="134">
        <v>109.99</v>
      </c>
    </row>
    <row r="407" spans="1:4" s="86" customFormat="1" ht="13.5" customHeight="1" x14ac:dyDescent="0.25">
      <c r="A407" s="1">
        <v>67</v>
      </c>
      <c r="B407" s="120" t="s">
        <v>542</v>
      </c>
      <c r="C407" s="77">
        <v>2020</v>
      </c>
      <c r="D407" s="203">
        <v>500</v>
      </c>
    </row>
    <row r="408" spans="1:4" s="86" customFormat="1" ht="13.5" customHeight="1" x14ac:dyDescent="0.25">
      <c r="A408" s="1">
        <v>68</v>
      </c>
      <c r="B408" s="120" t="s">
        <v>543</v>
      </c>
      <c r="C408" s="77">
        <v>2020</v>
      </c>
      <c r="D408" s="203">
        <v>500</v>
      </c>
    </row>
    <row r="409" spans="1:4" s="86" customFormat="1" ht="13.5" customHeight="1" x14ac:dyDescent="0.25">
      <c r="A409" s="1">
        <v>69</v>
      </c>
      <c r="B409" s="120" t="s">
        <v>544</v>
      </c>
      <c r="C409" s="77">
        <v>2020</v>
      </c>
      <c r="D409" s="203">
        <v>500</v>
      </c>
    </row>
    <row r="410" spans="1:4" s="86" customFormat="1" ht="13.5" customHeight="1" x14ac:dyDescent="0.25">
      <c r="A410" s="1">
        <v>70</v>
      </c>
      <c r="B410" s="120" t="s">
        <v>545</v>
      </c>
      <c r="C410" s="77">
        <v>2020</v>
      </c>
      <c r="D410" s="203">
        <v>500</v>
      </c>
    </row>
    <row r="411" spans="1:4" s="86" customFormat="1" ht="13.5" customHeight="1" x14ac:dyDescent="0.25">
      <c r="A411" s="1">
        <v>71</v>
      </c>
      <c r="B411" s="120" t="s">
        <v>546</v>
      </c>
      <c r="C411" s="77">
        <v>2020</v>
      </c>
      <c r="D411" s="203">
        <v>500</v>
      </c>
    </row>
    <row r="412" spans="1:4" s="86" customFormat="1" ht="13.5" customHeight="1" x14ac:dyDescent="0.25">
      <c r="A412" s="1">
        <v>72</v>
      </c>
      <c r="B412" s="120" t="s">
        <v>547</v>
      </c>
      <c r="C412" s="77">
        <v>2020</v>
      </c>
      <c r="D412" s="203">
        <v>2400</v>
      </c>
    </row>
    <row r="413" spans="1:4" s="86" customFormat="1" ht="13.5" customHeight="1" x14ac:dyDescent="0.25">
      <c r="A413" s="1">
        <v>73</v>
      </c>
      <c r="B413" s="80" t="s">
        <v>548</v>
      </c>
      <c r="C413" s="77">
        <v>2020</v>
      </c>
      <c r="D413" s="134">
        <f>227+135+66</f>
        <v>428</v>
      </c>
    </row>
    <row r="414" spans="1:4" s="86" customFormat="1" ht="13.5" customHeight="1" x14ac:dyDescent="0.25">
      <c r="A414" s="1">
        <v>74</v>
      </c>
      <c r="B414" s="80" t="s">
        <v>549</v>
      </c>
      <c r="C414" s="77">
        <v>2020</v>
      </c>
      <c r="D414" s="134">
        <f>11074.98/5</f>
        <v>2214.9960000000001</v>
      </c>
    </row>
    <row r="415" spans="1:4" s="86" customFormat="1" ht="13.5" customHeight="1" x14ac:dyDescent="0.25">
      <c r="A415" s="1">
        <v>75</v>
      </c>
      <c r="B415" s="80" t="s">
        <v>550</v>
      </c>
      <c r="C415" s="77">
        <v>2020</v>
      </c>
      <c r="D415" s="134">
        <f>11074.98/5</f>
        <v>2214.9960000000001</v>
      </c>
    </row>
    <row r="416" spans="1:4" s="86" customFormat="1" ht="13.5" customHeight="1" x14ac:dyDescent="0.25">
      <c r="A416" s="1">
        <v>76</v>
      </c>
      <c r="B416" s="80" t="s">
        <v>551</v>
      </c>
      <c r="C416" s="77">
        <v>2020</v>
      </c>
      <c r="D416" s="134">
        <f>11074.98/5</f>
        <v>2214.9960000000001</v>
      </c>
    </row>
    <row r="417" spans="1:4" s="86" customFormat="1" ht="13.5" customHeight="1" x14ac:dyDescent="0.25">
      <c r="A417" s="1">
        <v>77</v>
      </c>
      <c r="B417" s="80" t="s">
        <v>552</v>
      </c>
      <c r="C417" s="77">
        <v>2020</v>
      </c>
      <c r="D417" s="134">
        <f>11074.98/5</f>
        <v>2214.9960000000001</v>
      </c>
    </row>
    <row r="418" spans="1:4" s="86" customFormat="1" ht="13.5" customHeight="1" x14ac:dyDescent="0.25">
      <c r="A418" s="1">
        <v>78</v>
      </c>
      <c r="B418" s="80" t="s">
        <v>553</v>
      </c>
      <c r="C418" s="77">
        <v>2020</v>
      </c>
      <c r="D418" s="134">
        <f>11074.98/5</f>
        <v>2214.9960000000001</v>
      </c>
    </row>
    <row r="419" spans="1:4" s="86" customFormat="1" ht="13.5" customHeight="1" x14ac:dyDescent="0.25">
      <c r="A419" s="1">
        <v>79</v>
      </c>
      <c r="B419" s="80" t="s">
        <v>554</v>
      </c>
      <c r="C419" s="77">
        <v>2020</v>
      </c>
      <c r="D419" s="134">
        <v>1259</v>
      </c>
    </row>
    <row r="420" spans="1:4" s="86" customFormat="1" ht="13.5" customHeight="1" x14ac:dyDescent="0.25">
      <c r="A420" s="1">
        <v>80</v>
      </c>
      <c r="B420" s="120" t="s">
        <v>555</v>
      </c>
      <c r="C420" s="77">
        <v>2020</v>
      </c>
      <c r="D420" s="134">
        <v>380</v>
      </c>
    </row>
    <row r="421" spans="1:4" s="86" customFormat="1" ht="13.5" customHeight="1" x14ac:dyDescent="0.25">
      <c r="A421" s="1">
        <v>81</v>
      </c>
      <c r="B421" s="120" t="s">
        <v>556</v>
      </c>
      <c r="C421" s="77">
        <v>2020</v>
      </c>
      <c r="D421" s="134">
        <v>1810</v>
      </c>
    </row>
    <row r="422" spans="1:4" s="86" customFormat="1" ht="13.5" customHeight="1" x14ac:dyDescent="0.25">
      <c r="A422" s="1">
        <v>82</v>
      </c>
      <c r="B422" s="120" t="s">
        <v>557</v>
      </c>
      <c r="C422" s="77">
        <v>2020</v>
      </c>
      <c r="D422" s="134">
        <v>1880</v>
      </c>
    </row>
    <row r="423" spans="1:4" s="86" customFormat="1" ht="13.5" customHeight="1" x14ac:dyDescent="0.25">
      <c r="A423" s="1">
        <v>83</v>
      </c>
      <c r="B423" s="120" t="s">
        <v>558</v>
      </c>
      <c r="C423" s="77">
        <v>2020</v>
      </c>
      <c r="D423" s="134">
        <v>473.55</v>
      </c>
    </row>
    <row r="424" spans="1:4" s="86" customFormat="1" ht="13.5" customHeight="1" x14ac:dyDescent="0.25">
      <c r="A424" s="1">
        <v>84</v>
      </c>
      <c r="B424" s="120" t="s">
        <v>559</v>
      </c>
      <c r="C424" s="77">
        <v>2020</v>
      </c>
      <c r="D424" s="134">
        <f>1720</f>
        <v>1720</v>
      </c>
    </row>
    <row r="425" spans="1:4" s="86" customFormat="1" ht="13.5" customHeight="1" x14ac:dyDescent="0.25">
      <c r="A425" s="1">
        <v>85</v>
      </c>
      <c r="B425" s="120" t="s">
        <v>560</v>
      </c>
      <c r="C425" s="77">
        <v>2020</v>
      </c>
      <c r="D425" s="199">
        <v>220</v>
      </c>
    </row>
    <row r="426" spans="1:4" s="86" customFormat="1" ht="13.5" customHeight="1" x14ac:dyDescent="0.25">
      <c r="A426" s="1">
        <v>86</v>
      </c>
      <c r="B426" s="120" t="s">
        <v>561</v>
      </c>
      <c r="C426" s="77">
        <v>2020</v>
      </c>
      <c r="D426" s="134">
        <v>250</v>
      </c>
    </row>
    <row r="427" spans="1:4" s="86" customFormat="1" ht="13.5" customHeight="1" x14ac:dyDescent="0.25">
      <c r="A427" s="1">
        <v>87</v>
      </c>
      <c r="B427" s="120" t="s">
        <v>562</v>
      </c>
      <c r="C427" s="77">
        <v>2020</v>
      </c>
      <c r="D427" s="134">
        <v>319.95999999999998</v>
      </c>
    </row>
    <row r="428" spans="1:4" s="86" customFormat="1" ht="13.5" customHeight="1" x14ac:dyDescent="0.25">
      <c r="A428" s="1">
        <v>88</v>
      </c>
      <c r="B428" s="120" t="s">
        <v>563</v>
      </c>
      <c r="C428" s="77">
        <v>2021</v>
      </c>
      <c r="D428" s="134">
        <v>79</v>
      </c>
    </row>
    <row r="429" spans="1:4" s="86" customFormat="1" ht="13.5" customHeight="1" x14ac:dyDescent="0.25">
      <c r="A429" s="1">
        <v>89</v>
      </c>
      <c r="B429" s="21" t="s">
        <v>564</v>
      </c>
      <c r="C429" s="77">
        <v>2021</v>
      </c>
      <c r="D429" s="134">
        <v>399</v>
      </c>
    </row>
    <row r="430" spans="1:4" s="86" customFormat="1" ht="13.5" customHeight="1" x14ac:dyDescent="0.25">
      <c r="A430" s="1">
        <v>90</v>
      </c>
      <c r="B430" s="21" t="s">
        <v>565</v>
      </c>
      <c r="C430" s="77">
        <v>2021</v>
      </c>
      <c r="D430" s="134">
        <v>356.96</v>
      </c>
    </row>
    <row r="431" spans="1:4" s="86" customFormat="1" ht="13.5" customHeight="1" x14ac:dyDescent="0.25">
      <c r="A431" s="1">
        <v>91</v>
      </c>
      <c r="B431" s="21" t="s">
        <v>566</v>
      </c>
      <c r="C431" s="77">
        <v>2021</v>
      </c>
      <c r="D431" s="134">
        <f>2445/5</f>
        <v>489</v>
      </c>
    </row>
    <row r="432" spans="1:4" s="86" customFormat="1" ht="13.5" customHeight="1" x14ac:dyDescent="0.25">
      <c r="A432" s="1">
        <v>92</v>
      </c>
      <c r="B432" s="21" t="s">
        <v>566</v>
      </c>
      <c r="C432" s="77">
        <v>2021</v>
      </c>
      <c r="D432" s="134">
        <f>2445/5</f>
        <v>489</v>
      </c>
    </row>
    <row r="433" spans="1:4" s="86" customFormat="1" ht="13.5" customHeight="1" x14ac:dyDescent="0.25">
      <c r="A433" s="1">
        <v>93</v>
      </c>
      <c r="B433" s="21" t="s">
        <v>566</v>
      </c>
      <c r="C433" s="77">
        <v>2021</v>
      </c>
      <c r="D433" s="134">
        <f>2445/5</f>
        <v>489</v>
      </c>
    </row>
    <row r="434" spans="1:4" s="86" customFormat="1" ht="13.5" customHeight="1" x14ac:dyDescent="0.25">
      <c r="A434" s="1">
        <v>94</v>
      </c>
      <c r="B434" s="21" t="s">
        <v>566</v>
      </c>
      <c r="C434" s="77">
        <v>2021</v>
      </c>
      <c r="D434" s="134">
        <f>2445/5</f>
        <v>489</v>
      </c>
    </row>
    <row r="435" spans="1:4" s="86" customFormat="1" ht="13.5" customHeight="1" x14ac:dyDescent="0.25">
      <c r="A435" s="1">
        <v>95</v>
      </c>
      <c r="B435" s="21" t="s">
        <v>566</v>
      </c>
      <c r="C435" s="77">
        <v>2021</v>
      </c>
      <c r="D435" s="134">
        <f>2445/5</f>
        <v>489</v>
      </c>
    </row>
    <row r="436" spans="1:4" s="86" customFormat="1" ht="13.5" customHeight="1" x14ac:dyDescent="0.25">
      <c r="A436" s="1"/>
      <c r="B436" s="67" t="s">
        <v>0</v>
      </c>
      <c r="C436" s="1"/>
      <c r="D436" s="19">
        <f>SUM(D341:D435)</f>
        <v>68884.47</v>
      </c>
    </row>
    <row r="437" spans="1:4" s="86" customFormat="1" ht="13.5" customHeight="1" x14ac:dyDescent="0.25">
      <c r="A437" s="336" t="s">
        <v>33</v>
      </c>
      <c r="B437" s="336"/>
      <c r="C437" s="336"/>
      <c r="D437" s="336"/>
    </row>
    <row r="438" spans="1:4" s="86" customFormat="1" ht="13.5" customHeight="1" x14ac:dyDescent="0.25">
      <c r="A438" s="26">
        <v>1</v>
      </c>
      <c r="B438" s="80" t="s">
        <v>567</v>
      </c>
      <c r="C438" s="77">
        <v>2021</v>
      </c>
      <c r="D438" s="134">
        <v>3600</v>
      </c>
    </row>
    <row r="439" spans="1:4" s="86" customFormat="1" ht="13.5" customHeight="1" x14ac:dyDescent="0.25">
      <c r="A439" s="26">
        <v>2</v>
      </c>
      <c r="B439" s="21" t="s">
        <v>568</v>
      </c>
      <c r="C439" s="77">
        <v>2022</v>
      </c>
      <c r="D439" s="134">
        <v>690</v>
      </c>
    </row>
    <row r="440" spans="1:4" s="86" customFormat="1" ht="13.5" customHeight="1" x14ac:dyDescent="0.25">
      <c r="A440" s="26">
        <v>3</v>
      </c>
      <c r="B440" s="21" t="s">
        <v>569</v>
      </c>
      <c r="C440" s="77">
        <v>2022</v>
      </c>
      <c r="D440" s="134">
        <v>715</v>
      </c>
    </row>
    <row r="441" spans="1:4" s="86" customFormat="1" ht="13.5" customHeight="1" x14ac:dyDescent="0.3">
      <c r="A441" s="15"/>
      <c r="B441" s="337" t="s">
        <v>0</v>
      </c>
      <c r="C441" s="337" t="s">
        <v>2</v>
      </c>
      <c r="D441" s="19">
        <f>SUM(D438:D440)</f>
        <v>5005</v>
      </c>
    </row>
    <row r="442" spans="1:4" s="86" customFormat="1" ht="13.5" customHeight="1" x14ac:dyDescent="0.3">
      <c r="A442" s="89"/>
      <c r="B442" s="338" t="s">
        <v>188</v>
      </c>
      <c r="C442" s="339"/>
      <c r="D442" s="90">
        <f>SUM(D441,D436,D339)</f>
        <v>319594.71066666674</v>
      </c>
    </row>
    <row r="443" spans="1:4" s="86" customFormat="1" ht="13.5" customHeight="1" x14ac:dyDescent="0.3">
      <c r="A443" s="87"/>
      <c r="B443" s="41"/>
      <c r="C443" s="41"/>
      <c r="D443" s="85"/>
    </row>
    <row r="444" spans="1:4" s="86" customFormat="1" ht="13.5" customHeight="1" x14ac:dyDescent="0.3">
      <c r="A444" s="87"/>
      <c r="B444" s="41"/>
      <c r="C444" s="41"/>
      <c r="D444" s="85"/>
    </row>
    <row r="445" spans="1:4" s="86" customFormat="1" ht="13.5" customHeight="1" x14ac:dyDescent="0.25">
      <c r="A445" s="340" t="s">
        <v>683</v>
      </c>
      <c r="B445" s="340"/>
      <c r="C445" s="340"/>
      <c r="D445" s="340"/>
    </row>
    <row r="446" spans="1:4" s="86" customFormat="1" ht="13.5" customHeight="1" x14ac:dyDescent="0.25">
      <c r="A446" s="88" t="s">
        <v>19</v>
      </c>
      <c r="B446" s="88" t="s">
        <v>27</v>
      </c>
      <c r="C446" s="149" t="s">
        <v>28</v>
      </c>
      <c r="D446" s="90" t="s">
        <v>29</v>
      </c>
    </row>
    <row r="447" spans="1:4" s="86" customFormat="1" ht="13.5" customHeight="1" x14ac:dyDescent="0.25">
      <c r="A447" s="336" t="s">
        <v>189</v>
      </c>
      <c r="B447" s="336"/>
      <c r="C447" s="336"/>
      <c r="D447" s="336"/>
    </row>
    <row r="448" spans="1:4" s="86" customFormat="1" ht="13.5" customHeight="1" x14ac:dyDescent="0.25">
      <c r="A448" s="1">
        <v>1</v>
      </c>
      <c r="B448" s="80" t="s">
        <v>642</v>
      </c>
      <c r="C448" s="77">
        <v>2017</v>
      </c>
      <c r="D448" s="204">
        <v>288</v>
      </c>
    </row>
    <row r="449" spans="1:4" s="86" customFormat="1" ht="13.5" customHeight="1" x14ac:dyDescent="0.25">
      <c r="A449" s="1">
        <v>2</v>
      </c>
      <c r="B449" s="104" t="s">
        <v>643</v>
      </c>
      <c r="C449" s="77">
        <v>2017</v>
      </c>
      <c r="D449" s="204">
        <v>800</v>
      </c>
    </row>
    <row r="450" spans="1:4" s="86" customFormat="1" ht="13.5" customHeight="1" x14ac:dyDescent="0.25">
      <c r="A450" s="1">
        <v>3</v>
      </c>
      <c r="B450" s="104" t="s">
        <v>644</v>
      </c>
      <c r="C450" s="77">
        <v>2017</v>
      </c>
      <c r="D450" s="204">
        <v>340</v>
      </c>
    </row>
    <row r="451" spans="1:4" s="86" customFormat="1" ht="13.5" customHeight="1" x14ac:dyDescent="0.25">
      <c r="A451" s="1">
        <v>4</v>
      </c>
      <c r="B451" s="104" t="s">
        <v>645</v>
      </c>
      <c r="C451" s="77">
        <v>2017</v>
      </c>
      <c r="D451" s="204">
        <v>2056</v>
      </c>
    </row>
    <row r="452" spans="1:4" s="86" customFormat="1" ht="13.5" customHeight="1" x14ac:dyDescent="0.25">
      <c r="A452" s="1">
        <v>5</v>
      </c>
      <c r="B452" s="104" t="s">
        <v>646</v>
      </c>
      <c r="C452" s="77">
        <v>2017</v>
      </c>
      <c r="D452" s="204">
        <v>1299</v>
      </c>
    </row>
    <row r="453" spans="1:4" s="86" customFormat="1" ht="13.5" customHeight="1" x14ac:dyDescent="0.25">
      <c r="A453" s="1">
        <v>6</v>
      </c>
      <c r="B453" s="104" t="s">
        <v>647</v>
      </c>
      <c r="C453" s="77">
        <v>2017</v>
      </c>
      <c r="D453" s="204">
        <v>1509</v>
      </c>
    </row>
    <row r="454" spans="1:4" s="86" customFormat="1" ht="13.5" customHeight="1" x14ac:dyDescent="0.25">
      <c r="A454" s="1">
        <v>7</v>
      </c>
      <c r="B454" s="80" t="s">
        <v>648</v>
      </c>
      <c r="C454" s="22">
        <v>2018</v>
      </c>
      <c r="D454" s="204">
        <v>8500</v>
      </c>
    </row>
    <row r="455" spans="1:4" s="86" customFormat="1" ht="13.5" customHeight="1" x14ac:dyDescent="0.25">
      <c r="A455" s="1">
        <v>8</v>
      </c>
      <c r="B455" s="104" t="s">
        <v>649</v>
      </c>
      <c r="C455" s="22">
        <v>2018</v>
      </c>
      <c r="D455" s="204">
        <v>1167.27</v>
      </c>
    </row>
    <row r="456" spans="1:4" s="86" customFormat="1" ht="13.5" customHeight="1" x14ac:dyDescent="0.25">
      <c r="A456" s="1">
        <v>9</v>
      </c>
      <c r="B456" s="104" t="s">
        <v>650</v>
      </c>
      <c r="C456" s="22">
        <v>2020</v>
      </c>
      <c r="D456" s="204">
        <v>4074.99</v>
      </c>
    </row>
    <row r="457" spans="1:4" s="86" customFormat="1" ht="13.5" customHeight="1" x14ac:dyDescent="0.25">
      <c r="A457" s="1">
        <v>10</v>
      </c>
      <c r="B457" s="104" t="s">
        <v>651</v>
      </c>
      <c r="C457" s="22">
        <v>2020</v>
      </c>
      <c r="D457" s="204">
        <v>1350</v>
      </c>
    </row>
    <row r="458" spans="1:4" s="86" customFormat="1" ht="13.5" customHeight="1" x14ac:dyDescent="0.25">
      <c r="A458" s="1">
        <v>11</v>
      </c>
      <c r="B458" s="104" t="s">
        <v>652</v>
      </c>
      <c r="C458" s="22">
        <v>2020</v>
      </c>
      <c r="D458" s="204">
        <v>1499</v>
      </c>
    </row>
    <row r="459" spans="1:4" s="86" customFormat="1" ht="13.5" customHeight="1" x14ac:dyDescent="0.25">
      <c r="A459" s="1">
        <v>12</v>
      </c>
      <c r="B459" s="104" t="s">
        <v>653</v>
      </c>
      <c r="C459" s="22">
        <v>2020</v>
      </c>
      <c r="D459" s="204">
        <v>3100</v>
      </c>
    </row>
    <row r="460" spans="1:4" s="86" customFormat="1" ht="13.5" customHeight="1" x14ac:dyDescent="0.25">
      <c r="A460" s="1">
        <v>13</v>
      </c>
      <c r="B460" s="104" t="s">
        <v>654</v>
      </c>
      <c r="C460" s="22">
        <v>2020</v>
      </c>
      <c r="D460" s="204">
        <v>320</v>
      </c>
    </row>
    <row r="461" spans="1:4" s="86" customFormat="1" ht="13.5" customHeight="1" x14ac:dyDescent="0.25">
      <c r="A461" s="1">
        <v>14</v>
      </c>
      <c r="B461" s="104" t="s">
        <v>655</v>
      </c>
      <c r="C461" s="22">
        <v>2020</v>
      </c>
      <c r="D461" s="204">
        <v>1173.75</v>
      </c>
    </row>
    <row r="462" spans="1:4" s="86" customFormat="1" ht="13.5" customHeight="1" x14ac:dyDescent="0.25">
      <c r="A462" s="1">
        <v>15</v>
      </c>
      <c r="B462" s="104" t="s">
        <v>656</v>
      </c>
      <c r="C462" s="22">
        <v>2020</v>
      </c>
      <c r="D462" s="204">
        <v>19390</v>
      </c>
    </row>
    <row r="463" spans="1:4" s="86" customFormat="1" ht="13.5" customHeight="1" x14ac:dyDescent="0.25">
      <c r="A463" s="1">
        <v>16</v>
      </c>
      <c r="B463" s="104" t="s">
        <v>657</v>
      </c>
      <c r="C463" s="22">
        <v>2020</v>
      </c>
      <c r="D463" s="204">
        <v>110</v>
      </c>
    </row>
    <row r="464" spans="1:4" s="86" customFormat="1" ht="13.5" customHeight="1" x14ac:dyDescent="0.25">
      <c r="A464" s="1">
        <v>17</v>
      </c>
      <c r="B464" s="104" t="s">
        <v>658</v>
      </c>
      <c r="C464" s="22">
        <v>2020</v>
      </c>
      <c r="D464" s="204">
        <v>500</v>
      </c>
    </row>
    <row r="465" spans="1:4" s="86" customFormat="1" ht="13.5" customHeight="1" x14ac:dyDescent="0.25">
      <c r="A465" s="1">
        <v>18</v>
      </c>
      <c r="B465" s="104" t="s">
        <v>659</v>
      </c>
      <c r="C465" s="22">
        <v>2020</v>
      </c>
      <c r="D465" s="204">
        <v>4140</v>
      </c>
    </row>
    <row r="466" spans="1:4" s="86" customFormat="1" ht="13.5" customHeight="1" x14ac:dyDescent="0.25">
      <c r="A466" s="1">
        <v>19</v>
      </c>
      <c r="B466" s="104" t="s">
        <v>660</v>
      </c>
      <c r="C466" s="22">
        <v>2020</v>
      </c>
      <c r="D466" s="204">
        <v>6346.8</v>
      </c>
    </row>
    <row r="467" spans="1:4" s="86" customFormat="1" ht="13.5" customHeight="1" x14ac:dyDescent="0.25">
      <c r="A467" s="1">
        <v>20</v>
      </c>
      <c r="B467" s="104" t="s">
        <v>661</v>
      </c>
      <c r="C467" s="22">
        <v>2021</v>
      </c>
      <c r="D467" s="204">
        <v>33000</v>
      </c>
    </row>
    <row r="468" spans="1:4" s="86" customFormat="1" ht="13.5" customHeight="1" x14ac:dyDescent="0.25">
      <c r="A468" s="1">
        <v>21</v>
      </c>
      <c r="B468" s="104" t="s">
        <v>662</v>
      </c>
      <c r="C468" s="22">
        <v>2021</v>
      </c>
      <c r="D468" s="204">
        <v>5044</v>
      </c>
    </row>
    <row r="469" spans="1:4" s="86" customFormat="1" ht="13.5" customHeight="1" x14ac:dyDescent="0.25">
      <c r="A469" s="1">
        <v>22</v>
      </c>
      <c r="B469" s="104" t="s">
        <v>663</v>
      </c>
      <c r="C469" s="22">
        <v>2021</v>
      </c>
      <c r="D469" s="204">
        <v>1300</v>
      </c>
    </row>
    <row r="470" spans="1:4" s="86" customFormat="1" ht="13.5" customHeight="1" x14ac:dyDescent="0.25">
      <c r="A470" s="1">
        <v>23</v>
      </c>
      <c r="B470" s="104" t="s">
        <v>664</v>
      </c>
      <c r="C470" s="22">
        <v>2021</v>
      </c>
      <c r="D470" s="204">
        <v>8814.01</v>
      </c>
    </row>
    <row r="471" spans="1:4" s="86" customFormat="1" ht="13.5" customHeight="1" x14ac:dyDescent="0.25">
      <c r="A471" s="1">
        <v>24</v>
      </c>
      <c r="B471" s="104" t="s">
        <v>665</v>
      </c>
      <c r="C471" s="22">
        <v>2021</v>
      </c>
      <c r="D471" s="204">
        <v>2480</v>
      </c>
    </row>
    <row r="472" spans="1:4" s="86" customFormat="1" ht="13.5" customHeight="1" x14ac:dyDescent="0.25">
      <c r="A472" s="1">
        <v>25</v>
      </c>
      <c r="B472" s="104" t="s">
        <v>666</v>
      </c>
      <c r="C472" s="22">
        <v>2021</v>
      </c>
      <c r="D472" s="204">
        <v>857</v>
      </c>
    </row>
    <row r="473" spans="1:4" s="86" customFormat="1" ht="13.5" customHeight="1" x14ac:dyDescent="0.25">
      <c r="A473" s="1">
        <v>26</v>
      </c>
      <c r="B473" s="104" t="s">
        <v>665</v>
      </c>
      <c r="C473" s="22">
        <v>2021</v>
      </c>
      <c r="D473" s="204">
        <v>3180.01</v>
      </c>
    </row>
    <row r="474" spans="1:4" s="86" customFormat="1" ht="13.5" customHeight="1" x14ac:dyDescent="0.25">
      <c r="A474" s="1">
        <v>27</v>
      </c>
      <c r="B474" s="104" t="s">
        <v>667</v>
      </c>
      <c r="C474" s="22">
        <v>2021</v>
      </c>
      <c r="D474" s="204">
        <v>730.47</v>
      </c>
    </row>
    <row r="475" spans="1:4" s="86" customFormat="1" ht="13.5" customHeight="1" x14ac:dyDescent="0.25">
      <c r="A475" s="1">
        <v>28</v>
      </c>
      <c r="B475" s="104" t="s">
        <v>668</v>
      </c>
      <c r="C475" s="22">
        <v>2021</v>
      </c>
      <c r="D475" s="204">
        <v>1827.53</v>
      </c>
    </row>
    <row r="476" spans="1:4" s="86" customFormat="1" ht="13.5" customHeight="1" x14ac:dyDescent="0.25">
      <c r="A476" s="1">
        <v>29</v>
      </c>
      <c r="B476" s="104" t="s">
        <v>669</v>
      </c>
      <c r="C476" s="22">
        <v>2021</v>
      </c>
      <c r="D476" s="204">
        <v>1189</v>
      </c>
    </row>
    <row r="477" spans="1:4" s="86" customFormat="1" ht="13.5" customHeight="1" x14ac:dyDescent="0.25">
      <c r="A477" s="1">
        <v>30</v>
      </c>
      <c r="B477" s="104" t="s">
        <v>661</v>
      </c>
      <c r="C477" s="22">
        <v>2021</v>
      </c>
      <c r="D477" s="204">
        <v>6065.03</v>
      </c>
    </row>
    <row r="478" spans="1:4" s="86" customFormat="1" ht="13.5" customHeight="1" x14ac:dyDescent="0.25">
      <c r="A478" s="1">
        <v>31</v>
      </c>
      <c r="B478" s="104" t="s">
        <v>670</v>
      </c>
      <c r="C478" s="22">
        <v>2021</v>
      </c>
      <c r="D478" s="204">
        <v>974.84</v>
      </c>
    </row>
    <row r="479" spans="1:4" s="86" customFormat="1" ht="13.5" customHeight="1" x14ac:dyDescent="0.25">
      <c r="A479" s="1">
        <v>32</v>
      </c>
      <c r="B479" s="104" t="s">
        <v>671</v>
      </c>
      <c r="C479" s="22">
        <v>2021</v>
      </c>
      <c r="D479" s="204">
        <v>1645.57</v>
      </c>
    </row>
    <row r="480" spans="1:4" s="86" customFormat="1" ht="13.5" customHeight="1" x14ac:dyDescent="0.25">
      <c r="A480" s="1"/>
      <c r="B480" s="67" t="s">
        <v>0</v>
      </c>
      <c r="C480" s="1"/>
      <c r="D480" s="19">
        <f>SUM(D448:D479)</f>
        <v>125071.26999999999</v>
      </c>
    </row>
    <row r="481" spans="1:4" s="86" customFormat="1" ht="13.5" customHeight="1" x14ac:dyDescent="0.25">
      <c r="A481" s="336" t="s">
        <v>187</v>
      </c>
      <c r="B481" s="336"/>
      <c r="C481" s="336"/>
      <c r="D481" s="336"/>
    </row>
    <row r="482" spans="1:4" s="86" customFormat="1" ht="13.5" customHeight="1" x14ac:dyDescent="0.25">
      <c r="A482" s="1">
        <v>1</v>
      </c>
      <c r="B482" s="131" t="s">
        <v>672</v>
      </c>
      <c r="C482" s="22">
        <v>2017</v>
      </c>
      <c r="D482" s="204">
        <v>945.97</v>
      </c>
    </row>
    <row r="483" spans="1:4" s="86" customFormat="1" ht="13.5" customHeight="1" x14ac:dyDescent="0.25">
      <c r="A483" s="1">
        <v>2</v>
      </c>
      <c r="B483" s="131" t="s">
        <v>673</v>
      </c>
      <c r="C483" s="22">
        <v>2018</v>
      </c>
      <c r="D483" s="204">
        <v>1900</v>
      </c>
    </row>
    <row r="484" spans="1:4" s="86" customFormat="1" ht="13.5" customHeight="1" x14ac:dyDescent="0.25">
      <c r="A484" s="1">
        <v>3</v>
      </c>
      <c r="B484" s="131" t="s">
        <v>674</v>
      </c>
      <c r="C484" s="22">
        <v>2018</v>
      </c>
      <c r="D484" s="204">
        <v>3390</v>
      </c>
    </row>
    <row r="485" spans="1:4" s="86" customFormat="1" ht="13.5" customHeight="1" x14ac:dyDescent="0.25">
      <c r="A485" s="1">
        <v>4</v>
      </c>
      <c r="B485" s="131" t="s">
        <v>675</v>
      </c>
      <c r="C485" s="22">
        <v>2020</v>
      </c>
      <c r="D485" s="204">
        <v>639.99</v>
      </c>
    </row>
    <row r="486" spans="1:4" s="86" customFormat="1" ht="13.5" customHeight="1" x14ac:dyDescent="0.25">
      <c r="A486" s="1">
        <v>5</v>
      </c>
      <c r="B486" s="131" t="s">
        <v>676</v>
      </c>
      <c r="C486" s="22">
        <v>2021</v>
      </c>
      <c r="D486" s="204">
        <v>1413.89</v>
      </c>
    </row>
    <row r="487" spans="1:4" s="86" customFormat="1" ht="13.5" customHeight="1" x14ac:dyDescent="0.25">
      <c r="A487" s="1">
        <v>6</v>
      </c>
      <c r="B487" s="288" t="s">
        <v>944</v>
      </c>
      <c r="C487" s="9">
        <v>2020</v>
      </c>
      <c r="D487" s="287">
        <v>2500</v>
      </c>
    </row>
    <row r="488" spans="1:4" s="86" customFormat="1" ht="13.5" customHeight="1" x14ac:dyDescent="0.25">
      <c r="A488" s="1">
        <v>7</v>
      </c>
      <c r="B488" s="288" t="s">
        <v>945</v>
      </c>
      <c r="C488" s="9">
        <v>2020</v>
      </c>
      <c r="D488" s="287">
        <v>1990</v>
      </c>
    </row>
    <row r="489" spans="1:4" s="86" customFormat="1" ht="13.5" customHeight="1" x14ac:dyDescent="0.25">
      <c r="A489" s="1">
        <v>8</v>
      </c>
      <c r="B489" s="288" t="s">
        <v>946</v>
      </c>
      <c r="C489" s="9">
        <v>2022</v>
      </c>
      <c r="D489" s="287">
        <v>399</v>
      </c>
    </row>
    <row r="490" spans="1:4" s="86" customFormat="1" ht="13.5" customHeight="1" x14ac:dyDescent="0.25">
      <c r="A490" s="1"/>
      <c r="B490" s="67" t="s">
        <v>0</v>
      </c>
      <c r="C490" s="1"/>
      <c r="D490" s="19">
        <f>SUM(D482:D489)</f>
        <v>13178.85</v>
      </c>
    </row>
    <row r="491" spans="1:4" s="86" customFormat="1" ht="13.5" customHeight="1" x14ac:dyDescent="0.25">
      <c r="A491" s="336" t="s">
        <v>33</v>
      </c>
      <c r="B491" s="336"/>
      <c r="C491" s="336"/>
      <c r="D491" s="336"/>
    </row>
    <row r="492" spans="1:4" s="86" customFormat="1" ht="13.5" customHeight="1" x14ac:dyDescent="0.25">
      <c r="A492" s="26">
        <v>1</v>
      </c>
      <c r="B492" s="21" t="s">
        <v>677</v>
      </c>
      <c r="C492" s="36">
        <v>2017</v>
      </c>
      <c r="D492" s="205">
        <v>1260</v>
      </c>
    </row>
    <row r="493" spans="1:4" s="86" customFormat="1" ht="13.5" customHeight="1" x14ac:dyDescent="0.3">
      <c r="A493" s="15"/>
      <c r="B493" s="337" t="s">
        <v>0</v>
      </c>
      <c r="C493" s="337" t="s">
        <v>2</v>
      </c>
      <c r="D493" s="19">
        <f>SUM(D492:D492)</f>
        <v>1260</v>
      </c>
    </row>
    <row r="494" spans="1:4" s="86" customFormat="1" ht="13.5" customHeight="1" x14ac:dyDescent="0.3">
      <c r="A494" s="89"/>
      <c r="B494" s="338" t="s">
        <v>188</v>
      </c>
      <c r="C494" s="339"/>
      <c r="D494" s="90">
        <f>SUM(D493,D490,D480)</f>
        <v>139510.12</v>
      </c>
    </row>
    <row r="495" spans="1:4" s="86" customFormat="1" ht="13.5" customHeight="1" x14ac:dyDescent="0.3">
      <c r="A495" s="87"/>
      <c r="B495" s="41"/>
      <c r="C495" s="41"/>
      <c r="D495" s="85"/>
    </row>
    <row r="496" spans="1:4" s="86" customFormat="1" ht="13.5" customHeight="1" x14ac:dyDescent="0.3">
      <c r="A496" s="87"/>
      <c r="B496" s="41"/>
      <c r="C496" s="41"/>
      <c r="D496" s="85"/>
    </row>
    <row r="497" spans="1:4" s="86" customFormat="1" ht="13.5" customHeight="1" x14ac:dyDescent="0.25">
      <c r="A497" s="340" t="s">
        <v>714</v>
      </c>
      <c r="B497" s="340"/>
      <c r="C497" s="340"/>
      <c r="D497" s="340"/>
    </row>
    <row r="498" spans="1:4" s="86" customFormat="1" ht="13.5" customHeight="1" x14ac:dyDescent="0.25">
      <c r="A498" s="88" t="s">
        <v>19</v>
      </c>
      <c r="B498" s="88" t="s">
        <v>27</v>
      </c>
      <c r="C498" s="149" t="s">
        <v>28</v>
      </c>
      <c r="D498" s="90" t="s">
        <v>29</v>
      </c>
    </row>
    <row r="499" spans="1:4" s="86" customFormat="1" ht="13.5" customHeight="1" x14ac:dyDescent="0.25">
      <c r="A499" s="336" t="s">
        <v>189</v>
      </c>
      <c r="B499" s="336"/>
      <c r="C499" s="336"/>
      <c r="D499" s="336"/>
    </row>
    <row r="500" spans="1:4" s="86" customFormat="1" ht="13.5" customHeight="1" x14ac:dyDescent="0.25">
      <c r="A500" s="1">
        <v>1</v>
      </c>
      <c r="B500" s="80" t="s">
        <v>708</v>
      </c>
      <c r="C500" s="77">
        <v>2017</v>
      </c>
      <c r="D500" s="134">
        <v>8140</v>
      </c>
    </row>
    <row r="501" spans="1:4" s="86" customFormat="1" ht="13.5" customHeight="1" x14ac:dyDescent="0.25">
      <c r="A501" s="1">
        <v>2</v>
      </c>
      <c r="B501" s="80" t="s">
        <v>709</v>
      </c>
      <c r="C501" s="77">
        <v>2018</v>
      </c>
      <c r="D501" s="134">
        <v>1800</v>
      </c>
    </row>
    <row r="502" spans="1:4" s="86" customFormat="1" ht="13.5" customHeight="1" x14ac:dyDescent="0.25">
      <c r="A502" s="1">
        <v>3</v>
      </c>
      <c r="B502" s="80" t="s">
        <v>710</v>
      </c>
      <c r="C502" s="77">
        <v>2018</v>
      </c>
      <c r="D502" s="134">
        <v>3420</v>
      </c>
    </row>
    <row r="503" spans="1:4" s="86" customFormat="1" ht="13.5" customHeight="1" x14ac:dyDescent="0.25">
      <c r="A503" s="1">
        <v>4</v>
      </c>
      <c r="B503" s="80" t="s">
        <v>711</v>
      </c>
      <c r="C503" s="77">
        <v>2018</v>
      </c>
      <c r="D503" s="134">
        <v>1100</v>
      </c>
    </row>
    <row r="504" spans="1:4" s="86" customFormat="1" ht="13.5" customHeight="1" x14ac:dyDescent="0.25">
      <c r="A504" s="1">
        <v>5</v>
      </c>
      <c r="B504" s="80" t="s">
        <v>711</v>
      </c>
      <c r="C504" s="77">
        <v>2021</v>
      </c>
      <c r="D504" s="134">
        <v>1530</v>
      </c>
    </row>
    <row r="505" spans="1:4" s="86" customFormat="1" ht="13.5" customHeight="1" x14ac:dyDescent="0.25">
      <c r="A505" s="1">
        <v>6</v>
      </c>
      <c r="B505" s="80" t="s">
        <v>712</v>
      </c>
      <c r="C505" s="77">
        <v>2020</v>
      </c>
      <c r="D505" s="134">
        <v>4490</v>
      </c>
    </row>
    <row r="506" spans="1:4" s="86" customFormat="1" ht="13.5" customHeight="1" x14ac:dyDescent="0.25">
      <c r="A506" s="1">
        <v>7</v>
      </c>
      <c r="B506" s="80" t="s">
        <v>713</v>
      </c>
      <c r="C506" s="77">
        <v>2022</v>
      </c>
      <c r="D506" s="134">
        <v>10100</v>
      </c>
    </row>
    <row r="507" spans="1:4" s="86" customFormat="1" ht="13.5" customHeight="1" x14ac:dyDescent="0.25">
      <c r="A507" s="1"/>
      <c r="B507" s="67" t="s">
        <v>0</v>
      </c>
      <c r="C507" s="1"/>
      <c r="D507" s="19">
        <f>SUM(D500:D506)</f>
        <v>30580</v>
      </c>
    </row>
    <row r="508" spans="1:4" s="86" customFormat="1" ht="13.5" customHeight="1" x14ac:dyDescent="0.25">
      <c r="A508" s="336" t="s">
        <v>187</v>
      </c>
      <c r="B508" s="336"/>
      <c r="C508" s="336"/>
      <c r="D508" s="336"/>
    </row>
    <row r="509" spans="1:4" s="86" customFormat="1" ht="13.5" customHeight="1" x14ac:dyDescent="0.25">
      <c r="A509" s="1">
        <v>1</v>
      </c>
      <c r="B509" s="80" t="s">
        <v>702</v>
      </c>
      <c r="C509" s="77">
        <v>2017</v>
      </c>
      <c r="D509" s="134">
        <v>2999</v>
      </c>
    </row>
    <row r="510" spans="1:4" s="86" customFormat="1" ht="13.5" customHeight="1" x14ac:dyDescent="0.25">
      <c r="A510" s="1">
        <v>2</v>
      </c>
      <c r="B510" s="80" t="s">
        <v>703</v>
      </c>
      <c r="C510" s="77">
        <v>2017</v>
      </c>
      <c r="D510" s="134">
        <v>6459</v>
      </c>
    </row>
    <row r="511" spans="1:4" s="86" customFormat="1" ht="13.5" customHeight="1" x14ac:dyDescent="0.25">
      <c r="A511" s="1">
        <v>3</v>
      </c>
      <c r="B511" s="80" t="s">
        <v>704</v>
      </c>
      <c r="C511" s="77">
        <v>2019</v>
      </c>
      <c r="D511" s="134">
        <v>2500</v>
      </c>
    </row>
    <row r="512" spans="1:4" s="86" customFormat="1" ht="13.5" customHeight="1" x14ac:dyDescent="0.25">
      <c r="A512" s="1">
        <v>4</v>
      </c>
      <c r="B512" s="80" t="s">
        <v>704</v>
      </c>
      <c r="C512" s="77">
        <v>2019</v>
      </c>
      <c r="D512" s="134">
        <v>2500</v>
      </c>
    </row>
    <row r="513" spans="1:4" s="86" customFormat="1" ht="13.5" customHeight="1" x14ac:dyDescent="0.25">
      <c r="A513" s="1">
        <v>5</v>
      </c>
      <c r="B513" s="80" t="s">
        <v>704</v>
      </c>
      <c r="C513" s="77">
        <v>2019</v>
      </c>
      <c r="D513" s="134">
        <v>2500</v>
      </c>
    </row>
    <row r="514" spans="1:4" s="86" customFormat="1" ht="13.5" customHeight="1" x14ac:dyDescent="0.25">
      <c r="A514" s="1">
        <v>6</v>
      </c>
      <c r="B514" s="80" t="s">
        <v>704</v>
      </c>
      <c r="C514" s="77">
        <v>2019</v>
      </c>
      <c r="D514" s="134">
        <v>2500</v>
      </c>
    </row>
    <row r="515" spans="1:4" s="86" customFormat="1" ht="13.5" customHeight="1" x14ac:dyDescent="0.25">
      <c r="A515" s="1">
        <v>7</v>
      </c>
      <c r="B515" s="80" t="s">
        <v>704</v>
      </c>
      <c r="C515" s="77">
        <v>2019</v>
      </c>
      <c r="D515" s="134">
        <v>2500</v>
      </c>
    </row>
    <row r="516" spans="1:4" s="86" customFormat="1" ht="13.5" customHeight="1" x14ac:dyDescent="0.25">
      <c r="A516" s="1">
        <v>8</v>
      </c>
      <c r="B516" s="80" t="s">
        <v>704</v>
      </c>
      <c r="C516" s="77">
        <v>2019</v>
      </c>
      <c r="D516" s="134">
        <v>2500</v>
      </c>
    </row>
    <row r="517" spans="1:4" s="86" customFormat="1" ht="13.5" customHeight="1" x14ac:dyDescent="0.25">
      <c r="A517" s="1">
        <v>9</v>
      </c>
      <c r="B517" s="133" t="s">
        <v>705</v>
      </c>
      <c r="C517" s="77">
        <v>2019</v>
      </c>
      <c r="D517" s="134">
        <v>2500</v>
      </c>
    </row>
    <row r="518" spans="1:4" s="86" customFormat="1" ht="13.5" customHeight="1" x14ac:dyDescent="0.25">
      <c r="A518" s="1">
        <v>10</v>
      </c>
      <c r="B518" s="80" t="s">
        <v>706</v>
      </c>
      <c r="C518" s="77">
        <v>2021</v>
      </c>
      <c r="D518" s="134">
        <v>2049.92</v>
      </c>
    </row>
    <row r="519" spans="1:4" s="86" customFormat="1" ht="13.5" customHeight="1" x14ac:dyDescent="0.25">
      <c r="A519" s="1">
        <v>11</v>
      </c>
      <c r="B519" s="80" t="s">
        <v>707</v>
      </c>
      <c r="C519" s="77">
        <v>2021</v>
      </c>
      <c r="D519" s="134">
        <v>2503.83</v>
      </c>
    </row>
    <row r="520" spans="1:4" s="86" customFormat="1" ht="13.5" customHeight="1" x14ac:dyDescent="0.25">
      <c r="A520" s="1"/>
      <c r="B520" s="67" t="s">
        <v>0</v>
      </c>
      <c r="C520" s="1"/>
      <c r="D520" s="19">
        <f>SUM(D509:D519)</f>
        <v>31511.75</v>
      </c>
    </row>
    <row r="521" spans="1:4" s="86" customFormat="1" ht="13.5" customHeight="1" x14ac:dyDescent="0.25">
      <c r="A521" s="336" t="s">
        <v>33</v>
      </c>
      <c r="B521" s="336"/>
      <c r="C521" s="336"/>
      <c r="D521" s="336"/>
    </row>
    <row r="522" spans="1:4" s="86" customFormat="1" ht="13.5" customHeight="1" x14ac:dyDescent="0.25">
      <c r="A522" s="26">
        <v>1</v>
      </c>
      <c r="B522" s="16" t="s">
        <v>148</v>
      </c>
      <c r="C522" s="289"/>
      <c r="D522" s="287"/>
    </row>
    <row r="523" spans="1:4" s="8" customFormat="1" ht="17.399999999999999" x14ac:dyDescent="0.3">
      <c r="A523" s="15"/>
      <c r="B523" s="337" t="s">
        <v>0</v>
      </c>
      <c r="C523" s="337" t="s">
        <v>2</v>
      </c>
      <c r="D523" s="19">
        <f>SUM(D522:D522)</f>
        <v>0</v>
      </c>
    </row>
    <row r="524" spans="1:4" s="8" customFormat="1" ht="17.399999999999999" x14ac:dyDescent="0.3">
      <c r="A524" s="89"/>
      <c r="B524" s="338" t="s">
        <v>188</v>
      </c>
      <c r="C524" s="339"/>
      <c r="D524" s="90">
        <f>SUM(D523,D520,D507)</f>
        <v>62091.75</v>
      </c>
    </row>
    <row r="525" spans="1:4" s="8" customFormat="1" x14ac:dyDescent="0.25">
      <c r="A525" s="13"/>
      <c r="B525" s="13"/>
      <c r="C525" s="14"/>
      <c r="D525" s="25"/>
    </row>
    <row r="526" spans="1:4" s="8" customFormat="1" x14ac:dyDescent="0.25">
      <c r="A526" s="13"/>
      <c r="B526" s="20"/>
      <c r="C526" s="14"/>
      <c r="D526" s="25"/>
    </row>
    <row r="527" spans="1:4" s="8" customFormat="1" x14ac:dyDescent="0.25">
      <c r="A527" s="340" t="s">
        <v>746</v>
      </c>
      <c r="B527" s="340"/>
      <c r="C527" s="340"/>
      <c r="D527" s="340"/>
    </row>
    <row r="528" spans="1:4" s="8" customFormat="1" ht="26.4" x14ac:dyDescent="0.25">
      <c r="A528" s="88" t="s">
        <v>19</v>
      </c>
      <c r="B528" s="88" t="s">
        <v>27</v>
      </c>
      <c r="C528" s="149" t="s">
        <v>28</v>
      </c>
      <c r="D528" s="90" t="s">
        <v>29</v>
      </c>
    </row>
    <row r="529" spans="1:4" s="8" customFormat="1" x14ac:dyDescent="0.25">
      <c r="A529" s="336" t="s">
        <v>189</v>
      </c>
      <c r="B529" s="336"/>
      <c r="C529" s="336"/>
      <c r="D529" s="336"/>
    </row>
    <row r="530" spans="1:4" s="8" customFormat="1" x14ac:dyDescent="0.25">
      <c r="A530" s="1">
        <v>1</v>
      </c>
      <c r="B530" s="135" t="s">
        <v>724</v>
      </c>
      <c r="C530" s="136">
        <v>2018</v>
      </c>
      <c r="D530" s="206">
        <v>4206.6000000000004</v>
      </c>
    </row>
    <row r="531" spans="1:4" s="8" customFormat="1" x14ac:dyDescent="0.25">
      <c r="A531" s="1">
        <v>2</v>
      </c>
      <c r="B531" s="135" t="s">
        <v>725</v>
      </c>
      <c r="C531" s="136">
        <v>2020</v>
      </c>
      <c r="D531" s="206">
        <v>2050</v>
      </c>
    </row>
    <row r="532" spans="1:4" s="8" customFormat="1" x14ac:dyDescent="0.25">
      <c r="A532" s="1">
        <v>3</v>
      </c>
      <c r="B532" s="137" t="s">
        <v>726</v>
      </c>
      <c r="C532" s="138">
        <v>2018</v>
      </c>
      <c r="D532" s="207">
        <v>399</v>
      </c>
    </row>
    <row r="533" spans="1:4" s="8" customFormat="1" x14ac:dyDescent="0.25">
      <c r="A533" s="1">
        <v>4</v>
      </c>
      <c r="B533" s="137" t="s">
        <v>727</v>
      </c>
      <c r="C533" s="138">
        <v>2019</v>
      </c>
      <c r="D533" s="207">
        <v>350</v>
      </c>
    </row>
    <row r="534" spans="1:4" s="8" customFormat="1" x14ac:dyDescent="0.25">
      <c r="A534" s="1">
        <v>5</v>
      </c>
      <c r="B534" s="137" t="s">
        <v>728</v>
      </c>
      <c r="C534" s="138">
        <v>2020</v>
      </c>
      <c r="D534" s="207">
        <v>1960</v>
      </c>
    </row>
    <row r="535" spans="1:4" s="8" customFormat="1" x14ac:dyDescent="0.25">
      <c r="A535" s="1">
        <v>6</v>
      </c>
      <c r="B535" s="137" t="s">
        <v>729</v>
      </c>
      <c r="C535" s="139">
        <v>2021</v>
      </c>
      <c r="D535" s="207">
        <v>2498.9899999999998</v>
      </c>
    </row>
    <row r="536" spans="1:4" s="11" customFormat="1" x14ac:dyDescent="0.25">
      <c r="A536" s="1"/>
      <c r="B536" s="67" t="s">
        <v>0</v>
      </c>
      <c r="C536" s="1"/>
      <c r="D536" s="19">
        <f>SUM(D530:D535)</f>
        <v>11464.59</v>
      </c>
    </row>
    <row r="537" spans="1:4" s="11" customFormat="1" x14ac:dyDescent="0.25">
      <c r="A537" s="336" t="s">
        <v>187</v>
      </c>
      <c r="B537" s="336"/>
      <c r="C537" s="336"/>
      <c r="D537" s="336"/>
    </row>
    <row r="538" spans="1:4" s="11" customFormat="1" ht="14.4" customHeight="1" x14ac:dyDescent="0.25">
      <c r="A538" s="1">
        <v>1</v>
      </c>
      <c r="B538" s="140" t="s">
        <v>730</v>
      </c>
      <c r="C538" s="141">
        <v>2017</v>
      </c>
      <c r="D538" s="194">
        <v>300</v>
      </c>
    </row>
    <row r="539" spans="1:4" x14ac:dyDescent="0.25">
      <c r="A539" s="1">
        <v>2</v>
      </c>
      <c r="B539" s="140" t="s">
        <v>731</v>
      </c>
      <c r="C539" s="142">
        <v>2017</v>
      </c>
      <c r="D539" s="194">
        <v>149</v>
      </c>
    </row>
    <row r="540" spans="1:4" x14ac:dyDescent="0.25">
      <c r="A540" s="1">
        <v>3</v>
      </c>
      <c r="B540" s="140" t="s">
        <v>732</v>
      </c>
      <c r="C540" s="142">
        <v>2017</v>
      </c>
      <c r="D540" s="194">
        <v>2050</v>
      </c>
    </row>
    <row r="541" spans="1:4" x14ac:dyDescent="0.25">
      <c r="A541" s="1">
        <v>4</v>
      </c>
      <c r="B541" s="140" t="s">
        <v>733</v>
      </c>
      <c r="C541" s="142">
        <v>2018</v>
      </c>
      <c r="D541" s="194">
        <v>1350</v>
      </c>
    </row>
    <row r="542" spans="1:4" x14ac:dyDescent="0.25">
      <c r="A542" s="1">
        <v>5</v>
      </c>
      <c r="B542" s="140" t="s">
        <v>734</v>
      </c>
      <c r="C542" s="142">
        <v>2018</v>
      </c>
      <c r="D542" s="194">
        <v>1540</v>
      </c>
    </row>
    <row r="543" spans="1:4" x14ac:dyDescent="0.25">
      <c r="A543" s="1">
        <v>6</v>
      </c>
      <c r="B543" s="140" t="s">
        <v>735</v>
      </c>
      <c r="C543" s="142">
        <v>2018</v>
      </c>
      <c r="D543" s="194">
        <v>2010</v>
      </c>
    </row>
    <row r="544" spans="1:4" x14ac:dyDescent="0.25">
      <c r="A544" s="1">
        <v>7</v>
      </c>
      <c r="B544" s="140" t="s">
        <v>734</v>
      </c>
      <c r="C544" s="142">
        <v>2018</v>
      </c>
      <c r="D544" s="194">
        <v>1520</v>
      </c>
    </row>
    <row r="545" spans="1:4" x14ac:dyDescent="0.25">
      <c r="A545" s="1">
        <v>8</v>
      </c>
      <c r="B545" s="140" t="s">
        <v>734</v>
      </c>
      <c r="C545" s="136">
        <v>2019</v>
      </c>
      <c r="D545" s="206">
        <v>2080</v>
      </c>
    </row>
    <row r="546" spans="1:4" x14ac:dyDescent="0.25">
      <c r="A546" s="1">
        <v>9</v>
      </c>
      <c r="B546" s="135" t="s">
        <v>736</v>
      </c>
      <c r="C546" s="136">
        <v>2020</v>
      </c>
      <c r="D546" s="206">
        <v>2130</v>
      </c>
    </row>
    <row r="547" spans="1:4" x14ac:dyDescent="0.25">
      <c r="A547" s="1">
        <v>10</v>
      </c>
      <c r="B547" s="135" t="s">
        <v>736</v>
      </c>
      <c r="C547" s="136">
        <v>2020</v>
      </c>
      <c r="D547" s="206">
        <v>2499</v>
      </c>
    </row>
    <row r="548" spans="1:4" x14ac:dyDescent="0.25">
      <c r="A548" s="1">
        <v>11</v>
      </c>
      <c r="B548" s="135" t="s">
        <v>736</v>
      </c>
      <c r="C548" s="136">
        <v>2020</v>
      </c>
      <c r="D548" s="206">
        <v>3140</v>
      </c>
    </row>
    <row r="549" spans="1:4" x14ac:dyDescent="0.25">
      <c r="A549" s="1">
        <v>12</v>
      </c>
      <c r="B549" s="135" t="s">
        <v>736</v>
      </c>
      <c r="C549" s="136">
        <v>2020</v>
      </c>
      <c r="D549" s="206">
        <v>3140</v>
      </c>
    </row>
    <row r="550" spans="1:4" x14ac:dyDescent="0.25">
      <c r="A550" s="1">
        <v>13</v>
      </c>
      <c r="B550" s="135" t="s">
        <v>737</v>
      </c>
      <c r="C550" s="136">
        <v>2021</v>
      </c>
      <c r="D550" s="206">
        <v>545</v>
      </c>
    </row>
    <row r="551" spans="1:4" x14ac:dyDescent="0.25">
      <c r="A551" s="1">
        <v>14</v>
      </c>
      <c r="B551" s="135" t="s">
        <v>738</v>
      </c>
      <c r="C551" s="136">
        <v>2021</v>
      </c>
      <c r="D551" s="206">
        <v>1385</v>
      </c>
    </row>
    <row r="552" spans="1:4" x14ac:dyDescent="0.25">
      <c r="A552" s="1">
        <v>15</v>
      </c>
      <c r="B552" s="135" t="s">
        <v>739</v>
      </c>
      <c r="C552" s="136">
        <v>2021</v>
      </c>
      <c r="D552" s="206">
        <v>480</v>
      </c>
    </row>
    <row r="553" spans="1:4" x14ac:dyDescent="0.25">
      <c r="A553" s="1">
        <v>16</v>
      </c>
      <c r="B553" s="135" t="s">
        <v>740</v>
      </c>
      <c r="C553" s="136">
        <v>2021</v>
      </c>
      <c r="D553" s="206">
        <v>1880</v>
      </c>
    </row>
    <row r="554" spans="1:4" x14ac:dyDescent="0.25">
      <c r="A554" s="1">
        <v>17</v>
      </c>
      <c r="B554" s="135" t="s">
        <v>741</v>
      </c>
      <c r="C554" s="136">
        <v>2021</v>
      </c>
      <c r="D554" s="206">
        <v>2560</v>
      </c>
    </row>
    <row r="555" spans="1:4" x14ac:dyDescent="0.25">
      <c r="A555" s="1">
        <v>18</v>
      </c>
      <c r="B555" s="135" t="s">
        <v>741</v>
      </c>
      <c r="C555" s="136">
        <v>2021</v>
      </c>
      <c r="D555" s="206">
        <v>2510</v>
      </c>
    </row>
    <row r="556" spans="1:4" s="8" customFormat="1" x14ac:dyDescent="0.25">
      <c r="A556" s="1"/>
      <c r="B556" s="67" t="s">
        <v>0</v>
      </c>
      <c r="C556" s="1"/>
      <c r="D556" s="19">
        <f>SUM(D538:D555)</f>
        <v>31268</v>
      </c>
    </row>
    <row r="557" spans="1:4" s="8" customFormat="1" x14ac:dyDescent="0.25">
      <c r="A557" s="336" t="s">
        <v>33</v>
      </c>
      <c r="B557" s="336"/>
      <c r="C557" s="336"/>
      <c r="D557" s="336"/>
    </row>
    <row r="558" spans="1:4" s="8" customFormat="1" x14ac:dyDescent="0.25">
      <c r="A558" s="26">
        <v>1</v>
      </c>
      <c r="B558" s="75" t="s">
        <v>148</v>
      </c>
      <c r="C558" s="26"/>
      <c r="D558" s="40"/>
    </row>
    <row r="559" spans="1:4" ht="17.399999999999999" x14ac:dyDescent="0.3">
      <c r="A559" s="15"/>
      <c r="B559" s="337" t="s">
        <v>0</v>
      </c>
      <c r="C559" s="337" t="s">
        <v>2</v>
      </c>
      <c r="D559" s="19">
        <f>SUM(D558:D558)</f>
        <v>0</v>
      </c>
    </row>
    <row r="560" spans="1:4" ht="17.399999999999999" x14ac:dyDescent="0.3">
      <c r="A560" s="89"/>
      <c r="B560" s="338" t="s">
        <v>188</v>
      </c>
      <c r="C560" s="339"/>
      <c r="D560" s="90">
        <f>SUM(D559,D556,D536)</f>
        <v>42732.59</v>
      </c>
    </row>
    <row r="561" spans="1:4" x14ac:dyDescent="0.25">
      <c r="A561" s="13"/>
      <c r="C561" s="14"/>
      <c r="D561" s="25"/>
    </row>
    <row r="562" spans="1:4" x14ac:dyDescent="0.25">
      <c r="A562" s="13"/>
      <c r="C562" s="14"/>
      <c r="D562" s="25"/>
    </row>
    <row r="563" spans="1:4" x14ac:dyDescent="0.25">
      <c r="A563" s="340" t="s">
        <v>754</v>
      </c>
      <c r="B563" s="340"/>
      <c r="C563" s="340"/>
      <c r="D563" s="340"/>
    </row>
    <row r="564" spans="1:4" ht="26.4" x14ac:dyDescent="0.25">
      <c r="A564" s="88" t="s">
        <v>19</v>
      </c>
      <c r="B564" s="88" t="s">
        <v>27</v>
      </c>
      <c r="C564" s="149" t="s">
        <v>28</v>
      </c>
      <c r="D564" s="90" t="s">
        <v>29</v>
      </c>
    </row>
    <row r="565" spans="1:4" ht="14.25" customHeight="1" x14ac:dyDescent="0.25">
      <c r="A565" s="336" t="s">
        <v>189</v>
      </c>
      <c r="B565" s="336"/>
      <c r="C565" s="336"/>
      <c r="D565" s="336"/>
    </row>
    <row r="566" spans="1:4" x14ac:dyDescent="0.25">
      <c r="A566" s="1">
        <v>1</v>
      </c>
      <c r="B566" s="74" t="s">
        <v>748</v>
      </c>
      <c r="C566" s="128">
        <v>2017</v>
      </c>
      <c r="D566" s="208">
        <v>4206.6000000000004</v>
      </c>
    </row>
    <row r="567" spans="1:4" x14ac:dyDescent="0.25">
      <c r="A567" s="1">
        <v>2</v>
      </c>
      <c r="B567" s="74" t="s">
        <v>749</v>
      </c>
      <c r="C567" s="128">
        <v>2018</v>
      </c>
      <c r="D567" s="134">
        <v>3020</v>
      </c>
    </row>
    <row r="568" spans="1:4" ht="14.25" customHeight="1" x14ac:dyDescent="0.25">
      <c r="A568" s="1">
        <v>3</v>
      </c>
      <c r="B568" s="74" t="s">
        <v>749</v>
      </c>
      <c r="C568" s="77">
        <v>2018</v>
      </c>
      <c r="D568" s="134">
        <v>3020</v>
      </c>
    </row>
    <row r="569" spans="1:4" x14ac:dyDescent="0.25">
      <c r="A569" s="1">
        <v>4</v>
      </c>
      <c r="B569" s="74" t="s">
        <v>749</v>
      </c>
      <c r="C569" s="77">
        <v>2018</v>
      </c>
      <c r="D569" s="134">
        <v>3020</v>
      </c>
    </row>
    <row r="570" spans="1:4" s="4" customFormat="1" x14ac:dyDescent="0.25">
      <c r="A570" s="1">
        <v>5</v>
      </c>
      <c r="B570" s="74" t="s">
        <v>749</v>
      </c>
      <c r="C570" s="77">
        <v>2018</v>
      </c>
      <c r="D570" s="134">
        <v>3020</v>
      </c>
    </row>
    <row r="571" spans="1:4" s="4" customFormat="1" x14ac:dyDescent="0.25">
      <c r="A571" s="1">
        <v>6</v>
      </c>
      <c r="B571" s="74" t="s">
        <v>749</v>
      </c>
      <c r="C571" s="77">
        <v>2018</v>
      </c>
      <c r="D571" s="134">
        <v>3020</v>
      </c>
    </row>
    <row r="572" spans="1:4" s="4" customFormat="1" x14ac:dyDescent="0.25">
      <c r="A572" s="1">
        <v>7</v>
      </c>
      <c r="B572" s="74" t="s">
        <v>749</v>
      </c>
      <c r="C572" s="77">
        <v>2018</v>
      </c>
      <c r="D572" s="134">
        <v>3020</v>
      </c>
    </row>
    <row r="573" spans="1:4" s="4" customFormat="1" x14ac:dyDescent="0.25">
      <c r="A573" s="1">
        <v>8</v>
      </c>
      <c r="B573" s="80" t="s">
        <v>750</v>
      </c>
      <c r="C573" s="77">
        <v>2018</v>
      </c>
      <c r="D573" s="134">
        <v>1680</v>
      </c>
    </row>
    <row r="574" spans="1:4" s="4" customFormat="1" x14ac:dyDescent="0.25">
      <c r="A574" s="1">
        <v>9</v>
      </c>
      <c r="B574" s="80" t="s">
        <v>751</v>
      </c>
      <c r="C574" s="77">
        <v>2019</v>
      </c>
      <c r="D574" s="134">
        <v>1450</v>
      </c>
    </row>
    <row r="575" spans="1:4" s="4" customFormat="1" x14ac:dyDescent="0.25">
      <c r="A575" s="1">
        <v>10</v>
      </c>
      <c r="B575" s="80" t="s">
        <v>751</v>
      </c>
      <c r="C575" s="77">
        <v>2019</v>
      </c>
      <c r="D575" s="134">
        <v>1500</v>
      </c>
    </row>
    <row r="576" spans="1:4" s="4" customFormat="1" x14ac:dyDescent="0.25">
      <c r="A576" s="1">
        <v>11</v>
      </c>
      <c r="B576" s="80" t="s">
        <v>751</v>
      </c>
      <c r="C576" s="77">
        <v>2019</v>
      </c>
      <c r="D576" s="134">
        <v>1500</v>
      </c>
    </row>
    <row r="577" spans="1:4" s="4" customFormat="1" x14ac:dyDescent="0.25">
      <c r="A577" s="1"/>
      <c r="B577" s="67" t="s">
        <v>0</v>
      </c>
      <c r="C577" s="1"/>
      <c r="D577" s="19">
        <f>SUM(D566:D576)</f>
        <v>28456.6</v>
      </c>
    </row>
    <row r="578" spans="1:4" ht="12.75" customHeight="1" x14ac:dyDescent="0.25">
      <c r="A578" s="336" t="s">
        <v>187</v>
      </c>
      <c r="B578" s="336"/>
      <c r="C578" s="336"/>
      <c r="D578" s="336"/>
    </row>
    <row r="579" spans="1:4" s="8" customFormat="1" x14ac:dyDescent="0.25">
      <c r="A579" s="1">
        <v>1</v>
      </c>
      <c r="B579" s="80" t="s">
        <v>752</v>
      </c>
      <c r="C579" s="77">
        <v>2019</v>
      </c>
      <c r="D579" s="134">
        <v>1800</v>
      </c>
    </row>
    <row r="580" spans="1:4" s="4" customFormat="1" x14ac:dyDescent="0.25">
      <c r="A580" s="1"/>
      <c r="B580" s="67" t="s">
        <v>0</v>
      </c>
      <c r="C580" s="1"/>
      <c r="D580" s="19">
        <f>SUM(D579:D579)</f>
        <v>1800</v>
      </c>
    </row>
    <row r="581" spans="1:4" s="4" customFormat="1" x14ac:dyDescent="0.25">
      <c r="A581" s="336" t="s">
        <v>33</v>
      </c>
      <c r="B581" s="336"/>
      <c r="C581" s="336"/>
      <c r="D581" s="336"/>
    </row>
    <row r="582" spans="1:4" ht="12.75" customHeight="1" x14ac:dyDescent="0.25">
      <c r="A582" s="26">
        <v>1</v>
      </c>
      <c r="B582" s="75" t="s">
        <v>148</v>
      </c>
      <c r="C582" s="26"/>
      <c r="D582" s="40"/>
    </row>
    <row r="583" spans="1:4" ht="14.25" customHeight="1" x14ac:dyDescent="0.3">
      <c r="A583" s="15"/>
      <c r="B583" s="337" t="s">
        <v>0</v>
      </c>
      <c r="C583" s="337" t="s">
        <v>2</v>
      </c>
      <c r="D583" s="19">
        <f>SUM(D582:D582)</f>
        <v>0</v>
      </c>
    </row>
    <row r="584" spans="1:4" ht="17.399999999999999" x14ac:dyDescent="0.3">
      <c r="A584" s="89"/>
      <c r="B584" s="338" t="s">
        <v>188</v>
      </c>
      <c r="C584" s="339"/>
      <c r="D584" s="90">
        <f>SUM(D583,D580,D577)</f>
        <v>30256.6</v>
      </c>
    </row>
    <row r="585" spans="1:4" x14ac:dyDescent="0.25">
      <c r="A585" s="13"/>
      <c r="C585" s="14"/>
      <c r="D585" s="25"/>
    </row>
    <row r="586" spans="1:4" x14ac:dyDescent="0.25">
      <c r="A586" s="13"/>
      <c r="C586" s="14"/>
      <c r="D586" s="25"/>
    </row>
    <row r="587" spans="1:4" x14ac:dyDescent="0.25">
      <c r="A587" s="340" t="s">
        <v>817</v>
      </c>
      <c r="B587" s="340"/>
      <c r="C587" s="340"/>
      <c r="D587" s="340"/>
    </row>
    <row r="588" spans="1:4" ht="26.4" x14ac:dyDescent="0.25">
      <c r="A588" s="88" t="s">
        <v>19</v>
      </c>
      <c r="B588" s="88" t="s">
        <v>27</v>
      </c>
      <c r="C588" s="149" t="s">
        <v>28</v>
      </c>
      <c r="D588" s="90" t="s">
        <v>29</v>
      </c>
    </row>
    <row r="589" spans="1:4" x14ac:dyDescent="0.25">
      <c r="A589" s="336" t="s">
        <v>189</v>
      </c>
      <c r="B589" s="336"/>
      <c r="C589" s="336"/>
      <c r="D589" s="336"/>
    </row>
    <row r="590" spans="1:4" x14ac:dyDescent="0.25">
      <c r="A590" s="1">
        <v>1</v>
      </c>
      <c r="B590" s="80" t="s">
        <v>770</v>
      </c>
      <c r="C590" s="132">
        <v>2018</v>
      </c>
      <c r="D590" s="134">
        <v>47583.95</v>
      </c>
    </row>
    <row r="591" spans="1:4" x14ac:dyDescent="0.25">
      <c r="A591" s="1">
        <v>2</v>
      </c>
      <c r="B591" s="80" t="s">
        <v>771</v>
      </c>
      <c r="C591" s="132">
        <v>2018</v>
      </c>
      <c r="D591" s="134">
        <v>45271</v>
      </c>
    </row>
    <row r="592" spans="1:4" x14ac:dyDescent="0.25">
      <c r="A592" s="1">
        <v>3</v>
      </c>
      <c r="B592" s="80" t="s">
        <v>772</v>
      </c>
      <c r="C592" s="132">
        <v>2018</v>
      </c>
      <c r="D592" s="134">
        <v>41794.5</v>
      </c>
    </row>
    <row r="593" spans="1:4" ht="13.8" customHeight="1" x14ac:dyDescent="0.25">
      <c r="A593" s="1">
        <v>4</v>
      </c>
      <c r="B593" s="80" t="s">
        <v>773</v>
      </c>
      <c r="C593" s="132">
        <v>2018</v>
      </c>
      <c r="D593" s="134">
        <v>47970</v>
      </c>
    </row>
    <row r="594" spans="1:4" x14ac:dyDescent="0.25">
      <c r="A594" s="1">
        <v>5</v>
      </c>
      <c r="B594" s="80" t="s">
        <v>774</v>
      </c>
      <c r="C594" s="132">
        <v>2020</v>
      </c>
      <c r="D594" s="134">
        <v>2760</v>
      </c>
    </row>
    <row r="595" spans="1:4" x14ac:dyDescent="0.25">
      <c r="A595" s="1">
        <v>6</v>
      </c>
      <c r="B595" s="80" t="s">
        <v>775</v>
      </c>
      <c r="C595" s="132">
        <v>2020</v>
      </c>
      <c r="D595" s="134">
        <v>398</v>
      </c>
    </row>
    <row r="596" spans="1:4" x14ac:dyDescent="0.25">
      <c r="A596" s="1">
        <v>7</v>
      </c>
      <c r="B596" s="80" t="s">
        <v>776</v>
      </c>
      <c r="C596" s="132">
        <v>2020</v>
      </c>
      <c r="D596" s="134">
        <v>2279.0500000000002</v>
      </c>
    </row>
    <row r="597" spans="1:4" x14ac:dyDescent="0.25">
      <c r="A597" s="1">
        <v>8</v>
      </c>
      <c r="B597" s="80" t="s">
        <v>777</v>
      </c>
      <c r="C597" s="132">
        <v>2020</v>
      </c>
      <c r="D597" s="134">
        <v>935</v>
      </c>
    </row>
    <row r="598" spans="1:4" x14ac:dyDescent="0.25">
      <c r="A598" s="1">
        <v>9</v>
      </c>
      <c r="B598" s="80" t="s">
        <v>778</v>
      </c>
      <c r="C598" s="132">
        <v>2020</v>
      </c>
      <c r="D598" s="134">
        <v>2199</v>
      </c>
    </row>
    <row r="599" spans="1:4" x14ac:dyDescent="0.25">
      <c r="A599" s="1">
        <v>10</v>
      </c>
      <c r="B599" s="80" t="s">
        <v>779</v>
      </c>
      <c r="C599" s="132">
        <v>2020</v>
      </c>
      <c r="D599" s="134">
        <v>1430</v>
      </c>
    </row>
    <row r="600" spans="1:4" x14ac:dyDescent="0.25">
      <c r="A600" s="1">
        <v>11</v>
      </c>
      <c r="B600" s="80" t="s">
        <v>780</v>
      </c>
      <c r="C600" s="132">
        <v>2020</v>
      </c>
      <c r="D600" s="134">
        <v>1100</v>
      </c>
    </row>
    <row r="601" spans="1:4" x14ac:dyDescent="0.25">
      <c r="A601" s="1">
        <v>12</v>
      </c>
      <c r="B601" s="80" t="s">
        <v>781</v>
      </c>
      <c r="C601" s="132">
        <v>2020</v>
      </c>
      <c r="D601" s="134">
        <v>1899.99</v>
      </c>
    </row>
    <row r="602" spans="1:4" x14ac:dyDescent="0.25">
      <c r="A602" s="1">
        <v>13</v>
      </c>
      <c r="B602" s="80" t="s">
        <v>778</v>
      </c>
      <c r="C602" s="132">
        <v>2020</v>
      </c>
      <c r="D602" s="134">
        <v>2199</v>
      </c>
    </row>
    <row r="603" spans="1:4" x14ac:dyDescent="0.25">
      <c r="A603" s="1">
        <v>14</v>
      </c>
      <c r="B603" s="80" t="s">
        <v>782</v>
      </c>
      <c r="C603" s="132">
        <v>2020</v>
      </c>
      <c r="D603" s="134">
        <v>2017</v>
      </c>
    </row>
    <row r="604" spans="1:4" x14ac:dyDescent="0.25">
      <c r="A604" s="1">
        <v>15</v>
      </c>
      <c r="B604" s="80" t="s">
        <v>783</v>
      </c>
      <c r="C604" s="132">
        <v>2020</v>
      </c>
      <c r="D604" s="134">
        <v>1230</v>
      </c>
    </row>
    <row r="605" spans="1:4" x14ac:dyDescent="0.25">
      <c r="A605" s="1">
        <v>16</v>
      </c>
      <c r="B605" s="80" t="s">
        <v>784</v>
      </c>
      <c r="C605" s="132">
        <v>2020</v>
      </c>
      <c r="D605" s="134">
        <v>598</v>
      </c>
    </row>
    <row r="606" spans="1:4" x14ac:dyDescent="0.25">
      <c r="A606" s="1">
        <v>17</v>
      </c>
      <c r="B606" s="80" t="s">
        <v>785</v>
      </c>
      <c r="C606" s="132">
        <v>2021</v>
      </c>
      <c r="D606" s="134">
        <v>1268</v>
      </c>
    </row>
    <row r="607" spans="1:4" x14ac:dyDescent="0.25">
      <c r="A607" s="1">
        <v>18</v>
      </c>
      <c r="B607" s="80" t="s">
        <v>786</v>
      </c>
      <c r="C607" s="132">
        <v>2021</v>
      </c>
      <c r="D607" s="134">
        <v>2950</v>
      </c>
    </row>
    <row r="608" spans="1:4" x14ac:dyDescent="0.25">
      <c r="A608" s="1">
        <v>19</v>
      </c>
      <c r="B608" s="80" t="s">
        <v>786</v>
      </c>
      <c r="C608" s="132">
        <v>2021</v>
      </c>
      <c r="D608" s="134">
        <v>2750</v>
      </c>
    </row>
    <row r="609" spans="1:4" x14ac:dyDescent="0.25">
      <c r="A609" s="1">
        <v>20</v>
      </c>
      <c r="B609" s="80" t="s">
        <v>787</v>
      </c>
      <c r="C609" s="132">
        <v>2021</v>
      </c>
      <c r="D609" s="134">
        <v>650</v>
      </c>
    </row>
    <row r="610" spans="1:4" x14ac:dyDescent="0.25">
      <c r="A610" s="1">
        <v>21</v>
      </c>
      <c r="B610" s="80" t="s">
        <v>788</v>
      </c>
      <c r="C610" s="132">
        <v>2021</v>
      </c>
      <c r="D610" s="134">
        <v>1049</v>
      </c>
    </row>
    <row r="611" spans="1:4" x14ac:dyDescent="0.25">
      <c r="A611" s="1">
        <v>22</v>
      </c>
      <c r="B611" s="80" t="s">
        <v>789</v>
      </c>
      <c r="C611" s="132">
        <v>2021</v>
      </c>
      <c r="D611" s="134">
        <v>8856</v>
      </c>
    </row>
    <row r="612" spans="1:4" x14ac:dyDescent="0.25">
      <c r="A612" s="1">
        <v>23</v>
      </c>
      <c r="B612" s="80" t="s">
        <v>790</v>
      </c>
      <c r="C612" s="132">
        <v>2021</v>
      </c>
      <c r="D612" s="134">
        <v>9960</v>
      </c>
    </row>
    <row r="613" spans="1:4" x14ac:dyDescent="0.25">
      <c r="A613" s="1">
        <v>24</v>
      </c>
      <c r="B613" s="80" t="s">
        <v>791</v>
      </c>
      <c r="C613" s="132">
        <v>2021</v>
      </c>
      <c r="D613" s="134">
        <v>6300</v>
      </c>
    </row>
    <row r="614" spans="1:4" x14ac:dyDescent="0.25">
      <c r="A614" s="1">
        <v>25</v>
      </c>
      <c r="B614" s="80" t="s">
        <v>792</v>
      </c>
      <c r="C614" s="132">
        <v>2021</v>
      </c>
      <c r="D614" s="134">
        <v>2150</v>
      </c>
    </row>
    <row r="615" spans="1:4" x14ac:dyDescent="0.25">
      <c r="A615" s="1">
        <v>26</v>
      </c>
      <c r="B615" s="80" t="s">
        <v>793</v>
      </c>
      <c r="C615" s="132">
        <v>2021</v>
      </c>
      <c r="D615" s="134">
        <v>2850</v>
      </c>
    </row>
    <row r="616" spans="1:4" x14ac:dyDescent="0.25">
      <c r="A616" s="1">
        <v>27</v>
      </c>
      <c r="B616" s="80" t="s">
        <v>794</v>
      </c>
      <c r="C616" s="77">
        <v>2021</v>
      </c>
      <c r="D616" s="134">
        <v>1685.1</v>
      </c>
    </row>
    <row r="617" spans="1:4" x14ac:dyDescent="0.25">
      <c r="A617" s="1"/>
      <c r="B617" s="67" t="s">
        <v>0</v>
      </c>
      <c r="C617" s="1"/>
      <c r="D617" s="19">
        <f>SUM(D590:D616)</f>
        <v>242132.59</v>
      </c>
    </row>
    <row r="618" spans="1:4" x14ac:dyDescent="0.25">
      <c r="A618" s="336" t="s">
        <v>187</v>
      </c>
      <c r="B618" s="336"/>
      <c r="C618" s="336"/>
      <c r="D618" s="336"/>
    </row>
    <row r="619" spans="1:4" x14ac:dyDescent="0.25">
      <c r="A619" s="1">
        <v>1</v>
      </c>
      <c r="B619" s="80" t="s">
        <v>795</v>
      </c>
      <c r="C619" s="77">
        <v>2018</v>
      </c>
      <c r="D619" s="134">
        <v>6525</v>
      </c>
    </row>
    <row r="620" spans="1:4" x14ac:dyDescent="0.25">
      <c r="A620" s="1">
        <v>2</v>
      </c>
      <c r="B620" s="80" t="s">
        <v>796</v>
      </c>
      <c r="C620" s="132">
        <v>2018</v>
      </c>
      <c r="D620" s="134">
        <v>5596.5</v>
      </c>
    </row>
    <row r="621" spans="1:4" x14ac:dyDescent="0.25">
      <c r="A621" s="1">
        <v>3</v>
      </c>
      <c r="B621" s="80" t="s">
        <v>797</v>
      </c>
      <c r="C621" s="132">
        <v>2018</v>
      </c>
      <c r="D621" s="134">
        <v>2583</v>
      </c>
    </row>
    <row r="622" spans="1:4" x14ac:dyDescent="0.25">
      <c r="A622" s="1">
        <v>4</v>
      </c>
      <c r="B622" s="80" t="s">
        <v>798</v>
      </c>
      <c r="C622" s="132">
        <v>2018</v>
      </c>
      <c r="D622" s="134">
        <v>2152.5</v>
      </c>
    </row>
    <row r="623" spans="1:4" x14ac:dyDescent="0.25">
      <c r="A623" s="1">
        <v>5</v>
      </c>
      <c r="B623" s="80" t="s">
        <v>799</v>
      </c>
      <c r="C623" s="132">
        <v>2020</v>
      </c>
      <c r="D623" s="134">
        <v>5320</v>
      </c>
    </row>
    <row r="624" spans="1:4" x14ac:dyDescent="0.25">
      <c r="A624" s="1">
        <v>6</v>
      </c>
      <c r="B624" s="80" t="s">
        <v>775</v>
      </c>
      <c r="C624" s="132">
        <v>2020</v>
      </c>
      <c r="D624" s="134">
        <v>398</v>
      </c>
    </row>
    <row r="625" spans="1:4" x14ac:dyDescent="0.25">
      <c r="A625" s="1">
        <v>7</v>
      </c>
      <c r="B625" s="80" t="s">
        <v>800</v>
      </c>
      <c r="C625" s="132">
        <v>2020</v>
      </c>
      <c r="D625" s="134">
        <v>501</v>
      </c>
    </row>
    <row r="626" spans="1:4" x14ac:dyDescent="0.25">
      <c r="A626" s="1">
        <v>8</v>
      </c>
      <c r="B626" s="80" t="s">
        <v>801</v>
      </c>
      <c r="C626" s="132">
        <v>2021</v>
      </c>
      <c r="D626" s="134">
        <v>7761.3</v>
      </c>
    </row>
    <row r="627" spans="1:4" x14ac:dyDescent="0.25">
      <c r="A627" s="1">
        <v>9</v>
      </c>
      <c r="B627" s="80" t="s">
        <v>802</v>
      </c>
      <c r="C627" s="132">
        <v>2021</v>
      </c>
      <c r="D627" s="134">
        <v>805</v>
      </c>
    </row>
    <row r="628" spans="1:4" x14ac:dyDescent="0.25">
      <c r="A628" s="1">
        <v>10</v>
      </c>
      <c r="B628" s="80" t="s">
        <v>803</v>
      </c>
      <c r="C628" s="132">
        <v>2021</v>
      </c>
      <c r="D628" s="134">
        <v>498</v>
      </c>
    </row>
    <row r="629" spans="1:4" x14ac:dyDescent="0.25">
      <c r="A629" s="1">
        <v>11</v>
      </c>
      <c r="B629" s="80" t="s">
        <v>804</v>
      </c>
      <c r="C629" s="132">
        <v>2021</v>
      </c>
      <c r="D629" s="134">
        <v>4199</v>
      </c>
    </row>
    <row r="630" spans="1:4" x14ac:dyDescent="0.25">
      <c r="A630" s="1">
        <v>12</v>
      </c>
      <c r="B630" s="80" t="s">
        <v>805</v>
      </c>
      <c r="C630" s="132">
        <v>2021</v>
      </c>
      <c r="D630" s="134">
        <v>3499</v>
      </c>
    </row>
    <row r="631" spans="1:4" x14ac:dyDescent="0.25">
      <c r="A631" s="1">
        <v>13</v>
      </c>
      <c r="B631" s="80" t="s">
        <v>806</v>
      </c>
      <c r="C631" s="132">
        <v>2021</v>
      </c>
      <c r="D631" s="134">
        <v>2199</v>
      </c>
    </row>
    <row r="632" spans="1:4" x14ac:dyDescent="0.25">
      <c r="A632" s="1">
        <v>14</v>
      </c>
      <c r="B632" s="80" t="s">
        <v>807</v>
      </c>
      <c r="C632" s="132">
        <v>2021</v>
      </c>
      <c r="D632" s="134">
        <v>699.9</v>
      </c>
    </row>
    <row r="633" spans="1:4" x14ac:dyDescent="0.25">
      <c r="A633" s="1">
        <v>15</v>
      </c>
      <c r="B633" s="80" t="s">
        <v>808</v>
      </c>
      <c r="C633" s="132">
        <v>2021</v>
      </c>
      <c r="D633" s="134">
        <v>3598</v>
      </c>
    </row>
    <row r="634" spans="1:4" x14ac:dyDescent="0.25">
      <c r="A634" s="1">
        <v>16</v>
      </c>
      <c r="B634" s="80" t="s">
        <v>809</v>
      </c>
      <c r="C634" s="132">
        <v>2021</v>
      </c>
      <c r="D634" s="134">
        <v>719.1</v>
      </c>
    </row>
    <row r="635" spans="1:4" x14ac:dyDescent="0.25">
      <c r="A635" s="1">
        <v>17</v>
      </c>
      <c r="B635" s="80" t="s">
        <v>810</v>
      </c>
      <c r="C635" s="77">
        <v>2021</v>
      </c>
      <c r="D635" s="134">
        <v>1199.9000000000001</v>
      </c>
    </row>
    <row r="636" spans="1:4" x14ac:dyDescent="0.25">
      <c r="A636" s="1">
        <v>18</v>
      </c>
      <c r="B636" s="80" t="s">
        <v>811</v>
      </c>
      <c r="C636" s="77">
        <v>2021</v>
      </c>
      <c r="D636" s="134">
        <v>2990</v>
      </c>
    </row>
    <row r="637" spans="1:4" x14ac:dyDescent="0.25">
      <c r="A637" s="1"/>
      <c r="B637" s="67" t="s">
        <v>0</v>
      </c>
      <c r="C637" s="1"/>
      <c r="D637" s="19">
        <f>SUM(D619:D636)</f>
        <v>51244.200000000004</v>
      </c>
    </row>
    <row r="638" spans="1:4" x14ac:dyDescent="0.25">
      <c r="A638" s="336" t="s">
        <v>33</v>
      </c>
      <c r="B638" s="336"/>
      <c r="C638" s="336"/>
      <c r="D638" s="336"/>
    </row>
    <row r="639" spans="1:4" x14ac:dyDescent="0.25">
      <c r="A639" s="26">
        <v>1</v>
      </c>
      <c r="B639" s="75" t="s">
        <v>148</v>
      </c>
      <c r="C639" s="26"/>
      <c r="D639" s="40"/>
    </row>
    <row r="640" spans="1:4" s="8" customFormat="1" ht="17.399999999999999" x14ac:dyDescent="0.3">
      <c r="A640" s="15"/>
      <c r="B640" s="337" t="s">
        <v>0</v>
      </c>
      <c r="C640" s="337" t="s">
        <v>2</v>
      </c>
      <c r="D640" s="19">
        <f>SUM(D639:D639)</f>
        <v>0</v>
      </c>
    </row>
    <row r="641" spans="1:4" s="8" customFormat="1" ht="17.399999999999999" x14ac:dyDescent="0.3">
      <c r="A641" s="89"/>
      <c r="B641" s="338" t="s">
        <v>188</v>
      </c>
      <c r="C641" s="339"/>
      <c r="D641" s="90">
        <f>SUM(D640,D637,D617)</f>
        <v>293376.78999999998</v>
      </c>
    </row>
    <row r="642" spans="1:4" s="8" customFormat="1" x14ac:dyDescent="0.25">
      <c r="A642" s="13"/>
      <c r="B642" s="13"/>
      <c r="C642" s="14"/>
      <c r="D642" s="25"/>
    </row>
    <row r="643" spans="1:4" s="8" customFormat="1" x14ac:dyDescent="0.25">
      <c r="A643" s="13"/>
      <c r="B643" s="13"/>
      <c r="C643" s="14"/>
      <c r="D643" s="25"/>
    </row>
    <row r="644" spans="1:4" s="8" customFormat="1" x14ac:dyDescent="0.25">
      <c r="A644" s="340" t="s">
        <v>831</v>
      </c>
      <c r="B644" s="340"/>
      <c r="C644" s="340"/>
      <c r="D644" s="340"/>
    </row>
    <row r="645" spans="1:4" s="8" customFormat="1" ht="26.4" x14ac:dyDescent="0.25">
      <c r="A645" s="88" t="s">
        <v>19</v>
      </c>
      <c r="B645" s="88" t="s">
        <v>27</v>
      </c>
      <c r="C645" s="149" t="s">
        <v>28</v>
      </c>
      <c r="D645" s="90" t="s">
        <v>29</v>
      </c>
    </row>
    <row r="646" spans="1:4" s="8" customFormat="1" x14ac:dyDescent="0.25">
      <c r="A646" s="336" t="s">
        <v>189</v>
      </c>
      <c r="B646" s="336"/>
      <c r="C646" s="336"/>
      <c r="D646" s="336"/>
    </row>
    <row r="647" spans="1:4" s="8" customFormat="1" x14ac:dyDescent="0.25">
      <c r="A647" s="1">
        <v>1</v>
      </c>
      <c r="B647" s="80" t="s">
        <v>826</v>
      </c>
      <c r="C647" s="77">
        <v>2017</v>
      </c>
      <c r="D647" s="134">
        <v>4479</v>
      </c>
    </row>
    <row r="648" spans="1:4" s="8" customFormat="1" x14ac:dyDescent="0.25">
      <c r="A648" s="1">
        <v>2</v>
      </c>
      <c r="B648" s="80" t="s">
        <v>827</v>
      </c>
      <c r="C648" s="77">
        <v>2017</v>
      </c>
      <c r="D648" s="134">
        <v>3735.09</v>
      </c>
    </row>
    <row r="649" spans="1:4" s="8" customFormat="1" x14ac:dyDescent="0.25">
      <c r="A649" s="1">
        <v>3</v>
      </c>
      <c r="B649" s="80" t="s">
        <v>827</v>
      </c>
      <c r="C649" s="77">
        <v>2017</v>
      </c>
      <c r="D649" s="134">
        <v>3735.09</v>
      </c>
    </row>
    <row r="650" spans="1:4" s="8" customFormat="1" x14ac:dyDescent="0.25">
      <c r="A650" s="1">
        <v>4</v>
      </c>
      <c r="B650" s="80" t="s">
        <v>827</v>
      </c>
      <c r="C650" s="77">
        <v>2017</v>
      </c>
      <c r="D650" s="134">
        <v>3735.09</v>
      </c>
    </row>
    <row r="651" spans="1:4" s="8" customFormat="1" x14ac:dyDescent="0.25">
      <c r="A651" s="1">
        <v>5</v>
      </c>
      <c r="B651" s="80" t="s">
        <v>827</v>
      </c>
      <c r="C651" s="77">
        <v>2017</v>
      </c>
      <c r="D651" s="134">
        <v>3735.09</v>
      </c>
    </row>
    <row r="652" spans="1:4" s="8" customFormat="1" x14ac:dyDescent="0.25">
      <c r="A652" s="1">
        <v>6</v>
      </c>
      <c r="B652" s="80" t="s">
        <v>827</v>
      </c>
      <c r="C652" s="77">
        <v>2017</v>
      </c>
      <c r="D652" s="134">
        <v>3735.09</v>
      </c>
    </row>
    <row r="653" spans="1:4" s="8" customFormat="1" x14ac:dyDescent="0.25">
      <c r="A653" s="1">
        <v>7</v>
      </c>
      <c r="B653" s="80" t="s">
        <v>827</v>
      </c>
      <c r="C653" s="77">
        <v>2017</v>
      </c>
      <c r="D653" s="134">
        <v>3735.09</v>
      </c>
    </row>
    <row r="654" spans="1:4" s="8" customFormat="1" x14ac:dyDescent="0.25">
      <c r="A654" s="1">
        <v>8</v>
      </c>
      <c r="B654" s="80" t="s">
        <v>827</v>
      </c>
      <c r="C654" s="77">
        <v>2017</v>
      </c>
      <c r="D654" s="134">
        <v>3735.09</v>
      </c>
    </row>
    <row r="655" spans="1:4" s="8" customFormat="1" x14ac:dyDescent="0.25">
      <c r="A655" s="1">
        <v>9</v>
      </c>
      <c r="B655" s="80" t="s">
        <v>827</v>
      </c>
      <c r="C655" s="77">
        <v>2017</v>
      </c>
      <c r="D655" s="134">
        <v>3735.1</v>
      </c>
    </row>
    <row r="656" spans="1:4" s="8" customFormat="1" x14ac:dyDescent="0.25">
      <c r="A656" s="1">
        <v>10</v>
      </c>
      <c r="B656" s="80" t="s">
        <v>827</v>
      </c>
      <c r="C656" s="77">
        <v>2017</v>
      </c>
      <c r="D656" s="134">
        <v>3735.1</v>
      </c>
    </row>
    <row r="657" spans="1:4" s="8" customFormat="1" x14ac:dyDescent="0.25">
      <c r="A657" s="1">
        <v>11</v>
      </c>
      <c r="B657" s="146" t="s">
        <v>828</v>
      </c>
      <c r="C657" s="77">
        <v>2019</v>
      </c>
      <c r="D657" s="209">
        <v>19618.5</v>
      </c>
    </row>
    <row r="658" spans="1:4" s="8" customFormat="1" x14ac:dyDescent="0.25">
      <c r="A658" s="1">
        <v>12</v>
      </c>
      <c r="B658" s="146" t="s">
        <v>829</v>
      </c>
      <c r="C658" s="77">
        <v>2020</v>
      </c>
      <c r="D658" s="210">
        <v>24900.42</v>
      </c>
    </row>
    <row r="659" spans="1:4" s="8" customFormat="1" x14ac:dyDescent="0.25">
      <c r="A659" s="1"/>
      <c r="B659" s="67" t="s">
        <v>0</v>
      </c>
      <c r="C659" s="1"/>
      <c r="D659" s="19">
        <f>SUM(D647:D658)</f>
        <v>82613.75</v>
      </c>
    </row>
    <row r="660" spans="1:4" s="8" customFormat="1" x14ac:dyDescent="0.25">
      <c r="A660" s="336" t="s">
        <v>187</v>
      </c>
      <c r="B660" s="336"/>
      <c r="C660" s="336"/>
      <c r="D660" s="336"/>
    </row>
    <row r="661" spans="1:4" s="8" customFormat="1" x14ac:dyDescent="0.25">
      <c r="A661" s="1">
        <v>1</v>
      </c>
      <c r="B661" s="16" t="s">
        <v>148</v>
      </c>
      <c r="C661" s="42"/>
      <c r="D661" s="43"/>
    </row>
    <row r="662" spans="1:4" ht="14.25" customHeight="1" x14ac:dyDescent="0.25">
      <c r="A662" s="1"/>
      <c r="B662" s="67" t="s">
        <v>0</v>
      </c>
      <c r="C662" s="1"/>
      <c r="D662" s="19">
        <f>SUM(D661:D661)</f>
        <v>0</v>
      </c>
    </row>
    <row r="663" spans="1:4" x14ac:dyDescent="0.25">
      <c r="A663" s="336" t="s">
        <v>33</v>
      </c>
      <c r="B663" s="336"/>
      <c r="C663" s="336"/>
      <c r="D663" s="336"/>
    </row>
    <row r="664" spans="1:4" ht="14.25" customHeight="1" x14ac:dyDescent="0.25">
      <c r="A664" s="26">
        <v>1</v>
      </c>
      <c r="B664" s="16" t="s">
        <v>148</v>
      </c>
      <c r="C664" s="26"/>
      <c r="D664" s="40"/>
    </row>
    <row r="665" spans="1:4" s="8" customFormat="1" ht="13.8" customHeight="1" x14ac:dyDescent="0.3">
      <c r="A665" s="15"/>
      <c r="B665" s="337" t="s">
        <v>0</v>
      </c>
      <c r="C665" s="337" t="s">
        <v>2</v>
      </c>
      <c r="D665" s="19">
        <f>SUM(D664:D664)</f>
        <v>0</v>
      </c>
    </row>
    <row r="666" spans="1:4" s="8" customFormat="1" ht="17.399999999999999" x14ac:dyDescent="0.3">
      <c r="A666" s="89"/>
      <c r="B666" s="338" t="s">
        <v>188</v>
      </c>
      <c r="C666" s="339"/>
      <c r="D666" s="90">
        <f>SUM(D665,D662,D659)</f>
        <v>82613.75</v>
      </c>
    </row>
    <row r="667" spans="1:4" s="8" customFormat="1" x14ac:dyDescent="0.25">
      <c r="A667" s="13"/>
      <c r="B667" s="13"/>
      <c r="C667" s="14"/>
      <c r="D667" s="25"/>
    </row>
    <row r="668" spans="1:4" s="8" customFormat="1" x14ac:dyDescent="0.25">
      <c r="A668" s="13"/>
      <c r="B668" s="13"/>
      <c r="C668" s="14"/>
      <c r="D668" s="25"/>
    </row>
    <row r="669" spans="1:4" s="8" customFormat="1" x14ac:dyDescent="0.25">
      <c r="A669" s="340" t="s">
        <v>849</v>
      </c>
      <c r="B669" s="340"/>
      <c r="C669" s="340"/>
      <c r="D669" s="340"/>
    </row>
    <row r="670" spans="1:4" s="8" customFormat="1" ht="26.4" x14ac:dyDescent="0.25">
      <c r="A670" s="88" t="s">
        <v>19</v>
      </c>
      <c r="B670" s="88" t="s">
        <v>27</v>
      </c>
      <c r="C670" s="149" t="s">
        <v>28</v>
      </c>
      <c r="D670" s="90" t="s">
        <v>29</v>
      </c>
    </row>
    <row r="671" spans="1:4" s="8" customFormat="1" x14ac:dyDescent="0.25">
      <c r="A671" s="336" t="s">
        <v>189</v>
      </c>
      <c r="B671" s="336"/>
      <c r="C671" s="336"/>
      <c r="D671" s="336"/>
    </row>
    <row r="672" spans="1:4" s="8" customFormat="1" x14ac:dyDescent="0.25">
      <c r="A672" s="1">
        <v>1</v>
      </c>
      <c r="B672" s="74" t="s">
        <v>842</v>
      </c>
      <c r="C672" s="76">
        <v>2018</v>
      </c>
      <c r="D672" s="208">
        <v>3075</v>
      </c>
    </row>
    <row r="673" spans="1:4" s="8" customFormat="1" x14ac:dyDescent="0.25">
      <c r="A673" s="1">
        <v>2</v>
      </c>
      <c r="B673" s="20" t="s">
        <v>843</v>
      </c>
      <c r="C673" s="76">
        <v>2019</v>
      </c>
      <c r="D673" s="208">
        <v>4511.0600000000004</v>
      </c>
    </row>
    <row r="674" spans="1:4" x14ac:dyDescent="0.25">
      <c r="A674" s="1">
        <v>3</v>
      </c>
      <c r="B674" s="80" t="s">
        <v>844</v>
      </c>
      <c r="C674" s="77">
        <v>2018</v>
      </c>
      <c r="D674" s="134">
        <v>2399</v>
      </c>
    </row>
    <row r="675" spans="1:4" x14ac:dyDescent="0.25">
      <c r="A675" s="1">
        <v>4</v>
      </c>
      <c r="B675" s="80" t="s">
        <v>845</v>
      </c>
      <c r="C675" s="77">
        <v>2018</v>
      </c>
      <c r="D675" s="134">
        <v>4206.6000000000004</v>
      </c>
    </row>
    <row r="676" spans="1:4" ht="14.4" customHeight="1" x14ac:dyDescent="0.25">
      <c r="A676" s="1">
        <v>5</v>
      </c>
      <c r="B676" s="80" t="s">
        <v>846</v>
      </c>
      <c r="C676" s="77">
        <v>2020</v>
      </c>
      <c r="D676" s="134">
        <v>2379</v>
      </c>
    </row>
    <row r="677" spans="1:4" x14ac:dyDescent="0.25">
      <c r="A677" s="1"/>
      <c r="B677" s="67" t="s">
        <v>0</v>
      </c>
      <c r="C677" s="1"/>
      <c r="D677" s="19">
        <f>SUM(D672:D676)</f>
        <v>16570.660000000003</v>
      </c>
    </row>
    <row r="678" spans="1:4" x14ac:dyDescent="0.25">
      <c r="A678" s="336" t="s">
        <v>187</v>
      </c>
      <c r="B678" s="336"/>
      <c r="C678" s="336"/>
      <c r="D678" s="336"/>
    </row>
    <row r="679" spans="1:4" x14ac:dyDescent="0.25">
      <c r="A679" s="1">
        <v>1</v>
      </c>
      <c r="B679" s="74" t="s">
        <v>847</v>
      </c>
      <c r="C679" s="77">
        <v>2020</v>
      </c>
      <c r="D679" s="134">
        <v>760.88</v>
      </c>
    </row>
    <row r="680" spans="1:4" x14ac:dyDescent="0.25">
      <c r="A680" s="1"/>
      <c r="B680" s="67" t="s">
        <v>0</v>
      </c>
      <c r="C680" s="1"/>
      <c r="D680" s="19">
        <f>SUM(D679:D679)</f>
        <v>760.88</v>
      </c>
    </row>
    <row r="681" spans="1:4" x14ac:dyDescent="0.25">
      <c r="A681" s="336" t="s">
        <v>33</v>
      </c>
      <c r="B681" s="336"/>
      <c r="C681" s="336"/>
      <c r="D681" s="336"/>
    </row>
    <row r="682" spans="1:4" x14ac:dyDescent="0.25">
      <c r="A682" s="26">
        <v>1</v>
      </c>
      <c r="B682" s="75" t="s">
        <v>148</v>
      </c>
      <c r="C682" s="26"/>
      <c r="D682" s="40"/>
    </row>
    <row r="683" spans="1:4" ht="17.399999999999999" x14ac:dyDescent="0.3">
      <c r="A683" s="15"/>
      <c r="B683" s="337" t="s">
        <v>0</v>
      </c>
      <c r="C683" s="337" t="s">
        <v>2</v>
      </c>
      <c r="D683" s="19">
        <f>SUM(D682:D682)</f>
        <v>0</v>
      </c>
    </row>
    <row r="684" spans="1:4" ht="17.399999999999999" x14ac:dyDescent="0.3">
      <c r="A684" s="89"/>
      <c r="B684" s="338" t="s">
        <v>188</v>
      </c>
      <c r="C684" s="339"/>
      <c r="D684" s="90">
        <f>SUM(D683,D680,D677)</f>
        <v>17331.540000000005</v>
      </c>
    </row>
    <row r="685" spans="1:4" x14ac:dyDescent="0.25">
      <c r="A685" s="13"/>
      <c r="C685" s="14"/>
      <c r="D685" s="25"/>
    </row>
    <row r="686" spans="1:4" x14ac:dyDescent="0.25">
      <c r="A686" s="13"/>
      <c r="C686" s="14"/>
      <c r="D686" s="25"/>
    </row>
    <row r="687" spans="1:4" x14ac:dyDescent="0.25">
      <c r="A687" s="340" t="s">
        <v>877</v>
      </c>
      <c r="B687" s="340"/>
      <c r="C687" s="340"/>
      <c r="D687" s="340"/>
    </row>
    <row r="688" spans="1:4" ht="26.4" x14ac:dyDescent="0.25">
      <c r="A688" s="88" t="s">
        <v>19</v>
      </c>
      <c r="B688" s="88" t="s">
        <v>27</v>
      </c>
      <c r="C688" s="149" t="s">
        <v>28</v>
      </c>
      <c r="D688" s="90" t="s">
        <v>29</v>
      </c>
    </row>
    <row r="689" spans="1:4" x14ac:dyDescent="0.25">
      <c r="A689" s="336" t="s">
        <v>189</v>
      </c>
      <c r="B689" s="336"/>
      <c r="C689" s="336"/>
      <c r="D689" s="336"/>
    </row>
    <row r="690" spans="1:4" x14ac:dyDescent="0.25">
      <c r="A690" s="1">
        <v>1</v>
      </c>
      <c r="B690" s="137" t="s">
        <v>856</v>
      </c>
      <c r="C690" s="138">
        <v>2017</v>
      </c>
      <c r="D690" s="211">
        <v>11223.75</v>
      </c>
    </row>
    <row r="691" spans="1:4" x14ac:dyDescent="0.25">
      <c r="A691" s="1">
        <v>2</v>
      </c>
      <c r="B691" s="137" t="s">
        <v>857</v>
      </c>
      <c r="C691" s="138">
        <v>2017</v>
      </c>
      <c r="D691" s="211">
        <v>5094.66</v>
      </c>
    </row>
    <row r="692" spans="1:4" x14ac:dyDescent="0.25">
      <c r="A692" s="1">
        <v>3</v>
      </c>
      <c r="B692" s="137" t="s">
        <v>858</v>
      </c>
      <c r="C692" s="138">
        <v>2017</v>
      </c>
      <c r="D692" s="211">
        <v>15000</v>
      </c>
    </row>
    <row r="693" spans="1:4" x14ac:dyDescent="0.25">
      <c r="A693" s="1">
        <v>4</v>
      </c>
      <c r="B693" s="137" t="s">
        <v>859</v>
      </c>
      <c r="C693" s="138">
        <v>2017</v>
      </c>
      <c r="D693" s="211">
        <v>66980</v>
      </c>
    </row>
    <row r="694" spans="1:4" x14ac:dyDescent="0.25">
      <c r="A694" s="1">
        <v>5</v>
      </c>
      <c r="B694" s="137" t="s">
        <v>682</v>
      </c>
      <c r="C694" s="138">
        <v>2017</v>
      </c>
      <c r="D694" s="211">
        <v>1097.54</v>
      </c>
    </row>
    <row r="695" spans="1:4" x14ac:dyDescent="0.25">
      <c r="A695" s="1">
        <v>6</v>
      </c>
      <c r="B695" s="137" t="s">
        <v>860</v>
      </c>
      <c r="C695" s="138">
        <v>2017</v>
      </c>
      <c r="D695" s="211">
        <v>7504.02</v>
      </c>
    </row>
    <row r="696" spans="1:4" x14ac:dyDescent="0.25">
      <c r="A696" s="1">
        <v>7</v>
      </c>
      <c r="B696" s="137" t="s">
        <v>861</v>
      </c>
      <c r="C696" s="138">
        <v>2017</v>
      </c>
      <c r="D696" s="211">
        <v>4464.3599999999997</v>
      </c>
    </row>
    <row r="697" spans="1:4" x14ac:dyDescent="0.25">
      <c r="A697" s="1">
        <v>8</v>
      </c>
      <c r="B697" s="137" t="s">
        <v>862</v>
      </c>
      <c r="C697" s="138">
        <v>2017</v>
      </c>
      <c r="D697" s="211">
        <v>11500</v>
      </c>
    </row>
    <row r="698" spans="1:4" x14ac:dyDescent="0.25">
      <c r="A698" s="1"/>
      <c r="B698" s="67" t="s">
        <v>0</v>
      </c>
      <c r="C698" s="1"/>
      <c r="D698" s="19">
        <f>SUM(D690:D697)</f>
        <v>122864.33</v>
      </c>
    </row>
    <row r="699" spans="1:4" x14ac:dyDescent="0.25">
      <c r="A699" s="336" t="s">
        <v>187</v>
      </c>
      <c r="B699" s="336"/>
      <c r="C699" s="336"/>
      <c r="D699" s="336"/>
    </row>
    <row r="700" spans="1:4" x14ac:dyDescent="0.25">
      <c r="A700" s="1">
        <v>1</v>
      </c>
      <c r="B700" s="147" t="s">
        <v>863</v>
      </c>
      <c r="C700" s="138">
        <v>2017</v>
      </c>
      <c r="D700" s="212">
        <v>12040.6</v>
      </c>
    </row>
    <row r="701" spans="1:4" x14ac:dyDescent="0.25">
      <c r="A701" s="1"/>
      <c r="B701" s="67" t="s">
        <v>0</v>
      </c>
      <c r="C701" s="1"/>
      <c r="D701" s="19">
        <f>SUM(D700:D700)</f>
        <v>12040.6</v>
      </c>
    </row>
    <row r="702" spans="1:4" x14ac:dyDescent="0.25">
      <c r="A702" s="336" t="s">
        <v>33</v>
      </c>
      <c r="B702" s="336"/>
      <c r="C702" s="336"/>
      <c r="D702" s="336"/>
    </row>
    <row r="703" spans="1:4" x14ac:dyDescent="0.25">
      <c r="A703" s="26">
        <v>1</v>
      </c>
      <c r="B703" s="286" t="s">
        <v>148</v>
      </c>
      <c r="C703" s="1"/>
      <c r="D703" s="213"/>
    </row>
    <row r="704" spans="1:4" ht="17.399999999999999" x14ac:dyDescent="0.3">
      <c r="A704" s="15"/>
      <c r="B704" s="337" t="s">
        <v>0</v>
      </c>
      <c r="C704" s="337" t="s">
        <v>2</v>
      </c>
      <c r="D704" s="19">
        <f>SUM(D703:D703)</f>
        <v>0</v>
      </c>
    </row>
    <row r="705" spans="1:4" ht="17.399999999999999" x14ac:dyDescent="0.3">
      <c r="A705" s="89"/>
      <c r="B705" s="338" t="s">
        <v>188</v>
      </c>
      <c r="C705" s="339"/>
      <c r="D705" s="90">
        <f>SUM(D704,D701,D698)</f>
        <v>134904.93</v>
      </c>
    </row>
    <row r="706" spans="1:4" x14ac:dyDescent="0.25">
      <c r="A706" s="13"/>
      <c r="C706" s="14"/>
      <c r="D706" s="25"/>
    </row>
    <row r="707" spans="1:4" x14ac:dyDescent="0.25">
      <c r="A707" s="13"/>
      <c r="C707" s="14"/>
      <c r="D707" s="25"/>
    </row>
    <row r="708" spans="1:4" x14ac:dyDescent="0.25">
      <c r="A708" s="13"/>
      <c r="B708" s="182" t="s">
        <v>916</v>
      </c>
      <c r="C708" s="158" t="s">
        <v>0</v>
      </c>
      <c r="D708" s="183">
        <f>SUM(D100,D339,D480,D507,D536,D577,D617,D659,D677,D698)</f>
        <v>2095944.9406666672</v>
      </c>
    </row>
    <row r="709" spans="1:4" x14ac:dyDescent="0.25">
      <c r="A709" s="13"/>
      <c r="B709" s="182" t="s">
        <v>917</v>
      </c>
      <c r="C709" s="158" t="s">
        <v>0</v>
      </c>
      <c r="D709" s="183">
        <f>SUM(D701,D680,D662,D637,D580,D556,D520,D490,D436,D209)</f>
        <v>509506.99999999977</v>
      </c>
    </row>
    <row r="710" spans="1:4" x14ac:dyDescent="0.25">
      <c r="A710" s="13"/>
      <c r="B710" s="182" t="s">
        <v>918</v>
      </c>
      <c r="C710" s="158" t="s">
        <v>0</v>
      </c>
      <c r="D710" s="183">
        <f>SUM(D704,D683,D665,D640,D583,D559,D523,D493,D441,D212)</f>
        <v>6265</v>
      </c>
    </row>
    <row r="711" spans="1:4" x14ac:dyDescent="0.25">
      <c r="A711" s="13"/>
      <c r="C711" s="158" t="s">
        <v>188</v>
      </c>
      <c r="D711" s="183">
        <f>SUM(D708:D710)</f>
        <v>2611716.9406666672</v>
      </c>
    </row>
    <row r="712" spans="1:4" x14ac:dyDescent="0.25">
      <c r="A712" s="13"/>
      <c r="C712" s="273"/>
      <c r="D712" s="274"/>
    </row>
    <row r="713" spans="1:4" x14ac:dyDescent="0.25">
      <c r="A713" s="13"/>
      <c r="C713" s="273"/>
      <c r="D713" s="274"/>
    </row>
    <row r="714" spans="1:4" x14ac:dyDescent="0.25">
      <c r="A714" s="13"/>
      <c r="B714" s="103"/>
      <c r="C714" s="20" t="s">
        <v>641</v>
      </c>
      <c r="D714" s="25"/>
    </row>
    <row r="715" spans="1:4" x14ac:dyDescent="0.25">
      <c r="A715" s="13"/>
      <c r="C715" s="14"/>
      <c r="D715" s="25"/>
    </row>
    <row r="716" spans="1:4" x14ac:dyDescent="0.25">
      <c r="A716" s="13"/>
      <c r="C716" s="14"/>
      <c r="D716" s="25"/>
    </row>
    <row r="717" spans="1:4" x14ac:dyDescent="0.25">
      <c r="A717" s="13"/>
      <c r="C717" s="14"/>
      <c r="D717" s="25"/>
    </row>
    <row r="718" spans="1:4" x14ac:dyDescent="0.25">
      <c r="A718" s="13"/>
      <c r="C718" s="14"/>
      <c r="D718" s="25"/>
    </row>
    <row r="719" spans="1:4" x14ac:dyDescent="0.25">
      <c r="A719" s="13"/>
      <c r="C719" s="14"/>
      <c r="D719" s="25"/>
    </row>
    <row r="720" spans="1:4" x14ac:dyDescent="0.25">
      <c r="A720" s="13"/>
      <c r="C720" s="14"/>
      <c r="D720" s="25"/>
    </row>
    <row r="721" spans="1:4" x14ac:dyDescent="0.25">
      <c r="A721" s="13"/>
      <c r="C721" s="14"/>
      <c r="D721" s="25"/>
    </row>
    <row r="722" spans="1:4" x14ac:dyDescent="0.25">
      <c r="A722" s="13"/>
      <c r="C722" s="14"/>
      <c r="D722" s="25"/>
    </row>
    <row r="723" spans="1:4" x14ac:dyDescent="0.25">
      <c r="A723" s="13"/>
      <c r="C723" s="14"/>
      <c r="D723" s="25"/>
    </row>
    <row r="724" spans="1:4" x14ac:dyDescent="0.25">
      <c r="A724" s="13"/>
      <c r="C724" s="14"/>
      <c r="D724" s="25"/>
    </row>
    <row r="725" spans="1:4" x14ac:dyDescent="0.25">
      <c r="A725" s="13"/>
      <c r="C725" s="14"/>
      <c r="D725" s="25"/>
    </row>
    <row r="726" spans="1:4" x14ac:dyDescent="0.25">
      <c r="A726" s="13"/>
      <c r="C726" s="14"/>
      <c r="D726" s="25"/>
    </row>
    <row r="727" spans="1:4" x14ac:dyDescent="0.25">
      <c r="A727" s="13"/>
      <c r="C727" s="14"/>
      <c r="D727" s="25"/>
    </row>
    <row r="728" spans="1:4" x14ac:dyDescent="0.25">
      <c r="A728" s="13"/>
      <c r="C728" s="14"/>
      <c r="D728" s="25"/>
    </row>
    <row r="729" spans="1:4" x14ac:dyDescent="0.25">
      <c r="A729" s="13"/>
      <c r="C729" s="14"/>
      <c r="D729" s="25"/>
    </row>
    <row r="730" spans="1:4" x14ac:dyDescent="0.25">
      <c r="A730" s="13"/>
      <c r="C730" s="14"/>
      <c r="D730" s="25"/>
    </row>
    <row r="731" spans="1:4" x14ac:dyDescent="0.25">
      <c r="A731" s="13"/>
      <c r="C731" s="14"/>
      <c r="D731" s="25"/>
    </row>
    <row r="732" spans="1:4" x14ac:dyDescent="0.25">
      <c r="A732" s="13"/>
      <c r="C732" s="14"/>
      <c r="D732" s="25"/>
    </row>
    <row r="733" spans="1:4" x14ac:dyDescent="0.25">
      <c r="A733" s="13"/>
      <c r="C733" s="14"/>
      <c r="D733" s="25"/>
    </row>
    <row r="734" spans="1:4" x14ac:dyDescent="0.25">
      <c r="A734" s="13"/>
      <c r="C734" s="14"/>
      <c r="D734" s="25"/>
    </row>
    <row r="735" spans="1:4" x14ac:dyDescent="0.25">
      <c r="A735" s="13"/>
      <c r="C735" s="14"/>
      <c r="D735" s="25"/>
    </row>
    <row r="736" spans="1:4" x14ac:dyDescent="0.25">
      <c r="A736" s="13"/>
      <c r="C736" s="14"/>
      <c r="D736" s="25"/>
    </row>
    <row r="737" spans="1:4" x14ac:dyDescent="0.25">
      <c r="A737" s="13"/>
      <c r="C737" s="14"/>
      <c r="D737" s="25"/>
    </row>
    <row r="738" spans="1:4" x14ac:dyDescent="0.25">
      <c r="A738" s="13"/>
      <c r="C738" s="14"/>
      <c r="D738" s="25"/>
    </row>
    <row r="739" spans="1:4" x14ac:dyDescent="0.25">
      <c r="A739" s="13"/>
      <c r="C739" s="14"/>
      <c r="D739" s="25"/>
    </row>
    <row r="740" spans="1:4" x14ac:dyDescent="0.25">
      <c r="A740" s="13"/>
      <c r="C740" s="14"/>
      <c r="D740" s="25"/>
    </row>
    <row r="741" spans="1:4" x14ac:dyDescent="0.25">
      <c r="A741" s="13"/>
      <c r="C741" s="14"/>
      <c r="D741" s="25"/>
    </row>
    <row r="742" spans="1:4" x14ac:dyDescent="0.25">
      <c r="A742" s="13"/>
      <c r="C742" s="14"/>
      <c r="D742" s="25"/>
    </row>
    <row r="743" spans="1:4" x14ac:dyDescent="0.25">
      <c r="A743" s="13"/>
      <c r="C743" s="14"/>
      <c r="D743" s="25"/>
    </row>
    <row r="744" spans="1:4" x14ac:dyDescent="0.25">
      <c r="A744" s="13"/>
      <c r="C744" s="14"/>
      <c r="D744" s="25"/>
    </row>
    <row r="745" spans="1:4" x14ac:dyDescent="0.25">
      <c r="A745" s="13"/>
      <c r="C745" s="14"/>
      <c r="D745" s="25"/>
    </row>
    <row r="746" spans="1:4" x14ac:dyDescent="0.25">
      <c r="A746" s="13"/>
      <c r="C746" s="14"/>
      <c r="D746" s="25"/>
    </row>
    <row r="747" spans="1:4" x14ac:dyDescent="0.25">
      <c r="A747" s="13"/>
      <c r="C747" s="14"/>
      <c r="D747" s="25"/>
    </row>
    <row r="748" spans="1:4" x14ac:dyDescent="0.25">
      <c r="A748" s="13"/>
      <c r="C748" s="14"/>
      <c r="D748" s="25"/>
    </row>
    <row r="749" spans="1:4" x14ac:dyDescent="0.25">
      <c r="A749" s="13"/>
      <c r="C749" s="14"/>
      <c r="D749" s="25"/>
    </row>
    <row r="750" spans="1:4" x14ac:dyDescent="0.25">
      <c r="A750" s="13"/>
      <c r="C750" s="14"/>
      <c r="D750" s="25"/>
    </row>
    <row r="751" spans="1:4" x14ac:dyDescent="0.25">
      <c r="A751" s="13"/>
      <c r="C751" s="14"/>
      <c r="D751" s="25"/>
    </row>
    <row r="752" spans="1:4" x14ac:dyDescent="0.25">
      <c r="A752" s="13"/>
      <c r="C752" s="14"/>
      <c r="D752" s="25"/>
    </row>
    <row r="753" spans="1:4" x14ac:dyDescent="0.25">
      <c r="A753" s="13"/>
      <c r="C753" s="14"/>
      <c r="D753" s="25"/>
    </row>
    <row r="754" spans="1:4" x14ac:dyDescent="0.25">
      <c r="A754" s="13"/>
      <c r="C754" s="14"/>
      <c r="D754" s="25"/>
    </row>
    <row r="755" spans="1:4" x14ac:dyDescent="0.25">
      <c r="A755" s="13"/>
      <c r="C755" s="14"/>
      <c r="D755" s="25"/>
    </row>
    <row r="756" spans="1:4" x14ac:dyDescent="0.25">
      <c r="A756" s="13"/>
      <c r="C756" s="14"/>
      <c r="D756" s="25"/>
    </row>
    <row r="757" spans="1:4" x14ac:dyDescent="0.25">
      <c r="A757" s="13"/>
      <c r="C757" s="14"/>
      <c r="D757" s="25"/>
    </row>
    <row r="758" spans="1:4" x14ac:dyDescent="0.25">
      <c r="A758" s="13"/>
      <c r="C758" s="14"/>
      <c r="D758" s="25"/>
    </row>
    <row r="759" spans="1:4" x14ac:dyDescent="0.25">
      <c r="A759" s="13"/>
      <c r="C759" s="14"/>
      <c r="D759" s="25"/>
    </row>
    <row r="760" spans="1:4" x14ac:dyDescent="0.25">
      <c r="A760" s="13"/>
      <c r="C760" s="14"/>
      <c r="D760" s="25"/>
    </row>
    <row r="761" spans="1:4" x14ac:dyDescent="0.25">
      <c r="A761" s="13"/>
      <c r="C761" s="14"/>
      <c r="D761" s="25"/>
    </row>
    <row r="762" spans="1:4" x14ac:dyDescent="0.25">
      <c r="A762" s="13"/>
      <c r="C762" s="14"/>
      <c r="D762" s="25"/>
    </row>
    <row r="763" spans="1:4" x14ac:dyDescent="0.25">
      <c r="A763" s="13"/>
      <c r="C763" s="14"/>
      <c r="D763" s="25"/>
    </row>
    <row r="764" spans="1:4" x14ac:dyDescent="0.25">
      <c r="A764" s="13"/>
      <c r="C764" s="14"/>
      <c r="D764" s="25"/>
    </row>
    <row r="765" spans="1:4" x14ac:dyDescent="0.25">
      <c r="A765" s="13"/>
      <c r="C765" s="14"/>
      <c r="D765" s="25"/>
    </row>
    <row r="766" spans="1:4" x14ac:dyDescent="0.25">
      <c r="A766" s="13"/>
      <c r="C766" s="14"/>
      <c r="D766" s="25"/>
    </row>
    <row r="767" spans="1:4" x14ac:dyDescent="0.25">
      <c r="A767" s="13"/>
      <c r="C767" s="14"/>
      <c r="D767" s="25"/>
    </row>
    <row r="768" spans="1:4" x14ac:dyDescent="0.25">
      <c r="A768" s="13"/>
      <c r="C768" s="14"/>
      <c r="D768" s="25"/>
    </row>
    <row r="769" spans="1:4" x14ac:dyDescent="0.25">
      <c r="A769" s="13"/>
      <c r="C769" s="14"/>
      <c r="D769" s="25"/>
    </row>
    <row r="770" spans="1:4" x14ac:dyDescent="0.25">
      <c r="A770" s="13"/>
      <c r="C770" s="14"/>
      <c r="D770" s="25"/>
    </row>
    <row r="771" spans="1:4" x14ac:dyDescent="0.25">
      <c r="A771" s="13"/>
      <c r="C771" s="14"/>
      <c r="D771" s="25"/>
    </row>
    <row r="772" spans="1:4" x14ac:dyDescent="0.25">
      <c r="A772" s="13"/>
      <c r="C772" s="14"/>
      <c r="D772" s="25"/>
    </row>
    <row r="773" spans="1:4" x14ac:dyDescent="0.25">
      <c r="A773" s="13"/>
      <c r="C773" s="14"/>
      <c r="D773" s="25"/>
    </row>
    <row r="774" spans="1:4" x14ac:dyDescent="0.25">
      <c r="A774" s="13"/>
      <c r="C774" s="14"/>
      <c r="D774" s="25"/>
    </row>
    <row r="775" spans="1:4" x14ac:dyDescent="0.25">
      <c r="A775" s="13"/>
      <c r="C775" s="14"/>
      <c r="D775" s="25"/>
    </row>
    <row r="776" spans="1:4" x14ac:dyDescent="0.25">
      <c r="A776" s="13"/>
      <c r="C776" s="14"/>
      <c r="D776" s="25"/>
    </row>
    <row r="777" spans="1:4" x14ac:dyDescent="0.25">
      <c r="A777" s="13"/>
      <c r="C777" s="14"/>
      <c r="D777" s="25"/>
    </row>
    <row r="778" spans="1:4" x14ac:dyDescent="0.25">
      <c r="A778" s="13"/>
      <c r="C778" s="14"/>
      <c r="D778" s="25"/>
    </row>
    <row r="779" spans="1:4" x14ac:dyDescent="0.25">
      <c r="A779" s="13"/>
      <c r="C779" s="14"/>
      <c r="D779" s="25"/>
    </row>
    <row r="780" spans="1:4" x14ac:dyDescent="0.25">
      <c r="A780" s="13"/>
      <c r="C780" s="14"/>
      <c r="D780" s="25"/>
    </row>
    <row r="781" spans="1:4" x14ac:dyDescent="0.25">
      <c r="A781" s="13"/>
      <c r="C781" s="14"/>
      <c r="D781" s="25"/>
    </row>
    <row r="782" spans="1:4" x14ac:dyDescent="0.25">
      <c r="A782" s="13"/>
      <c r="C782" s="14"/>
      <c r="D782" s="25"/>
    </row>
    <row r="783" spans="1:4" x14ac:dyDescent="0.25">
      <c r="A783" s="13"/>
      <c r="C783" s="14"/>
      <c r="D783" s="25"/>
    </row>
    <row r="784" spans="1:4" x14ac:dyDescent="0.25">
      <c r="A784" s="13"/>
      <c r="C784" s="14"/>
      <c r="D784" s="25"/>
    </row>
    <row r="785" spans="1:4" x14ac:dyDescent="0.25">
      <c r="A785" s="13"/>
      <c r="C785" s="14"/>
      <c r="D785" s="25"/>
    </row>
    <row r="786" spans="1:4" x14ac:dyDescent="0.25">
      <c r="A786" s="13"/>
      <c r="C786" s="14"/>
      <c r="D786" s="25"/>
    </row>
    <row r="787" spans="1:4" x14ac:dyDescent="0.25">
      <c r="A787" s="13"/>
      <c r="C787" s="14"/>
      <c r="D787" s="25"/>
    </row>
    <row r="788" spans="1:4" x14ac:dyDescent="0.25">
      <c r="A788" s="13"/>
      <c r="C788" s="14"/>
      <c r="D788" s="25"/>
    </row>
    <row r="789" spans="1:4" x14ac:dyDescent="0.25">
      <c r="A789" s="13"/>
      <c r="C789" s="14"/>
      <c r="D789" s="25"/>
    </row>
    <row r="790" spans="1:4" x14ac:dyDescent="0.25">
      <c r="A790" s="13"/>
      <c r="C790" s="14"/>
      <c r="D790" s="25"/>
    </row>
    <row r="791" spans="1:4" x14ac:dyDescent="0.25">
      <c r="A791" s="13"/>
      <c r="C791" s="14"/>
      <c r="D791" s="25"/>
    </row>
    <row r="792" spans="1:4" x14ac:dyDescent="0.25">
      <c r="A792" s="13"/>
      <c r="C792" s="14"/>
      <c r="D792" s="25"/>
    </row>
    <row r="793" spans="1:4" x14ac:dyDescent="0.25">
      <c r="A793" s="13"/>
      <c r="C793" s="14"/>
      <c r="D793" s="25"/>
    </row>
    <row r="794" spans="1:4" x14ac:dyDescent="0.25">
      <c r="A794" s="13"/>
      <c r="C794" s="14"/>
      <c r="D794" s="25"/>
    </row>
    <row r="795" spans="1:4" x14ac:dyDescent="0.25">
      <c r="A795" s="13"/>
      <c r="C795" s="14"/>
      <c r="D795" s="25"/>
    </row>
    <row r="796" spans="1:4" x14ac:dyDescent="0.25">
      <c r="A796" s="13"/>
      <c r="C796" s="14"/>
      <c r="D796" s="25"/>
    </row>
    <row r="797" spans="1:4" x14ac:dyDescent="0.25">
      <c r="A797" s="13"/>
      <c r="C797" s="14"/>
      <c r="D797" s="25"/>
    </row>
    <row r="798" spans="1:4" x14ac:dyDescent="0.25">
      <c r="A798" s="13"/>
      <c r="C798" s="14"/>
      <c r="D798" s="25"/>
    </row>
    <row r="799" spans="1:4" x14ac:dyDescent="0.25">
      <c r="A799" s="13"/>
      <c r="C799" s="14"/>
      <c r="D799" s="25"/>
    </row>
    <row r="800" spans="1:4" x14ac:dyDescent="0.25">
      <c r="A800" s="13"/>
      <c r="C800" s="14"/>
      <c r="D800" s="25"/>
    </row>
    <row r="801" spans="1:4" x14ac:dyDescent="0.25">
      <c r="A801" s="13"/>
      <c r="C801" s="14"/>
      <c r="D801" s="25"/>
    </row>
    <row r="802" spans="1:4" x14ac:dyDescent="0.25">
      <c r="A802" s="13"/>
      <c r="C802" s="14"/>
      <c r="D802" s="25"/>
    </row>
    <row r="803" spans="1:4" x14ac:dyDescent="0.25">
      <c r="A803" s="13"/>
      <c r="C803" s="14"/>
      <c r="D803" s="25"/>
    </row>
    <row r="804" spans="1:4" x14ac:dyDescent="0.25">
      <c r="A804" s="13"/>
      <c r="C804" s="14"/>
      <c r="D804" s="25"/>
    </row>
    <row r="805" spans="1:4" x14ac:dyDescent="0.25">
      <c r="A805" s="13"/>
      <c r="C805" s="14"/>
      <c r="D805" s="25"/>
    </row>
    <row r="806" spans="1:4" x14ac:dyDescent="0.25">
      <c r="A806" s="13"/>
      <c r="C806" s="14"/>
      <c r="D806" s="25"/>
    </row>
    <row r="807" spans="1:4" x14ac:dyDescent="0.25">
      <c r="A807" s="13"/>
      <c r="C807" s="14"/>
      <c r="D807" s="25"/>
    </row>
    <row r="808" spans="1:4" x14ac:dyDescent="0.25">
      <c r="A808" s="13"/>
      <c r="C808" s="14"/>
      <c r="D808" s="25"/>
    </row>
    <row r="809" spans="1:4" x14ac:dyDescent="0.25">
      <c r="A809" s="13"/>
      <c r="C809" s="14"/>
      <c r="D809" s="25"/>
    </row>
    <row r="810" spans="1:4" x14ac:dyDescent="0.25">
      <c r="A810" s="13"/>
      <c r="C810" s="14"/>
      <c r="D810" s="25"/>
    </row>
    <row r="811" spans="1:4" x14ac:dyDescent="0.25">
      <c r="A811" s="13"/>
      <c r="C811" s="14"/>
      <c r="D811" s="25"/>
    </row>
    <row r="812" spans="1:4" x14ac:dyDescent="0.25">
      <c r="A812" s="13"/>
      <c r="C812" s="14"/>
      <c r="D812" s="25"/>
    </row>
    <row r="813" spans="1:4" x14ac:dyDescent="0.25">
      <c r="A813" s="13"/>
      <c r="C813" s="14"/>
      <c r="D813" s="25"/>
    </row>
    <row r="814" spans="1:4" x14ac:dyDescent="0.25">
      <c r="A814" s="13"/>
      <c r="C814" s="14"/>
      <c r="D814" s="25"/>
    </row>
    <row r="815" spans="1:4" x14ac:dyDescent="0.25">
      <c r="A815" s="13"/>
      <c r="C815" s="14"/>
      <c r="D815" s="25"/>
    </row>
    <row r="816" spans="1:4" x14ac:dyDescent="0.25">
      <c r="A816" s="13"/>
      <c r="C816" s="14"/>
      <c r="D816" s="25"/>
    </row>
    <row r="817" spans="1:4" x14ac:dyDescent="0.25">
      <c r="A817" s="13"/>
      <c r="C817" s="14"/>
      <c r="D817" s="25"/>
    </row>
    <row r="818" spans="1:4" x14ac:dyDescent="0.25">
      <c r="A818" s="13"/>
      <c r="C818" s="14"/>
      <c r="D818" s="25"/>
    </row>
    <row r="819" spans="1:4" x14ac:dyDescent="0.25">
      <c r="A819" s="13"/>
      <c r="C819" s="14"/>
      <c r="D819" s="25"/>
    </row>
    <row r="820" spans="1:4" x14ac:dyDescent="0.25">
      <c r="A820" s="13"/>
      <c r="C820" s="14"/>
      <c r="D820" s="25"/>
    </row>
    <row r="821" spans="1:4" x14ac:dyDescent="0.25">
      <c r="A821" s="13"/>
      <c r="C821" s="14"/>
      <c r="D821" s="25"/>
    </row>
    <row r="822" spans="1:4" x14ac:dyDescent="0.25">
      <c r="A822" s="13"/>
      <c r="C822" s="14"/>
      <c r="D822" s="25"/>
    </row>
    <row r="823" spans="1:4" x14ac:dyDescent="0.25">
      <c r="A823" s="13"/>
      <c r="C823" s="14"/>
      <c r="D823" s="25"/>
    </row>
    <row r="824" spans="1:4" x14ac:dyDescent="0.25">
      <c r="A824" s="13"/>
      <c r="C824" s="14"/>
      <c r="D824" s="25"/>
    </row>
    <row r="825" spans="1:4" x14ac:dyDescent="0.25">
      <c r="A825" s="13"/>
      <c r="C825" s="14"/>
      <c r="D825" s="25"/>
    </row>
    <row r="826" spans="1:4" x14ac:dyDescent="0.25">
      <c r="A826" s="13"/>
      <c r="C826" s="14"/>
      <c r="D826" s="25"/>
    </row>
    <row r="827" spans="1:4" x14ac:dyDescent="0.25">
      <c r="A827" s="13"/>
      <c r="C827" s="14"/>
      <c r="D827" s="25"/>
    </row>
    <row r="828" spans="1:4" x14ac:dyDescent="0.25">
      <c r="A828" s="13"/>
      <c r="C828" s="14"/>
      <c r="D828" s="25"/>
    </row>
    <row r="829" spans="1:4" x14ac:dyDescent="0.25">
      <c r="A829" s="13"/>
      <c r="C829" s="14"/>
      <c r="D829" s="25"/>
    </row>
    <row r="830" spans="1:4" x14ac:dyDescent="0.25">
      <c r="A830" s="13"/>
      <c r="C830" s="14"/>
      <c r="D830" s="25"/>
    </row>
    <row r="831" spans="1:4" x14ac:dyDescent="0.25">
      <c r="A831" s="13"/>
      <c r="C831" s="14"/>
      <c r="D831" s="25"/>
    </row>
    <row r="832" spans="1:4" x14ac:dyDescent="0.25">
      <c r="A832" s="13"/>
      <c r="C832" s="14"/>
      <c r="D832" s="25"/>
    </row>
    <row r="833" spans="1:4" x14ac:dyDescent="0.25">
      <c r="A833" s="13"/>
      <c r="C833" s="14"/>
      <c r="D833" s="25"/>
    </row>
    <row r="834" spans="1:4" x14ac:dyDescent="0.25">
      <c r="A834" s="13"/>
      <c r="C834" s="14"/>
      <c r="D834" s="25"/>
    </row>
    <row r="835" spans="1:4" x14ac:dyDescent="0.25">
      <c r="A835" s="13"/>
      <c r="C835" s="14"/>
      <c r="D835" s="25"/>
    </row>
    <row r="836" spans="1:4" x14ac:dyDescent="0.25">
      <c r="A836" s="13"/>
      <c r="C836" s="14"/>
      <c r="D836" s="25"/>
    </row>
    <row r="837" spans="1:4" x14ac:dyDescent="0.25">
      <c r="A837" s="13"/>
      <c r="C837" s="14"/>
      <c r="D837" s="25"/>
    </row>
    <row r="838" spans="1:4" x14ac:dyDescent="0.25">
      <c r="A838" s="13"/>
      <c r="C838" s="14"/>
      <c r="D838" s="25"/>
    </row>
    <row r="839" spans="1:4" x14ac:dyDescent="0.25">
      <c r="A839" s="13"/>
      <c r="C839" s="14"/>
      <c r="D839" s="25"/>
    </row>
    <row r="840" spans="1:4" x14ac:dyDescent="0.25">
      <c r="A840" s="13"/>
      <c r="C840" s="14"/>
      <c r="D840" s="25"/>
    </row>
    <row r="841" spans="1:4" x14ac:dyDescent="0.25">
      <c r="A841" s="13"/>
      <c r="C841" s="14"/>
      <c r="D841" s="25"/>
    </row>
    <row r="842" spans="1:4" x14ac:dyDescent="0.25">
      <c r="A842" s="13"/>
      <c r="C842" s="14"/>
      <c r="D842" s="25"/>
    </row>
    <row r="843" spans="1:4" x14ac:dyDescent="0.25">
      <c r="A843" s="13"/>
      <c r="C843" s="14"/>
      <c r="D843" s="25"/>
    </row>
    <row r="844" spans="1:4" x14ac:dyDescent="0.25">
      <c r="A844" s="13"/>
      <c r="C844" s="14"/>
      <c r="D844" s="25"/>
    </row>
    <row r="845" spans="1:4" x14ac:dyDescent="0.25">
      <c r="A845" s="13"/>
      <c r="C845" s="14"/>
      <c r="D845" s="25"/>
    </row>
    <row r="846" spans="1:4" x14ac:dyDescent="0.25">
      <c r="A846" s="13"/>
      <c r="C846" s="14"/>
      <c r="D846" s="25"/>
    </row>
    <row r="847" spans="1:4" x14ac:dyDescent="0.25">
      <c r="A847" s="13"/>
      <c r="C847" s="14"/>
      <c r="D847" s="25"/>
    </row>
    <row r="848" spans="1:4" x14ac:dyDescent="0.25">
      <c r="A848" s="13"/>
      <c r="C848" s="14"/>
      <c r="D848" s="25"/>
    </row>
    <row r="849" spans="1:4" x14ac:dyDescent="0.25">
      <c r="A849" s="13"/>
      <c r="C849" s="14"/>
      <c r="D849" s="25"/>
    </row>
    <row r="850" spans="1:4" x14ac:dyDescent="0.25">
      <c r="A850" s="13"/>
      <c r="C850" s="14"/>
      <c r="D850" s="25"/>
    </row>
    <row r="851" spans="1:4" x14ac:dyDescent="0.25">
      <c r="A851" s="13"/>
      <c r="C851" s="14"/>
      <c r="D851" s="25"/>
    </row>
    <row r="852" spans="1:4" x14ac:dyDescent="0.25">
      <c r="A852" s="13"/>
      <c r="C852" s="14"/>
      <c r="D852" s="25"/>
    </row>
    <row r="853" spans="1:4" x14ac:dyDescent="0.25">
      <c r="A853" s="13"/>
      <c r="C853" s="14"/>
      <c r="D853" s="25"/>
    </row>
    <row r="854" spans="1:4" x14ac:dyDescent="0.25">
      <c r="A854" s="13"/>
      <c r="C854" s="14"/>
      <c r="D854" s="25"/>
    </row>
    <row r="855" spans="1:4" x14ac:dyDescent="0.25">
      <c r="A855" s="13"/>
      <c r="C855" s="14"/>
      <c r="D855" s="25"/>
    </row>
    <row r="856" spans="1:4" x14ac:dyDescent="0.25">
      <c r="A856" s="13"/>
      <c r="C856" s="14"/>
      <c r="D856" s="25"/>
    </row>
    <row r="857" spans="1:4" x14ac:dyDescent="0.25">
      <c r="A857" s="13"/>
      <c r="C857" s="14"/>
      <c r="D857" s="25"/>
    </row>
    <row r="858" spans="1:4" x14ac:dyDescent="0.25">
      <c r="A858" s="13"/>
      <c r="C858" s="14"/>
      <c r="D858" s="25"/>
    </row>
    <row r="859" spans="1:4" x14ac:dyDescent="0.25">
      <c r="A859" s="13"/>
      <c r="C859" s="14"/>
      <c r="D859" s="25"/>
    </row>
    <row r="860" spans="1:4" x14ac:dyDescent="0.25">
      <c r="A860" s="13"/>
      <c r="C860" s="14"/>
      <c r="D860" s="25"/>
    </row>
    <row r="861" spans="1:4" x14ac:dyDescent="0.25">
      <c r="A861" s="13"/>
      <c r="C861" s="14"/>
      <c r="D861" s="25"/>
    </row>
    <row r="862" spans="1:4" x14ac:dyDescent="0.25">
      <c r="A862" s="13"/>
      <c r="C862" s="14"/>
      <c r="D862" s="25"/>
    </row>
    <row r="863" spans="1:4" x14ac:dyDescent="0.25">
      <c r="A863" s="13"/>
      <c r="C863" s="14"/>
      <c r="D863" s="25"/>
    </row>
    <row r="864" spans="1:4" x14ac:dyDescent="0.25">
      <c r="A864" s="13"/>
      <c r="C864" s="14"/>
      <c r="D864" s="25"/>
    </row>
    <row r="865" spans="1:4" x14ac:dyDescent="0.25">
      <c r="A865" s="13"/>
      <c r="C865" s="14"/>
      <c r="D865" s="25"/>
    </row>
    <row r="866" spans="1:4" x14ac:dyDescent="0.25">
      <c r="A866" s="13"/>
      <c r="C866" s="14"/>
      <c r="D866" s="25"/>
    </row>
    <row r="867" spans="1:4" x14ac:dyDescent="0.25">
      <c r="A867" s="13"/>
      <c r="C867" s="14"/>
      <c r="D867" s="25"/>
    </row>
    <row r="868" spans="1:4" x14ac:dyDescent="0.25">
      <c r="A868" s="13"/>
      <c r="C868" s="14"/>
      <c r="D868" s="25"/>
    </row>
    <row r="869" spans="1:4" x14ac:dyDescent="0.25">
      <c r="A869" s="13"/>
      <c r="C869" s="14"/>
      <c r="D869" s="25"/>
    </row>
    <row r="870" spans="1:4" x14ac:dyDescent="0.25">
      <c r="A870" s="13"/>
      <c r="C870" s="14"/>
      <c r="D870" s="25"/>
    </row>
    <row r="871" spans="1:4" x14ac:dyDescent="0.25">
      <c r="A871" s="13"/>
      <c r="C871" s="14"/>
      <c r="D871" s="25"/>
    </row>
    <row r="872" spans="1:4" x14ac:dyDescent="0.25">
      <c r="A872" s="13"/>
      <c r="C872" s="14"/>
      <c r="D872" s="25"/>
    </row>
    <row r="873" spans="1:4" x14ac:dyDescent="0.25">
      <c r="A873" s="13"/>
      <c r="C873" s="14"/>
      <c r="D873" s="25"/>
    </row>
    <row r="874" spans="1:4" x14ac:dyDescent="0.25">
      <c r="A874" s="13"/>
      <c r="C874" s="14"/>
      <c r="D874" s="25"/>
    </row>
    <row r="875" spans="1:4" x14ac:dyDescent="0.25">
      <c r="A875" s="13"/>
      <c r="C875" s="14"/>
      <c r="D875" s="25"/>
    </row>
    <row r="876" spans="1:4" x14ac:dyDescent="0.25">
      <c r="A876" s="13"/>
      <c r="C876" s="14"/>
      <c r="D876" s="25"/>
    </row>
    <row r="877" spans="1:4" x14ac:dyDescent="0.25">
      <c r="A877" s="13"/>
      <c r="C877" s="14"/>
      <c r="D877" s="25"/>
    </row>
    <row r="878" spans="1:4" x14ac:dyDescent="0.25">
      <c r="A878" s="13"/>
      <c r="C878" s="14"/>
      <c r="D878" s="25"/>
    </row>
    <row r="879" spans="1:4" x14ac:dyDescent="0.25">
      <c r="A879" s="13"/>
      <c r="C879" s="14"/>
      <c r="D879" s="25"/>
    </row>
    <row r="880" spans="1:4" x14ac:dyDescent="0.25">
      <c r="A880" s="13"/>
      <c r="C880" s="14"/>
      <c r="D880" s="25"/>
    </row>
    <row r="881" spans="1:4" x14ac:dyDescent="0.25">
      <c r="A881" s="13"/>
      <c r="C881" s="14"/>
      <c r="D881" s="25"/>
    </row>
    <row r="882" spans="1:4" x14ac:dyDescent="0.25">
      <c r="A882" s="13"/>
      <c r="C882" s="14"/>
      <c r="D882" s="25"/>
    </row>
    <row r="883" spans="1:4" x14ac:dyDescent="0.25">
      <c r="A883" s="13"/>
      <c r="C883" s="14"/>
      <c r="D883" s="25"/>
    </row>
    <row r="884" spans="1:4" x14ac:dyDescent="0.25">
      <c r="A884" s="13"/>
      <c r="C884" s="14"/>
      <c r="D884" s="25"/>
    </row>
    <row r="885" spans="1:4" x14ac:dyDescent="0.25">
      <c r="A885" s="13"/>
      <c r="C885" s="14"/>
      <c r="D885" s="25"/>
    </row>
    <row r="886" spans="1:4" x14ac:dyDescent="0.25">
      <c r="A886" s="13"/>
      <c r="C886" s="14"/>
      <c r="D886" s="25"/>
    </row>
    <row r="887" spans="1:4" x14ac:dyDescent="0.25">
      <c r="A887" s="13"/>
      <c r="C887" s="14"/>
      <c r="D887" s="25"/>
    </row>
    <row r="888" spans="1:4" x14ac:dyDescent="0.25">
      <c r="A888" s="13"/>
      <c r="C888" s="14"/>
      <c r="D888" s="25"/>
    </row>
    <row r="889" spans="1:4" x14ac:dyDescent="0.25">
      <c r="A889" s="13"/>
      <c r="C889" s="14"/>
      <c r="D889" s="25"/>
    </row>
    <row r="890" spans="1:4" x14ac:dyDescent="0.25">
      <c r="A890" s="13"/>
      <c r="C890" s="14"/>
      <c r="D890" s="25"/>
    </row>
    <row r="891" spans="1:4" x14ac:dyDescent="0.25">
      <c r="A891" s="13"/>
      <c r="C891" s="14"/>
      <c r="D891" s="25"/>
    </row>
    <row r="892" spans="1:4" x14ac:dyDescent="0.25">
      <c r="A892" s="13"/>
      <c r="C892" s="14"/>
      <c r="D892" s="25"/>
    </row>
    <row r="893" spans="1:4" x14ac:dyDescent="0.25">
      <c r="A893" s="13"/>
      <c r="C893" s="14"/>
      <c r="D893" s="25"/>
    </row>
    <row r="894" spans="1:4" x14ac:dyDescent="0.25">
      <c r="A894" s="13"/>
      <c r="C894" s="14"/>
      <c r="D894" s="25"/>
    </row>
    <row r="895" spans="1:4" x14ac:dyDescent="0.25">
      <c r="A895" s="13"/>
      <c r="C895" s="14"/>
      <c r="D895" s="25"/>
    </row>
    <row r="896" spans="1:4" x14ac:dyDescent="0.25">
      <c r="A896" s="13"/>
      <c r="C896" s="14"/>
      <c r="D896" s="25"/>
    </row>
    <row r="897" spans="1:4" x14ac:dyDescent="0.25">
      <c r="A897" s="13"/>
      <c r="C897" s="14"/>
      <c r="D897" s="25"/>
    </row>
    <row r="898" spans="1:4" x14ac:dyDescent="0.25">
      <c r="A898" s="13"/>
      <c r="C898" s="14"/>
      <c r="D898" s="25"/>
    </row>
    <row r="899" spans="1:4" x14ac:dyDescent="0.25">
      <c r="A899" s="13"/>
      <c r="C899" s="14"/>
      <c r="D899" s="25"/>
    </row>
    <row r="900" spans="1:4" x14ac:dyDescent="0.25">
      <c r="A900" s="13"/>
      <c r="C900" s="14"/>
      <c r="D900" s="25"/>
    </row>
    <row r="901" spans="1:4" x14ac:dyDescent="0.25">
      <c r="A901" s="13"/>
      <c r="C901" s="14"/>
      <c r="D901" s="25"/>
    </row>
    <row r="902" spans="1:4" x14ac:dyDescent="0.25">
      <c r="A902" s="13"/>
      <c r="C902" s="14"/>
      <c r="D902" s="25"/>
    </row>
    <row r="903" spans="1:4" x14ac:dyDescent="0.25">
      <c r="A903" s="13"/>
      <c r="C903" s="14"/>
      <c r="D903" s="25"/>
    </row>
    <row r="904" spans="1:4" x14ac:dyDescent="0.25">
      <c r="A904" s="13"/>
      <c r="C904" s="14"/>
      <c r="D904" s="25"/>
    </row>
    <row r="905" spans="1:4" x14ac:dyDescent="0.25">
      <c r="A905" s="13"/>
      <c r="C905" s="14"/>
      <c r="D905" s="25"/>
    </row>
    <row r="906" spans="1:4" x14ac:dyDescent="0.25">
      <c r="A906" s="13"/>
      <c r="C906" s="14"/>
      <c r="D906" s="25"/>
    </row>
    <row r="907" spans="1:4" x14ac:dyDescent="0.25">
      <c r="A907" s="13"/>
      <c r="C907" s="14"/>
      <c r="D907" s="25"/>
    </row>
    <row r="908" spans="1:4" x14ac:dyDescent="0.25">
      <c r="A908" s="13"/>
      <c r="C908" s="14"/>
      <c r="D908" s="25"/>
    </row>
    <row r="909" spans="1:4" x14ac:dyDescent="0.25">
      <c r="A909" s="13"/>
      <c r="C909" s="14"/>
      <c r="D909" s="25"/>
    </row>
    <row r="910" spans="1:4" x14ac:dyDescent="0.25">
      <c r="A910" s="13"/>
      <c r="C910" s="14"/>
      <c r="D910" s="25"/>
    </row>
    <row r="911" spans="1:4" x14ac:dyDescent="0.25">
      <c r="A911" s="13"/>
      <c r="C911" s="14"/>
      <c r="D911" s="25"/>
    </row>
    <row r="912" spans="1:4" x14ac:dyDescent="0.25">
      <c r="A912" s="13"/>
      <c r="C912" s="14"/>
      <c r="D912" s="25"/>
    </row>
    <row r="913" spans="1:4" x14ac:dyDescent="0.25">
      <c r="A913" s="13"/>
      <c r="C913" s="14"/>
      <c r="D913" s="25"/>
    </row>
    <row r="914" spans="1:4" x14ac:dyDescent="0.25">
      <c r="A914" s="13"/>
      <c r="C914" s="14"/>
      <c r="D914" s="25"/>
    </row>
    <row r="915" spans="1:4" x14ac:dyDescent="0.25">
      <c r="A915" s="13"/>
      <c r="C915" s="14"/>
      <c r="D915" s="25"/>
    </row>
    <row r="916" spans="1:4" x14ac:dyDescent="0.25">
      <c r="A916" s="13"/>
      <c r="C916" s="14"/>
      <c r="D916" s="25"/>
    </row>
    <row r="917" spans="1:4" x14ac:dyDescent="0.25">
      <c r="A917" s="13"/>
      <c r="C917" s="14"/>
      <c r="D917" s="25"/>
    </row>
    <row r="918" spans="1:4" x14ac:dyDescent="0.25">
      <c r="A918" s="13"/>
      <c r="C918" s="14"/>
      <c r="D918" s="25"/>
    </row>
    <row r="919" spans="1:4" x14ac:dyDescent="0.25">
      <c r="A919" s="13"/>
      <c r="C919" s="14"/>
      <c r="D919" s="25"/>
    </row>
    <row r="920" spans="1:4" x14ac:dyDescent="0.25">
      <c r="A920" s="13"/>
      <c r="C920" s="14"/>
      <c r="D920" s="25"/>
    </row>
    <row r="921" spans="1:4" x14ac:dyDescent="0.25">
      <c r="A921" s="13"/>
      <c r="C921" s="14"/>
      <c r="D921" s="25"/>
    </row>
    <row r="922" spans="1:4" x14ac:dyDescent="0.25">
      <c r="A922" s="13"/>
      <c r="C922" s="14"/>
      <c r="D922" s="25"/>
    </row>
    <row r="923" spans="1:4" x14ac:dyDescent="0.25">
      <c r="A923" s="13"/>
      <c r="C923" s="14"/>
      <c r="D923" s="25"/>
    </row>
    <row r="924" spans="1:4" x14ac:dyDescent="0.25">
      <c r="A924" s="13"/>
      <c r="C924" s="14"/>
      <c r="D924" s="25"/>
    </row>
    <row r="925" spans="1:4" x14ac:dyDescent="0.25">
      <c r="A925" s="13"/>
      <c r="C925" s="14"/>
      <c r="D925" s="25"/>
    </row>
    <row r="926" spans="1:4" x14ac:dyDescent="0.25">
      <c r="A926" s="13"/>
      <c r="C926" s="14"/>
      <c r="D926" s="25"/>
    </row>
    <row r="927" spans="1:4" x14ac:dyDescent="0.25">
      <c r="A927" s="13"/>
      <c r="C927" s="14"/>
      <c r="D927" s="25"/>
    </row>
    <row r="928" spans="1:4" x14ac:dyDescent="0.25">
      <c r="A928" s="13"/>
      <c r="C928" s="14"/>
      <c r="D928" s="25"/>
    </row>
    <row r="929" spans="1:4" x14ac:dyDescent="0.25">
      <c r="A929" s="13"/>
      <c r="C929" s="14"/>
      <c r="D929" s="25"/>
    </row>
    <row r="930" spans="1:4" x14ac:dyDescent="0.25">
      <c r="A930" s="13"/>
      <c r="C930" s="14"/>
      <c r="D930" s="25"/>
    </row>
    <row r="931" spans="1:4" x14ac:dyDescent="0.25">
      <c r="A931" s="13"/>
      <c r="C931" s="14"/>
      <c r="D931" s="25"/>
    </row>
    <row r="932" spans="1:4" x14ac:dyDescent="0.25">
      <c r="A932" s="13"/>
      <c r="C932" s="14"/>
      <c r="D932" s="25"/>
    </row>
    <row r="933" spans="1:4" x14ac:dyDescent="0.25">
      <c r="A933" s="13"/>
      <c r="C933" s="14"/>
      <c r="D933" s="25"/>
    </row>
    <row r="934" spans="1:4" x14ac:dyDescent="0.25">
      <c r="A934" s="13"/>
      <c r="C934" s="14"/>
      <c r="D934" s="25"/>
    </row>
    <row r="935" spans="1:4" x14ac:dyDescent="0.25">
      <c r="A935" s="13"/>
      <c r="C935" s="14"/>
      <c r="D935" s="25"/>
    </row>
    <row r="936" spans="1:4" x14ac:dyDescent="0.25">
      <c r="A936" s="13"/>
      <c r="C936" s="14"/>
      <c r="D936" s="25"/>
    </row>
    <row r="937" spans="1:4" x14ac:dyDescent="0.25">
      <c r="A937" s="13"/>
      <c r="C937" s="14"/>
      <c r="D937" s="25"/>
    </row>
    <row r="938" spans="1:4" x14ac:dyDescent="0.25">
      <c r="A938" s="13"/>
      <c r="C938" s="14"/>
      <c r="D938" s="25"/>
    </row>
    <row r="939" spans="1:4" x14ac:dyDescent="0.25">
      <c r="A939" s="13"/>
      <c r="C939" s="14"/>
      <c r="D939" s="25"/>
    </row>
    <row r="940" spans="1:4" x14ac:dyDescent="0.25">
      <c r="A940" s="13"/>
      <c r="C940" s="14"/>
      <c r="D940" s="25"/>
    </row>
    <row r="941" spans="1:4" x14ac:dyDescent="0.25">
      <c r="A941" s="13"/>
      <c r="C941" s="14"/>
      <c r="D941" s="25"/>
    </row>
    <row r="942" spans="1:4" x14ac:dyDescent="0.25">
      <c r="A942" s="13"/>
      <c r="C942" s="14"/>
      <c r="D942" s="25"/>
    </row>
    <row r="943" spans="1:4" x14ac:dyDescent="0.25">
      <c r="A943" s="13"/>
      <c r="C943" s="14"/>
      <c r="D943" s="25"/>
    </row>
    <row r="944" spans="1:4" x14ac:dyDescent="0.25">
      <c r="A944" s="13"/>
      <c r="C944" s="14"/>
      <c r="D944" s="25"/>
    </row>
    <row r="945" spans="1:4" x14ac:dyDescent="0.25">
      <c r="A945" s="13"/>
      <c r="C945" s="14"/>
      <c r="D945" s="25"/>
    </row>
    <row r="946" spans="1:4" x14ac:dyDescent="0.25">
      <c r="A946" s="13"/>
      <c r="C946" s="14"/>
      <c r="D946" s="25"/>
    </row>
    <row r="947" spans="1:4" x14ac:dyDescent="0.25">
      <c r="A947" s="13"/>
      <c r="C947" s="14"/>
      <c r="D947" s="25"/>
    </row>
    <row r="948" spans="1:4" x14ac:dyDescent="0.25">
      <c r="A948" s="13"/>
      <c r="C948" s="14"/>
      <c r="D948" s="25"/>
    </row>
    <row r="949" spans="1:4" x14ac:dyDescent="0.25">
      <c r="A949" s="13"/>
      <c r="C949" s="14"/>
      <c r="D949" s="25"/>
    </row>
    <row r="950" spans="1:4" x14ac:dyDescent="0.25">
      <c r="A950" s="13"/>
      <c r="C950" s="14"/>
      <c r="D950" s="25"/>
    </row>
    <row r="951" spans="1:4" x14ac:dyDescent="0.25">
      <c r="A951" s="13"/>
      <c r="C951" s="14"/>
      <c r="D951" s="25"/>
    </row>
    <row r="952" spans="1:4" x14ac:dyDescent="0.25">
      <c r="A952" s="13"/>
      <c r="C952" s="14"/>
      <c r="D952" s="25"/>
    </row>
    <row r="953" spans="1:4" x14ac:dyDescent="0.25">
      <c r="A953" s="13"/>
      <c r="C953" s="14"/>
      <c r="D953" s="25"/>
    </row>
    <row r="954" spans="1:4" x14ac:dyDescent="0.25">
      <c r="A954" s="13"/>
      <c r="C954" s="14"/>
      <c r="D954" s="25"/>
    </row>
    <row r="955" spans="1:4" x14ac:dyDescent="0.25">
      <c r="A955" s="13"/>
      <c r="C955" s="14"/>
      <c r="D955" s="25"/>
    </row>
    <row r="956" spans="1:4" x14ac:dyDescent="0.25">
      <c r="A956" s="13"/>
      <c r="C956" s="14"/>
      <c r="D956" s="25"/>
    </row>
    <row r="957" spans="1:4" x14ac:dyDescent="0.25">
      <c r="A957" s="13"/>
      <c r="C957" s="14"/>
      <c r="D957" s="25"/>
    </row>
    <row r="958" spans="1:4" x14ac:dyDescent="0.25">
      <c r="A958" s="13"/>
      <c r="C958" s="14"/>
      <c r="D958" s="25"/>
    </row>
    <row r="959" spans="1:4" x14ac:dyDescent="0.25">
      <c r="A959" s="13"/>
      <c r="C959" s="14"/>
      <c r="D959" s="25"/>
    </row>
    <row r="960" spans="1:4" x14ac:dyDescent="0.25">
      <c r="A960" s="13"/>
      <c r="C960" s="14"/>
      <c r="D960" s="25"/>
    </row>
    <row r="961" spans="1:4" x14ac:dyDescent="0.25">
      <c r="A961" s="13"/>
      <c r="C961" s="14"/>
      <c r="D961" s="25"/>
    </row>
    <row r="962" spans="1:4" x14ac:dyDescent="0.25">
      <c r="A962" s="13"/>
      <c r="C962" s="14"/>
      <c r="D962" s="25"/>
    </row>
    <row r="963" spans="1:4" x14ac:dyDescent="0.25">
      <c r="A963" s="13"/>
      <c r="C963" s="14"/>
      <c r="D963" s="25"/>
    </row>
    <row r="964" spans="1:4" x14ac:dyDescent="0.25">
      <c r="A964" s="13"/>
      <c r="C964" s="14"/>
      <c r="D964" s="25"/>
    </row>
    <row r="965" spans="1:4" x14ac:dyDescent="0.25">
      <c r="A965" s="13"/>
      <c r="C965" s="14"/>
      <c r="D965" s="25"/>
    </row>
    <row r="966" spans="1:4" x14ac:dyDescent="0.25">
      <c r="A966" s="13"/>
      <c r="C966" s="14"/>
      <c r="D966" s="25"/>
    </row>
    <row r="967" spans="1:4" x14ac:dyDescent="0.25">
      <c r="A967" s="13"/>
      <c r="C967" s="14"/>
      <c r="D967" s="25"/>
    </row>
    <row r="968" spans="1:4" x14ac:dyDescent="0.25">
      <c r="A968" s="13"/>
      <c r="C968" s="14"/>
      <c r="D968" s="25"/>
    </row>
    <row r="969" spans="1:4" x14ac:dyDescent="0.25">
      <c r="A969" s="13"/>
      <c r="C969" s="14"/>
      <c r="D969" s="25"/>
    </row>
    <row r="970" spans="1:4" x14ac:dyDescent="0.25">
      <c r="A970" s="13"/>
      <c r="C970" s="14"/>
      <c r="D970" s="25"/>
    </row>
    <row r="971" spans="1:4" x14ac:dyDescent="0.25">
      <c r="A971" s="13"/>
      <c r="C971" s="14"/>
      <c r="D971" s="25"/>
    </row>
    <row r="972" spans="1:4" x14ac:dyDescent="0.25">
      <c r="A972" s="13"/>
      <c r="C972" s="14"/>
      <c r="D972" s="25"/>
    </row>
    <row r="973" spans="1:4" x14ac:dyDescent="0.25">
      <c r="A973" s="13"/>
      <c r="C973" s="14"/>
      <c r="D973" s="25"/>
    </row>
    <row r="974" spans="1:4" x14ac:dyDescent="0.25">
      <c r="A974" s="13"/>
      <c r="C974" s="14"/>
      <c r="D974" s="25"/>
    </row>
    <row r="975" spans="1:4" x14ac:dyDescent="0.25">
      <c r="A975" s="13"/>
      <c r="C975" s="14"/>
      <c r="D975" s="25"/>
    </row>
    <row r="976" spans="1:4" x14ac:dyDescent="0.25">
      <c r="A976" s="13"/>
      <c r="C976" s="14"/>
      <c r="D976" s="25"/>
    </row>
    <row r="977" spans="1:4" x14ac:dyDescent="0.25">
      <c r="A977" s="13"/>
      <c r="C977" s="14"/>
      <c r="D977" s="25"/>
    </row>
    <row r="978" spans="1:4" x14ac:dyDescent="0.25">
      <c r="A978" s="13"/>
      <c r="C978" s="14"/>
      <c r="D978" s="25"/>
    </row>
    <row r="979" spans="1:4" x14ac:dyDescent="0.25">
      <c r="A979" s="13"/>
      <c r="C979" s="14"/>
      <c r="D979" s="25"/>
    </row>
    <row r="980" spans="1:4" x14ac:dyDescent="0.25">
      <c r="A980" s="13"/>
      <c r="C980" s="14"/>
      <c r="D980" s="25"/>
    </row>
    <row r="981" spans="1:4" x14ac:dyDescent="0.25">
      <c r="A981" s="13"/>
      <c r="C981" s="14"/>
      <c r="D981" s="25"/>
    </row>
    <row r="982" spans="1:4" x14ac:dyDescent="0.25">
      <c r="A982" s="13"/>
      <c r="C982" s="14"/>
      <c r="D982" s="25"/>
    </row>
    <row r="983" spans="1:4" x14ac:dyDescent="0.25">
      <c r="A983" s="13"/>
      <c r="C983" s="14"/>
      <c r="D983" s="25"/>
    </row>
    <row r="984" spans="1:4" x14ac:dyDescent="0.25">
      <c r="A984" s="13"/>
      <c r="C984" s="14"/>
      <c r="D984" s="25"/>
    </row>
    <row r="985" spans="1:4" x14ac:dyDescent="0.25">
      <c r="A985" s="13"/>
      <c r="C985" s="14"/>
      <c r="D985" s="25"/>
    </row>
  </sheetData>
  <mergeCells count="60">
    <mergeCell ref="A8:D8"/>
    <mergeCell ref="A10:D10"/>
    <mergeCell ref="A101:D101"/>
    <mergeCell ref="A210:D210"/>
    <mergeCell ref="B212:C212"/>
    <mergeCell ref="B213:C213"/>
    <mergeCell ref="A216:D216"/>
    <mergeCell ref="A218:D218"/>
    <mergeCell ref="A340:D340"/>
    <mergeCell ref="A437:D437"/>
    <mergeCell ref="B441:C441"/>
    <mergeCell ref="B442:C442"/>
    <mergeCell ref="A445:D445"/>
    <mergeCell ref="A447:D447"/>
    <mergeCell ref="A481:D481"/>
    <mergeCell ref="A491:D491"/>
    <mergeCell ref="B493:C493"/>
    <mergeCell ref="B494:C494"/>
    <mergeCell ref="A497:D497"/>
    <mergeCell ref="A499:D499"/>
    <mergeCell ref="A508:D508"/>
    <mergeCell ref="A521:D521"/>
    <mergeCell ref="A527:D527"/>
    <mergeCell ref="A529:D529"/>
    <mergeCell ref="A537:D537"/>
    <mergeCell ref="B524:C524"/>
    <mergeCell ref="B523:C523"/>
    <mergeCell ref="A557:D557"/>
    <mergeCell ref="B559:C559"/>
    <mergeCell ref="B560:C560"/>
    <mergeCell ref="A563:D563"/>
    <mergeCell ref="A565:D565"/>
    <mergeCell ref="A578:D578"/>
    <mergeCell ref="A581:D581"/>
    <mergeCell ref="B583:C583"/>
    <mergeCell ref="B584:C584"/>
    <mergeCell ref="A587:D587"/>
    <mergeCell ref="A589:D589"/>
    <mergeCell ref="A618:D618"/>
    <mergeCell ref="A638:D638"/>
    <mergeCell ref="B640:C640"/>
    <mergeCell ref="B641:C641"/>
    <mergeCell ref="A644:D644"/>
    <mergeCell ref="A646:D646"/>
    <mergeCell ref="A660:D660"/>
    <mergeCell ref="A663:D663"/>
    <mergeCell ref="B665:C665"/>
    <mergeCell ref="B666:C666"/>
    <mergeCell ref="A669:D669"/>
    <mergeCell ref="A671:D671"/>
    <mergeCell ref="A678:D678"/>
    <mergeCell ref="A681:D681"/>
    <mergeCell ref="A702:D702"/>
    <mergeCell ref="B704:C704"/>
    <mergeCell ref="B705:C705"/>
    <mergeCell ref="B683:C683"/>
    <mergeCell ref="B684:C684"/>
    <mergeCell ref="A687:D687"/>
    <mergeCell ref="A689:D689"/>
    <mergeCell ref="A699:D699"/>
  </mergeCells>
  <phoneticPr fontId="0" type="noConversion"/>
  <dataValidations count="1">
    <dataValidation type="decimal" operator="greaterThanOrEqual" allowBlank="1" showErrorMessage="1" errorTitle="Format danych" error="Wprowadzono zły format danych. Możliwe jest jedynie wprowadzenie wartości w zapisie ciągłym bez odstępów, waluty i znaków interpunkcyjnych." promptTitle="Format liczby" prompt="W tym miejscu należy wprowadzić wartość liczbową." sqref="D342:D343" xr:uid="{6F260005-8AB4-49BE-9830-E30266D058A5}">
      <formula1>0</formula1>
    </dataValidation>
  </dataValidations>
  <printOptions horizontalCentered="1"/>
  <pageMargins left="0.78740157480314965" right="0.78740157480314965" top="0.78740157480314965" bottom="0.78740157480314965" header="0.51181102362204722" footer="0.51181102362204722"/>
  <pageSetup paperSize="9" scale="84" orientation="portrait" r:id="rId1"/>
  <headerFooter alignWithMargins="0">
    <oddFooter>&amp;CStrona &amp;P z &amp;N</oddFooter>
  </headerFooter>
  <rowBreaks count="2" manualBreakCount="2">
    <brk id="470" max="3" man="1"/>
    <brk id="524"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7:AB35"/>
  <sheetViews>
    <sheetView view="pageBreakPreview" topLeftCell="A7" zoomScale="60" zoomScaleNormal="100" workbookViewId="0">
      <selection activeCell="R17" sqref="R17"/>
    </sheetView>
  </sheetViews>
  <sheetFormatPr defaultColWidth="9.109375" defaultRowHeight="13.2" x14ac:dyDescent="0.25"/>
  <cols>
    <col min="1" max="1" width="4.5546875" style="169" customWidth="1"/>
    <col min="2" max="2" width="14.88671875" style="169" customWidth="1"/>
    <col min="3" max="3" width="14" style="169" customWidth="1"/>
    <col min="4" max="4" width="21.88671875" style="170" customWidth="1"/>
    <col min="5" max="5" width="10.88671875" style="169" customWidth="1"/>
    <col min="6" max="6" width="13.5546875" style="169" customWidth="1"/>
    <col min="7" max="7" width="13.33203125" style="171" customWidth="1"/>
    <col min="8" max="9" width="7.77734375" style="169" customWidth="1"/>
    <col min="10" max="10" width="11.5546875" style="171" customWidth="1"/>
    <col min="11" max="11" width="12.21875" style="169" customWidth="1"/>
    <col min="12" max="12" width="6.21875" style="171" customWidth="1"/>
    <col min="13" max="13" width="8.109375" style="169" customWidth="1"/>
    <col min="14" max="14" width="10" style="169" customWidth="1"/>
    <col min="15" max="15" width="8.77734375" style="169" customWidth="1"/>
    <col min="16" max="16" width="11.44140625" style="171" customWidth="1"/>
    <col min="17" max="17" width="10.6640625" style="169" customWidth="1"/>
    <col min="18" max="18" width="14.6640625" style="172" customWidth="1"/>
    <col min="19" max="22" width="15" style="169" customWidth="1"/>
    <col min="23" max="23" width="9.109375" style="169"/>
    <col min="24" max="27" width="8" style="169" customWidth="1"/>
    <col min="28" max="28" width="9.109375" style="20"/>
    <col min="29" max="16384" width="9.109375" style="169"/>
  </cols>
  <sheetData>
    <row r="7" spans="1:28" x14ac:dyDescent="0.25">
      <c r="A7" s="180" t="s">
        <v>881</v>
      </c>
      <c r="J7" s="342"/>
      <c r="K7" s="342"/>
    </row>
    <row r="8" spans="1:28" ht="23.25" customHeight="1" x14ac:dyDescent="0.25">
      <c r="A8" s="343" t="s">
        <v>18</v>
      </c>
      <c r="B8" s="343"/>
      <c r="C8" s="343"/>
      <c r="D8" s="343"/>
      <c r="E8" s="343"/>
      <c r="F8" s="343"/>
      <c r="G8" s="343"/>
      <c r="H8" s="343"/>
      <c r="I8" s="343"/>
      <c r="J8" s="343"/>
      <c r="K8" s="344"/>
    </row>
    <row r="9" spans="1:28" ht="18" customHeight="1" x14ac:dyDescent="0.25">
      <c r="A9" s="329" t="s">
        <v>19</v>
      </c>
      <c r="B9" s="329" t="s">
        <v>20</v>
      </c>
      <c r="C9" s="329" t="s">
        <v>21</v>
      </c>
      <c r="D9" s="329" t="s">
        <v>22</v>
      </c>
      <c r="E9" s="329" t="s">
        <v>23</v>
      </c>
      <c r="F9" s="329" t="s">
        <v>8</v>
      </c>
      <c r="G9" s="329" t="s">
        <v>63</v>
      </c>
      <c r="H9" s="329" t="s">
        <v>60</v>
      </c>
      <c r="I9" s="329" t="s">
        <v>24</v>
      </c>
      <c r="J9" s="329" t="s">
        <v>9</v>
      </c>
      <c r="K9" s="329" t="s">
        <v>10</v>
      </c>
      <c r="L9" s="329" t="s">
        <v>11</v>
      </c>
      <c r="M9" s="329" t="s">
        <v>12</v>
      </c>
      <c r="N9" s="329" t="s">
        <v>61</v>
      </c>
      <c r="O9" s="329" t="s">
        <v>915</v>
      </c>
      <c r="P9" s="329" t="s">
        <v>15</v>
      </c>
      <c r="Q9" s="329" t="s">
        <v>13</v>
      </c>
      <c r="R9" s="341" t="s">
        <v>888</v>
      </c>
      <c r="S9" s="329" t="s">
        <v>976</v>
      </c>
      <c r="T9" s="329"/>
      <c r="U9" s="329" t="s">
        <v>977</v>
      </c>
      <c r="V9" s="329"/>
      <c r="W9" s="329" t="s">
        <v>62</v>
      </c>
      <c r="X9" s="329" t="s">
        <v>889</v>
      </c>
      <c r="Y9" s="329"/>
      <c r="Z9" s="329"/>
      <c r="AA9" s="329"/>
      <c r="AB9" s="169"/>
    </row>
    <row r="10" spans="1:28" ht="36.75" customHeight="1" x14ac:dyDescent="0.25">
      <c r="A10" s="329"/>
      <c r="B10" s="329"/>
      <c r="C10" s="329"/>
      <c r="D10" s="329"/>
      <c r="E10" s="329"/>
      <c r="F10" s="329"/>
      <c r="G10" s="329"/>
      <c r="H10" s="329"/>
      <c r="I10" s="329"/>
      <c r="J10" s="329"/>
      <c r="K10" s="329"/>
      <c r="L10" s="329"/>
      <c r="M10" s="329"/>
      <c r="N10" s="329"/>
      <c r="O10" s="329"/>
      <c r="P10" s="329"/>
      <c r="Q10" s="329"/>
      <c r="R10" s="341"/>
      <c r="S10" s="329"/>
      <c r="T10" s="329"/>
      <c r="U10" s="329"/>
      <c r="V10" s="329"/>
      <c r="W10" s="329"/>
      <c r="X10" s="329"/>
      <c r="Y10" s="329"/>
      <c r="Z10" s="329"/>
      <c r="AA10" s="329"/>
      <c r="AB10" s="169"/>
    </row>
    <row r="11" spans="1:28" ht="42" customHeight="1" x14ac:dyDescent="0.25">
      <c r="A11" s="329"/>
      <c r="B11" s="329"/>
      <c r="C11" s="329"/>
      <c r="D11" s="329"/>
      <c r="E11" s="329"/>
      <c r="F11" s="329"/>
      <c r="G11" s="107" t="s">
        <v>14</v>
      </c>
      <c r="H11" s="329"/>
      <c r="I11" s="329"/>
      <c r="J11" s="329"/>
      <c r="K11" s="329"/>
      <c r="L11" s="329"/>
      <c r="M11" s="329"/>
      <c r="N11" s="329"/>
      <c r="O11" s="329"/>
      <c r="P11" s="329"/>
      <c r="Q11" s="329"/>
      <c r="R11" s="341"/>
      <c r="S11" s="107" t="s">
        <v>25</v>
      </c>
      <c r="T11" s="107" t="s">
        <v>26</v>
      </c>
      <c r="U11" s="107" t="s">
        <v>25</v>
      </c>
      <c r="V11" s="107" t="s">
        <v>26</v>
      </c>
      <c r="W11" s="329"/>
      <c r="X11" s="107" t="s">
        <v>64</v>
      </c>
      <c r="Y11" s="107" t="s">
        <v>66</v>
      </c>
      <c r="Z11" s="107" t="s">
        <v>65</v>
      </c>
      <c r="AA11" s="107" t="s">
        <v>67</v>
      </c>
      <c r="AB11" s="169"/>
    </row>
    <row r="12" spans="1:28" ht="18.75" customHeight="1" x14ac:dyDescent="0.25">
      <c r="A12" s="346" t="s">
        <v>314</v>
      </c>
      <c r="B12" s="346"/>
      <c r="C12" s="346"/>
      <c r="D12" s="346"/>
      <c r="E12" s="346"/>
      <c r="F12" s="346"/>
      <c r="G12" s="346"/>
      <c r="H12" s="346"/>
      <c r="I12" s="346"/>
      <c r="J12" s="346"/>
      <c r="K12" s="346"/>
      <c r="L12" s="346"/>
      <c r="M12" s="346"/>
      <c r="N12" s="173"/>
      <c r="O12" s="173"/>
      <c r="P12" s="174"/>
      <c r="Q12" s="173"/>
      <c r="R12" s="175"/>
      <c r="S12" s="176"/>
      <c r="T12" s="176"/>
      <c r="U12" s="176"/>
      <c r="V12" s="176"/>
      <c r="W12" s="176"/>
      <c r="X12" s="176"/>
      <c r="Y12" s="176"/>
      <c r="Z12" s="176"/>
      <c r="AA12" s="176"/>
    </row>
    <row r="13" spans="1:28" ht="33" customHeight="1" x14ac:dyDescent="0.25">
      <c r="A13" s="76">
        <v>1</v>
      </c>
      <c r="B13" s="76" t="s">
        <v>265</v>
      </c>
      <c r="C13" s="76" t="s">
        <v>266</v>
      </c>
      <c r="D13" s="76" t="s">
        <v>267</v>
      </c>
      <c r="E13" s="105" t="s">
        <v>268</v>
      </c>
      <c r="F13" s="76" t="s">
        <v>269</v>
      </c>
      <c r="G13" s="76"/>
      <c r="H13" s="76" t="s">
        <v>266</v>
      </c>
      <c r="I13" s="76">
        <v>2000</v>
      </c>
      <c r="J13" s="76" t="s">
        <v>270</v>
      </c>
      <c r="K13" s="77"/>
      <c r="L13" s="76" t="s">
        <v>266</v>
      </c>
      <c r="M13" s="77">
        <v>300</v>
      </c>
      <c r="N13" s="76">
        <v>480</v>
      </c>
      <c r="O13" s="76" t="s">
        <v>135</v>
      </c>
      <c r="P13" s="76"/>
      <c r="Q13" s="116"/>
      <c r="R13" s="145"/>
      <c r="S13" s="93" t="s">
        <v>890</v>
      </c>
      <c r="T13" s="93" t="s">
        <v>891</v>
      </c>
      <c r="U13" s="81"/>
      <c r="V13" s="81"/>
      <c r="W13" s="157"/>
      <c r="X13" s="81" t="s">
        <v>2</v>
      </c>
      <c r="Y13" s="81"/>
      <c r="Z13" s="81"/>
      <c r="AA13" s="81"/>
      <c r="AB13" s="169"/>
    </row>
    <row r="14" spans="1:28" ht="33" customHeight="1" x14ac:dyDescent="0.25">
      <c r="A14" s="76">
        <v>2</v>
      </c>
      <c r="B14" s="77" t="s">
        <v>272</v>
      </c>
      <c r="C14" s="77" t="s">
        <v>266</v>
      </c>
      <c r="D14" s="77" t="s">
        <v>273</v>
      </c>
      <c r="E14" s="107" t="s">
        <v>274</v>
      </c>
      <c r="F14" s="77" t="s">
        <v>269</v>
      </c>
      <c r="G14" s="77"/>
      <c r="H14" s="77" t="s">
        <v>266</v>
      </c>
      <c r="I14" s="77">
        <v>2006</v>
      </c>
      <c r="J14" s="77" t="s">
        <v>275</v>
      </c>
      <c r="K14" s="77"/>
      <c r="L14" s="77" t="s">
        <v>266</v>
      </c>
      <c r="M14" s="108">
        <v>623</v>
      </c>
      <c r="N14" s="77">
        <v>750</v>
      </c>
      <c r="O14" s="76" t="s">
        <v>135</v>
      </c>
      <c r="P14" s="77"/>
      <c r="Q14" s="116"/>
      <c r="R14" s="145"/>
      <c r="S14" s="93" t="s">
        <v>890</v>
      </c>
      <c r="T14" s="93" t="s">
        <v>891</v>
      </c>
      <c r="U14" s="81"/>
      <c r="V14" s="81"/>
      <c r="W14" s="157"/>
      <c r="X14" s="81" t="s">
        <v>2</v>
      </c>
      <c r="Y14" s="81"/>
      <c r="Z14" s="81"/>
      <c r="AA14" s="81"/>
      <c r="AB14" s="169"/>
    </row>
    <row r="15" spans="1:28" ht="33" customHeight="1" x14ac:dyDescent="0.25">
      <c r="A15" s="76">
        <v>3</v>
      </c>
      <c r="B15" s="77" t="s">
        <v>276</v>
      </c>
      <c r="C15" s="77" t="s">
        <v>277</v>
      </c>
      <c r="D15" s="77" t="s">
        <v>278</v>
      </c>
      <c r="E15" s="107" t="s">
        <v>279</v>
      </c>
      <c r="F15" s="77" t="s">
        <v>280</v>
      </c>
      <c r="G15" s="77" t="s">
        <v>281</v>
      </c>
      <c r="H15" s="77" t="s">
        <v>266</v>
      </c>
      <c r="I15" s="77">
        <v>2008</v>
      </c>
      <c r="J15" s="77" t="s">
        <v>282</v>
      </c>
      <c r="K15" s="77"/>
      <c r="L15" s="77" t="s">
        <v>266</v>
      </c>
      <c r="M15" s="108">
        <v>2990</v>
      </c>
      <c r="N15" s="77">
        <v>5560</v>
      </c>
      <c r="O15" s="76" t="s">
        <v>135</v>
      </c>
      <c r="P15" s="77"/>
      <c r="Q15" s="116"/>
      <c r="R15" s="145"/>
      <c r="S15" s="82" t="s">
        <v>892</v>
      </c>
      <c r="T15" s="82" t="s">
        <v>893</v>
      </c>
      <c r="U15" s="81"/>
      <c r="V15" s="81"/>
      <c r="W15" s="157"/>
      <c r="X15" s="81" t="s">
        <v>2</v>
      </c>
      <c r="Y15" s="81"/>
      <c r="Z15" s="81"/>
      <c r="AA15" s="81"/>
      <c r="AB15" s="169"/>
    </row>
    <row r="16" spans="1:28" ht="33" customHeight="1" x14ac:dyDescent="0.25">
      <c r="A16" s="76">
        <v>4</v>
      </c>
      <c r="B16" s="77" t="s">
        <v>283</v>
      </c>
      <c r="C16" s="77" t="s">
        <v>284</v>
      </c>
      <c r="D16" s="77" t="s">
        <v>285</v>
      </c>
      <c r="E16" s="107" t="s">
        <v>286</v>
      </c>
      <c r="F16" s="77" t="s">
        <v>287</v>
      </c>
      <c r="G16" s="77"/>
      <c r="H16" s="77">
        <v>1891</v>
      </c>
      <c r="I16" s="77">
        <v>1990</v>
      </c>
      <c r="J16" s="77" t="s">
        <v>288</v>
      </c>
      <c r="K16" s="77"/>
      <c r="L16" s="77">
        <v>5</v>
      </c>
      <c r="M16" s="77">
        <v>670</v>
      </c>
      <c r="N16" s="77">
        <v>1590</v>
      </c>
      <c r="O16" s="76" t="s">
        <v>135</v>
      </c>
      <c r="P16" s="77"/>
      <c r="Q16" s="116"/>
      <c r="R16" s="145"/>
      <c r="S16" s="82" t="s">
        <v>894</v>
      </c>
      <c r="T16" s="82" t="s">
        <v>895</v>
      </c>
      <c r="U16" s="81"/>
      <c r="V16" s="81"/>
      <c r="W16" s="81"/>
      <c r="X16" s="81" t="s">
        <v>2</v>
      </c>
      <c r="Y16" s="81"/>
      <c r="Z16" s="81" t="s">
        <v>2</v>
      </c>
      <c r="AA16" s="81"/>
      <c r="AB16" s="169"/>
    </row>
    <row r="17" spans="1:28" ht="33" customHeight="1" x14ac:dyDescent="0.25">
      <c r="A17" s="76">
        <v>5</v>
      </c>
      <c r="B17" s="77" t="s">
        <v>289</v>
      </c>
      <c r="C17" s="77" t="s">
        <v>290</v>
      </c>
      <c r="D17" s="77" t="s">
        <v>291</v>
      </c>
      <c r="E17" s="107" t="s">
        <v>292</v>
      </c>
      <c r="F17" s="77" t="s">
        <v>287</v>
      </c>
      <c r="G17" s="77"/>
      <c r="H17" s="77">
        <v>1896</v>
      </c>
      <c r="I17" s="77">
        <v>2008</v>
      </c>
      <c r="J17" s="77" t="s">
        <v>293</v>
      </c>
      <c r="K17" s="77"/>
      <c r="L17" s="77">
        <v>5</v>
      </c>
      <c r="M17" s="77">
        <v>525</v>
      </c>
      <c r="N17" s="77">
        <v>2035</v>
      </c>
      <c r="O17" s="76" t="s">
        <v>135</v>
      </c>
      <c r="P17" s="109">
        <v>359000</v>
      </c>
      <c r="Q17" s="116"/>
      <c r="R17" s="165">
        <v>14500</v>
      </c>
      <c r="S17" s="82" t="s">
        <v>294</v>
      </c>
      <c r="T17" s="82" t="s">
        <v>295</v>
      </c>
      <c r="U17" s="82" t="s">
        <v>294</v>
      </c>
      <c r="V17" s="82" t="s">
        <v>295</v>
      </c>
      <c r="W17" s="81"/>
      <c r="X17" s="81" t="s">
        <v>2</v>
      </c>
      <c r="Y17" s="81" t="s">
        <v>2</v>
      </c>
      <c r="Z17" s="81" t="s">
        <v>2</v>
      </c>
      <c r="AA17" s="81" t="s">
        <v>2</v>
      </c>
      <c r="AB17" s="169"/>
    </row>
    <row r="18" spans="1:28" ht="33" customHeight="1" x14ac:dyDescent="0.25">
      <c r="A18" s="76">
        <v>6</v>
      </c>
      <c r="B18" s="77" t="s">
        <v>283</v>
      </c>
      <c r="C18" s="77" t="s">
        <v>284</v>
      </c>
      <c r="D18" s="77" t="s">
        <v>296</v>
      </c>
      <c r="E18" s="107" t="s">
        <v>297</v>
      </c>
      <c r="F18" s="77" t="s">
        <v>287</v>
      </c>
      <c r="G18" s="77"/>
      <c r="H18" s="77">
        <v>1550</v>
      </c>
      <c r="I18" s="77">
        <v>1990</v>
      </c>
      <c r="J18" s="77" t="s">
        <v>298</v>
      </c>
      <c r="K18" s="77"/>
      <c r="L18" s="77">
        <v>5</v>
      </c>
      <c r="M18" s="77" t="s">
        <v>266</v>
      </c>
      <c r="N18" s="77">
        <v>1550</v>
      </c>
      <c r="O18" s="76" t="s">
        <v>135</v>
      </c>
      <c r="P18" s="82"/>
      <c r="Q18" s="116"/>
      <c r="R18" s="34"/>
      <c r="S18" s="82" t="s">
        <v>896</v>
      </c>
      <c r="T18" s="82" t="s">
        <v>299</v>
      </c>
      <c r="U18" s="81"/>
      <c r="V18" s="81"/>
      <c r="W18" s="81"/>
      <c r="X18" s="81" t="s">
        <v>2</v>
      </c>
      <c r="Y18" s="114"/>
      <c r="Z18" s="81" t="s">
        <v>2</v>
      </c>
      <c r="AA18" s="81"/>
      <c r="AB18" s="169"/>
    </row>
    <row r="19" spans="1:28" ht="33" customHeight="1" x14ac:dyDescent="0.25">
      <c r="A19" s="76">
        <v>7</v>
      </c>
      <c r="B19" s="77" t="s">
        <v>289</v>
      </c>
      <c r="C19" s="77" t="s">
        <v>300</v>
      </c>
      <c r="D19" s="77" t="s">
        <v>301</v>
      </c>
      <c r="E19" s="107" t="s">
        <v>302</v>
      </c>
      <c r="F19" s="77" t="s">
        <v>287</v>
      </c>
      <c r="G19" s="77"/>
      <c r="H19" s="77">
        <v>1968</v>
      </c>
      <c r="I19" s="77">
        <v>2011</v>
      </c>
      <c r="J19" s="77" t="s">
        <v>303</v>
      </c>
      <c r="K19" s="77"/>
      <c r="L19" s="77">
        <v>5</v>
      </c>
      <c r="M19" s="77" t="s">
        <v>266</v>
      </c>
      <c r="N19" s="77">
        <v>2240</v>
      </c>
      <c r="O19" s="76" t="s">
        <v>135</v>
      </c>
      <c r="P19" s="112">
        <v>306000</v>
      </c>
      <c r="Q19" s="116"/>
      <c r="R19" s="165">
        <v>36400</v>
      </c>
      <c r="S19" s="82" t="s">
        <v>897</v>
      </c>
      <c r="T19" s="82" t="s">
        <v>898</v>
      </c>
      <c r="U19" s="82" t="s">
        <v>897</v>
      </c>
      <c r="V19" s="82" t="s">
        <v>898</v>
      </c>
      <c r="W19" s="81" t="s">
        <v>134</v>
      </c>
      <c r="X19" s="81" t="s">
        <v>2</v>
      </c>
      <c r="Y19" s="81" t="s">
        <v>2</v>
      </c>
      <c r="Z19" s="81" t="s">
        <v>2</v>
      </c>
      <c r="AA19" s="81" t="s">
        <v>2</v>
      </c>
      <c r="AB19" s="169"/>
    </row>
    <row r="20" spans="1:28" ht="33" customHeight="1" x14ac:dyDescent="0.25">
      <c r="A20" s="76">
        <v>8</v>
      </c>
      <c r="B20" s="77" t="s">
        <v>304</v>
      </c>
      <c r="C20" s="111" t="s">
        <v>305</v>
      </c>
      <c r="D20" s="111" t="s">
        <v>306</v>
      </c>
      <c r="E20" s="107" t="s">
        <v>307</v>
      </c>
      <c r="F20" s="77" t="s">
        <v>287</v>
      </c>
      <c r="G20" s="77"/>
      <c r="H20" s="77">
        <v>1995</v>
      </c>
      <c r="I20" s="77">
        <v>2003</v>
      </c>
      <c r="J20" s="77" t="s">
        <v>308</v>
      </c>
      <c r="K20" s="77"/>
      <c r="L20" s="77">
        <v>5</v>
      </c>
      <c r="M20" s="111">
        <v>595</v>
      </c>
      <c r="N20" s="77">
        <v>1950</v>
      </c>
      <c r="O20" s="76" t="s">
        <v>135</v>
      </c>
      <c r="P20" s="112">
        <v>367000</v>
      </c>
      <c r="Q20" s="116"/>
      <c r="R20" s="280"/>
      <c r="S20" s="82" t="s">
        <v>899</v>
      </c>
      <c r="T20" s="82" t="s">
        <v>900</v>
      </c>
      <c r="U20" s="78"/>
      <c r="V20" s="114"/>
      <c r="W20" s="166"/>
      <c r="X20" s="114" t="s">
        <v>2</v>
      </c>
      <c r="Y20" s="114"/>
      <c r="Z20" s="81" t="s">
        <v>2</v>
      </c>
      <c r="AA20" s="166"/>
      <c r="AB20" s="169"/>
    </row>
    <row r="21" spans="1:28" ht="33" customHeight="1" x14ac:dyDescent="0.25">
      <c r="A21" s="76">
        <v>9</v>
      </c>
      <c r="B21" s="77" t="s">
        <v>309</v>
      </c>
      <c r="C21" s="77" t="s">
        <v>310</v>
      </c>
      <c r="D21" s="77" t="s">
        <v>311</v>
      </c>
      <c r="E21" s="107" t="s">
        <v>312</v>
      </c>
      <c r="F21" s="77" t="s">
        <v>287</v>
      </c>
      <c r="G21" s="77"/>
      <c r="H21" s="77">
        <v>1496</v>
      </c>
      <c r="I21" s="77">
        <v>2020</v>
      </c>
      <c r="J21" s="77" t="s">
        <v>313</v>
      </c>
      <c r="K21" s="77"/>
      <c r="L21" s="77">
        <v>5</v>
      </c>
      <c r="M21" s="77"/>
      <c r="N21" s="77">
        <v>1545</v>
      </c>
      <c r="O21" s="76" t="s">
        <v>135</v>
      </c>
      <c r="P21" s="113">
        <v>42000</v>
      </c>
      <c r="Q21" s="116"/>
      <c r="R21" s="165">
        <v>45300</v>
      </c>
      <c r="S21" s="77" t="s">
        <v>901</v>
      </c>
      <c r="T21" s="77" t="s">
        <v>902</v>
      </c>
      <c r="U21" s="77" t="s">
        <v>901</v>
      </c>
      <c r="V21" s="77" t="s">
        <v>902</v>
      </c>
      <c r="W21" s="78" t="s">
        <v>134</v>
      </c>
      <c r="X21" s="78" t="s">
        <v>2</v>
      </c>
      <c r="Y21" s="78" t="s">
        <v>2</v>
      </c>
      <c r="Z21" s="78" t="s">
        <v>2</v>
      </c>
      <c r="AA21" s="78" t="s">
        <v>2</v>
      </c>
      <c r="AB21" s="169"/>
    </row>
    <row r="22" spans="1:28" ht="18.75" customHeight="1" x14ac:dyDescent="0.25">
      <c r="A22" s="346" t="s">
        <v>979</v>
      </c>
      <c r="B22" s="346"/>
      <c r="C22" s="346"/>
      <c r="D22" s="346"/>
      <c r="E22" s="346"/>
      <c r="F22" s="346"/>
      <c r="G22" s="346"/>
      <c r="H22" s="346"/>
      <c r="I22" s="346"/>
      <c r="J22" s="346"/>
      <c r="K22" s="346"/>
      <c r="L22" s="346"/>
      <c r="M22" s="346"/>
      <c r="N22" s="173"/>
      <c r="O22" s="173"/>
      <c r="P22" s="174"/>
      <c r="Q22" s="173"/>
      <c r="R22" s="175"/>
      <c r="S22" s="176"/>
      <c r="T22" s="176"/>
      <c r="U22" s="176"/>
      <c r="V22" s="176"/>
      <c r="W22" s="176"/>
      <c r="X22" s="176"/>
      <c r="Y22" s="176"/>
      <c r="Z22" s="176"/>
      <c r="AA22" s="176"/>
    </row>
    <row r="23" spans="1:28" ht="33" customHeight="1" x14ac:dyDescent="0.25">
      <c r="A23" s="76">
        <v>1</v>
      </c>
      <c r="B23" s="77" t="s">
        <v>309</v>
      </c>
      <c r="C23" s="77" t="s">
        <v>980</v>
      </c>
      <c r="D23" s="77" t="s">
        <v>981</v>
      </c>
      <c r="E23" s="313" t="s">
        <v>982</v>
      </c>
      <c r="F23" s="77" t="s">
        <v>287</v>
      </c>
      <c r="G23" s="77"/>
      <c r="H23" s="77">
        <v>1987</v>
      </c>
      <c r="I23" s="77">
        <v>2022</v>
      </c>
      <c r="J23" s="77" t="s">
        <v>983</v>
      </c>
      <c r="K23" s="77"/>
      <c r="L23" s="77">
        <v>5</v>
      </c>
      <c r="M23" s="77"/>
      <c r="N23" s="77">
        <v>2105</v>
      </c>
      <c r="O23" s="76" t="s">
        <v>135</v>
      </c>
      <c r="P23" s="113"/>
      <c r="Q23" s="116"/>
      <c r="R23" s="165">
        <v>138600</v>
      </c>
      <c r="S23" s="77" t="s">
        <v>984</v>
      </c>
      <c r="T23" s="77" t="s">
        <v>985</v>
      </c>
      <c r="U23" s="77" t="s">
        <v>984</v>
      </c>
      <c r="V23" s="77" t="s">
        <v>985</v>
      </c>
      <c r="W23" s="78" t="s">
        <v>134</v>
      </c>
      <c r="X23" s="78" t="s">
        <v>2</v>
      </c>
      <c r="Y23" s="78" t="s">
        <v>2</v>
      </c>
      <c r="Z23" s="78" t="s">
        <v>2</v>
      </c>
      <c r="AA23" s="78" t="s">
        <v>2</v>
      </c>
      <c r="AB23" s="169"/>
    </row>
    <row r="24" spans="1:28" ht="18.75" customHeight="1" x14ac:dyDescent="0.25">
      <c r="A24" s="345" t="s">
        <v>580</v>
      </c>
      <c r="B24" s="345"/>
      <c r="C24" s="345"/>
      <c r="D24" s="345"/>
      <c r="E24" s="345"/>
      <c r="F24" s="345"/>
      <c r="G24" s="345"/>
      <c r="H24" s="345"/>
      <c r="I24" s="345"/>
      <c r="J24" s="345"/>
      <c r="K24" s="345"/>
      <c r="L24" s="345"/>
      <c r="M24" s="345"/>
      <c r="N24" s="177"/>
      <c r="O24" s="177"/>
      <c r="P24" s="178"/>
      <c r="Q24" s="177"/>
      <c r="R24" s="179"/>
      <c r="S24" s="167"/>
      <c r="T24" s="167"/>
      <c r="U24" s="167"/>
      <c r="V24" s="167"/>
      <c r="W24" s="167"/>
      <c r="X24" s="167"/>
      <c r="Y24" s="167"/>
      <c r="Z24" s="167"/>
      <c r="AA24" s="167"/>
      <c r="AB24" s="169"/>
    </row>
    <row r="25" spans="1:28" s="115" customFormat="1" ht="33" customHeight="1" x14ac:dyDescent="0.25">
      <c r="A25" s="76">
        <v>1</v>
      </c>
      <c r="B25" s="76" t="s">
        <v>570</v>
      </c>
      <c r="C25" s="76" t="s">
        <v>571</v>
      </c>
      <c r="D25" s="76" t="s">
        <v>572</v>
      </c>
      <c r="E25" s="105" t="s">
        <v>573</v>
      </c>
      <c r="F25" s="76" t="s">
        <v>574</v>
      </c>
      <c r="G25" s="77" t="s">
        <v>914</v>
      </c>
      <c r="H25" s="76">
        <v>1997</v>
      </c>
      <c r="I25" s="76">
        <v>2018</v>
      </c>
      <c r="J25" s="125">
        <v>43427</v>
      </c>
      <c r="K25" s="126">
        <v>45252</v>
      </c>
      <c r="L25" s="76">
        <v>9</v>
      </c>
      <c r="M25" s="127">
        <v>1575</v>
      </c>
      <c r="N25" s="76">
        <v>3500</v>
      </c>
      <c r="O25" s="76" t="s">
        <v>135</v>
      </c>
      <c r="P25" s="76"/>
      <c r="Q25" s="76" t="s">
        <v>575</v>
      </c>
      <c r="R25" s="165">
        <v>123000</v>
      </c>
      <c r="S25" s="126" t="s">
        <v>903</v>
      </c>
      <c r="T25" s="126" t="s">
        <v>904</v>
      </c>
      <c r="U25" s="126" t="s">
        <v>903</v>
      </c>
      <c r="V25" s="126" t="s">
        <v>904</v>
      </c>
      <c r="W25" s="126"/>
      <c r="X25" s="76" t="s">
        <v>2</v>
      </c>
      <c r="Y25" s="76" t="s">
        <v>2</v>
      </c>
      <c r="Z25" s="76" t="s">
        <v>2</v>
      </c>
      <c r="AA25" s="76" t="s">
        <v>2</v>
      </c>
    </row>
    <row r="26" spans="1:28" s="115" customFormat="1" ht="33" customHeight="1" x14ac:dyDescent="0.25">
      <c r="A26" s="77">
        <v>2</v>
      </c>
      <c r="B26" s="77" t="s">
        <v>576</v>
      </c>
      <c r="C26" s="77" t="s">
        <v>577</v>
      </c>
      <c r="D26" s="77" t="s">
        <v>578</v>
      </c>
      <c r="E26" s="107" t="s">
        <v>579</v>
      </c>
      <c r="F26" s="77" t="s">
        <v>574</v>
      </c>
      <c r="G26" s="77" t="s">
        <v>914</v>
      </c>
      <c r="H26" s="77">
        <v>1896</v>
      </c>
      <c r="I26" s="77">
        <v>2006</v>
      </c>
      <c r="J26" s="129">
        <v>39092</v>
      </c>
      <c r="K26" s="129">
        <v>44729</v>
      </c>
      <c r="L26" s="77">
        <v>9</v>
      </c>
      <c r="M26" s="108">
        <v>730</v>
      </c>
      <c r="N26" s="77">
        <v>2800</v>
      </c>
      <c r="O26" s="77" t="s">
        <v>135</v>
      </c>
      <c r="P26" s="77"/>
      <c r="Q26" s="77" t="s">
        <v>575</v>
      </c>
      <c r="R26" s="165">
        <v>20500</v>
      </c>
      <c r="S26" s="129" t="s">
        <v>905</v>
      </c>
      <c r="T26" s="129" t="s">
        <v>906</v>
      </c>
      <c r="U26" s="129" t="s">
        <v>905</v>
      </c>
      <c r="V26" s="129" t="s">
        <v>906</v>
      </c>
      <c r="W26" s="129"/>
      <c r="X26" s="77" t="s">
        <v>2</v>
      </c>
      <c r="Y26" s="77" t="s">
        <v>2</v>
      </c>
      <c r="Z26" s="77" t="s">
        <v>2</v>
      </c>
      <c r="AA26" s="77" t="s">
        <v>2</v>
      </c>
    </row>
    <row r="27" spans="1:28" ht="18.75" customHeight="1" x14ac:dyDescent="0.25">
      <c r="A27" s="345" t="s">
        <v>683</v>
      </c>
      <c r="B27" s="345"/>
      <c r="C27" s="345"/>
      <c r="D27" s="345"/>
      <c r="E27" s="345"/>
      <c r="F27" s="345"/>
      <c r="G27" s="345"/>
      <c r="H27" s="345"/>
      <c r="I27" s="345"/>
      <c r="J27" s="345"/>
      <c r="K27" s="345"/>
      <c r="L27" s="345"/>
      <c r="M27" s="345"/>
      <c r="N27" s="177"/>
      <c r="O27" s="177"/>
      <c r="P27" s="178"/>
      <c r="Q27" s="177"/>
      <c r="R27" s="179"/>
      <c r="S27" s="167"/>
      <c r="T27" s="167"/>
      <c r="U27" s="167"/>
      <c r="V27" s="167"/>
      <c r="W27" s="167"/>
      <c r="X27" s="167"/>
      <c r="Y27" s="167"/>
      <c r="Z27" s="167"/>
      <c r="AA27" s="167"/>
      <c r="AB27" s="169"/>
    </row>
    <row r="28" spans="1:28" s="115" customFormat="1" ht="33" customHeight="1" x14ac:dyDescent="0.25">
      <c r="A28" s="76">
        <v>1</v>
      </c>
      <c r="B28" s="76" t="s">
        <v>576</v>
      </c>
      <c r="C28" s="76" t="s">
        <v>678</v>
      </c>
      <c r="D28" s="77" t="s">
        <v>679</v>
      </c>
      <c r="E28" s="107" t="s">
        <v>680</v>
      </c>
      <c r="F28" s="77" t="s">
        <v>287</v>
      </c>
      <c r="G28" s="132"/>
      <c r="H28" s="77">
        <v>2400</v>
      </c>
      <c r="I28" s="77">
        <v>1992</v>
      </c>
      <c r="J28" s="77" t="s">
        <v>681</v>
      </c>
      <c r="K28" s="77"/>
      <c r="L28" s="113">
        <v>9</v>
      </c>
      <c r="M28" s="77">
        <v>2640</v>
      </c>
      <c r="N28" s="77">
        <v>2640</v>
      </c>
      <c r="O28" s="77" t="s">
        <v>135</v>
      </c>
      <c r="P28" s="168">
        <v>355398</v>
      </c>
      <c r="Q28" s="106"/>
      <c r="R28" s="110"/>
      <c r="S28" s="78" t="s">
        <v>271</v>
      </c>
      <c r="T28" s="78" t="s">
        <v>907</v>
      </c>
      <c r="U28" s="116"/>
      <c r="V28" s="116"/>
      <c r="W28" s="79"/>
      <c r="X28" s="78" t="s">
        <v>2</v>
      </c>
      <c r="Y28" s="78"/>
      <c r="Z28" s="78" t="s">
        <v>2</v>
      </c>
      <c r="AA28" s="78"/>
    </row>
    <row r="29" spans="1:28" ht="18.75" customHeight="1" x14ac:dyDescent="0.25">
      <c r="A29" s="345" t="s">
        <v>818</v>
      </c>
      <c r="B29" s="345"/>
      <c r="C29" s="345"/>
      <c r="D29" s="345"/>
      <c r="E29" s="345"/>
      <c r="F29" s="345"/>
      <c r="G29" s="345"/>
      <c r="H29" s="345"/>
      <c r="I29" s="345"/>
      <c r="J29" s="345"/>
      <c r="K29" s="345"/>
      <c r="L29" s="345"/>
      <c r="M29" s="345"/>
      <c r="N29" s="177"/>
      <c r="O29" s="177"/>
      <c r="P29" s="178"/>
      <c r="Q29" s="177"/>
      <c r="R29" s="179"/>
      <c r="S29" s="167"/>
      <c r="T29" s="167"/>
      <c r="U29" s="167"/>
      <c r="V29" s="167"/>
      <c r="W29" s="167"/>
      <c r="X29" s="167"/>
      <c r="Y29" s="167"/>
      <c r="Z29" s="167"/>
      <c r="AA29" s="167"/>
      <c r="AB29" s="169"/>
    </row>
    <row r="30" spans="1:28" ht="33" customHeight="1" x14ac:dyDescent="0.25">
      <c r="A30" s="77">
        <v>1</v>
      </c>
      <c r="B30" s="76" t="s">
        <v>289</v>
      </c>
      <c r="C30" s="76" t="s">
        <v>812</v>
      </c>
      <c r="D30" s="181" t="s">
        <v>813</v>
      </c>
      <c r="E30" s="105" t="s">
        <v>814</v>
      </c>
      <c r="F30" s="76" t="s">
        <v>287</v>
      </c>
      <c r="G30" s="132"/>
      <c r="H30" s="76">
        <v>1896</v>
      </c>
      <c r="I30" s="76">
        <v>2005</v>
      </c>
      <c r="J30" s="76" t="s">
        <v>815</v>
      </c>
      <c r="K30" s="77"/>
      <c r="L30" s="76">
        <v>9</v>
      </c>
      <c r="M30" s="77"/>
      <c r="N30" s="77"/>
      <c r="O30" s="76" t="s">
        <v>135</v>
      </c>
      <c r="P30" s="144">
        <v>165477</v>
      </c>
      <c r="Q30" s="76"/>
      <c r="R30" s="165">
        <v>19700</v>
      </c>
      <c r="S30" s="76" t="s">
        <v>908</v>
      </c>
      <c r="T30" s="76" t="s">
        <v>909</v>
      </c>
      <c r="U30" s="76" t="s">
        <v>908</v>
      </c>
      <c r="V30" s="76" t="s">
        <v>909</v>
      </c>
      <c r="W30" s="166"/>
      <c r="X30" s="78" t="s">
        <v>2</v>
      </c>
      <c r="Y30" s="78" t="s">
        <v>2</v>
      </c>
      <c r="Z30" s="78" t="s">
        <v>2</v>
      </c>
      <c r="AA30" s="166"/>
      <c r="AB30" s="169"/>
    </row>
    <row r="31" spans="1:28" ht="18.75" customHeight="1" x14ac:dyDescent="0.25">
      <c r="A31" s="345" t="s">
        <v>878</v>
      </c>
      <c r="B31" s="345"/>
      <c r="C31" s="345"/>
      <c r="D31" s="345"/>
      <c r="E31" s="345"/>
      <c r="F31" s="345"/>
      <c r="G31" s="345"/>
      <c r="H31" s="345"/>
      <c r="I31" s="345"/>
      <c r="J31" s="345"/>
      <c r="K31" s="345"/>
      <c r="L31" s="345"/>
      <c r="M31" s="345"/>
      <c r="N31" s="177"/>
      <c r="O31" s="177"/>
      <c r="P31" s="178"/>
      <c r="Q31" s="177"/>
      <c r="R31" s="179"/>
      <c r="S31" s="167"/>
      <c r="T31" s="167"/>
      <c r="U31" s="167"/>
      <c r="V31" s="167"/>
      <c r="W31" s="167"/>
      <c r="X31" s="167"/>
      <c r="Y31" s="167"/>
      <c r="Z31" s="167"/>
      <c r="AA31" s="167"/>
      <c r="AB31" s="169"/>
    </row>
    <row r="32" spans="1:28" s="115" customFormat="1" ht="33" customHeight="1" x14ac:dyDescent="0.25">
      <c r="A32" s="76">
        <v>1</v>
      </c>
      <c r="B32" s="76" t="s">
        <v>864</v>
      </c>
      <c r="C32" s="77" t="s">
        <v>865</v>
      </c>
      <c r="D32" s="77" t="s">
        <v>873</v>
      </c>
      <c r="E32" s="107" t="s">
        <v>866</v>
      </c>
      <c r="F32" s="77" t="s">
        <v>287</v>
      </c>
      <c r="G32" s="77"/>
      <c r="H32" s="77">
        <v>1248</v>
      </c>
      <c r="I32" s="77">
        <v>2017</v>
      </c>
      <c r="J32" s="77" t="s">
        <v>867</v>
      </c>
      <c r="K32" s="77"/>
      <c r="L32" s="77">
        <v>5</v>
      </c>
      <c r="M32" s="108">
        <v>910</v>
      </c>
      <c r="N32" s="77">
        <v>910</v>
      </c>
      <c r="O32" s="77" t="s">
        <v>135</v>
      </c>
      <c r="P32" s="168">
        <v>2027</v>
      </c>
      <c r="Q32" s="106"/>
      <c r="R32" s="165">
        <v>41600</v>
      </c>
      <c r="S32" s="77" t="s">
        <v>910</v>
      </c>
      <c r="T32" s="77" t="s">
        <v>911</v>
      </c>
      <c r="U32" s="77" t="s">
        <v>910</v>
      </c>
      <c r="V32" s="77" t="s">
        <v>911</v>
      </c>
      <c r="W32" s="78"/>
      <c r="X32" s="78" t="s">
        <v>2</v>
      </c>
      <c r="Y32" s="78" t="s">
        <v>2</v>
      </c>
      <c r="Z32" s="78" t="s">
        <v>2</v>
      </c>
      <c r="AA32" s="78" t="s">
        <v>2</v>
      </c>
    </row>
    <row r="33" spans="1:28" s="115" customFormat="1" ht="33" customHeight="1" x14ac:dyDescent="0.25">
      <c r="A33" s="76">
        <v>2</v>
      </c>
      <c r="B33" s="77" t="s">
        <v>864</v>
      </c>
      <c r="C33" s="77" t="s">
        <v>865</v>
      </c>
      <c r="D33" s="77" t="s">
        <v>874</v>
      </c>
      <c r="E33" s="107" t="s">
        <v>868</v>
      </c>
      <c r="F33" s="77" t="s">
        <v>287</v>
      </c>
      <c r="G33" s="77"/>
      <c r="H33" s="77">
        <v>1248</v>
      </c>
      <c r="I33" s="77">
        <v>2017</v>
      </c>
      <c r="J33" s="77" t="s">
        <v>867</v>
      </c>
      <c r="K33" s="77"/>
      <c r="L33" s="77">
        <v>5</v>
      </c>
      <c r="M33" s="108">
        <v>910</v>
      </c>
      <c r="N33" s="77">
        <v>910</v>
      </c>
      <c r="O33" s="77" t="s">
        <v>135</v>
      </c>
      <c r="P33" s="168">
        <v>2481</v>
      </c>
      <c r="Q33" s="106"/>
      <c r="R33" s="165">
        <v>41600</v>
      </c>
      <c r="S33" s="77" t="s">
        <v>910</v>
      </c>
      <c r="T33" s="77" t="s">
        <v>911</v>
      </c>
      <c r="U33" s="77" t="s">
        <v>910</v>
      </c>
      <c r="V33" s="77" t="s">
        <v>911</v>
      </c>
      <c r="W33" s="78"/>
      <c r="X33" s="78" t="s">
        <v>2</v>
      </c>
      <c r="Y33" s="78" t="s">
        <v>2</v>
      </c>
      <c r="Z33" s="78" t="s">
        <v>2</v>
      </c>
      <c r="AA33" s="78" t="s">
        <v>2</v>
      </c>
    </row>
    <row r="34" spans="1:28" s="115" customFormat="1" ht="33" customHeight="1" x14ac:dyDescent="0.25">
      <c r="A34" s="76">
        <v>3</v>
      </c>
      <c r="B34" s="77" t="s">
        <v>869</v>
      </c>
      <c r="C34" s="77" t="s">
        <v>870</v>
      </c>
      <c r="D34" s="77" t="s">
        <v>875</v>
      </c>
      <c r="E34" s="107" t="s">
        <v>871</v>
      </c>
      <c r="F34" s="77" t="s">
        <v>287</v>
      </c>
      <c r="G34" s="77"/>
      <c r="H34" s="77">
        <v>1995</v>
      </c>
      <c r="I34" s="77">
        <v>2017</v>
      </c>
      <c r="J34" s="77" t="s">
        <v>872</v>
      </c>
      <c r="K34" s="77"/>
      <c r="L34" s="77">
        <v>9</v>
      </c>
      <c r="M34" s="77" t="s">
        <v>266</v>
      </c>
      <c r="N34" s="77">
        <v>3140</v>
      </c>
      <c r="O34" s="77" t="s">
        <v>135</v>
      </c>
      <c r="P34" s="168">
        <v>10330</v>
      </c>
      <c r="Q34" s="77"/>
      <c r="R34" s="165">
        <v>74700</v>
      </c>
      <c r="S34" s="77" t="s">
        <v>912</v>
      </c>
      <c r="T34" s="77" t="s">
        <v>913</v>
      </c>
      <c r="U34" s="77" t="s">
        <v>912</v>
      </c>
      <c r="V34" s="77" t="s">
        <v>913</v>
      </c>
      <c r="W34" s="78"/>
      <c r="X34" s="78" t="s">
        <v>2</v>
      </c>
      <c r="Y34" s="78" t="s">
        <v>2</v>
      </c>
      <c r="Z34" s="78" t="s">
        <v>2</v>
      </c>
      <c r="AA34" s="78" t="s">
        <v>2</v>
      </c>
    </row>
    <row r="35" spans="1:28" x14ac:dyDescent="0.25">
      <c r="A35" s="20" t="s">
        <v>89</v>
      </c>
      <c r="AB35" s="169"/>
    </row>
  </sheetData>
  <mergeCells count="30">
    <mergeCell ref="A31:M31"/>
    <mergeCell ref="A24:M24"/>
    <mergeCell ref="A27:M27"/>
    <mergeCell ref="A29:M29"/>
    <mergeCell ref="I9:I11"/>
    <mergeCell ref="J9:J11"/>
    <mergeCell ref="A9:A11"/>
    <mergeCell ref="B9:B11"/>
    <mergeCell ref="C9:C11"/>
    <mergeCell ref="D9:D11"/>
    <mergeCell ref="E9:E11"/>
    <mergeCell ref="F9:F11"/>
    <mergeCell ref="A12:M12"/>
    <mergeCell ref="A22:M22"/>
    <mergeCell ref="J7:K7"/>
    <mergeCell ref="A8:K8"/>
    <mergeCell ref="H9:H11"/>
    <mergeCell ref="G9:G10"/>
    <mergeCell ref="K9:K11"/>
    <mergeCell ref="X9:AA10"/>
    <mergeCell ref="Q9:Q11"/>
    <mergeCell ref="R9:R11"/>
    <mergeCell ref="L9:L11"/>
    <mergeCell ref="M9:M11"/>
    <mergeCell ref="S9:T10"/>
    <mergeCell ref="U9:V10"/>
    <mergeCell ref="W9:W11"/>
    <mergeCell ref="N9:N11"/>
    <mergeCell ref="O9:O11"/>
    <mergeCell ref="P9:P11"/>
  </mergeCells>
  <phoneticPr fontId="0" type="noConversion"/>
  <printOptions horizontalCentered="1"/>
  <pageMargins left="0.39370078740157483" right="0.39370078740157483" top="0.78740157480314965" bottom="0.78740157480314965" header="0.51181102362204722" footer="0.51181102362204722"/>
  <pageSetup paperSize="9" scale="46" orientation="landscape" r:id="rId1"/>
  <headerFooter alignWithMargins="0">
    <oddFooter>&amp;CStrona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7:H48"/>
  <sheetViews>
    <sheetView view="pageBreakPreview" zoomScale="70" zoomScaleNormal="80" zoomScaleSheetLayoutView="70" workbookViewId="0">
      <selection activeCell="L20" sqref="L20"/>
    </sheetView>
  </sheetViews>
  <sheetFormatPr defaultColWidth="9.109375" defaultRowHeight="13.2" x14ac:dyDescent="0.25"/>
  <cols>
    <col min="1" max="1" width="27.6640625" style="30" bestFit="1" customWidth="1"/>
    <col min="2" max="2" width="13.5546875" style="30" bestFit="1" customWidth="1"/>
    <col min="3" max="3" width="81.5546875" style="31" customWidth="1"/>
    <col min="4" max="4" width="14.21875" style="38" bestFit="1" customWidth="1"/>
    <col min="5" max="16384" width="9.109375" style="30"/>
  </cols>
  <sheetData>
    <row r="7" spans="1:8" x14ac:dyDescent="0.25">
      <c r="A7" s="28" t="s">
        <v>882</v>
      </c>
      <c r="B7" s="29"/>
      <c r="C7" s="39"/>
      <c r="D7" s="44"/>
    </row>
    <row r="9" spans="1:8" ht="28.8" x14ac:dyDescent="0.25">
      <c r="A9" s="290" t="s">
        <v>947</v>
      </c>
      <c r="B9" s="290" t="s">
        <v>948</v>
      </c>
      <c r="C9" s="290" t="s">
        <v>949</v>
      </c>
      <c r="D9" s="290" t="s">
        <v>950</v>
      </c>
    </row>
    <row r="10" spans="1:8" s="2" customFormat="1" ht="14.4" customHeight="1" x14ac:dyDescent="0.25">
      <c r="A10" s="305"/>
      <c r="B10" s="306"/>
      <c r="C10" s="305">
        <v>2022</v>
      </c>
      <c r="D10" s="307"/>
      <c r="E10" s="10"/>
      <c r="F10" s="10"/>
      <c r="G10" s="10"/>
      <c r="H10" s="10"/>
    </row>
    <row r="11" spans="1:8" s="2" customFormat="1" ht="22.5" customHeight="1" x14ac:dyDescent="0.25">
      <c r="A11" s="303" t="s">
        <v>951</v>
      </c>
      <c r="B11" s="302">
        <v>44682</v>
      </c>
      <c r="C11" s="289" t="s">
        <v>975</v>
      </c>
      <c r="D11" s="43">
        <v>1150</v>
      </c>
      <c r="E11" s="10"/>
      <c r="F11" s="10"/>
      <c r="G11" s="10"/>
      <c r="H11" s="10"/>
    </row>
    <row r="12" spans="1:8" s="2" customFormat="1" ht="22.5" customHeight="1" x14ac:dyDescent="0.25">
      <c r="A12" s="303" t="s">
        <v>951</v>
      </c>
      <c r="B12" s="302">
        <v>44666</v>
      </c>
      <c r="C12" s="289" t="s">
        <v>975</v>
      </c>
      <c r="D12" s="43">
        <v>2264.17</v>
      </c>
      <c r="E12" s="10"/>
      <c r="F12" s="10"/>
      <c r="G12" s="10"/>
      <c r="H12" s="10"/>
    </row>
    <row r="13" spans="1:8" s="2" customFormat="1" ht="22.5" customHeight="1" x14ac:dyDescent="0.25">
      <c r="A13" s="304" t="s">
        <v>955</v>
      </c>
      <c r="B13" s="301">
        <v>44718</v>
      </c>
      <c r="C13" s="289" t="s">
        <v>975</v>
      </c>
      <c r="D13" s="43">
        <v>3001</v>
      </c>
      <c r="E13" s="10"/>
      <c r="F13" s="10"/>
      <c r="G13" s="10"/>
      <c r="H13" s="10"/>
    </row>
    <row r="14" spans="1:8" ht="18" customHeight="1" x14ac:dyDescent="0.25">
      <c r="A14" s="291" t="s">
        <v>951</v>
      </c>
      <c r="B14" s="292">
        <v>44670</v>
      </c>
      <c r="C14" s="291" t="s">
        <v>952</v>
      </c>
      <c r="D14" s="293">
        <v>1180.79</v>
      </c>
    </row>
    <row r="15" spans="1:8" ht="21.6" customHeight="1" x14ac:dyDescent="0.25">
      <c r="A15" s="291" t="s">
        <v>955</v>
      </c>
      <c r="B15" s="292">
        <v>44623</v>
      </c>
      <c r="C15" s="77" t="s">
        <v>142</v>
      </c>
      <c r="D15" s="293">
        <v>3626.25</v>
      </c>
    </row>
    <row r="16" spans="1:8" x14ac:dyDescent="0.25">
      <c r="A16" s="291" t="s">
        <v>953</v>
      </c>
      <c r="B16" s="292">
        <v>44615</v>
      </c>
      <c r="C16" s="291" t="s">
        <v>954</v>
      </c>
      <c r="D16" s="293">
        <v>2634</v>
      </c>
    </row>
    <row r="17" spans="1:8" ht="26.4" x14ac:dyDescent="0.25">
      <c r="A17" s="291" t="s">
        <v>955</v>
      </c>
      <c r="B17" s="292">
        <v>44609</v>
      </c>
      <c r="C17" s="291" t="s">
        <v>956</v>
      </c>
      <c r="D17" s="293">
        <v>3722.55</v>
      </c>
    </row>
    <row r="18" spans="1:8" x14ac:dyDescent="0.25">
      <c r="A18" s="291" t="s">
        <v>951</v>
      </c>
      <c r="B18" s="292">
        <v>44568</v>
      </c>
      <c r="C18" s="77" t="s">
        <v>142</v>
      </c>
      <c r="D18" s="293">
        <v>2334.85</v>
      </c>
    </row>
    <row r="19" spans="1:8" ht="26.4" x14ac:dyDescent="0.25">
      <c r="A19" s="291" t="s">
        <v>955</v>
      </c>
      <c r="B19" s="292">
        <v>44592</v>
      </c>
      <c r="C19" s="291" t="s">
        <v>957</v>
      </c>
      <c r="D19" s="293">
        <v>2562</v>
      </c>
    </row>
    <row r="20" spans="1:8" s="2" customFormat="1" ht="12" customHeight="1" x14ac:dyDescent="0.25">
      <c r="A20" s="294"/>
      <c r="B20" s="295"/>
      <c r="C20" s="294"/>
      <c r="D20" s="296">
        <f>SUM(D11:D19)</f>
        <v>22475.609999999997</v>
      </c>
      <c r="E20" s="10"/>
      <c r="F20" s="10"/>
      <c r="G20" s="10"/>
      <c r="H20" s="10"/>
    </row>
    <row r="21" spans="1:8" s="2" customFormat="1" ht="12" customHeight="1" x14ac:dyDescent="0.25">
      <c r="A21" s="305"/>
      <c r="B21" s="306"/>
      <c r="C21" s="305">
        <v>2021</v>
      </c>
      <c r="D21" s="307"/>
      <c r="E21" s="10"/>
      <c r="F21" s="10"/>
      <c r="G21" s="10"/>
      <c r="H21" s="10"/>
    </row>
    <row r="22" spans="1:8" x14ac:dyDescent="0.25">
      <c r="A22" s="291" t="s">
        <v>951</v>
      </c>
      <c r="B22" s="292">
        <v>44444</v>
      </c>
      <c r="C22" s="291" t="s">
        <v>958</v>
      </c>
      <c r="D22" s="43">
        <v>220</v>
      </c>
    </row>
    <row r="23" spans="1:8" ht="26.4" x14ac:dyDescent="0.25">
      <c r="A23" s="291" t="s">
        <v>955</v>
      </c>
      <c r="B23" s="292">
        <v>44424</v>
      </c>
      <c r="C23" s="291" t="s">
        <v>959</v>
      </c>
      <c r="D23" s="43">
        <v>1775</v>
      </c>
    </row>
    <row r="24" spans="1:8" ht="26.4" x14ac:dyDescent="0.25">
      <c r="A24" s="291" t="s">
        <v>955</v>
      </c>
      <c r="B24" s="292">
        <v>44353</v>
      </c>
      <c r="C24" s="291" t="s">
        <v>960</v>
      </c>
      <c r="D24" s="43">
        <v>24660</v>
      </c>
    </row>
    <row r="25" spans="1:8" s="2" customFormat="1" ht="22.5" customHeight="1" x14ac:dyDescent="0.25">
      <c r="A25" s="291" t="s">
        <v>961</v>
      </c>
      <c r="B25" s="292">
        <v>44251</v>
      </c>
      <c r="C25" s="291" t="s">
        <v>962</v>
      </c>
      <c r="D25" s="43">
        <v>5116.07</v>
      </c>
      <c r="E25" s="10"/>
      <c r="F25" s="10"/>
      <c r="G25" s="10"/>
      <c r="H25" s="10"/>
    </row>
    <row r="26" spans="1:8" ht="26.4" x14ac:dyDescent="0.25">
      <c r="A26" s="291" t="s">
        <v>955</v>
      </c>
      <c r="B26" s="292">
        <v>44232</v>
      </c>
      <c r="C26" s="77" t="s">
        <v>963</v>
      </c>
      <c r="D26" s="43">
        <v>4253.34</v>
      </c>
    </row>
    <row r="27" spans="1:8" x14ac:dyDescent="0.25">
      <c r="A27" s="291" t="s">
        <v>961</v>
      </c>
      <c r="B27" s="292">
        <v>44298</v>
      </c>
      <c r="C27" s="291" t="s">
        <v>142</v>
      </c>
      <c r="D27" s="43">
        <v>7389.35</v>
      </c>
    </row>
    <row r="28" spans="1:8" x14ac:dyDescent="0.25">
      <c r="A28" s="291" t="s">
        <v>961</v>
      </c>
      <c r="B28" s="292">
        <v>44403</v>
      </c>
      <c r="C28" s="291" t="s">
        <v>142</v>
      </c>
      <c r="D28" s="43">
        <v>707.43</v>
      </c>
    </row>
    <row r="29" spans="1:8" s="2" customFormat="1" ht="12.6" customHeight="1" x14ac:dyDescent="0.25">
      <c r="A29" s="294"/>
      <c r="B29" s="295"/>
      <c r="C29" s="294"/>
      <c r="D29" s="296">
        <f>SUM(D22:D28)</f>
        <v>44121.19</v>
      </c>
      <c r="E29" s="10"/>
      <c r="F29" s="10"/>
      <c r="G29" s="10"/>
      <c r="H29" s="10"/>
    </row>
    <row r="30" spans="1:8" s="2" customFormat="1" ht="12.6" customHeight="1" x14ac:dyDescent="0.25">
      <c r="A30" s="305"/>
      <c r="B30" s="306"/>
      <c r="C30" s="305">
        <v>2020</v>
      </c>
      <c r="D30" s="307"/>
      <c r="E30" s="10"/>
      <c r="F30" s="10"/>
      <c r="G30" s="10"/>
      <c r="H30" s="10"/>
    </row>
    <row r="31" spans="1:8" x14ac:dyDescent="0.25">
      <c r="A31" s="77" t="s">
        <v>973</v>
      </c>
      <c r="B31" s="292">
        <v>43837</v>
      </c>
      <c r="C31" s="291" t="s">
        <v>142</v>
      </c>
      <c r="D31" s="43">
        <v>209.1</v>
      </c>
    </row>
    <row r="32" spans="1:8" ht="26.4" x14ac:dyDescent="0.25">
      <c r="A32" s="291" t="s">
        <v>955</v>
      </c>
      <c r="B32" s="292">
        <v>43853</v>
      </c>
      <c r="C32" s="77" t="s">
        <v>974</v>
      </c>
      <c r="D32" s="43">
        <v>450</v>
      </c>
    </row>
    <row r="33" spans="1:8" x14ac:dyDescent="0.25">
      <c r="A33" s="291" t="s">
        <v>964</v>
      </c>
      <c r="B33" s="292">
        <v>44083</v>
      </c>
      <c r="C33" s="291" t="s">
        <v>965</v>
      </c>
      <c r="D33" s="43">
        <v>3723.35</v>
      </c>
    </row>
    <row r="34" spans="1:8" ht="26.4" x14ac:dyDescent="0.25">
      <c r="A34" s="291" t="s">
        <v>955</v>
      </c>
      <c r="B34" s="292">
        <v>44081</v>
      </c>
      <c r="C34" s="291" t="s">
        <v>966</v>
      </c>
      <c r="D34" s="43">
        <v>2399</v>
      </c>
    </row>
    <row r="35" spans="1:8" s="2" customFormat="1" ht="22.5" customHeight="1" x14ac:dyDescent="0.25">
      <c r="A35" s="291" t="s">
        <v>955</v>
      </c>
      <c r="B35" s="292">
        <v>44077</v>
      </c>
      <c r="C35" s="291" t="s">
        <v>967</v>
      </c>
      <c r="D35" s="43">
        <v>6346.8</v>
      </c>
      <c r="E35" s="10"/>
      <c r="F35" s="10"/>
      <c r="G35" s="10"/>
      <c r="H35" s="10"/>
    </row>
    <row r="36" spans="1:8" ht="26.4" x14ac:dyDescent="0.25">
      <c r="A36" s="291" t="s">
        <v>961</v>
      </c>
      <c r="B36" s="292">
        <v>43924</v>
      </c>
      <c r="C36" s="291" t="s">
        <v>968</v>
      </c>
      <c r="D36" s="43">
        <v>2385.36</v>
      </c>
    </row>
    <row r="37" spans="1:8" x14ac:dyDescent="0.25">
      <c r="A37" s="294"/>
      <c r="B37" s="295"/>
      <c r="C37" s="294"/>
      <c r="D37" s="296">
        <f>SUM(D31:D36)</f>
        <v>15513.61</v>
      </c>
    </row>
    <row r="38" spans="1:8" x14ac:dyDescent="0.25">
      <c r="A38" s="305"/>
      <c r="B38" s="306"/>
      <c r="C38" s="305">
        <v>2019</v>
      </c>
      <c r="D38" s="307"/>
    </row>
    <row r="39" spans="1:8" x14ac:dyDescent="0.25">
      <c r="A39" s="291" t="s">
        <v>951</v>
      </c>
      <c r="B39" s="292">
        <v>43645</v>
      </c>
      <c r="C39" s="291" t="s">
        <v>969</v>
      </c>
      <c r="D39" s="293">
        <v>1000</v>
      </c>
    </row>
    <row r="40" spans="1:8" s="2" customFormat="1" ht="22.5" customHeight="1" x14ac:dyDescent="0.25">
      <c r="A40" s="291" t="s">
        <v>951</v>
      </c>
      <c r="B40" s="292">
        <v>43645</v>
      </c>
      <c r="C40" s="291" t="s">
        <v>970</v>
      </c>
      <c r="D40" s="293">
        <v>340</v>
      </c>
      <c r="E40" s="10"/>
      <c r="F40" s="10"/>
      <c r="G40" s="10"/>
      <c r="H40" s="10"/>
    </row>
    <row r="41" spans="1:8" s="2" customFormat="1" ht="22.5" customHeight="1" x14ac:dyDescent="0.25">
      <c r="A41" s="291" t="s">
        <v>951</v>
      </c>
      <c r="B41" s="300">
        <v>2019</v>
      </c>
      <c r="C41" s="77" t="s">
        <v>142</v>
      </c>
      <c r="D41" s="293">
        <v>1000</v>
      </c>
      <c r="E41" s="10"/>
      <c r="F41" s="10"/>
      <c r="G41" s="10"/>
      <c r="H41" s="10"/>
    </row>
    <row r="42" spans="1:8" x14ac:dyDescent="0.25">
      <c r="A42" s="291" t="s">
        <v>951</v>
      </c>
      <c r="B42" s="292">
        <v>43550</v>
      </c>
      <c r="C42" s="291" t="s">
        <v>971</v>
      </c>
      <c r="D42" s="293">
        <v>3697.81</v>
      </c>
    </row>
    <row r="43" spans="1:8" x14ac:dyDescent="0.25">
      <c r="A43" s="294"/>
      <c r="B43" s="295"/>
      <c r="C43" s="294"/>
      <c r="D43" s="296">
        <f>SUM(D39:D42)</f>
        <v>6037.8099999999995</v>
      </c>
    </row>
    <row r="44" spans="1:8" ht="14.4" x14ac:dyDescent="0.3">
      <c r="A44"/>
      <c r="B44"/>
      <c r="C44" s="297" t="s">
        <v>0</v>
      </c>
      <c r="D44" s="298">
        <f>SUM(D43,D37,D29,D20)</f>
        <v>88148.22</v>
      </c>
    </row>
    <row r="45" spans="1:8" s="2" customFormat="1" ht="22.5" customHeight="1" x14ac:dyDescent="0.25">
      <c r="A45"/>
      <c r="B45"/>
      <c r="C45"/>
      <c r="D45" s="299"/>
      <c r="E45" s="10"/>
      <c r="F45" s="10"/>
      <c r="G45" s="10"/>
      <c r="H45" s="10"/>
    </row>
    <row r="46" spans="1:8" x14ac:dyDescent="0.25">
      <c r="A46" t="s">
        <v>972</v>
      </c>
      <c r="B46"/>
      <c r="C46"/>
      <c r="D46" s="299"/>
    </row>
    <row r="48" spans="1:8" x14ac:dyDescent="0.25">
      <c r="A48" s="20" t="s">
        <v>89</v>
      </c>
    </row>
  </sheetData>
  <phoneticPr fontId="11" type="noConversion"/>
  <printOptions horizontalCentered="1"/>
  <pageMargins left="0.78740157480314965" right="0.78740157480314965" top="0.98425196850393704" bottom="0.98425196850393704" header="0.51181102362204722" footer="0.51181102362204722"/>
  <pageSetup paperSize="9" scale="59" orientation="landscape" r:id="rId1"/>
  <headerFooter alignWithMargins="0">
    <oddFooter>&amp;CStrona &amp;P z &amp;N</oddFooter>
  </headerFooter>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7:J28"/>
  <sheetViews>
    <sheetView view="pageBreakPreview" zoomScale="80" zoomScaleNormal="100" zoomScaleSheetLayoutView="80" workbookViewId="0">
      <selection activeCell="I5" sqref="I5"/>
    </sheetView>
  </sheetViews>
  <sheetFormatPr defaultRowHeight="13.2" x14ac:dyDescent="0.25"/>
  <cols>
    <col min="1" max="1" width="5.88671875" style="37" customWidth="1"/>
    <col min="2" max="2" width="42.44140625" customWidth="1"/>
    <col min="3" max="3" width="17.5546875" style="32" customWidth="1"/>
    <col min="4" max="4" width="16.88671875" style="32" customWidth="1"/>
    <col min="5" max="5" width="21.88671875" customWidth="1"/>
    <col min="6" max="6" width="20" customWidth="1"/>
  </cols>
  <sheetData>
    <row r="7" spans="1:10" ht="16.8" x14ac:dyDescent="0.3">
      <c r="B7" s="66" t="s">
        <v>84</v>
      </c>
      <c r="D7" s="33"/>
      <c r="F7" s="281"/>
      <c r="G7" s="281"/>
      <c r="H7" s="281"/>
      <c r="I7" s="281"/>
      <c r="J7" s="281"/>
    </row>
    <row r="8" spans="1:10" ht="19.95" customHeight="1" x14ac:dyDescent="0.25">
      <c r="B8" s="347" t="s">
        <v>59</v>
      </c>
      <c r="C8" s="347"/>
      <c r="D8" s="347"/>
      <c r="F8" s="281"/>
      <c r="G8" s="281"/>
      <c r="H8" s="281"/>
      <c r="I8" s="281"/>
      <c r="J8" s="281"/>
    </row>
    <row r="9" spans="1:10" ht="68.400000000000006" customHeight="1" x14ac:dyDescent="0.25">
      <c r="A9" s="308" t="s">
        <v>19</v>
      </c>
      <c r="B9" s="308" t="s">
        <v>16</v>
      </c>
      <c r="C9" s="309" t="s">
        <v>32</v>
      </c>
      <c r="D9" s="309" t="s">
        <v>920</v>
      </c>
      <c r="E9" s="310" t="s">
        <v>919</v>
      </c>
      <c r="F9" s="282"/>
      <c r="G9" s="148"/>
      <c r="H9" s="148"/>
      <c r="I9" s="281"/>
      <c r="J9" s="281"/>
    </row>
    <row r="10" spans="1:10" ht="26.25" customHeight="1" x14ac:dyDescent="0.25">
      <c r="A10" s="218">
        <v>1</v>
      </c>
      <c r="B10" s="265" t="s">
        <v>124</v>
      </c>
      <c r="C10" s="266">
        <f>1381893.09+E10+6300</f>
        <v>1611203.09</v>
      </c>
      <c r="D10" s="266"/>
      <c r="E10" s="267">
        <v>223010</v>
      </c>
      <c r="F10" s="281"/>
      <c r="G10" s="281"/>
      <c r="H10" s="281"/>
      <c r="I10" s="281"/>
      <c r="J10" s="281"/>
    </row>
    <row r="11" spans="1:10" s="4" customFormat="1" ht="26.25" customHeight="1" x14ac:dyDescent="0.25">
      <c r="A11" s="231">
        <v>2</v>
      </c>
      <c r="B11" s="265" t="s">
        <v>95</v>
      </c>
      <c r="C11" s="266">
        <v>2940500.87</v>
      </c>
      <c r="D11" s="266"/>
      <c r="E11" s="231"/>
      <c r="F11" s="283"/>
      <c r="G11" s="284"/>
      <c r="H11" s="148"/>
      <c r="I11" s="283"/>
      <c r="J11" s="283"/>
    </row>
    <row r="12" spans="1:10" s="4" customFormat="1" ht="26.25" customHeight="1" x14ac:dyDescent="0.25">
      <c r="A12" s="218">
        <v>3</v>
      </c>
      <c r="B12" s="265" t="s">
        <v>99</v>
      </c>
      <c r="C12" s="268">
        <f>4751522.65+56040</f>
        <v>4807562.6500000004</v>
      </c>
      <c r="D12" s="266">
        <v>45852.160000000003</v>
      </c>
      <c r="E12" s="231"/>
      <c r="F12" s="283"/>
      <c r="G12" s="285"/>
      <c r="H12" s="283"/>
      <c r="I12" s="283"/>
      <c r="J12" s="283"/>
    </row>
    <row r="13" spans="1:10" s="4" customFormat="1" ht="26.25" customHeight="1" x14ac:dyDescent="0.25">
      <c r="A13" s="231">
        <v>4</v>
      </c>
      <c r="B13" s="265" t="s">
        <v>103</v>
      </c>
      <c r="C13" s="268">
        <f>487285.27+12300</f>
        <v>499585.27</v>
      </c>
      <c r="D13" s="268">
        <v>22895.94</v>
      </c>
      <c r="E13" s="231"/>
      <c r="F13" s="283"/>
      <c r="G13" s="283"/>
      <c r="H13" s="283"/>
      <c r="I13" s="283"/>
      <c r="J13" s="283"/>
    </row>
    <row r="14" spans="1:10" s="4" customFormat="1" ht="26.25" customHeight="1" x14ac:dyDescent="0.25">
      <c r="A14" s="218">
        <v>5</v>
      </c>
      <c r="B14" s="265" t="s">
        <v>107</v>
      </c>
      <c r="C14" s="266">
        <v>210052.65000000002</v>
      </c>
      <c r="D14" s="268"/>
      <c r="E14" s="231"/>
      <c r="F14" s="283"/>
      <c r="G14" s="283"/>
      <c r="H14" s="283"/>
      <c r="I14" s="283"/>
      <c r="J14" s="283"/>
    </row>
    <row r="15" spans="1:10" s="4" customFormat="1" ht="26.25" customHeight="1" x14ac:dyDescent="0.25">
      <c r="A15" s="231">
        <v>6</v>
      </c>
      <c r="B15" s="265" t="s">
        <v>111</v>
      </c>
      <c r="C15" s="268">
        <v>159205.35999999999</v>
      </c>
      <c r="D15" s="268"/>
      <c r="E15" s="231"/>
      <c r="F15" s="283"/>
      <c r="G15" s="283"/>
      <c r="H15" s="283"/>
      <c r="I15" s="283"/>
      <c r="J15" s="283"/>
    </row>
    <row r="16" spans="1:10" s="4" customFormat="1" ht="26.25" customHeight="1" x14ac:dyDescent="0.25">
      <c r="A16" s="218">
        <v>7</v>
      </c>
      <c r="B16" s="265" t="s">
        <v>112</v>
      </c>
      <c r="C16" s="266">
        <v>1537259.19</v>
      </c>
      <c r="D16" s="266">
        <v>31522.21</v>
      </c>
      <c r="E16" s="231"/>
      <c r="F16" s="283"/>
      <c r="G16" s="283"/>
      <c r="H16" s="283"/>
      <c r="I16" s="283"/>
      <c r="J16" s="283"/>
    </row>
    <row r="17" spans="1:10" ht="26.25" customHeight="1" x14ac:dyDescent="0.25">
      <c r="A17" s="231">
        <v>8</v>
      </c>
      <c r="B17" s="265" t="s">
        <v>116</v>
      </c>
      <c r="C17" s="266">
        <v>673535.96</v>
      </c>
      <c r="D17" s="266"/>
      <c r="E17" s="218"/>
      <c r="F17" s="281"/>
      <c r="G17" s="281"/>
      <c r="H17" s="281"/>
      <c r="I17" s="281"/>
      <c r="J17" s="281"/>
    </row>
    <row r="18" spans="1:10" s="4" customFormat="1" ht="26.25" customHeight="1" x14ac:dyDescent="0.25">
      <c r="A18" s="218">
        <v>9</v>
      </c>
      <c r="B18" s="265" t="s">
        <v>120</v>
      </c>
      <c r="C18" s="268">
        <v>34197.61</v>
      </c>
      <c r="D18" s="266"/>
      <c r="E18" s="231"/>
      <c r="F18" s="283"/>
      <c r="G18" s="283"/>
      <c r="H18" s="283"/>
      <c r="I18" s="283"/>
      <c r="J18" s="283"/>
    </row>
    <row r="19" spans="1:10" s="4" customFormat="1" ht="26.25" customHeight="1" x14ac:dyDescent="0.25">
      <c r="A19" s="231">
        <v>10</v>
      </c>
      <c r="B19" s="269" t="s">
        <v>850</v>
      </c>
      <c r="C19" s="266">
        <v>117597.50000000001</v>
      </c>
      <c r="D19" s="266">
        <v>540.29999999999995</v>
      </c>
      <c r="E19" s="231"/>
      <c r="F19" s="283"/>
      <c r="G19" s="284"/>
      <c r="H19" s="283"/>
      <c r="I19" s="283"/>
      <c r="J19" s="283"/>
    </row>
    <row r="20" spans="1:10" ht="18" customHeight="1" x14ac:dyDescent="0.25">
      <c r="A20" s="270"/>
      <c r="B20" s="271" t="s">
        <v>17</v>
      </c>
      <c r="C20" s="272">
        <f>SUM(C10:C19)</f>
        <v>12590700.149999999</v>
      </c>
      <c r="D20" s="272">
        <f t="shared" ref="D20:E20" si="0">SUM(D10:D19)</f>
        <v>100810.61</v>
      </c>
      <c r="E20" s="272">
        <f t="shared" si="0"/>
        <v>223010</v>
      </c>
      <c r="F20" s="281"/>
      <c r="G20" s="281"/>
      <c r="H20" s="281"/>
      <c r="I20" s="281"/>
      <c r="J20" s="281"/>
    </row>
    <row r="21" spans="1:10" x14ac:dyDescent="0.25">
      <c r="B21" s="4"/>
      <c r="C21" s="35"/>
      <c r="D21" s="35"/>
      <c r="F21" s="281"/>
      <c r="G21" s="281"/>
      <c r="H21" s="281"/>
      <c r="I21" s="281"/>
      <c r="J21" s="281"/>
    </row>
    <row r="22" spans="1:10" x14ac:dyDescent="0.25">
      <c r="B22" s="73" t="s">
        <v>125</v>
      </c>
      <c r="C22" s="35"/>
      <c r="D22" s="35"/>
      <c r="F22" s="281"/>
      <c r="G22" s="281"/>
      <c r="H22" s="281"/>
      <c r="I22" s="281"/>
      <c r="J22" s="281"/>
    </row>
    <row r="23" spans="1:10" x14ac:dyDescent="0.25">
      <c r="B23" s="4"/>
      <c r="C23" s="35"/>
      <c r="D23" s="35"/>
      <c r="F23" s="281"/>
      <c r="G23" s="281"/>
      <c r="H23" s="281"/>
      <c r="I23" s="281"/>
      <c r="J23" s="281"/>
    </row>
    <row r="24" spans="1:10" x14ac:dyDescent="0.25">
      <c r="B24" s="4"/>
      <c r="C24" s="35"/>
      <c r="D24" s="35"/>
    </row>
    <row r="25" spans="1:10" x14ac:dyDescent="0.25">
      <c r="B25" s="4"/>
      <c r="C25" s="35"/>
      <c r="D25" s="35"/>
    </row>
    <row r="26" spans="1:10" x14ac:dyDescent="0.25">
      <c r="B26" s="4"/>
      <c r="C26" s="35"/>
      <c r="D26" s="35"/>
    </row>
    <row r="27" spans="1:10" x14ac:dyDescent="0.25">
      <c r="B27" s="4"/>
      <c r="C27" s="35"/>
      <c r="D27" s="35"/>
    </row>
    <row r="28" spans="1:10" x14ac:dyDescent="0.25">
      <c r="B28" s="4"/>
      <c r="C28" s="35"/>
      <c r="D28" s="35"/>
    </row>
  </sheetData>
  <mergeCells count="1">
    <mergeCell ref="B8:D8"/>
  </mergeCells>
  <phoneticPr fontId="11" type="noConversion"/>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Footer>&amp;CStrona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7:D27"/>
  <sheetViews>
    <sheetView view="pageBreakPreview" zoomScale="60" zoomScaleNormal="100" workbookViewId="0">
      <selection activeCell="L24" sqref="K24:L24"/>
    </sheetView>
  </sheetViews>
  <sheetFormatPr defaultRowHeight="13.2" x14ac:dyDescent="0.25"/>
  <cols>
    <col min="1" max="1" width="4.109375" style="37" customWidth="1"/>
    <col min="2" max="2" width="53.33203125" customWidth="1"/>
    <col min="3" max="3" width="37.5546875" customWidth="1"/>
  </cols>
  <sheetData>
    <row r="7" spans="1:4" ht="15" customHeight="1" x14ac:dyDescent="0.25">
      <c r="B7" s="12" t="s">
        <v>943</v>
      </c>
      <c r="C7" s="45"/>
    </row>
    <row r="8" spans="1:4" x14ac:dyDescent="0.25">
      <c r="B8" s="12"/>
    </row>
    <row r="9" spans="1:4" ht="69" customHeight="1" x14ac:dyDescent="0.3">
      <c r="A9" s="351" t="s">
        <v>883</v>
      </c>
      <c r="B9" s="351"/>
      <c r="C9" s="351"/>
      <c r="D9" s="47"/>
    </row>
    <row r="10" spans="1:4" ht="9" customHeight="1" x14ac:dyDescent="0.3">
      <c r="A10" s="46"/>
      <c r="B10" s="46"/>
      <c r="C10" s="46"/>
      <c r="D10" s="47"/>
    </row>
    <row r="12" spans="1:4" ht="30.75" customHeight="1" x14ac:dyDescent="0.25">
      <c r="A12" s="48" t="s">
        <v>19</v>
      </c>
      <c r="B12" s="48" t="s">
        <v>30</v>
      </c>
      <c r="C12" s="49" t="s">
        <v>31</v>
      </c>
    </row>
    <row r="13" spans="1:4" ht="17.25" customHeight="1" x14ac:dyDescent="0.25">
      <c r="A13" s="348" t="s">
        <v>314</v>
      </c>
      <c r="B13" s="349"/>
      <c r="C13" s="350"/>
    </row>
    <row r="14" spans="1:4" ht="18" customHeight="1" x14ac:dyDescent="0.25">
      <c r="A14" s="36">
        <v>1</v>
      </c>
      <c r="B14" s="53" t="s">
        <v>263</v>
      </c>
      <c r="C14" s="94" t="s">
        <v>264</v>
      </c>
    </row>
    <row r="15" spans="1:4" ht="18" customHeight="1" x14ac:dyDescent="0.25">
      <c r="A15" s="311">
        <v>2</v>
      </c>
      <c r="B15" s="312" t="s">
        <v>978</v>
      </c>
      <c r="C15" s="99"/>
    </row>
    <row r="16" spans="1:4" ht="17.25" customHeight="1" x14ac:dyDescent="0.25">
      <c r="A16" s="348" t="s">
        <v>747</v>
      </c>
      <c r="B16" s="349"/>
      <c r="C16" s="350"/>
    </row>
    <row r="17" spans="1:3" ht="18" customHeight="1" x14ac:dyDescent="0.25">
      <c r="A17" s="36">
        <v>1</v>
      </c>
      <c r="B17" s="137" t="s">
        <v>742</v>
      </c>
      <c r="C17" s="94" t="s">
        <v>743</v>
      </c>
    </row>
    <row r="18" spans="1:3" ht="18" customHeight="1" x14ac:dyDescent="0.25">
      <c r="A18" s="36">
        <v>2</v>
      </c>
      <c r="B18" s="143" t="s">
        <v>744</v>
      </c>
      <c r="C18" s="94" t="s">
        <v>745</v>
      </c>
    </row>
    <row r="19" spans="1:3" ht="17.25" customHeight="1" x14ac:dyDescent="0.25">
      <c r="A19" s="348" t="s">
        <v>755</v>
      </c>
      <c r="B19" s="349"/>
      <c r="C19" s="350"/>
    </row>
    <row r="20" spans="1:3" ht="18" customHeight="1" x14ac:dyDescent="0.25">
      <c r="A20" s="36">
        <v>1</v>
      </c>
      <c r="B20" s="53" t="s">
        <v>753</v>
      </c>
      <c r="C20" s="68"/>
    </row>
    <row r="21" spans="1:3" ht="15.6" customHeight="1" x14ac:dyDescent="0.25">
      <c r="A21" s="348" t="s">
        <v>818</v>
      </c>
      <c r="B21" s="349"/>
      <c r="C21" s="350"/>
    </row>
    <row r="22" spans="1:3" ht="13.8" customHeight="1" x14ac:dyDescent="0.25">
      <c r="A22" s="36">
        <v>1</v>
      </c>
      <c r="B22" s="116" t="s">
        <v>939</v>
      </c>
      <c r="C22" s="158"/>
    </row>
    <row r="23" spans="1:3" ht="18" customHeight="1" x14ac:dyDescent="0.25">
      <c r="A23" s="348" t="s">
        <v>940</v>
      </c>
      <c r="B23" s="349"/>
      <c r="C23" s="350"/>
    </row>
    <row r="24" spans="1:3" ht="42.6" customHeight="1" x14ac:dyDescent="0.25">
      <c r="A24" s="36">
        <v>1</v>
      </c>
      <c r="B24" s="116" t="s">
        <v>938</v>
      </c>
      <c r="C24" s="158" t="s">
        <v>600</v>
      </c>
    </row>
    <row r="27" spans="1:3" x14ac:dyDescent="0.25">
      <c r="B27" s="20" t="s">
        <v>89</v>
      </c>
    </row>
  </sheetData>
  <mergeCells count="6">
    <mergeCell ref="A23:C23"/>
    <mergeCell ref="A21:C21"/>
    <mergeCell ref="A9:C9"/>
    <mergeCell ref="A13:C13"/>
    <mergeCell ref="A16:C16"/>
    <mergeCell ref="A19:C19"/>
  </mergeCells>
  <phoneticPr fontId="11" type="noConversion"/>
  <printOptions horizontalCentered="1"/>
  <pageMargins left="0.78740157480314965" right="0.78740157480314965" top="0.98425196850393704" bottom="0.98425196850393704" header="0.51181102362204722" footer="0.51181102362204722"/>
  <pageSetup paperSize="9" scale="91" orientation="portrait" r:id="rId1"/>
  <headerFooter alignWithMargins="0">
    <oddFooter>&amp;CStrona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informacje ogólne</vt:lpstr>
      <vt:lpstr>informacje do oceny ryzyka</vt:lpstr>
      <vt:lpstr>budynki</vt:lpstr>
      <vt:lpstr>elektronika </vt:lpstr>
      <vt:lpstr>auta</vt:lpstr>
      <vt:lpstr>szkody</vt:lpstr>
      <vt:lpstr>środki trwałe</vt:lpstr>
      <vt:lpstr>lokalizacje</vt:lpstr>
      <vt:lpstr>'informacje do oceny ryzyka'!_Hlk101524119</vt:lpstr>
      <vt:lpstr>auta!Obszar_wydruku</vt:lpstr>
      <vt:lpstr>budynki!Obszar_wydruku</vt:lpstr>
      <vt:lpstr>'elektronika '!Obszar_wydruku</vt:lpstr>
      <vt:lpstr>'informacje do oceny ryzyka'!Obszar_wydruku</vt:lpstr>
      <vt:lpstr>lokalizacje!Obszar_wydruku</vt:lpstr>
      <vt:lpstr>szkody!Obszar_wydruku</vt:lpstr>
      <vt:lpstr>'środki trwałe'!Obszar_wydruku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Katarzyna Meller</cp:lastModifiedBy>
  <cp:lastPrinted>2022-07-08T10:13:35Z</cp:lastPrinted>
  <dcterms:created xsi:type="dcterms:W3CDTF">2004-04-21T13:58:08Z</dcterms:created>
  <dcterms:modified xsi:type="dcterms:W3CDTF">2022-08-02T05:46:37Z</dcterms:modified>
</cp:coreProperties>
</file>