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570" windowHeight="8085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Arkusz1!$A$1:$N$669</definedName>
  </definedNames>
  <calcPr calcId="144525"/>
</workbook>
</file>

<file path=xl/calcChain.xml><?xml version="1.0" encoding="utf-8"?>
<calcChain xmlns="http://schemas.openxmlformats.org/spreadsheetml/2006/main">
  <c r="M521" i="1" l="1"/>
  <c r="M571" i="1" l="1"/>
  <c r="J537" i="1"/>
  <c r="I537" i="1"/>
  <c r="J440" i="1"/>
  <c r="I440" i="1"/>
  <c r="J439" i="1"/>
  <c r="I439" i="1"/>
  <c r="J517" i="1"/>
  <c r="I517" i="1"/>
  <c r="J441" i="1" l="1"/>
  <c r="L441" i="1" s="1"/>
  <c r="I441" i="1"/>
  <c r="K441" i="1" s="1"/>
  <c r="J321" i="1"/>
  <c r="I321" i="1"/>
  <c r="M441" i="1" l="1"/>
  <c r="N441" i="1" s="1"/>
  <c r="J436" i="1"/>
  <c r="I436" i="1"/>
  <c r="J360" i="1"/>
  <c r="I360" i="1"/>
  <c r="J350" i="1"/>
  <c r="I350" i="1"/>
  <c r="J277" i="1" l="1"/>
  <c r="I277" i="1"/>
  <c r="J276" i="1"/>
  <c r="I276" i="1"/>
  <c r="J275" i="1"/>
  <c r="I275" i="1"/>
  <c r="J274" i="1"/>
  <c r="I274" i="1"/>
  <c r="J273" i="1"/>
  <c r="I273" i="1"/>
  <c r="J272" i="1"/>
  <c r="I272" i="1"/>
  <c r="J271" i="1"/>
  <c r="I271" i="1"/>
  <c r="J244" i="1"/>
  <c r="J381" i="1" l="1"/>
  <c r="I381" i="1"/>
  <c r="J380" i="1"/>
  <c r="I380" i="1"/>
  <c r="J331" i="1"/>
  <c r="I331" i="1"/>
  <c r="J330" i="1"/>
  <c r="I330" i="1"/>
  <c r="J316" i="1"/>
  <c r="I316" i="1"/>
  <c r="J387" i="1"/>
  <c r="I387" i="1"/>
  <c r="J386" i="1"/>
  <c r="I386" i="1"/>
  <c r="J415" i="1"/>
  <c r="I415" i="1"/>
  <c r="J414" i="1"/>
  <c r="I414" i="1"/>
  <c r="J407" i="1"/>
  <c r="I407" i="1"/>
  <c r="J406" i="1"/>
  <c r="I406" i="1"/>
  <c r="J403" i="1"/>
  <c r="I403" i="1"/>
  <c r="J402" i="1"/>
  <c r="I402" i="1"/>
  <c r="J390" i="1"/>
  <c r="I390" i="1"/>
  <c r="J389" i="1"/>
  <c r="I389" i="1"/>
  <c r="J397" i="1"/>
  <c r="I397" i="1"/>
  <c r="J396" i="1"/>
  <c r="I396" i="1"/>
  <c r="J358" i="1"/>
  <c r="I358" i="1"/>
  <c r="J357" i="1"/>
  <c r="I357" i="1"/>
  <c r="J354" i="1"/>
  <c r="I354" i="1"/>
  <c r="J345" i="1"/>
  <c r="I345" i="1"/>
  <c r="J344" i="1"/>
  <c r="I344" i="1"/>
  <c r="J328" i="1"/>
  <c r="I328" i="1"/>
  <c r="J293" i="1"/>
  <c r="I293" i="1"/>
  <c r="J339" i="1"/>
  <c r="I339" i="1"/>
  <c r="J315" i="1"/>
  <c r="I315" i="1"/>
  <c r="J314" i="1"/>
  <c r="I314" i="1"/>
  <c r="J313" i="1"/>
  <c r="I313" i="1"/>
  <c r="J312" i="1"/>
  <c r="I312" i="1"/>
  <c r="J311" i="1"/>
  <c r="I311" i="1"/>
  <c r="J337" i="1"/>
  <c r="I337" i="1"/>
  <c r="J336" i="1"/>
  <c r="I336" i="1"/>
  <c r="J308" i="1"/>
  <c r="I308" i="1"/>
  <c r="J267" i="1"/>
  <c r="I267" i="1"/>
  <c r="J268" i="1"/>
  <c r="I268" i="1"/>
  <c r="J266" i="1"/>
  <c r="I266" i="1"/>
  <c r="J265" i="1"/>
  <c r="I265" i="1"/>
  <c r="J264" i="1"/>
  <c r="I264" i="1"/>
  <c r="J259" i="1"/>
  <c r="I259" i="1"/>
  <c r="J578" i="1" l="1"/>
  <c r="F653" i="1"/>
  <c r="H653" i="1"/>
  <c r="J642" i="1"/>
  <c r="I642" i="1"/>
  <c r="E629" i="1" l="1"/>
  <c r="J560" i="1"/>
  <c r="I560" i="1"/>
  <c r="J516" i="1"/>
  <c r="I516" i="1"/>
  <c r="J475" i="1"/>
  <c r="I475" i="1"/>
  <c r="J474" i="1"/>
  <c r="I474" i="1"/>
  <c r="J473" i="1"/>
  <c r="I473" i="1"/>
  <c r="J636" i="1"/>
  <c r="I636" i="1"/>
  <c r="J352" i="1"/>
  <c r="I352" i="1"/>
  <c r="J348" i="1"/>
  <c r="I348" i="1"/>
  <c r="J342" i="1"/>
  <c r="I342" i="1"/>
  <c r="J325" i="1"/>
  <c r="I325" i="1"/>
  <c r="J324" i="1"/>
  <c r="I324" i="1"/>
  <c r="J260" i="1"/>
  <c r="I260" i="1"/>
  <c r="J258" i="1"/>
  <c r="I258" i="1"/>
  <c r="J144" i="1"/>
  <c r="I144" i="1"/>
  <c r="J143" i="1"/>
  <c r="I143" i="1"/>
  <c r="J123" i="1"/>
  <c r="I123" i="1"/>
  <c r="J127" i="1"/>
  <c r="I127" i="1"/>
  <c r="J126" i="1"/>
  <c r="I126" i="1"/>
  <c r="J125" i="1"/>
  <c r="I125" i="1"/>
  <c r="J124" i="1"/>
  <c r="I124" i="1"/>
  <c r="J79" i="1"/>
  <c r="I79" i="1"/>
  <c r="J62" i="1"/>
  <c r="I62" i="1"/>
  <c r="J27" i="1"/>
  <c r="I27" i="1"/>
  <c r="J652" i="1" l="1"/>
  <c r="I652" i="1"/>
  <c r="J651" i="1"/>
  <c r="I651" i="1"/>
  <c r="J650" i="1"/>
  <c r="I650" i="1"/>
  <c r="J649" i="1"/>
  <c r="I649" i="1"/>
  <c r="J648" i="1"/>
  <c r="I648" i="1"/>
  <c r="J647" i="1"/>
  <c r="I647" i="1"/>
  <c r="J646" i="1"/>
  <c r="I646" i="1"/>
  <c r="J644" i="1"/>
  <c r="I644" i="1"/>
  <c r="J643" i="1"/>
  <c r="I643" i="1"/>
  <c r="J641" i="1"/>
  <c r="I641" i="1"/>
  <c r="J640" i="1"/>
  <c r="I640" i="1"/>
  <c r="J639" i="1"/>
  <c r="I639" i="1"/>
  <c r="J638" i="1"/>
  <c r="I638" i="1"/>
  <c r="J637" i="1"/>
  <c r="I637" i="1"/>
  <c r="J634" i="1"/>
  <c r="I634" i="1"/>
  <c r="J633" i="1"/>
  <c r="I633" i="1"/>
  <c r="J632" i="1"/>
  <c r="I632" i="1"/>
  <c r="H629" i="1"/>
  <c r="F629" i="1"/>
  <c r="E655" i="1"/>
  <c r="J628" i="1"/>
  <c r="I628" i="1"/>
  <c r="J627" i="1"/>
  <c r="I627" i="1"/>
  <c r="J626" i="1"/>
  <c r="I626" i="1"/>
  <c r="J625" i="1"/>
  <c r="I625" i="1"/>
  <c r="J624" i="1"/>
  <c r="I624" i="1"/>
  <c r="J623" i="1"/>
  <c r="I623" i="1"/>
  <c r="J622" i="1"/>
  <c r="I622" i="1"/>
  <c r="J621" i="1"/>
  <c r="I621" i="1"/>
  <c r="J620" i="1"/>
  <c r="I620" i="1"/>
  <c r="J619" i="1"/>
  <c r="I619" i="1"/>
  <c r="J618" i="1"/>
  <c r="I618" i="1"/>
  <c r="J617" i="1"/>
  <c r="I617" i="1"/>
  <c r="J616" i="1"/>
  <c r="I616" i="1"/>
  <c r="J615" i="1"/>
  <c r="I615" i="1"/>
  <c r="J614" i="1"/>
  <c r="I614" i="1"/>
  <c r="J613" i="1"/>
  <c r="I613" i="1"/>
  <c r="J612" i="1"/>
  <c r="I612" i="1"/>
  <c r="J611" i="1"/>
  <c r="I611" i="1"/>
  <c r="J610" i="1"/>
  <c r="I610" i="1"/>
  <c r="J609" i="1"/>
  <c r="I609" i="1"/>
  <c r="J608" i="1"/>
  <c r="I608" i="1"/>
  <c r="J607" i="1"/>
  <c r="I607" i="1"/>
  <c r="J606" i="1"/>
  <c r="I606" i="1"/>
  <c r="J605" i="1"/>
  <c r="I605" i="1"/>
  <c r="J604" i="1"/>
  <c r="I604" i="1"/>
  <c r="J603" i="1"/>
  <c r="I603" i="1"/>
  <c r="J602" i="1"/>
  <c r="I602" i="1"/>
  <c r="J601" i="1"/>
  <c r="I601" i="1"/>
  <c r="H597" i="1"/>
  <c r="F597" i="1"/>
  <c r="J596" i="1"/>
  <c r="I596" i="1"/>
  <c r="J595" i="1"/>
  <c r="I595" i="1"/>
  <c r="J594" i="1"/>
  <c r="I594" i="1"/>
  <c r="J593" i="1"/>
  <c r="I593" i="1"/>
  <c r="J592" i="1"/>
  <c r="I592" i="1"/>
  <c r="J591" i="1"/>
  <c r="I591" i="1"/>
  <c r="J590" i="1"/>
  <c r="I590" i="1"/>
  <c r="J589" i="1"/>
  <c r="I589" i="1"/>
  <c r="J588" i="1"/>
  <c r="I588" i="1"/>
  <c r="J587" i="1"/>
  <c r="I587" i="1"/>
  <c r="J586" i="1"/>
  <c r="I586" i="1"/>
  <c r="J585" i="1"/>
  <c r="I585" i="1"/>
  <c r="J584" i="1"/>
  <c r="I584" i="1"/>
  <c r="J583" i="1"/>
  <c r="I583" i="1"/>
  <c r="J582" i="1"/>
  <c r="I582" i="1"/>
  <c r="L578" i="1"/>
  <c r="I578" i="1"/>
  <c r="K578" i="1" s="1"/>
  <c r="M578" i="1" s="1"/>
  <c r="N571" i="1"/>
  <c r="J571" i="1"/>
  <c r="I571" i="1"/>
  <c r="J557" i="1"/>
  <c r="I557" i="1"/>
  <c r="J556" i="1"/>
  <c r="I556" i="1"/>
  <c r="J555" i="1"/>
  <c r="I555" i="1"/>
  <c r="J554" i="1"/>
  <c r="I554" i="1"/>
  <c r="J547" i="1"/>
  <c r="J549" i="1" s="1"/>
  <c r="L549" i="1" s="1"/>
  <c r="I547" i="1"/>
  <c r="K549" i="1" s="1"/>
  <c r="J542" i="1"/>
  <c r="I542" i="1"/>
  <c r="J541" i="1"/>
  <c r="I541" i="1"/>
  <c r="J540" i="1"/>
  <c r="I540" i="1"/>
  <c r="J536" i="1"/>
  <c r="I536" i="1"/>
  <c r="J533" i="1"/>
  <c r="I533" i="1"/>
  <c r="J530" i="1"/>
  <c r="I530" i="1"/>
  <c r="J529" i="1"/>
  <c r="I529" i="1"/>
  <c r="J525" i="1"/>
  <c r="I525" i="1"/>
  <c r="J524" i="1"/>
  <c r="I524" i="1"/>
  <c r="J523" i="1"/>
  <c r="I523" i="1"/>
  <c r="N521" i="1"/>
  <c r="J520" i="1"/>
  <c r="I520" i="1"/>
  <c r="J515" i="1"/>
  <c r="I515" i="1"/>
  <c r="J514" i="1"/>
  <c r="I514" i="1"/>
  <c r="J513" i="1"/>
  <c r="I513" i="1"/>
  <c r="J512" i="1"/>
  <c r="I512" i="1"/>
  <c r="J511" i="1"/>
  <c r="I511" i="1"/>
  <c r="J510" i="1"/>
  <c r="I510" i="1"/>
  <c r="J509" i="1"/>
  <c r="I509" i="1"/>
  <c r="J508" i="1"/>
  <c r="I508" i="1"/>
  <c r="J507" i="1"/>
  <c r="I507" i="1"/>
  <c r="J506" i="1"/>
  <c r="I506" i="1"/>
  <c r="J505" i="1"/>
  <c r="I505" i="1"/>
  <c r="J504" i="1"/>
  <c r="I504" i="1"/>
  <c r="J503" i="1"/>
  <c r="I503" i="1"/>
  <c r="J502" i="1"/>
  <c r="I502" i="1"/>
  <c r="G498" i="1"/>
  <c r="J497" i="1"/>
  <c r="I497" i="1"/>
  <c r="J496" i="1"/>
  <c r="I496" i="1"/>
  <c r="J495" i="1"/>
  <c r="I495" i="1"/>
  <c r="J494" i="1"/>
  <c r="I494" i="1"/>
  <c r="J493" i="1"/>
  <c r="I493" i="1"/>
  <c r="J492" i="1"/>
  <c r="I492" i="1"/>
  <c r="J491" i="1"/>
  <c r="I491" i="1"/>
  <c r="J490" i="1"/>
  <c r="I490" i="1"/>
  <c r="J489" i="1"/>
  <c r="I489" i="1"/>
  <c r="J488" i="1"/>
  <c r="I488" i="1"/>
  <c r="J487" i="1"/>
  <c r="I487" i="1"/>
  <c r="J486" i="1"/>
  <c r="I486" i="1"/>
  <c r="J485" i="1"/>
  <c r="I485" i="1"/>
  <c r="J484" i="1"/>
  <c r="I484" i="1"/>
  <c r="J483" i="1"/>
  <c r="I483" i="1"/>
  <c r="J482" i="1"/>
  <c r="I482" i="1"/>
  <c r="J481" i="1"/>
  <c r="I481" i="1"/>
  <c r="J480" i="1"/>
  <c r="I480" i="1"/>
  <c r="J479" i="1"/>
  <c r="I479" i="1"/>
  <c r="J472" i="1"/>
  <c r="I472" i="1"/>
  <c r="J471" i="1"/>
  <c r="I471" i="1"/>
  <c r="J470" i="1"/>
  <c r="I470" i="1"/>
  <c r="J469" i="1"/>
  <c r="I469" i="1"/>
  <c r="J468" i="1"/>
  <c r="I468" i="1"/>
  <c r="J467" i="1"/>
  <c r="I467" i="1"/>
  <c r="J466" i="1"/>
  <c r="I466" i="1"/>
  <c r="J465" i="1"/>
  <c r="I465" i="1"/>
  <c r="J464" i="1"/>
  <c r="I464" i="1"/>
  <c r="J463" i="1"/>
  <c r="I463" i="1"/>
  <c r="J462" i="1"/>
  <c r="I462" i="1"/>
  <c r="J461" i="1"/>
  <c r="I461" i="1"/>
  <c r="J460" i="1"/>
  <c r="I460" i="1"/>
  <c r="J459" i="1"/>
  <c r="I459" i="1"/>
  <c r="J458" i="1"/>
  <c r="I458" i="1"/>
  <c r="J457" i="1"/>
  <c r="I457" i="1"/>
  <c r="J456" i="1"/>
  <c r="I456" i="1"/>
  <c r="J455" i="1"/>
  <c r="I455" i="1"/>
  <c r="J454" i="1"/>
  <c r="I454" i="1"/>
  <c r="J453" i="1"/>
  <c r="I453" i="1"/>
  <c r="J452" i="1"/>
  <c r="I452" i="1"/>
  <c r="J451" i="1"/>
  <c r="I451" i="1"/>
  <c r="J450" i="1"/>
  <c r="I450" i="1"/>
  <c r="J449" i="1"/>
  <c r="I449" i="1"/>
  <c r="J448" i="1"/>
  <c r="I448" i="1"/>
  <c r="J447" i="1"/>
  <c r="I447" i="1"/>
  <c r="J446" i="1"/>
  <c r="I446" i="1"/>
  <c r="J445" i="1"/>
  <c r="I445" i="1"/>
  <c r="J444" i="1"/>
  <c r="I444" i="1"/>
  <c r="J435" i="1"/>
  <c r="I435" i="1"/>
  <c r="J434" i="1"/>
  <c r="I434" i="1"/>
  <c r="J433" i="1"/>
  <c r="I433" i="1"/>
  <c r="J432" i="1"/>
  <c r="I432" i="1"/>
  <c r="J430" i="1"/>
  <c r="I430" i="1"/>
  <c r="J429" i="1"/>
  <c r="I429" i="1"/>
  <c r="J428" i="1"/>
  <c r="I428" i="1"/>
  <c r="J427" i="1"/>
  <c r="I427" i="1"/>
  <c r="J425" i="1"/>
  <c r="I425" i="1"/>
  <c r="J424" i="1"/>
  <c r="I424" i="1"/>
  <c r="J421" i="1"/>
  <c r="I421" i="1"/>
  <c r="J420" i="1"/>
  <c r="I420" i="1"/>
  <c r="J419" i="1"/>
  <c r="I419" i="1"/>
  <c r="J418" i="1"/>
  <c r="I418" i="1"/>
  <c r="J417" i="1"/>
  <c r="I417" i="1"/>
  <c r="J413" i="1"/>
  <c r="I413" i="1"/>
  <c r="J412" i="1"/>
  <c r="I412" i="1"/>
  <c r="J411" i="1"/>
  <c r="I411" i="1"/>
  <c r="J410" i="1"/>
  <c r="I410" i="1"/>
  <c r="J409" i="1"/>
  <c r="I409" i="1"/>
  <c r="J405" i="1"/>
  <c r="I405" i="1"/>
  <c r="J404" i="1"/>
  <c r="I404" i="1"/>
  <c r="J399" i="1"/>
  <c r="I399" i="1"/>
  <c r="J398" i="1"/>
  <c r="I398" i="1"/>
  <c r="J393" i="1"/>
  <c r="I393" i="1"/>
  <c r="J392" i="1"/>
  <c r="I392" i="1"/>
  <c r="J391" i="1"/>
  <c r="I391" i="1"/>
  <c r="J384" i="1"/>
  <c r="I384" i="1"/>
  <c r="J383" i="1"/>
  <c r="I383" i="1"/>
  <c r="J382" i="1"/>
  <c r="I382" i="1"/>
  <c r="J378" i="1"/>
  <c r="I378" i="1"/>
  <c r="J377" i="1"/>
  <c r="I377" i="1"/>
  <c r="J376" i="1"/>
  <c r="I376" i="1"/>
  <c r="J375" i="1"/>
  <c r="I375" i="1"/>
  <c r="J374" i="1"/>
  <c r="I374" i="1"/>
  <c r="J373" i="1"/>
  <c r="I373" i="1"/>
  <c r="J371" i="1"/>
  <c r="I371" i="1"/>
  <c r="J370" i="1"/>
  <c r="I370" i="1"/>
  <c r="J369" i="1"/>
  <c r="I369" i="1"/>
  <c r="J368" i="1"/>
  <c r="I368" i="1"/>
  <c r="J367" i="1"/>
  <c r="I367" i="1"/>
  <c r="J366" i="1"/>
  <c r="I366" i="1"/>
  <c r="J365" i="1"/>
  <c r="I365" i="1"/>
  <c r="J359" i="1"/>
  <c r="I359" i="1"/>
  <c r="J353" i="1"/>
  <c r="I353" i="1"/>
  <c r="J349" i="1"/>
  <c r="I349" i="1"/>
  <c r="J343" i="1"/>
  <c r="I343" i="1"/>
  <c r="J338" i="1"/>
  <c r="I338" i="1"/>
  <c r="J333" i="1"/>
  <c r="I333" i="1"/>
  <c r="J332" i="1"/>
  <c r="I332" i="1"/>
  <c r="J327" i="1"/>
  <c r="I327" i="1"/>
  <c r="J326" i="1"/>
  <c r="I326" i="1"/>
  <c r="J320" i="1"/>
  <c r="I320" i="1"/>
  <c r="J319" i="1"/>
  <c r="I319" i="1"/>
  <c r="J307" i="1"/>
  <c r="I307" i="1"/>
  <c r="J306" i="1"/>
  <c r="I306" i="1"/>
  <c r="J305" i="1"/>
  <c r="I305" i="1"/>
  <c r="J304" i="1"/>
  <c r="I304" i="1"/>
  <c r="J303" i="1"/>
  <c r="I303" i="1"/>
  <c r="J302" i="1"/>
  <c r="I302" i="1"/>
  <c r="J301" i="1"/>
  <c r="I301" i="1"/>
  <c r="J300" i="1"/>
  <c r="I300" i="1"/>
  <c r="J298" i="1"/>
  <c r="I298" i="1"/>
  <c r="J297" i="1"/>
  <c r="I297" i="1"/>
  <c r="J296" i="1"/>
  <c r="I296" i="1"/>
  <c r="J292" i="1"/>
  <c r="I292" i="1"/>
  <c r="J291" i="1"/>
  <c r="I291" i="1"/>
  <c r="J290" i="1"/>
  <c r="I290" i="1"/>
  <c r="J289" i="1"/>
  <c r="I289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62" i="1"/>
  <c r="I262" i="1"/>
  <c r="J256" i="1"/>
  <c r="I256" i="1"/>
  <c r="J255" i="1"/>
  <c r="I255" i="1"/>
  <c r="J248" i="1"/>
  <c r="I248" i="1"/>
  <c r="J245" i="1"/>
  <c r="I245" i="1"/>
  <c r="I244" i="1"/>
  <c r="J243" i="1"/>
  <c r="I243" i="1"/>
  <c r="J242" i="1"/>
  <c r="I242" i="1"/>
  <c r="J241" i="1"/>
  <c r="I241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4" i="1"/>
  <c r="I214" i="1"/>
  <c r="I213" i="1"/>
  <c r="J212" i="1"/>
  <c r="I212" i="1"/>
  <c r="J211" i="1"/>
  <c r="I211" i="1"/>
  <c r="J210" i="1"/>
  <c r="I210" i="1"/>
  <c r="J209" i="1"/>
  <c r="I209" i="1"/>
  <c r="J208" i="1"/>
  <c r="I208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7" i="1"/>
  <c r="I187" i="1"/>
  <c r="J186" i="1"/>
  <c r="I186" i="1"/>
  <c r="J183" i="1"/>
  <c r="I183" i="1"/>
  <c r="J182" i="1"/>
  <c r="I182" i="1"/>
  <c r="J181" i="1"/>
  <c r="I181" i="1"/>
  <c r="J180" i="1"/>
  <c r="I180" i="1"/>
  <c r="J176" i="1"/>
  <c r="I176" i="1"/>
  <c r="J175" i="1"/>
  <c r="I175" i="1"/>
  <c r="J174" i="1"/>
  <c r="I174" i="1"/>
  <c r="J173" i="1"/>
  <c r="I173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6" i="1"/>
  <c r="I146" i="1"/>
  <c r="J145" i="1"/>
  <c r="I145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88" i="1"/>
  <c r="I88" i="1"/>
  <c r="J87" i="1"/>
  <c r="I87" i="1"/>
  <c r="J86" i="1"/>
  <c r="I86" i="1"/>
  <c r="J85" i="1"/>
  <c r="I85" i="1"/>
  <c r="J84" i="1"/>
  <c r="I84" i="1"/>
  <c r="J83" i="1"/>
  <c r="I83" i="1"/>
  <c r="J78" i="1"/>
  <c r="I78" i="1"/>
  <c r="J77" i="1"/>
  <c r="I77" i="1"/>
  <c r="J76" i="1"/>
  <c r="I76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M549" i="1" l="1"/>
  <c r="J538" i="1"/>
  <c r="L538" i="1" s="1"/>
  <c r="I538" i="1"/>
  <c r="I518" i="1"/>
  <c r="J518" i="1"/>
  <c r="I561" i="1"/>
  <c r="K561" i="1" s="1"/>
  <c r="M561" i="1" s="1"/>
  <c r="I128" i="1"/>
  <c r="K128" i="1" s="1"/>
  <c r="I476" i="1"/>
  <c r="K476" i="1" s="1"/>
  <c r="I28" i="1"/>
  <c r="K28" i="1" s="1"/>
  <c r="J28" i="1"/>
  <c r="L28" i="1" s="1"/>
  <c r="J361" i="1"/>
  <c r="L361" i="1" s="1"/>
  <c r="I361" i="1"/>
  <c r="K361" i="1" s="1"/>
  <c r="I63" i="1"/>
  <c r="K63" i="1" s="1"/>
  <c r="J476" i="1"/>
  <c r="L476" i="1" s="1"/>
  <c r="J653" i="1"/>
  <c r="L653" i="1" s="1"/>
  <c r="J63" i="1"/>
  <c r="L63" i="1" s="1"/>
  <c r="J561" i="1"/>
  <c r="L561" i="1" s="1"/>
  <c r="I653" i="1"/>
  <c r="K653" i="1" s="1"/>
  <c r="J128" i="1"/>
  <c r="L128" i="1" s="1"/>
  <c r="I80" i="1"/>
  <c r="K80" i="1" s="1"/>
  <c r="J205" i="1"/>
  <c r="L205" i="1" s="1"/>
  <c r="J498" i="1"/>
  <c r="L498" i="1" s="1"/>
  <c r="J629" i="1"/>
  <c r="L629" i="1" s="1"/>
  <c r="I226" i="1"/>
  <c r="K226" i="1" s="1"/>
  <c r="I205" i="1"/>
  <c r="K205" i="1" s="1"/>
  <c r="M205" i="1" s="1"/>
  <c r="J80" i="1"/>
  <c r="L80" i="1" s="1"/>
  <c r="I89" i="1"/>
  <c r="K89" i="1" s="1"/>
  <c r="I147" i="1"/>
  <c r="K147" i="1" s="1"/>
  <c r="M147" i="1" s="1"/>
  <c r="I526" i="1"/>
  <c r="K526" i="1" s="1"/>
  <c r="I531" i="1"/>
  <c r="K531" i="1" s="1"/>
  <c r="K538" i="1"/>
  <c r="I597" i="1"/>
  <c r="K597" i="1" s="1"/>
  <c r="I437" i="1"/>
  <c r="K437" i="1" s="1"/>
  <c r="I498" i="1"/>
  <c r="K498" i="1" s="1"/>
  <c r="M498" i="1" s="1"/>
  <c r="J526" i="1"/>
  <c r="L526" i="1" s="1"/>
  <c r="J531" i="1"/>
  <c r="L531" i="1" s="1"/>
  <c r="J597" i="1"/>
  <c r="L597" i="1" s="1"/>
  <c r="I629" i="1"/>
  <c r="K629" i="1" s="1"/>
  <c r="M629" i="1" s="1"/>
  <c r="N578" i="1"/>
  <c r="I177" i="1"/>
  <c r="K177" i="1" s="1"/>
  <c r="J226" i="1"/>
  <c r="L226" i="1" s="1"/>
  <c r="N549" i="1"/>
  <c r="J177" i="1"/>
  <c r="L177" i="1" s="1"/>
  <c r="I215" i="1"/>
  <c r="K215" i="1" s="1"/>
  <c r="J215" i="1"/>
  <c r="L215" i="1" s="1"/>
  <c r="I544" i="1"/>
  <c r="K544" i="1" s="1"/>
  <c r="J89" i="1"/>
  <c r="L89" i="1" s="1"/>
  <c r="J147" i="1"/>
  <c r="L147" i="1" s="1"/>
  <c r="J437" i="1"/>
  <c r="L437" i="1" s="1"/>
  <c r="J544" i="1"/>
  <c r="L544" i="1" s="1"/>
  <c r="M538" i="1" l="1"/>
  <c r="M597" i="1"/>
  <c r="M226" i="1"/>
  <c r="N226" i="1" s="1"/>
  <c r="M80" i="1"/>
  <c r="N80" i="1" s="1"/>
  <c r="M361" i="1"/>
  <c r="M476" i="1"/>
  <c r="M544" i="1"/>
  <c r="N544" i="1" s="1"/>
  <c r="M653" i="1"/>
  <c r="N653" i="1" s="1"/>
  <c r="M89" i="1"/>
  <c r="N89" i="1" s="1"/>
  <c r="M128" i="1"/>
  <c r="N128" i="1" s="1"/>
  <c r="M215" i="1"/>
  <c r="M177" i="1"/>
  <c r="M526" i="1"/>
  <c r="N526" i="1" s="1"/>
  <c r="M63" i="1"/>
  <c r="N63" i="1" s="1"/>
  <c r="M28" i="1"/>
  <c r="N28" i="1" s="1"/>
  <c r="O205" i="1"/>
  <c r="N476" i="1"/>
  <c r="N561" i="1"/>
  <c r="N361" i="1"/>
  <c r="K518" i="1"/>
  <c r="M531" i="1"/>
  <c r="N531" i="1" s="1"/>
  <c r="N629" i="1"/>
  <c r="N498" i="1"/>
  <c r="N597" i="1"/>
  <c r="N538" i="1"/>
  <c r="O147" i="1"/>
  <c r="P147" i="1" s="1"/>
  <c r="L655" i="1"/>
  <c r="M518" i="1" l="1"/>
  <c r="N518" i="1" s="1"/>
  <c r="N205" i="1"/>
  <c r="P205" i="1" s="1"/>
  <c r="K655" i="1"/>
  <c r="D656" i="1" s="1"/>
  <c r="N147" i="1"/>
  <c r="M655" i="1"/>
  <c r="N215" i="1"/>
  <c r="P215" i="1" s="1"/>
  <c r="O215" i="1"/>
  <c r="N177" i="1"/>
  <c r="O177" i="1"/>
  <c r="P177" i="1" s="1"/>
  <c r="N655" i="1" l="1"/>
  <c r="D658" i="1"/>
  <c r="D659" i="1" s="1"/>
  <c r="D660" i="1" s="1"/>
  <c r="D661" i="1" s="1"/>
</calcChain>
</file>

<file path=xl/comments1.xml><?xml version="1.0" encoding="utf-8"?>
<comments xmlns="http://schemas.openxmlformats.org/spreadsheetml/2006/main">
  <authors>
    <author>Autor</author>
  </authors>
  <commentList>
    <comment ref="F11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  <comment ref="F12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<sst xmlns="http://schemas.openxmlformats.org/spreadsheetml/2006/main" count="2118" uniqueCount="1309">
  <si>
    <t>L.p.</t>
  </si>
  <si>
    <t>System wentylacyjny, chłodniczy</t>
  </si>
  <si>
    <t>Urządzenia</t>
  </si>
  <si>
    <t>Jednostka</t>
  </si>
  <si>
    <t>Ilość</t>
  </si>
  <si>
    <t>Konserwacja systemu w roku P</t>
  </si>
  <si>
    <t>Inspekcja systemu  w roku  J</t>
  </si>
  <si>
    <t>Suma konserwacji</t>
  </si>
  <si>
    <t>Suma inspekcji</t>
  </si>
  <si>
    <r>
      <t>Σ konserwacji w obiekcie</t>
    </r>
    <r>
      <rPr>
        <sz val="9"/>
        <rFont val="Arial"/>
        <family val="2"/>
        <charset val="238"/>
      </rPr>
      <t/>
    </r>
  </si>
  <si>
    <r>
      <t>Σ Inspekcji w obiekcie</t>
    </r>
    <r>
      <rPr>
        <sz val="9"/>
        <rFont val="Arial"/>
        <family val="2"/>
        <charset val="238"/>
      </rPr>
      <t/>
    </r>
  </si>
  <si>
    <t>Koszt m-ca netto</t>
  </si>
  <si>
    <t>Koszt m-ca brutto</t>
  </si>
  <si>
    <t>1.</t>
  </si>
  <si>
    <t>Centrum Nauczania AMG – Ateheneum Gedanense Novum -                          Al. Zwycięstwa 41</t>
  </si>
  <si>
    <t>1.1</t>
  </si>
  <si>
    <t>KK-1------KK-24</t>
  </si>
  <si>
    <t xml:space="preserve">Klimakonwektory typ YLIV i YFB6,YLIH ,chłodnica strefowa Sali Senatu 14,5 kW wraz z instalacją wody lodowej       zlokalizowane pod stropami  pomieszczeń                       </t>
  </si>
  <si>
    <t>szt</t>
  </si>
  <si>
    <t>1.2</t>
  </si>
  <si>
    <t>AWL</t>
  </si>
  <si>
    <t xml:space="preserve">Agregat wody lodowej – zewnętrzny  TYP RAE 1372 K Q=148 kW  zlokalizowany na zewnątrz budynku             </t>
  </si>
  <si>
    <t xml:space="preserve"> szt</t>
  </si>
  <si>
    <t>1.3</t>
  </si>
  <si>
    <t>N1-W1</t>
  </si>
  <si>
    <t xml:space="preserve">Centrala went. CV-A4 VTS     10 800 m3/h  zlokalizowana w wentylatorowni           (odzysk wymiennik krzyżowy)                                                     </t>
  </si>
  <si>
    <t>1.4</t>
  </si>
  <si>
    <t>N2-W2</t>
  </si>
  <si>
    <t>Centrala went.  CV-A3 VTS      6 090 m3/h   zlokalizowana w wentylatorowni                                                                  (odzysk wymiennik krzyżowy)</t>
  </si>
  <si>
    <t>1.5</t>
  </si>
  <si>
    <t>W3</t>
  </si>
  <si>
    <t xml:space="preserve">Centrala went.  CV-P2 VTS      2 400 m3/h     zlokalizowana w wentylatorowni                                                              </t>
  </si>
  <si>
    <t>1.6</t>
  </si>
  <si>
    <t>N3</t>
  </si>
  <si>
    <t xml:space="preserve">Centrala went.   CV-P2 VTS     3 000 m3/h     zlokalizowana w wentylatorowni                                           </t>
  </si>
  <si>
    <t>1.7</t>
  </si>
  <si>
    <t>N4-W4</t>
  </si>
  <si>
    <t xml:space="preserve">Centrala went.   CV-P2 VTS     3 000 m3/h      zlokalizowana w wentylatorowni                                            </t>
  </si>
  <si>
    <t>1.8</t>
  </si>
  <si>
    <t>N5-W5</t>
  </si>
  <si>
    <t>Centrala went.   CV-P4 VTS     8 450  m3/h     zlokalizowana w wentylatorowni                                           (odzysk wymiennik krzyżowy)</t>
  </si>
  <si>
    <t>1.9</t>
  </si>
  <si>
    <t>K1</t>
  </si>
  <si>
    <t xml:space="preserve">Klimatyzator FUJITSU 3,5 kW  w pomieszczeniu rozdzielni ASY 124   </t>
  </si>
  <si>
    <t>1.10</t>
  </si>
  <si>
    <t>W6---W19</t>
  </si>
  <si>
    <t xml:space="preserve">Wentylatory TD zlokalizowane pod stropami pomieszczeń </t>
  </si>
  <si>
    <t>1.11</t>
  </si>
  <si>
    <t>N4-W4,N5-W5</t>
  </si>
  <si>
    <t xml:space="preserve">Regulatory wydatku zlokalizowane pod stropami pomieszczeń </t>
  </si>
  <si>
    <t>1.12</t>
  </si>
  <si>
    <t>N1,N2,N3,N4,N5</t>
  </si>
  <si>
    <t>Klapy pożarowe (systemy N1W1,N2W2,N3W3,N4W4,N5W5,N20W20.)</t>
  </si>
  <si>
    <t>1.13</t>
  </si>
  <si>
    <t>KP-1,KP-2</t>
  </si>
  <si>
    <t xml:space="preserve">Kurtyny powietrza  typ 2xL G 342 221  Q=57 kW        zlokalizowane nad drzwiami wejsciowymi              </t>
  </si>
  <si>
    <t>1.14</t>
  </si>
  <si>
    <t>N20-W20</t>
  </si>
  <si>
    <t>Centrala wentylacyjna Dospel  1200 m³/h  zlokalizowana w wentylatorowni. Bufet</t>
  </si>
  <si>
    <t>1.15</t>
  </si>
  <si>
    <t>CT</t>
  </si>
  <si>
    <t>Układy zasilania w ciepło centrale wentylacyjne i klimakonwektory</t>
  </si>
  <si>
    <t>1.16</t>
  </si>
  <si>
    <t>WL</t>
  </si>
  <si>
    <t>Instalacja wody lodowej do central i klimakonwektorów</t>
  </si>
  <si>
    <t>kpl</t>
  </si>
  <si>
    <t>1.17</t>
  </si>
  <si>
    <t>KK</t>
  </si>
  <si>
    <r>
      <t>Komora kurzowa,wentylatorownie F=60 m</t>
    </r>
    <r>
      <rPr>
        <sz val="12"/>
        <rFont val="Calibri"/>
        <family val="2"/>
        <charset val="238"/>
      </rPr>
      <t>²</t>
    </r>
  </si>
  <si>
    <t>2.</t>
  </si>
  <si>
    <t>Budynek:Katedra i Zakład Medycyny Sądowej  -  Dębowa 23</t>
  </si>
  <si>
    <t>2.1</t>
  </si>
  <si>
    <t>N2</t>
  </si>
  <si>
    <r>
      <t>Centrala went. CV-2P (50)-36/5.0/ /S1.7V/S3.4/S4.1EU7H+PE+R, V= 3600 m3/h,</t>
    </r>
    <r>
      <rPr>
        <sz val="12"/>
        <rFont val="Czcionka tekstu podstawowego"/>
        <charset val="238"/>
      </rPr>
      <t>Δ</t>
    </r>
    <r>
      <rPr>
        <sz val="12"/>
        <rFont val="Times New Roman"/>
        <family val="1"/>
        <charset val="238"/>
      </rPr>
      <t xml:space="preserve">p=500Pa, wentylatorownia,bud.4 ;Q=38,7kW                                             </t>
    </r>
  </si>
  <si>
    <t>2.2</t>
  </si>
  <si>
    <t>W2</t>
  </si>
  <si>
    <r>
      <t>Centala CV 2P\L(500-37/4,0//S7.1V-V+R,bud.4,dach V=3700 m</t>
    </r>
    <r>
      <rPr>
        <sz val="12"/>
        <rFont val="Calibri"/>
        <family val="2"/>
        <charset val="238"/>
      </rPr>
      <t>³/h;N=2780/1430 or/min; Ia=4,5/1,2;</t>
    </r>
    <r>
      <rPr>
        <sz val="12"/>
        <rFont val="Czcionka tekstu podstawowego"/>
        <charset val="238"/>
      </rPr>
      <t>Δ</t>
    </r>
    <r>
      <rPr>
        <sz val="12"/>
        <rFont val="Calibri"/>
        <family val="2"/>
        <charset val="238"/>
      </rPr>
      <t>p=400 Pa</t>
    </r>
  </si>
  <si>
    <t>2.3</t>
  </si>
  <si>
    <t>N1</t>
  </si>
  <si>
    <r>
      <t xml:space="preserve">Centrala went. CV-2P (50)-29/5.0/ /S1.7V/S3.4/S4.1EU7H+PE+R, V=2930/2780 m3/h wentylatorownia,bud.4,piwnica  Q=31,5 kW , N=2/0,5 kW, </t>
    </r>
    <r>
      <rPr>
        <sz val="12"/>
        <rFont val="Czcionka tekstu podstawowego"/>
        <charset val="238"/>
      </rPr>
      <t>Δ</t>
    </r>
    <r>
      <rPr>
        <sz val="12"/>
        <rFont val="Times New Roman"/>
        <family val="1"/>
        <charset val="238"/>
      </rPr>
      <t xml:space="preserve">p=500 Pa, I=4,5/1,2 A ,                                                     </t>
    </r>
  </si>
  <si>
    <t>2.4</t>
  </si>
  <si>
    <t>W5</t>
  </si>
  <si>
    <t>Centala CV 2P\L(500-37/4,0//S7.1V-V+R,bud.4,dach V=0000 m³/h</t>
  </si>
  <si>
    <t>2.5</t>
  </si>
  <si>
    <r>
      <t xml:space="preserve">Centrala went. CV-3P 28/5.0/ /S1.7V/S3.4/S4.1EU7H+PE+R,V=2780 m3/h ,Q=35,5;N=2780/1430 or/min;Ia=4,5/1,2; A </t>
    </r>
    <r>
      <rPr>
        <sz val="12"/>
        <rFont val="Czcionka tekstu podstawowego"/>
        <charset val="238"/>
      </rPr>
      <t>Δp=500 Pa</t>
    </r>
    <r>
      <rPr>
        <sz val="12"/>
        <rFont val="Times New Roman"/>
        <family val="1"/>
        <charset val="238"/>
      </rPr>
      <t xml:space="preserve"> kW;wentylatorownia ,bud 2,parter                                                             </t>
    </r>
  </si>
  <si>
    <t>2.6</t>
  </si>
  <si>
    <t>W6</t>
  </si>
  <si>
    <t>Centrala went. CV 2P(50)-37/4,0//S7,1V-V+R,V=3700 m3/h,V=3700 m3/h,N=2780/1430 obr/min; Ia=4,5/1,2 A;bud.2,dach</t>
  </si>
  <si>
    <t>2.7</t>
  </si>
  <si>
    <t>N4</t>
  </si>
  <si>
    <r>
      <t>Centrala went. CV-3P(50)-50/5.0/ /S1.7V/S3.4/S4.1EU7H+PE+R,V=4970 m3/h; Q=63,5 kW;N=2835/1440 obr/min; Ia=6,5/1,8A;</t>
    </r>
    <r>
      <rPr>
        <sz val="12"/>
        <rFont val="Czcionka tekstu podstawowego"/>
        <charset val="238"/>
      </rPr>
      <t>Δp= 500 Pa</t>
    </r>
    <r>
      <rPr>
        <sz val="12"/>
        <rFont val="Times New Roman"/>
        <family val="1"/>
        <charset val="238"/>
      </rPr>
      <t xml:space="preserve">  wentylatorownia ,bud 3,parter                                                       </t>
    </r>
  </si>
  <si>
    <t>2.8</t>
  </si>
  <si>
    <t>Wd 4--Wd10</t>
  </si>
  <si>
    <t>Wentylator dachowt typ WDc-20/380/1400,dach bud. 3</t>
  </si>
  <si>
    <t>2.9</t>
  </si>
  <si>
    <t>N5</t>
  </si>
  <si>
    <r>
      <t>Centrala went. CV-3P(50)-80/5.0/ /S1.7V/S3.4/S4.1EU7H+PE+R,V=7960m3/h; Q=102 kW;N=2885/1450obr/min; Ia=9,4/2,3A;</t>
    </r>
    <r>
      <rPr>
        <sz val="12"/>
        <rFont val="Czcionka tekstu podstawowego"/>
        <charset val="238"/>
      </rPr>
      <t>Δ</t>
    </r>
    <r>
      <rPr>
        <sz val="12"/>
        <rFont val="Times New Roman"/>
        <family val="1"/>
        <charset val="238"/>
      </rPr>
      <t xml:space="preserve">p=500 Pa  wentylatorownia ,bud 4,parter ,prosektoria                                                      </t>
    </r>
  </si>
  <si>
    <t>2.10</t>
  </si>
  <si>
    <t>W1,W4,</t>
  </si>
  <si>
    <t>Centala CV 2P\L(500-37/4,0//S7.1V-V+R,bud.4,dach,prosektoria V=0000 m³/h</t>
  </si>
  <si>
    <t>2.11</t>
  </si>
  <si>
    <t>Ws450</t>
  </si>
  <si>
    <t>Wentylator osiowy 450 V=4500 m3/h,bud dopalacza, wyciąg z pod stołów prosektoryjnych.</t>
  </si>
  <si>
    <t xml:space="preserve"> szt </t>
  </si>
  <si>
    <t>2.12</t>
  </si>
  <si>
    <t>Wd3</t>
  </si>
  <si>
    <t>Wentylator dachowt typ WDc-16/380/1400,dach bud. 4.prosektorium,pom. formalinowe</t>
  </si>
  <si>
    <t>2.13</t>
  </si>
  <si>
    <t>N6</t>
  </si>
  <si>
    <r>
      <t>Centrala went. CV-2L (50)-36/5.0/ /S1.7V/S3.4/S4.1EU7H+PE+R, V= 3600 m3/h;Q=46 kW;N=2850/1450 or/min; Ia=5,1/1,4 A;</t>
    </r>
    <r>
      <rPr>
        <sz val="12"/>
        <rFont val="Czcionka tekstu podstawowego"/>
        <charset val="238"/>
      </rPr>
      <t>Δ</t>
    </r>
    <r>
      <rPr>
        <sz val="12"/>
        <rFont val="Times New Roman"/>
        <family val="1"/>
        <charset val="238"/>
      </rPr>
      <t xml:space="preserve">p= 500 PaPawentylatorownia,bud.4                                              </t>
    </r>
  </si>
  <si>
    <t>2.14</t>
  </si>
  <si>
    <t>2.15</t>
  </si>
  <si>
    <t>N8</t>
  </si>
  <si>
    <t xml:space="preserve">                                                   Centrala went. CV-5P(50)-72/5.0/ /S1.7V/S3.4/S4.1EU7H+PE+R,V=7150 m3/h ;Q=91,5 kW;Ia=9,4/2,3 obr/min;N=2885/1450 or/min; N=4,5/1,1 kW wentylatorownia ,bud5,6 pietro                                                        </t>
  </si>
  <si>
    <t>2.16</t>
  </si>
  <si>
    <t>Wd11-13,27-32</t>
  </si>
  <si>
    <t>Wentylator dachowt typ WDc-20/380/1400,dach bud. 5,6</t>
  </si>
  <si>
    <t>2.17</t>
  </si>
  <si>
    <t>N7</t>
  </si>
  <si>
    <r>
      <t>Centrala went. CV-2P (50)-29/5.0/ /S1.7V/S3.4/S4.1EU7H+PE+R, V=2930 m3/h;Q=146,0 kW; Ia=12,4/3,5 A;</t>
    </r>
    <r>
      <rPr>
        <sz val="12"/>
        <rFont val="Czcionka tekstu podstawowego"/>
        <charset val="238"/>
      </rPr>
      <t>Δp=500 Pa</t>
    </r>
    <r>
      <rPr>
        <sz val="12"/>
        <rFont val="Times New Roman"/>
        <family val="1"/>
        <charset val="238"/>
      </rPr>
      <t xml:space="preserve"> wentylatorownia                                                        </t>
    </r>
  </si>
  <si>
    <t>2.18</t>
  </si>
  <si>
    <t>Wd14-26</t>
  </si>
  <si>
    <t xml:space="preserve">Wentylator dachowy  typ WDc-20/380/1400,dach bud. 5,6                                        </t>
  </si>
  <si>
    <t>2.19</t>
  </si>
  <si>
    <t>N9</t>
  </si>
  <si>
    <r>
      <t>Centrala went. CV-4P (50)-57/5.0/ /S1.7V/S3.4/S4.1EU7H+PE+R, V=5700 m3/h;Q=72,6 kW.N=2835/1440 or/min; Ia=6,5/1,8 A;</t>
    </r>
    <r>
      <rPr>
        <sz val="12"/>
        <rFont val="Czcionka tekstu podstawowego"/>
        <charset val="238"/>
      </rPr>
      <t>Δ</t>
    </r>
    <r>
      <rPr>
        <sz val="12"/>
        <rFont val="Times New Roman"/>
        <family val="1"/>
        <charset val="238"/>
      </rPr>
      <t xml:space="preserve">p=500pa. wentylatorownia ,bud 2,piętro                                                       </t>
    </r>
  </si>
  <si>
    <t>2.20</t>
  </si>
  <si>
    <t>W7</t>
  </si>
  <si>
    <r>
      <t>Centrala went. CV-3P (50)-61/4,0/S7.V-V+R, V=6100 m3/h,N=2835/1440 obr/min ,Ia=6,5/1,8 A ,</t>
    </r>
    <r>
      <rPr>
        <sz val="12"/>
        <rFont val="Czcionka tekstu podstawowego"/>
        <charset val="238"/>
      </rPr>
      <t>Δp=400 Pa</t>
    </r>
    <r>
      <rPr>
        <sz val="12"/>
        <rFont val="Times New Roman"/>
        <family val="1"/>
        <charset val="238"/>
      </rPr>
      <t xml:space="preserve">wentylatorownia ,bud 2,dach                                                     </t>
    </r>
  </si>
  <si>
    <t>2.21</t>
  </si>
  <si>
    <t xml:space="preserve">Klimatyzator typu Split  3,5 kW       w pomieszczeniu 09 ,dach bud 4                                         </t>
  </si>
  <si>
    <t>2.22</t>
  </si>
  <si>
    <t>K2</t>
  </si>
  <si>
    <t xml:space="preserve">Klimatyzator multi-split  7,0 kW        w pomieszczeniu 81:82  ,dach bud.4                                  </t>
  </si>
  <si>
    <t>2.23</t>
  </si>
  <si>
    <t>K3</t>
  </si>
  <si>
    <t xml:space="preserve">Klimatyzator dachowy AKV024 – E036/EP  4300m3/h   Qch – 28,4 kW dach bud 5,6.pompa ciepła ,sala wykładowa  bud.1, </t>
  </si>
  <si>
    <t>2.24</t>
  </si>
  <si>
    <t>N10</t>
  </si>
  <si>
    <t>Centrala wentylacyjna HERMES -APN-1-FD4CFNEW 800/200 bud 4,zwierzetarnia V=800 m³/h</t>
  </si>
  <si>
    <t>2.25</t>
  </si>
  <si>
    <t>W10</t>
  </si>
  <si>
    <t>Centrala wentylacyjna HERMES -APN-1- 800/200 bud 4,zwierzetarnia,odzysk V=800m³/h</t>
  </si>
  <si>
    <t>2.26</t>
  </si>
  <si>
    <t>N10-22</t>
  </si>
  <si>
    <t>Nawilzacz parowy DT/834.bud 4,klatka schodowa</t>
  </si>
  <si>
    <t>2.27</t>
  </si>
  <si>
    <t>K4</t>
  </si>
  <si>
    <t>Klimatyzator 3 kW,chłodnia bud 5,6</t>
  </si>
  <si>
    <t>2.28</t>
  </si>
  <si>
    <t>Układy zasilania w ciepło centrale wentylacyjne</t>
  </si>
  <si>
    <t xml:space="preserve"> kpl</t>
  </si>
  <si>
    <t>2.29</t>
  </si>
  <si>
    <t>Komora kurzowa, wentylatorownie F=56 m²</t>
  </si>
  <si>
    <t>2.30</t>
  </si>
  <si>
    <t>K</t>
  </si>
  <si>
    <t>Klimatyzator toksykologia</t>
  </si>
  <si>
    <t>3.</t>
  </si>
  <si>
    <t>Osiedle  Studenckie  ul Dębowa</t>
  </si>
  <si>
    <t xml:space="preserve">                                              </t>
  </si>
  <si>
    <t>3.1</t>
  </si>
  <si>
    <t>DS1-A</t>
  </si>
  <si>
    <t>Centrala wentylacyjna 1200 m3/h odzysk ciepła wymiennik krzyżowy, dach</t>
  </si>
  <si>
    <t>szt 1</t>
  </si>
  <si>
    <t>3.2</t>
  </si>
  <si>
    <t>DS1-B</t>
  </si>
  <si>
    <t>Centrala wentylacyjna 1200 m3/h odzysk ciepła wymiennik lrzyzowy, dach</t>
  </si>
  <si>
    <t>3.3</t>
  </si>
  <si>
    <t>DS1-C</t>
  </si>
  <si>
    <t>Centrala wentylacyjna 1200 m3/h odzysk ciepła wymiennik krzyzowy, dach</t>
  </si>
  <si>
    <t>3.4</t>
  </si>
  <si>
    <t>DS2</t>
  </si>
  <si>
    <t>Centrala wentylacyjna 2400 m3/h odzysk ciepła wymiennik krzyzowy, dach</t>
  </si>
  <si>
    <t>3.5</t>
  </si>
  <si>
    <t xml:space="preserve"> </t>
  </si>
  <si>
    <t>3.6</t>
  </si>
  <si>
    <t>Układ zasilania w ciepło centrale wentylacyjne, pompy</t>
  </si>
  <si>
    <t xml:space="preserve"> szt  </t>
  </si>
  <si>
    <t>3.7</t>
  </si>
  <si>
    <t>LC</t>
  </si>
  <si>
    <t xml:space="preserve"> ( liczniki ciepła)</t>
  </si>
  <si>
    <t>3.8</t>
  </si>
  <si>
    <t>DS3</t>
  </si>
  <si>
    <t>Centrala wentylacyjna 3600 m3/h odzysk ciepła, dach segment Bi C</t>
  </si>
  <si>
    <t>3.9</t>
  </si>
  <si>
    <t>Centrala wentylacyjna 1800 m3/h odzysk ciepła, dach. Segment A</t>
  </si>
  <si>
    <t>3.10</t>
  </si>
  <si>
    <t>DS4</t>
  </si>
  <si>
    <t>Centrala wentylacyjna 3600 m3/h odzysk ciepła wymiennik krzyzowy, dach segment Bi C</t>
  </si>
  <si>
    <t>3.11</t>
  </si>
  <si>
    <t>Centrala wentylacyjna 1800 m3/h odzysk ciepła wymiennik krzyżowy, dach. Segment A</t>
  </si>
  <si>
    <t>3.12</t>
  </si>
  <si>
    <t>SDS</t>
  </si>
  <si>
    <t>Zespół wentylatorowy nawiewny FK 63</t>
  </si>
  <si>
    <t>szt.</t>
  </si>
  <si>
    <t>4.0</t>
  </si>
  <si>
    <t>Zakład Technik Dentystycznych ul. Tuwima 15</t>
  </si>
  <si>
    <t>4.1</t>
  </si>
  <si>
    <t>NW1</t>
  </si>
  <si>
    <t>Centrala nawiewno wywiewna  2400 m3/h z odzyskiem ciepła wymiennik krzyzowy</t>
  </si>
  <si>
    <t>4.2</t>
  </si>
  <si>
    <t>NW2</t>
  </si>
  <si>
    <t>Centrala nawiewno wywiewna  2000 m3/h z odzyskiem ciepła wymiennik krzyżowy</t>
  </si>
  <si>
    <t>4.3</t>
  </si>
  <si>
    <t>W1,W2</t>
  </si>
  <si>
    <t>Wentylatory wyciagowe dachowe 700 m3/h</t>
  </si>
  <si>
    <t xml:space="preserve">szt </t>
  </si>
  <si>
    <t>4.4</t>
  </si>
  <si>
    <t>Układ zasilania w ciepło centrale wentylacyjne</t>
  </si>
  <si>
    <t>4.5</t>
  </si>
  <si>
    <t>Klimatyzator  w serwerowni 2,0 kW</t>
  </si>
  <si>
    <t>4.6</t>
  </si>
  <si>
    <t>WzC</t>
  </si>
  <si>
    <t>Węzeł cieplny</t>
  </si>
  <si>
    <t>5.0</t>
  </si>
  <si>
    <r>
      <t>Trójmiejska Akademicka Zwierzętarnia Doświadczalna  -   Dębinki 1</t>
    </r>
    <r>
      <rPr>
        <sz val="12"/>
        <rFont val="Times New Roman"/>
        <family val="1"/>
        <charset val="238"/>
      </rPr>
      <t xml:space="preserve"> </t>
    </r>
  </si>
  <si>
    <t>5.1</t>
  </si>
  <si>
    <t xml:space="preserve">Centrala podwieszana CV-P L N-74D/1-S            1485 m3/h    wentylatorownia  </t>
  </si>
  <si>
    <t>5.2</t>
  </si>
  <si>
    <t>W1</t>
  </si>
  <si>
    <t xml:space="preserve">Centrala podwieszana CV-P 1P W-1024C/1-S       985 m3/h    wentylatorownia               </t>
  </si>
  <si>
    <t>5.3</t>
  </si>
  <si>
    <t xml:space="preserve">Centrala podwieszana CV-P P2 /N-74D/1-S/        2915 m3/h    wentylatorownia     </t>
  </si>
  <si>
    <t>5.4</t>
  </si>
  <si>
    <t xml:space="preserve">Centrala podwieszana CV-P 2L W-1024C/1-S     3665 m3/h    wentylatorownia     </t>
  </si>
  <si>
    <t>5.5</t>
  </si>
  <si>
    <t xml:space="preserve">Centrala podwieszana CV-P 1L DHWD                  825 m3/h    wentylatorownia     </t>
  </si>
  <si>
    <t>5.6</t>
  </si>
  <si>
    <t xml:space="preserve">Centrala  podwieszana CV-P 1L DVD                     825 m3/h    wentylatorownia     </t>
  </si>
  <si>
    <t>5.7</t>
  </si>
  <si>
    <t xml:space="preserve">Centrala podwieszana CV-P 2L N-74D/1-S          2930 m3/h    wentylatorownia     </t>
  </si>
  <si>
    <t>5.8</t>
  </si>
  <si>
    <t xml:space="preserve">Centrala podwieszana CV-P 2L W-1024C/1-S      2585 m3/h    wentylatorownia     </t>
  </si>
  <si>
    <t>5.9</t>
  </si>
  <si>
    <t>NW2 n</t>
  </si>
  <si>
    <t xml:space="preserve">Centrala CV-A-3P X-1354 D/1-1 odzysk  5400 m3/h    wentylatorownia ,chłodzenie    </t>
  </si>
  <si>
    <t>5.10</t>
  </si>
  <si>
    <t>NW2 w</t>
  </si>
  <si>
    <t xml:space="preserve">Centrala CV-A-3L X-1354D/1-1          "                4770 m3/h    wentylatorownia   </t>
  </si>
  <si>
    <t>5.11</t>
  </si>
  <si>
    <t>NW3 n</t>
  </si>
  <si>
    <t xml:space="preserve">Centrala CV-A-4L X-1354D/1-1 odzysk    8845 m3/h    wentylatorownia ,chłodzenie  </t>
  </si>
  <si>
    <t>5.12</t>
  </si>
  <si>
    <t>NW3 w</t>
  </si>
  <si>
    <t xml:space="preserve">Centrala CV-A-4P X-1354D/1-1           "              6845 m3/h     wentylatorownia   </t>
  </si>
  <si>
    <t>5.13</t>
  </si>
  <si>
    <t>Wd 1----Wd 6</t>
  </si>
  <si>
    <t>Wentylatory dachowe p.wybuchowe typ DAEx – 250    dach</t>
  </si>
  <si>
    <t>5.14</t>
  </si>
  <si>
    <t>NW1/1,NW1/2  n</t>
  </si>
  <si>
    <t xml:space="preserve">Centrala klimatyzacyjna CV-A 5L x 1390/C odzysk  wym krzyzowy,12525 m3/h     wentylatorownia ,chłodzenie . Hodowla </t>
  </si>
  <si>
    <t>5.15</t>
  </si>
  <si>
    <t>NW1/1,NW1/2  w</t>
  </si>
  <si>
    <t xml:space="preserve">Centrala klimatyzacyjna CV-A 5L x 1390/C odzysk wym. krzyzowy 11870 m3/h     wentylatorownia ,chłodzenie . Hodowla  </t>
  </si>
  <si>
    <t>5.16</t>
  </si>
  <si>
    <t>Kp</t>
  </si>
  <si>
    <t xml:space="preserve">Klapy pożarowe                 wentylatorownia     </t>
  </si>
  <si>
    <t>5.17</t>
  </si>
  <si>
    <t>NP.</t>
  </si>
  <si>
    <t xml:space="preserve">Nawilżacz powietrza klimatyzacyjnego  typ SD 384 HO 25,2 – 84 kg pary       do układu went.  :NW1/1,NW1/2   </t>
  </si>
  <si>
    <t>5.17.1</t>
  </si>
  <si>
    <t xml:space="preserve">Nawilżacz powietrza klimatyzacyjnego  typ….  – 84 kg pary do układu went. :NW1/1,NW1/2   </t>
  </si>
  <si>
    <t>5.18</t>
  </si>
  <si>
    <t>NW1/1,NW1/2</t>
  </si>
  <si>
    <t xml:space="preserve">Sprężarka BITZER pół-hermetyczna typ F552T/4G-30.2           wentylatorownia     </t>
  </si>
  <si>
    <t>5.19</t>
  </si>
  <si>
    <t xml:space="preserve">Klimatyzator Split SAMSUNG ASH 2,4 kW w serwerowni       pomieszczeń             </t>
  </si>
  <si>
    <t>5.20</t>
  </si>
  <si>
    <r>
      <t>Komory kurzowe,wentylatorownia 2x 60 m</t>
    </r>
    <r>
      <rPr>
        <sz val="12"/>
        <rFont val="Arial"/>
        <family val="2"/>
        <charset val="238"/>
      </rPr>
      <t>²</t>
    </r>
  </si>
  <si>
    <t>5.21</t>
  </si>
  <si>
    <t>FW</t>
  </si>
  <si>
    <t>Filtry EU 13 w systemie wentylacji pom. hodowlanych.</t>
  </si>
  <si>
    <t>5.22</t>
  </si>
  <si>
    <t>BMS</t>
  </si>
  <si>
    <t>System monitoringu i powiadamiania pom hodowlanych</t>
  </si>
  <si>
    <t>5.23</t>
  </si>
  <si>
    <t>Klimatyzator w magazynie pasz 4.0 kW</t>
  </si>
  <si>
    <t>5.24</t>
  </si>
  <si>
    <t xml:space="preserve">Komora chłodnicza – agregat chłodniczy G-2,5    moc-4,4 kW   wentylatorownia                      </t>
  </si>
  <si>
    <t>5.25</t>
  </si>
  <si>
    <t xml:space="preserve">Komora chłodnicza- chłodnica ECO STE 75-7 moc – 3,12 kW  chłodnia   pom…      </t>
  </si>
  <si>
    <t>5.26</t>
  </si>
  <si>
    <t>W1..W5</t>
  </si>
  <si>
    <t>Wentylatory TD   pod stropem pomieszczeń</t>
  </si>
  <si>
    <t>5.27</t>
  </si>
  <si>
    <t>Układy zasilania w ciepło technologiczne centrale wentylacyjne , pompy cyrkulacyjne, zawory trójdrogowe</t>
  </si>
  <si>
    <t>5.28</t>
  </si>
  <si>
    <t>N7-W7</t>
  </si>
  <si>
    <t>Układ wentylacyjny przewietrzania komory H2o2</t>
  </si>
  <si>
    <t>5.29</t>
  </si>
  <si>
    <t>SK</t>
  </si>
  <si>
    <t>Skraplacz do spręzarki BITZER do NW1</t>
  </si>
  <si>
    <t>5.30</t>
  </si>
  <si>
    <t>SK2</t>
  </si>
  <si>
    <t>Skraplacz do spręzarki BITZER LH135/4J-B2.2(Y) do NW3</t>
  </si>
  <si>
    <t>5.31</t>
  </si>
  <si>
    <t>SK3</t>
  </si>
  <si>
    <t>Skraplacz do spręzarki BITZER LH135/4J-B2.2(Y) do NW2</t>
  </si>
  <si>
    <t>5.32</t>
  </si>
  <si>
    <t>K5</t>
  </si>
  <si>
    <t>Klimatyzator sekretariat (RXV25AV1B + FTXV25AV1B)               08.2018</t>
  </si>
  <si>
    <t>5.33</t>
  </si>
  <si>
    <t>K6</t>
  </si>
  <si>
    <t>5.34</t>
  </si>
  <si>
    <t>K7</t>
  </si>
  <si>
    <t>Klimatyzator Sala Konferencyjna szklana                                   (AOYG18LALL + AUYG18LVLB)                                              08.2018</t>
  </si>
  <si>
    <t>5.35</t>
  </si>
  <si>
    <t>K8</t>
  </si>
  <si>
    <t>Klimatyzator Sala komputerowa                                                  (AZQS71B2V1B + AHQ71CV1)                                                  08.2018</t>
  </si>
  <si>
    <t>5.36</t>
  </si>
  <si>
    <t>K9</t>
  </si>
  <si>
    <t>Budynek Collegium Biomedicum ul. Dębinki 1</t>
  </si>
  <si>
    <t>Instalacje obsługujące Katedrę i Zakład Biologii i Genetyki VII pietro</t>
  </si>
  <si>
    <t>VII piętro</t>
  </si>
  <si>
    <t>6.1</t>
  </si>
  <si>
    <t xml:space="preserve">Instalacja chłodnicza UNIBLOK w pracowni DNA  /chłodnia/       pom.726,725                          </t>
  </si>
  <si>
    <t>6.2</t>
  </si>
  <si>
    <t xml:space="preserve">Klimatyzator ścienny FUJITSU w pracowni hodowli tkanek           pom.705,706                               </t>
  </si>
  <si>
    <t>6.3</t>
  </si>
  <si>
    <t xml:space="preserve">Klimatyzator przypodłogowy w pomieszczeniu zamrażarek             pom 707                            </t>
  </si>
  <si>
    <t>6.4</t>
  </si>
  <si>
    <t xml:space="preserve">Klimatyzator kanałowy FUJITSU w pokoju doktorów                                               </t>
  </si>
  <si>
    <t>6.5</t>
  </si>
  <si>
    <t xml:space="preserve">Klimatyzator ścienny DAIKIN w archiwum + pracownia  sekwenatora      pom.730             </t>
  </si>
  <si>
    <t>6.6</t>
  </si>
  <si>
    <t xml:space="preserve">Wentylacja odrębna – centrala wentylacyjna VTS  CPV1              pom.709  .710                          </t>
  </si>
  <si>
    <t>6.7</t>
  </si>
  <si>
    <t xml:space="preserve"> Wentylacja odrębna - instalacja chłodnicza BITZER LH/33/2GC-2,2                      </t>
  </si>
  <si>
    <t>6.8</t>
  </si>
  <si>
    <t xml:space="preserve">Klimatyzator kanałowy FUJITSU  w pokoju asystentów     Pm. Nr 713                                     </t>
  </si>
  <si>
    <t>6.9</t>
  </si>
  <si>
    <t xml:space="preserve">Klimatyzator kanałowy FUJITSU w bibliotece i sali seminaryjnej       pom nr 709                   </t>
  </si>
  <si>
    <t xml:space="preserve"> szt.</t>
  </si>
  <si>
    <t>6.10</t>
  </si>
  <si>
    <t>Klimatyzator ścienny  Fujitsu sala seminaryjna pom 715</t>
  </si>
  <si>
    <t>6.11</t>
  </si>
  <si>
    <t>K10</t>
  </si>
  <si>
    <t>Klimatyzator pom 710 (RXV25AV1B + FTX25AV1B)                 08.2018</t>
  </si>
  <si>
    <t>6.12</t>
  </si>
  <si>
    <t>K11</t>
  </si>
  <si>
    <t>Klimatyzator pom 711 (RXV35AV1B + FTX35AV1B)                 08.2018</t>
  </si>
  <si>
    <t>6.13</t>
  </si>
  <si>
    <t>VII piętro*</t>
  </si>
  <si>
    <t>Wentylacja pom 725,726 Centrala VTS CPV1 nr, fabr.6802,EU 7,590x287x200</t>
  </si>
  <si>
    <t>6.14</t>
  </si>
  <si>
    <t>NP. 2</t>
  </si>
  <si>
    <t>Nawilzacz parowy DT</t>
  </si>
  <si>
    <t>Instalace obsługujące pietra -1,0,1,2,3,4,5,6, Wentylatorownia nawiewnw poziom -2. wentylatorownia wywiewnw poziom +8</t>
  </si>
  <si>
    <t>6.15</t>
  </si>
  <si>
    <t>NC1</t>
  </si>
  <si>
    <r>
      <t>Centrala nawiewna VS -120-R-GH/S Wielkosc 120 V=16400 m</t>
    </r>
    <r>
      <rPr>
        <sz val="12"/>
        <rFont val="Calibri"/>
        <family val="2"/>
        <charset val="238"/>
      </rPr>
      <t>³</t>
    </r>
    <r>
      <rPr>
        <sz val="9"/>
        <rFont val="Times New Roman"/>
        <family val="1"/>
        <charset val="238"/>
      </rPr>
      <t>/h obsługująca  kanały nawiewne w szachtach  Nr, 1,2,3,4,5 zwierzetarnie</t>
    </r>
  </si>
  <si>
    <t>6.15.1</t>
  </si>
  <si>
    <t>RW-C1</t>
  </si>
  <si>
    <t>Regulatory wydatku TVR Easy Trox nawiewne pracujace z centralą NC1 a obsługujące kanały :318,318,318,319,319,319,319,319,319,319,319,417,417,417,418,418,418,418,501,501,501,501,520,520,520,521,521,521,521,521,521,522 z pomieszczeń 318,319,417,418,501,521,724,725 318,319,417,418,501,521,724,725</t>
  </si>
  <si>
    <t>6.15.2</t>
  </si>
  <si>
    <t>WC1</t>
  </si>
  <si>
    <t>Wentylatory wywiewne  typ : (FKn-20,WA 12 -WB35) o numerach 1,123,127,169,170 obsługujace kanały z pomieszczeń  318,319,417,418,501,521,724,725 318,319,417,418,501,521,724,725</t>
  </si>
  <si>
    <t>6.16</t>
  </si>
  <si>
    <t>NC2</t>
  </si>
  <si>
    <r>
      <t>Centrala nawiewna VS -120-R-GH/S Wielkosc 120 V=16400 m</t>
    </r>
    <r>
      <rPr>
        <sz val="12"/>
        <rFont val="Calibri"/>
        <family val="2"/>
        <charset val="238"/>
      </rPr>
      <t>³</t>
    </r>
    <r>
      <rPr>
        <sz val="9"/>
        <rFont val="Times New Roman"/>
        <family val="1"/>
        <charset val="238"/>
      </rPr>
      <t>/h obsługująca  kanały nawiewne w szachtach  Nr, 1,2,3,4,5</t>
    </r>
  </si>
  <si>
    <t>6.16.1</t>
  </si>
  <si>
    <t>RW-C2</t>
  </si>
  <si>
    <t>Regulatory wydatku TVR Easy Trox nawiewne pracujace z centralą NC2 a obsługujące kanały 1,2,3,4,77,78,78,78,101,102,103,104,164164,165,166,201,201,202,202,217,217,218,219,301,302,303,303,303,303,401,402,403,404,418,418,419,420,502,521,601,601,602,603,621,622,623,624,701,702,703,704,726</t>
  </si>
  <si>
    <t>6.16.2</t>
  </si>
  <si>
    <t>WC2</t>
  </si>
  <si>
    <t>Wentylatory wywiewne  typ : (FKn-20,WA 12 -WB35) o numerach: 21,22,25,26,27,29,42,45,46,79,80,81,83,84,100,102,104,106,110,111,112,119,132,136,161,175,180,197,199,200 osługujące kanaly z pomieszczeń 1,2,3,4,77,78,101,102,103,104,164,165,166,201,202,217,218,219,301302,303,401,402,403,404,418,419,420,502,521,601,602,603,621,622,624,701,702,703,704,726</t>
  </si>
  <si>
    <t>6.17</t>
  </si>
  <si>
    <t>NC3</t>
  </si>
  <si>
    <r>
      <t>Centrala nawiewna VS -120-R-GH/S Wielkosc 120 V=16400 m</t>
    </r>
    <r>
      <rPr>
        <sz val="12"/>
        <rFont val="Calibri"/>
        <family val="2"/>
        <charset val="238"/>
      </rPr>
      <t>³</t>
    </r>
    <r>
      <rPr>
        <sz val="9"/>
        <rFont val="Times New Roman"/>
        <family val="1"/>
        <charset val="238"/>
      </rPr>
      <t>/h obsługująca  kanały nawiewne w szachtach  Nr, 5,6,7,8,9,10</t>
    </r>
  </si>
  <si>
    <t>szr</t>
  </si>
  <si>
    <t>6.17.1</t>
  </si>
  <si>
    <t>RW-C3</t>
  </si>
  <si>
    <t xml:space="preserve">Regulatory wydatku TVR Easy Trox nawiewne pracujace z centralą NC3 a obsługujące kanały76,105,108,109,159,159,162,203,203,204,204,205,206,220,223,224,305,306,306,307,307,320,323,324,405,405,406,406,407,407,420,423,424,503,504,505,506,507,508,522,526,527,604,605,606,606,607,607,625,628,629,705,706,707,708,709,709,727,730,731. </t>
  </si>
  <si>
    <t>6.17.2</t>
  </si>
  <si>
    <t>WC3</t>
  </si>
  <si>
    <t>Wentylatory wywiewne  typ : (FKn-20,WA 12 -WB35) o numerach:8,10,12,13,14,15,16,17,18,41,42,44,47,48,49,50,50,52,57,71,72,73,74,75,76,77,78,79,80,81,82,108,109,110,112,113,114,115,132,133,136,139,160,161,162,163,164,165,168 wywiewające powietrze z pomiwszczeń76,105,108,109,159,162,203,204,205,206,220,223,224,305,306,307,320,323,324,405,406,407,420,423,424,503,504,505,506,507,508,522,526,527,604,605,606,607,608,625,629,705,706,707,708,709,727,730,730.</t>
  </si>
  <si>
    <t>.6.18</t>
  </si>
  <si>
    <t>NC4</t>
  </si>
  <si>
    <r>
      <t>Centrala nawiewna VS -120-R-GH/S Wielkosc 120 V=16400 m</t>
    </r>
    <r>
      <rPr>
        <sz val="12"/>
        <rFont val="Calibri"/>
        <family val="2"/>
        <charset val="238"/>
      </rPr>
      <t>³</t>
    </r>
    <r>
      <rPr>
        <sz val="9"/>
        <rFont val="Times New Roman"/>
        <family val="1"/>
        <charset val="238"/>
      </rPr>
      <t>/h obsługująca  kanały nawiewne w szachtach  Nr, 11,12,13,14,</t>
    </r>
  </si>
  <si>
    <t>6.18.1</t>
  </si>
  <si>
    <t>RW-C4</t>
  </si>
  <si>
    <t>Regulatory wydatku TVR Easy Trox pracujące z centalą NC4 a obsługujące pomieszczenia :.70,110,111,112,113,156,158, 207,208,209,225,226, 308,309,325,326,327, 408,409,410,425,426, 508,509,510,511,526,527,528, 607,608,609,627,630,631, 710,711,712,713,732,734.</t>
  </si>
  <si>
    <t>6.18.2</t>
  </si>
  <si>
    <t>WC4</t>
  </si>
  <si>
    <t>Wentylatory wywiewne typ :(Fkn,WA 12-WB35)o numerach: 19,20,21,22,23,24,25, 33,34,35,37,38,40,80,82,83,84,85,86,87,89,91, 102,104,409,110,140,142,143,144,155,156,157,158,159,160.</t>
  </si>
  <si>
    <t>6.19</t>
  </si>
  <si>
    <t>NC5</t>
  </si>
  <si>
    <r>
      <t>Centrala nawiewna VS -120-R-GH/S Wielkosc 120 V=16400 m</t>
    </r>
    <r>
      <rPr>
        <sz val="12"/>
        <rFont val="Calibri"/>
        <family val="2"/>
        <charset val="238"/>
      </rPr>
      <t>³</t>
    </r>
    <r>
      <rPr>
        <sz val="9"/>
        <rFont val="Times New Roman"/>
        <family val="1"/>
        <charset val="238"/>
      </rPr>
      <t>/h obsługująca  kanały nawiewne w szachtach  Nr, 15,16,17,18,19</t>
    </r>
  </si>
  <si>
    <t>6.19.1</t>
  </si>
  <si>
    <t>RW-C5</t>
  </si>
  <si>
    <t>Regulatory wydatku TVR Easy Trox pracujące z centalą NC5 a obsługujące kanały w pomieszczenia:114,155,116,116,117,153,154,155,155;210,210,210,210,227,227;310,310,311,311,312,328,328,328,329,330;411,411,411,411,411,427,427,428;512,515,515,515,515,516,529,529,530,530,531;610,610,611,611,612,631,632,633,633,633;714,715,715,716,735,736,736,736,737.</t>
  </si>
  <si>
    <t>6.19.2</t>
  </si>
  <si>
    <t>WC5</t>
  </si>
  <si>
    <t>Wentylatory wywiewne  typ : (FKn-20,WA 12 -WB35) o numerach 26,27,28,29,31,32,91,94,95,97,99,100,101,119,146,149,150,151,152,153,174,176,177,178,180,183,197,199,200,201,203,204,206</t>
  </si>
  <si>
    <t>6.20.</t>
  </si>
  <si>
    <t>NC6</t>
  </si>
  <si>
    <t>Centrala nawiewna VS -120-R-GH/S Wielkosc 120 V=20000 m³/h obsługująca  kanały nawiewne w szachtach  Nr.20,21,22,23</t>
  </si>
  <si>
    <t>6.20.1</t>
  </si>
  <si>
    <t>RW-6</t>
  </si>
  <si>
    <t>Regulatory wydatku TVR Easy Trox pracujące z centalą NC6 a obsługujące kanały w pomieszczenia:14,15,17,52,52,52,63,63,63,;119,119,119,119,120;150,150,214,214,215,232,232,240,315,315,315,316,332,333,414,414,414,415,431,431,518,518,519,519,533,533,615,616,617,617,617,635,636,719,720,721,722,739,739</t>
  </si>
  <si>
    <t>6.20.2</t>
  </si>
  <si>
    <t>WC6</t>
  </si>
  <si>
    <t>Wentylatory wywiewne  typ : (FKn-20,WA 12 -WB35) o numerach:207,208,209,210,211,212,213,214,215,226,227,228,230,231,232,239,240,241,242,243,244.</t>
  </si>
  <si>
    <t>6.21.</t>
  </si>
  <si>
    <t>NC7</t>
  </si>
  <si>
    <r>
      <t>Centrala nawiewna VS -120-R-GH/S Wielkosc 120 V=20000 m</t>
    </r>
    <r>
      <rPr>
        <sz val="12"/>
        <rFont val="Calibri"/>
        <family val="2"/>
        <charset val="238"/>
      </rPr>
      <t>³</t>
    </r>
    <r>
      <rPr>
        <sz val="9"/>
        <rFont val="Times New Roman"/>
        <family val="1"/>
        <charset val="238"/>
      </rPr>
      <t>/h obsługująca  kanały nawiewne w szachtach  Nr, 24,25,26,27.</t>
    </r>
  </si>
  <si>
    <t>6.21.1</t>
  </si>
  <si>
    <t>RW7</t>
  </si>
  <si>
    <t>Regulatory wydatku TVR Easy Trox pracujące z centalą NC7 a obsługujące kanały w pomieszczeniach:53,53,53,53,63,63,63,63,121,150,150,150,150,215,216,216,216,232,232,232,316,317,317,317,333,334,335,415,416,416,416,433,434,435,519,519,519,519,534,534,534,618,619,620,620,636,637,638,721,723,723,723,740,741,741,</t>
  </si>
  <si>
    <t>6.21.2</t>
  </si>
  <si>
    <t>WC7</t>
  </si>
  <si>
    <t>Wentylatory wywiewne  typ : (FKn-20,WA 12 -WB35)o numerach:184,185,186,187,188,189,190,192,214,215,216,217,218,219,220,221,222,223,224,232,233,235,236,237,238 osługujące kanały z pomieszczeń53,63,121,150,215,216,232,316,317,333,334,335,415,416,433,434,435,519,534,618,619,620,636,637,639,722,723,740,741.</t>
  </si>
  <si>
    <t>6.22</t>
  </si>
  <si>
    <t>K10,K11,K12,K13,K14K15,K16</t>
  </si>
  <si>
    <t>Klimatyzatory ścienne zamontowane na elewacji</t>
  </si>
  <si>
    <t>6.23</t>
  </si>
  <si>
    <t>Instalacje obsługujące -pomieszczenia K i Z Anatomii w części wysokiej</t>
  </si>
  <si>
    <t>6.23.1</t>
  </si>
  <si>
    <t>N2/W2</t>
  </si>
  <si>
    <t>Centrala nawiewno wywiewna Dospel typ ERATO 3/-149C/1-1:1-1/L:P V=8150 m³/h, z wymiennikiem krzyżowym,EU 4,nagrzewnica wodna,chłodnica freonowa,falowniki. Pomieszczenia prosektoryjne nr.6,7,8,9,65,69</t>
  </si>
  <si>
    <t>6.23.2</t>
  </si>
  <si>
    <t>N1/W1</t>
  </si>
  <si>
    <t>Centrala nawiewno wywiewna Dospel typ ERATO 2/X-149C/1-1:1-1/P:L V=4300 m³/h, z wymiennikiem krzyżowym,EU 4,nagrzewnica wodna,falowniki. Pomieszczenia prosektoryjne nr.5,10,66,67,71,72</t>
  </si>
  <si>
    <t>6.23.3</t>
  </si>
  <si>
    <t>Klimatyzatory tp Daikin, GL pomieszczenia  KiZ Anatomii .pom154 FTXV35+RXV Q=3,5 kW (R410A)+ pompa ciepla,inverter;pom.156 FTXV50-RXV50 Q=5,0 kW (R410A)A) z pompą ciepła.,inwereter;pom;116,108,110 FTXV60+RXV60 (R410A) z pompą ciepła inverter Q=6,0 kW</t>
  </si>
  <si>
    <t>6.23.4</t>
  </si>
  <si>
    <t>Układy zasilania w ciepło technologiczne , pompy cyrkulacyjne, zawory trójdrogoweczęść ,filtry.część wysoka</t>
  </si>
  <si>
    <t xml:space="preserve"> Częśc niska budynku. Instalacje obsługujące sale wykładowe i hall I pietra.</t>
  </si>
  <si>
    <t>.6.24</t>
  </si>
  <si>
    <t>Piwnica</t>
  </si>
  <si>
    <t>Wentylatorownia Nr1 część niska. Komora kurzowa. Filtry EU 1 o wymiarach 994x794 mm szt 8</t>
  </si>
  <si>
    <t>6.24.1</t>
  </si>
  <si>
    <t>Wentylatorownie Nr 2i 3 część niska. Komora kurzowa. Filtry EU1 o wymiarach 994x1244 szt 12,994x994 szt 10</t>
  </si>
  <si>
    <t>6.24.2</t>
  </si>
  <si>
    <t>Wentylatory N6,W6,W7,W9,W10 do pom 50,51,20 i basenowni wentylatornia nr 3</t>
  </si>
  <si>
    <t>6.24.3</t>
  </si>
  <si>
    <t>I piętro</t>
  </si>
  <si>
    <t>Klimatyzator SRK71ZR-S/SRC71ZR-S Qch=7,1 kW Histologia sterylizacja,klimatyzator FTX50+RVN50 Q=5,5 kW pom 26</t>
  </si>
  <si>
    <t>Wentylatorownia nr. I</t>
  </si>
  <si>
    <t xml:space="preserve">   </t>
  </si>
  <si>
    <t>6.25</t>
  </si>
  <si>
    <t>I N-1,I W-1</t>
  </si>
  <si>
    <r>
      <t>Wentylator  WB-50,V=9075 m</t>
    </r>
    <r>
      <rPr>
        <sz val="12"/>
        <rFont val="Calibri"/>
        <family val="2"/>
        <charset val="238"/>
      </rPr>
      <t>³</t>
    </r>
    <r>
      <rPr>
        <sz val="12"/>
        <rFont val="Times New Roman"/>
        <family val="1"/>
        <charset val="238"/>
      </rPr>
      <t>/h, Q=112,8          kW,Δp=460 Pa , N=2,2 kW,WB50 V=8250m³/h,Δp=550 pa,N=2,2 kW Sala wykładowa okrągła pom.         Nr 137</t>
    </r>
  </si>
  <si>
    <t>6.25.1</t>
  </si>
  <si>
    <t>I N-2, I W-2</t>
  </si>
  <si>
    <r>
      <t>Wentylator  WA 14,V= 400  m</t>
    </r>
    <r>
      <rPr>
        <sz val="12"/>
        <rFont val="Calibri"/>
        <family val="2"/>
        <charset val="238"/>
      </rPr>
      <t>³</t>
    </r>
    <r>
      <rPr>
        <sz val="12"/>
        <rFont val="Times New Roman"/>
        <family val="1"/>
        <charset val="238"/>
      </rPr>
      <t>/h,Q=6,2  kW,Δp= 530Pa, N=0,25 kW ,WA14 V=595m³/h, Q=   kW,Δp=570pa, n=0,26kW</t>
    </r>
  </si>
  <si>
    <t>Wentylatorownia nr II</t>
  </si>
  <si>
    <t>6.26.</t>
  </si>
  <si>
    <t>II N-1, II W-1</t>
  </si>
  <si>
    <r>
      <t>Wentylator WB50   V=9075    m</t>
    </r>
    <r>
      <rPr>
        <sz val="12"/>
        <rFont val="Calibri"/>
        <family val="2"/>
        <charset val="238"/>
      </rPr>
      <t>³</t>
    </r>
    <r>
      <rPr>
        <sz val="12"/>
        <rFont val="Times New Roman"/>
        <family val="1"/>
        <charset val="238"/>
      </rPr>
      <t>/h, Q=  103,4 W,Δp=510Pa,N=  2,2kW, WB 50 V=8250m³/h,Δp=550Pa,N=2,2 kW Sala wykładowa pom. Nr.134</t>
    </r>
  </si>
  <si>
    <t>6.26.1</t>
  </si>
  <si>
    <t>II N=2, II W-2</t>
  </si>
  <si>
    <t>Wentylator WA 18   V=485    m³/h, Q=   5,54kW,Δp=290  Pa,N=0,12  kW</t>
  </si>
  <si>
    <t>6.26.2</t>
  </si>
  <si>
    <t>II N-3, II W-3</t>
  </si>
  <si>
    <t>Wentylator Fk 60 V=14190m³/h ,O=  150,21kW,Δp=840Pa,N=5,5 kW,FK 80 V=15610m³/h,Δp=330Pa,N=2,2 kW,Hall przed salą nr.134</t>
  </si>
  <si>
    <t>6.26.3</t>
  </si>
  <si>
    <t>II N-4,W-4</t>
  </si>
  <si>
    <t>Wentylator WB 30 V=1780m³/h, Q= 17,0519,83kW,Δp=520Pa,N=0,8 kW,WB30 V=1970m³/h, Δp=500Pa,N=0,8 kW</t>
  </si>
  <si>
    <t>Wentylatorownia III</t>
  </si>
  <si>
    <t>6.27.1</t>
  </si>
  <si>
    <t>IIIN-1,III W-1</t>
  </si>
  <si>
    <t>Wenylator WB50 V=9075m³/h, Q= 103,68 kW,Δp=550 Pa,N=510Pa,N=2,2 kW,WB 50 V=8250m³/h,Δp=550Pa,N=2,2 kW Sala wykładowa pom. Nr 133</t>
  </si>
  <si>
    <t>6.27.2</t>
  </si>
  <si>
    <t>III N-2 ,III W-2</t>
  </si>
  <si>
    <r>
      <t>Wentylator  WA 14,V= 440 m</t>
    </r>
    <r>
      <rPr>
        <sz val="12"/>
        <rFont val="Calibri"/>
        <family val="2"/>
        <charset val="238"/>
      </rPr>
      <t>³</t>
    </r>
    <r>
      <rPr>
        <sz val="12"/>
        <rFont val="Times New Roman"/>
        <family val="1"/>
        <charset val="238"/>
      </rPr>
      <t>/h,Q=5,19kW,Δp= 700Pa, N=0,25 kW ,WA14 V=485m³/h, Q=   kW,Δp=620Pa, n=0,26kW</t>
    </r>
  </si>
  <si>
    <t>6.27.3</t>
  </si>
  <si>
    <t>III N-3, III W-3</t>
  </si>
  <si>
    <r>
      <t>WB 35 V=3110m</t>
    </r>
    <r>
      <rPr>
        <sz val="12"/>
        <rFont val="Calibri"/>
        <family val="2"/>
        <charset val="238"/>
      </rPr>
      <t>³</t>
    </r>
    <r>
      <rPr>
        <sz val="12"/>
        <rFont val="Times New Roman"/>
        <family val="1"/>
        <charset val="238"/>
      </rPr>
      <t>/h,Q= 37,11 kW,Δp=690Pa,N=1,5kW, WB45 V=3465m³/h, Δp=520Pa,N=1,5kW Histologia</t>
    </r>
  </si>
  <si>
    <t>6.27.4</t>
  </si>
  <si>
    <t>III N-4,III W-4</t>
  </si>
  <si>
    <t>WB 50 V=5670m³/h, Q= 68,14 kW,Δp=650Pa, N=2,2kW, WB50 V=6300m³/h, Q=  kW,Δp=630Pa,N=2,2kW Histologia</t>
  </si>
  <si>
    <t>6.27.5</t>
  </si>
  <si>
    <t>III N-5,III W-5</t>
  </si>
  <si>
    <t>WB 30 V=1640m³/h,Q=11,28 kW,Δp=520 Pa, N=0,8 kW, WB 35/1 V=1820m³/h,Δp=310 Pa, N=0,64 kW</t>
  </si>
  <si>
    <t>6.27.6</t>
  </si>
  <si>
    <t>III N-6, III W-6,</t>
  </si>
  <si>
    <t>WB 25 V=770m³/h, Q= 8,55 kW,Δp=370Pa,N=0,8 kW,WA 10/II V=152m³/h,Δp=370 Pa, N=0,12 kW</t>
  </si>
  <si>
    <t>6.27.7</t>
  </si>
  <si>
    <t>III N-7, III W-7,III W-8, III W-9,</t>
  </si>
  <si>
    <t>WA 10 V=160m³/h, Q=0,0 kW,Δp=360Pa,N=0,12 KW,WA 10/V V=152m³/h, N=370Pa, N=0,12 kW</t>
  </si>
  <si>
    <t>6.27.8</t>
  </si>
  <si>
    <t>III N-8,III W-12</t>
  </si>
  <si>
    <r>
      <t>N:Fk  60  V=14190m³/h,Q= 150,21 kW,Δp=840 Pa,N=5,5 kW, W:Fk60 V=15610m</t>
    </r>
    <r>
      <rPr>
        <sz val="12"/>
        <rFont val="Arial"/>
        <family val="2"/>
        <charset val="238"/>
      </rPr>
      <t>³</t>
    </r>
    <r>
      <rPr>
        <sz val="9"/>
        <rFont val="Times New Roman"/>
        <family val="1"/>
        <charset val="238"/>
      </rPr>
      <t>/h ,Δp=330Pa,N=2,2kW  Hall przed salą nr,133</t>
    </r>
  </si>
  <si>
    <t>6.27.9</t>
  </si>
  <si>
    <t>III W-10</t>
  </si>
  <si>
    <t>WA 12/II, V=238,ΔP=540 Pa, N=0,12 kW</t>
  </si>
  <si>
    <t>6..28</t>
  </si>
  <si>
    <t>Układy zasilania w ciepło technologiczne , pompy cyrkulacyjne, zawory trójdrogowe,filtry część niska</t>
  </si>
  <si>
    <t>Instalacje obsługujące pomieszczenia K i Z Anatomii w części niskiej</t>
  </si>
  <si>
    <t>6.29</t>
  </si>
  <si>
    <t>N3/W3</t>
  </si>
  <si>
    <t>Centrala wentylacyjna z odzyskiem ciepła Dospel  ERATO 2/X- 49C/1-1:1-1/P:L V=5000m³/h.Wym krzyżowy ,EU 4 ,chłodnica freonowa,falownik. Basenownia</t>
  </si>
  <si>
    <t>6.29.1</t>
  </si>
  <si>
    <t>N5/W5</t>
  </si>
  <si>
    <r>
      <t>Zespół wentylacyjny obsługujacy pomieszczenia hodowlane 50,51,20 V=900m</t>
    </r>
    <r>
      <rPr>
        <sz val="12"/>
        <rFont val="Calibri"/>
        <family val="2"/>
        <charset val="238"/>
      </rPr>
      <t>³</t>
    </r>
    <r>
      <rPr>
        <sz val="9"/>
        <rFont val="Times New Roman"/>
        <family val="1"/>
        <charset val="238"/>
      </rPr>
      <t>/h Wymiennik ciepła typ Bartosz WS -B5.0/25-1.1/L, wentylatory TD 2000/315 szt 2. Nagrzewnica elektryczna ENO-315 12,0-3-T. Filtry EU7 typ DF-K315,EU3 DF-315</t>
    </r>
  </si>
  <si>
    <t>6.29.2</t>
  </si>
  <si>
    <t>Wt</t>
  </si>
  <si>
    <t>Wentylatory TD 2000/315 do poz. 6.29.1</t>
  </si>
  <si>
    <t>6.29.3</t>
  </si>
  <si>
    <t>Nawilzacz parowy DT do systemu N5/W5</t>
  </si>
  <si>
    <t>6.29.4</t>
  </si>
  <si>
    <t>Klimatyzatory typ Split w pom 50 i 51 Q=2,7 kW,52</t>
  </si>
  <si>
    <t>6.30</t>
  </si>
  <si>
    <t>KCH</t>
  </si>
  <si>
    <t>Komora chłodnicza w pom. Basenowni ?</t>
  </si>
  <si>
    <t>6.31</t>
  </si>
  <si>
    <t>ACH</t>
  </si>
  <si>
    <t>Agregaty chłodnicze Aermec ANL 200C Q=42 kw</t>
  </si>
  <si>
    <t>7.0</t>
  </si>
  <si>
    <t xml:space="preserve">  Rektorat.   ul. Skłodowskiej-Curie 3a</t>
  </si>
  <si>
    <t>7.1</t>
  </si>
  <si>
    <t>7.2</t>
  </si>
  <si>
    <t>7.3</t>
  </si>
  <si>
    <t>W</t>
  </si>
  <si>
    <t>Wentylator WD 200,agregat wentylacyjny Ne 2,0 korytarz prz biurze rektora (lokalizaxja strych)</t>
  </si>
  <si>
    <t>7.4</t>
  </si>
  <si>
    <t>Klimatyzator Q= 6,1 kW Biuro rektora</t>
  </si>
  <si>
    <t>7.5</t>
  </si>
  <si>
    <t>VRF</t>
  </si>
  <si>
    <t>Instalacja chłodzenia  pom 301,303,304,305,306,307,308 Q=22 kW</t>
  </si>
  <si>
    <t>7.6</t>
  </si>
  <si>
    <t>Instalacja chłodzenia  pom 104,104B,104C,106,107,202A,203,204,205 Q=22 kW</t>
  </si>
  <si>
    <t>7.7</t>
  </si>
  <si>
    <t>Klimatyzator serwerownia (RXV25AV1B + FTXV25AV1B) Styczeń 2018</t>
  </si>
  <si>
    <r>
      <t>B</t>
    </r>
    <r>
      <rPr>
        <b/>
        <sz val="16"/>
        <rFont val="Times New Roman"/>
        <family val="1"/>
        <charset val="238"/>
      </rPr>
      <t>udynek Główny Wydziału Farmaceutycznego. Ul. Gen. Hallera 107</t>
    </r>
  </si>
  <si>
    <t>8.1</t>
  </si>
  <si>
    <t>8.1.1</t>
  </si>
  <si>
    <t>DW1,DW2;DW5</t>
  </si>
  <si>
    <r>
      <t>Wentylator dachowy chemoodporny WDc/sw-25-K  V=1000m</t>
    </r>
    <r>
      <rPr>
        <sz val="12"/>
        <rFont val="Czcionka tekstu podstawowego"/>
        <charset val="238"/>
      </rPr>
      <t>³</t>
    </r>
    <r>
      <rPr>
        <sz val="12"/>
        <rFont val="Times New Roman"/>
        <family val="1"/>
        <charset val="238"/>
      </rPr>
      <t>/h;</t>
    </r>
    <r>
      <rPr>
        <sz val="12"/>
        <rFont val="Czcionka tekstu podstawowego"/>
        <charset val="238"/>
      </rPr>
      <t>Δp=390 Pa, U=400 V,N=0,37kW; Ia=1,2 A</t>
    </r>
  </si>
  <si>
    <t>8.1.2</t>
  </si>
  <si>
    <t>DW3</t>
  </si>
  <si>
    <r>
      <t>Wentylator dachowy chemoodporny WDc/s-31-K-(Ex), V=1500m</t>
    </r>
    <r>
      <rPr>
        <sz val="12"/>
        <rFont val="Czcionka tekstu podstawowego"/>
        <charset val="238"/>
      </rPr>
      <t>³</t>
    </r>
    <r>
      <rPr>
        <sz val="12"/>
        <rFont val="Times New Roman"/>
        <family val="1"/>
        <charset val="238"/>
      </rPr>
      <t>/h;</t>
    </r>
    <r>
      <rPr>
        <sz val="12"/>
        <rFont val="Czcionka tekstu podstawowego"/>
        <charset val="238"/>
      </rPr>
      <t>Δp=390 Pa, U=400 V,N=0,75kW; Ia=2,1 A</t>
    </r>
  </si>
  <si>
    <t>8.1.3</t>
  </si>
  <si>
    <t>DW4</t>
  </si>
  <si>
    <r>
      <t>Wentylator dachowy chemoodporny WDc/s-31-K, V=1500m</t>
    </r>
    <r>
      <rPr>
        <sz val="12"/>
        <rFont val="Czcionka tekstu podstawowego"/>
        <charset val="238"/>
      </rPr>
      <t>³</t>
    </r>
    <r>
      <rPr>
        <sz val="12"/>
        <rFont val="Times New Roman"/>
        <family val="1"/>
        <charset val="238"/>
      </rPr>
      <t>/h;</t>
    </r>
    <r>
      <rPr>
        <sz val="12"/>
        <rFont val="Czcionka tekstu podstawowego"/>
        <charset val="238"/>
      </rPr>
      <t>Δp=390 Pa, U=400 V,N=0,37kW; Ia=2,1 A</t>
    </r>
  </si>
  <si>
    <t>8.1.3.1</t>
  </si>
  <si>
    <t>RW</t>
  </si>
  <si>
    <t xml:space="preserve">Regulatory wydatku  Trox zlokalizowane pod stropami pomieszczeń </t>
  </si>
  <si>
    <t>8.1.4</t>
  </si>
  <si>
    <t>W11-01-11-12</t>
  </si>
  <si>
    <t>Wentylatory typ FK w wentylatorowni nr 11</t>
  </si>
  <si>
    <t>8.1.5</t>
  </si>
  <si>
    <t>W 12-02-W12-</t>
  </si>
  <si>
    <t>8.1.6</t>
  </si>
  <si>
    <t>Klimatyzator Q=3,1 kW w pom 1,9 IR</t>
  </si>
  <si>
    <t>8.1.7</t>
  </si>
  <si>
    <t>Układy zasilania w ciepło technologiczne , pompy cyrkulacyjne, zawory trójdrogowe,filtrr .</t>
  </si>
  <si>
    <t>8.2</t>
  </si>
  <si>
    <t xml:space="preserve"> kpl </t>
  </si>
  <si>
    <t>8.2.1</t>
  </si>
  <si>
    <t xml:space="preserve">Regulatory wydatku Trox zlokalizowane pod stropami pomieszczeń </t>
  </si>
  <si>
    <t>Agregat chłodniczy  AJY108 LALH Qch =33,5 kW, Qg=37,5 R410A 11,8 kg</t>
  </si>
  <si>
    <t>EU</t>
  </si>
  <si>
    <t>Filtry Heppa</t>
  </si>
  <si>
    <t>Układy zasilania w ciepło technologiczne , pompy cyrkulacyjne, zawory trójdrogowe,filtry.</t>
  </si>
  <si>
    <t>8.3</t>
  </si>
  <si>
    <t>Wentylatorownia 01</t>
  </si>
  <si>
    <t>Obsługuje pom. Katedry Mikrobiologii parter, Chemii Farmaceutycznej pom I p,. Audytorium Maxi</t>
  </si>
  <si>
    <t>KK`1</t>
  </si>
  <si>
    <t>8.4</t>
  </si>
  <si>
    <t>8.5</t>
  </si>
  <si>
    <t>8.7</t>
  </si>
  <si>
    <t>8.8</t>
  </si>
  <si>
    <t>8.9</t>
  </si>
  <si>
    <t>8.10</t>
  </si>
  <si>
    <t>8.11</t>
  </si>
  <si>
    <t>8.12</t>
  </si>
  <si>
    <t xml:space="preserve">CT </t>
  </si>
  <si>
    <t>Układy zasilania w ciepło technologiczne , pompa cyrkulacyjna, zawór  trójdrogowy,filtry</t>
  </si>
  <si>
    <t>OC</t>
  </si>
  <si>
    <t>Układ odzysku ciepła,pompa,zawór trójdrogowy,filtry;naczynie wzbiorcze.</t>
  </si>
  <si>
    <t xml:space="preserve">Regulatory wydatku Trox  zlokalizowane pod stropami pomieszczeń </t>
  </si>
  <si>
    <t>Agregat chłodniczy  AOYA90LALT Qch =25 kW, Qg=28kW R410A 11,2 kg</t>
  </si>
  <si>
    <t>Wentyl. 02/1</t>
  </si>
  <si>
    <t>8.9.1</t>
  </si>
  <si>
    <t>Wd</t>
  </si>
  <si>
    <t>Układ odzysku ciepła,pompa,zawór trójdrogowy,naczynie wzbiorcze ,filtry</t>
  </si>
  <si>
    <t>Wk</t>
  </si>
  <si>
    <t>8.10.1</t>
  </si>
  <si>
    <t>Wentyl. 02/2</t>
  </si>
  <si>
    <t>8.11.1</t>
  </si>
  <si>
    <t>Układy zasilania w ciepło technologiczne , pompa cyrkulacyjna, zawór  trójdrogowy</t>
  </si>
  <si>
    <t>8.11.2</t>
  </si>
  <si>
    <r>
      <t>Agregat grzewczo wentylacyjny V=2500 m</t>
    </r>
    <r>
      <rPr>
        <sz val="12"/>
        <rFont val="Czcionka tekstu podstawowego"/>
        <charset val="238"/>
      </rPr>
      <t>³</t>
    </r>
    <r>
      <rPr>
        <sz val="9.6"/>
        <rFont val="Times New Roman"/>
        <family val="1"/>
        <charset val="238"/>
      </rPr>
      <t>/h</t>
    </r>
    <r>
      <rPr>
        <sz val="12"/>
        <rFont val="Times New Roman"/>
        <family val="1"/>
        <charset val="238"/>
      </rPr>
      <t>,Δp=120 Pa, Q=33.0 kW zamontowany pod stropem pom. -1.44 Komunikacja.</t>
    </r>
    <r>
      <rPr>
        <sz val="8"/>
        <rFont val="Times New Roman"/>
        <family val="1"/>
        <charset val="238"/>
      </rPr>
      <t>Obsługuje pomieszczenia piwnicy w osiach 14-19</t>
    </r>
  </si>
  <si>
    <t>8.13</t>
  </si>
  <si>
    <t>8.13.1</t>
  </si>
  <si>
    <t>Wentylator wyciagowy dygestorum</t>
  </si>
  <si>
    <t>Ws</t>
  </si>
  <si>
    <t>Wentylator wyciagowy z szafy wentylowanej</t>
  </si>
  <si>
    <t>Instalacja odzysku ciepła w układzie posrednim</t>
  </si>
  <si>
    <t xml:space="preserve">kpl </t>
  </si>
  <si>
    <t>8.14</t>
  </si>
  <si>
    <t>NW</t>
  </si>
  <si>
    <t>Klimatyzator SRC63ZK-S/SRK63ZK  czynnik R410A, Qch=6,3 kW</t>
  </si>
  <si>
    <t>8.14.2</t>
  </si>
  <si>
    <t>Klimatyzator SRC71ZK-S/SRK71ZK  czynnik R410A, Qch=7,1 kW</t>
  </si>
  <si>
    <t>8.14.3</t>
  </si>
  <si>
    <t>Klimatyzator FDC100VS/FDN100VF1</t>
  </si>
  <si>
    <t>8.14.4</t>
  </si>
  <si>
    <t>Instalacja odzysku ciepła w układzie posrednim(pompa,zawór trójdrogowy,filtry)</t>
  </si>
  <si>
    <t>Wentylatorownia 04</t>
  </si>
  <si>
    <t>8.15</t>
  </si>
  <si>
    <t>8.16</t>
  </si>
  <si>
    <t>8.18</t>
  </si>
  <si>
    <t>8.19</t>
  </si>
  <si>
    <t>8.20</t>
  </si>
  <si>
    <t>Klimatyzatory Q=5,0 kW K i Z Farmakognozji</t>
  </si>
  <si>
    <t>K1.K2.</t>
  </si>
  <si>
    <r>
      <t>Centrala wentylacyjna  Optima NW-1-L-Wk-HE/T1-D-9000/9000 m/h</t>
    </r>
    <r>
      <rPr>
        <sz val="12"/>
        <rFont val="Arial"/>
        <family val="2"/>
        <charset val="238"/>
      </rPr>
      <t>³</t>
    </r>
    <r>
      <rPr>
        <sz val="12"/>
        <rFont val="Times New Roman"/>
        <family val="1"/>
        <charset val="238"/>
      </rPr>
      <t xml:space="preserve"> Odzysk ciepła .Wm. Obrotowy. Sale audytoryjne</t>
    </r>
  </si>
  <si>
    <t>Katedra i Zakład Farmakognozji                                                 pom 0,3 (12b); 0,2 (12a); 0,6 (14); 0,8 (16); 0,9 (17); 0,11 (19)</t>
  </si>
  <si>
    <t>CN1 wentylatorownia 04</t>
  </si>
  <si>
    <t>CW1 wentylatorownia 7 na dachu</t>
  </si>
  <si>
    <t>Centrala Wywiewna MCKS059560R z odzyskiem glikolowym Wydatek 9500 m3/h Ciśnienie dysp. 600 Pa</t>
  </si>
  <si>
    <t>Katedra i Zakład Biologii i Botaniki Farmaceutycznej              pom. 1,2 (8); 1,1 (8a); 1,3 (8b); 1,4 (7); 1,5 (7a); 1,6 (6); 1,7(6a); 1,9 (5a); 1,10 (5); 1,11 (4); 1,13 (2), 1,15 (korytarz); 1,14; (1)</t>
  </si>
  <si>
    <t>CN4 wentylatorownia 04</t>
  </si>
  <si>
    <t>Centrala nawiewna MCKS045960L z odzyskiem glikolowym Wydatek 5890 m3/h Ciśnienie dysp. 600 Pa</t>
  </si>
  <si>
    <t>CW4 wentylatorownia 7 na dachu</t>
  </si>
  <si>
    <t>Centrala Wywiewna MCKS045260R z odzyskiem glikolowym Wydatek 5180 m3/h Ciśnienie dysp. 600 Pa</t>
  </si>
  <si>
    <t>CN6 wentylatorownia 04</t>
  </si>
  <si>
    <t>Centrala nawiewna MCKT022550L z odzyskiem glikolowym Wydatek 2500 m3/h Ciśnienie dysp. 500 Pa</t>
  </si>
  <si>
    <t>CW6 wentylatorownia 8 na dachu</t>
  </si>
  <si>
    <t>Centrala Wywiewna MCKT022550R z odzyskiem glikolowym Wydatek 2500 m3/h Ciśnienie dysp. 500 Pa</t>
  </si>
  <si>
    <t>SERWEROWNIA   pom 0,18 komputerowe</t>
  </si>
  <si>
    <t>CN7 wentylatorownia 04</t>
  </si>
  <si>
    <t>Centrala nawiewna MCKT01440R Wydatek 400 m3/h Ciśnienie dysp. 400 Pa</t>
  </si>
  <si>
    <t>CW7 wentylatorownia 04</t>
  </si>
  <si>
    <t xml:space="preserve">Wentylator wyciągowy TD </t>
  </si>
  <si>
    <t>DN1-DW1  obsługuje pom. 1,7; 1,12 (9); 1,10 (10); 1,5 (11); 1,1</t>
  </si>
  <si>
    <t xml:space="preserve">DN1-DW1    1 piętro </t>
  </si>
  <si>
    <t>Centrala nawiewno wywiewna w wymiannikiem krzyżowym przeciwprądkowym obsługująca 1 piętro                                                                        Nawiew MCKT033350R Wydatek 3295 m3/h Ciśnienie dysp. 500 Pa; Wywiew MCKT033750R Wydatek 3640 m3/h Ciśnienie dysp. 500 Pa</t>
  </si>
  <si>
    <t xml:space="preserve">DN1-DW2 obsługuje pom. 1,2; 1,3; 1,4 </t>
  </si>
  <si>
    <t>DN2-DW2    parter</t>
  </si>
  <si>
    <t xml:space="preserve">DN3-DW3 obsługuje sale gimnastyczne nr 0,10 ; 0,1 </t>
  </si>
  <si>
    <t>DN3-DW3    na zewnątrz</t>
  </si>
  <si>
    <t>DN4-DW4 obsługuje pom. -1,6; -1,7</t>
  </si>
  <si>
    <t>DN4</t>
  </si>
  <si>
    <t>Centrala nawiewna MCKT01430L
Wydatek 350 m3/h Ciśnienie dysp. 300 Pa</t>
  </si>
  <si>
    <t>9.0</t>
  </si>
  <si>
    <t>Budynek Laboratoryjny Wydziału Farmaceutycznego</t>
  </si>
  <si>
    <t>Wentylatorownia nawiewna  nr 8i9 i w osiach 5-8 piwnica i wentylatorownia  wywiewna nr 11 w osiach 6-7 IIIp Obsługuje Ki Z Bromatologii i Chemii Nieorganicznej. Instalacja w osiach  1-10 budynku. Parter  pom 0,1; 0,21 (58); 0,23 (0,56); 0,24 (55); 0,25 (54); 0,3; 0,26 (53); 0,27 (52)                                                                        I piętro 1,1 (101); 1,9; 1,26 (151); 1,2 (102); 1,3 (103); 1,28 (149); 1,4 (104); 1,29 (148); 1,5 (105); 1,30 (147).</t>
  </si>
  <si>
    <t>LN1-LW1</t>
  </si>
  <si>
    <r>
      <t>Centrala wentylacyjna z pośrednim odzyskiem ciepła V=15000/13300 m</t>
    </r>
    <r>
      <rPr>
        <sz val="12"/>
        <rFont val="Czcionka tekstu podstawowego"/>
        <charset val="238"/>
      </rPr>
      <t>³</t>
    </r>
    <r>
      <rPr>
        <sz val="9.6"/>
        <rFont val="Times New Roman"/>
        <family val="1"/>
        <charset val="238"/>
      </rPr>
      <t>/h,</t>
    </r>
    <r>
      <rPr>
        <sz val="9.6"/>
        <rFont val="Czcionka tekstu podstawowego"/>
        <charset val="238"/>
      </rPr>
      <t>Δp=600/600 Pa;Qg=180,9 kW,Qodz.=77,7 kW ;N=7,5/5,5 kW; Ia=14,5/10,9 A, SFP=1,795/1,394 W/m³</t>
    </r>
    <r>
      <rPr>
        <sz val="7.7"/>
        <rFont val="Czcionka tekstu podstawowego"/>
        <charset val="238"/>
      </rPr>
      <t>/s</t>
    </r>
  </si>
  <si>
    <t>9.1.1</t>
  </si>
  <si>
    <t>9.1.2</t>
  </si>
  <si>
    <t>Wentylatory Wd 16,20,25</t>
  </si>
  <si>
    <t>9.1.3</t>
  </si>
  <si>
    <t>Wentylatory wyciagowe z pom 56,57 Ki Z Braumatologii</t>
  </si>
  <si>
    <t>9.1.4</t>
  </si>
  <si>
    <t>K1, K2</t>
  </si>
  <si>
    <t xml:space="preserve">Klimatyzatory split </t>
  </si>
  <si>
    <t>9.1.5</t>
  </si>
  <si>
    <t>9.1.6</t>
  </si>
  <si>
    <t>Instalacja odzysku ciepła w układzie posrednim (pompa,zawór tródrogowy ,filtry)</t>
  </si>
  <si>
    <t>Wentylatorownia nawiewna  nr 6i7 i w osiach 11-14 piwnica i wentylatorownia  wywiewna nr ... w osiach  IVp Obsługuje Pomieszczenia K i Z Technologii Chemicznej Srodków Leczniczych pom. 0,8;0,37;0,38;0,39 (parter) i Ki Z Farmacji Stosowanej pom 1,9;1,10;1,12;1,13;1,41;;1,42;1,43;1,44.  Położonych w osiach 16-24 budynku</t>
  </si>
  <si>
    <t>9.2.</t>
  </si>
  <si>
    <t>9.2.1</t>
  </si>
  <si>
    <t>9.2.2</t>
  </si>
  <si>
    <t>9.2.3</t>
  </si>
  <si>
    <t>9.2.4</t>
  </si>
  <si>
    <t>9.2.5</t>
  </si>
  <si>
    <t>Klimatyzator pom 37</t>
  </si>
  <si>
    <t>Centrala nawiewna MCKS057160R z odzyskiem glikolowym
Wydatek 7100 m3/h Ciśnienie dysp. 600 Pa</t>
  </si>
  <si>
    <t>LW5 wentylatorownia 12, 4 piętro</t>
  </si>
  <si>
    <t>Centrala wywiewna MCKS057460L
Wydatek 7400 m3/h Ciśnienie dysp. 600 Pa</t>
  </si>
  <si>
    <t xml:space="preserve">Wentylatorownia nr … obsługująca katedry w osiach 11-14                                               Katedra i Zakład Farmacji Stosowanej I piętro;  pom: 1,14 (118); 1,46 (129); 1,47 (128); 1,48 (127); 1,49 (126); 1; 1,50 (125); 1,51 (124).                                                                             Katedra i Zakład Technologii Chemicznej Środków Leczniczych parter ; pom. 0,9 (13); 0,10(14); 0,42 (33); 0,11 (15,16); 0,44 (30), 0,45 (29); 0,19; 0,46 (28); 0,47 (27); 0,13 (18); 0,14 (19).                                                                  </t>
  </si>
  <si>
    <t>LN6 Wentylatorownia nr 6? Piwnica</t>
  </si>
  <si>
    <t>Centrala nawiewna MCKS0714560R z odzyskiem glikolowym
Wydatek 14500 m3/h Ciśnienie dysp. 600 Pa</t>
  </si>
  <si>
    <t>LW6 wentylatorownia .., 4 piętro</t>
  </si>
  <si>
    <t>Centrala wywiewna MCKS0712360R
Wydatek 12300 m3/h Ciśnienie dysp. 600 Pa</t>
  </si>
  <si>
    <t>LN7 Wentylatorownia nr ... 4 piętro</t>
  </si>
  <si>
    <t>Centrala nawiewna MCKS044560R z odzyskiem glikolowym
Wydatek 4460 m3/h Ciśnienie dysp. 600 Pa</t>
  </si>
  <si>
    <t>LW7 wentylatorownia .., 4 piętro</t>
  </si>
  <si>
    <t>Centrala wywiewna MCKS044960R
Wydatek 4900 m3/h Ciśnienie dysp. 600 Pa</t>
  </si>
  <si>
    <t xml:space="preserve">Wentylatorownia nr  12  obsługująca Zielnik w osiach 11-16                                                                                                </t>
  </si>
  <si>
    <t>LN8 Wentylatorownia nr 12, 4 piętro</t>
  </si>
  <si>
    <t xml:space="preserve">Centrala nawiewna MCKT021850R z odzyskiem glikolowym
Wydatek 1790 m3/h Ciśnienie dysp. 500 Pa 
</t>
  </si>
  <si>
    <t>LW8  naprzeciwko windy  4 piętro</t>
  </si>
  <si>
    <t>Centrala wywiewna MCKT021950L
Wydatek 1820 m3/h Ciśnienie dysp. 500 Pa</t>
  </si>
  <si>
    <t>Bud Laboratoryjny pomieszczenie Środków chemicznych K i Z Toksykologii  Klimatyzator (RXV25AV1B +FTXV25AV1B)     08.2018</t>
  </si>
  <si>
    <t xml:space="preserve">K2 </t>
  </si>
  <si>
    <t>Bud Laboratoryjny pomieszczenie 215-2 BIOFARMACJA  Klimatyzator (AZQS140B7Y1B+AHQ140CV1)                        07.2018</t>
  </si>
  <si>
    <t>Wentylatorownia   nr 15 IV pietro i w osiach  21-23  Obsługuje pomieszczenia K i Z Chemii Analitycznej nr.: 2,9(210);2,10(211)2,11;2,12;2,32;2,32;2,33;2,34;2,35;2,36 oraz Ki Z Toksykologii obsługuje pom.:3,4(306);3,5(307);3.6;3.7;3.8;3.25. Położone w osiach 16-27 budynku</t>
  </si>
  <si>
    <t>9.3</t>
  </si>
  <si>
    <t>(LN3-LW3)</t>
  </si>
  <si>
    <t>9.3.1</t>
  </si>
  <si>
    <t>9.3.2</t>
  </si>
  <si>
    <t>9.3.3</t>
  </si>
  <si>
    <t>9.3.4</t>
  </si>
  <si>
    <t>9.3.5</t>
  </si>
  <si>
    <t>Klimatyzator pom 312,313 FTXV60AV1B nr fab. C000712 ;RXV60AV1 B nr fabryczny COOO687 freon R410a 0,96 kG</t>
  </si>
  <si>
    <t>9.3.6</t>
  </si>
  <si>
    <t>Klimatyzator pom 311. :FTXV50 AV1B nr fabr, C0001247,RXV50AV1B nr fabr. C001380</t>
  </si>
  <si>
    <t>9.4</t>
  </si>
  <si>
    <t>9.4.1</t>
  </si>
  <si>
    <t>9.4.2</t>
  </si>
  <si>
    <t>9.4.3</t>
  </si>
  <si>
    <t>9.4.4</t>
  </si>
  <si>
    <t>LN10-LW10</t>
  </si>
  <si>
    <t>Wentylatorownia nr.12 w osiach 11-13 IV piętro obsługuje pomieszczenia  3.1(301a);3.15(301b Sale kopmputerowe</t>
  </si>
  <si>
    <t>9.5</t>
  </si>
  <si>
    <r>
      <t>Centrala wentylacyjna  Optima NW-2-P-WO-/RE-Hw/CHw-T1/T2-We 4000/4000 m/h</t>
    </r>
    <r>
      <rPr>
        <sz val="12"/>
        <rFont val="Arial"/>
        <family val="2"/>
        <charset val="238"/>
      </rPr>
      <t>³</t>
    </r>
    <r>
      <rPr>
        <sz val="12"/>
        <rFont val="Times New Roman"/>
        <family val="1"/>
        <charset val="238"/>
      </rPr>
      <t xml:space="preserve"> Odzysk ciepła .Wm. Obrotowy. Sale komputerowe</t>
    </r>
  </si>
  <si>
    <t>9.5.1</t>
  </si>
  <si>
    <t>9.6</t>
  </si>
  <si>
    <t>9.7</t>
  </si>
  <si>
    <t>Wentylatorownia zewnetrzna na dachu budynku w osiach 35-40</t>
  </si>
  <si>
    <t>Klimatyzator Daikin nr 4803676 typ AZQS140B7Y1B 14.5 kW (2018r) wymieniony</t>
  </si>
  <si>
    <t>KF</t>
  </si>
  <si>
    <t>10.0</t>
  </si>
  <si>
    <t>10.1</t>
  </si>
  <si>
    <t>10.2</t>
  </si>
  <si>
    <t>10.3</t>
  </si>
  <si>
    <t>Filtry EU13</t>
  </si>
  <si>
    <t xml:space="preserve"> B -27 Budynek Medycyny Laboratoryjnej ul. Dębinki 7</t>
  </si>
  <si>
    <t>11.1</t>
  </si>
  <si>
    <t>N0-W0</t>
  </si>
  <si>
    <t>Centrala wentylacyjna  GOLEM D4 9060 m3/h z wymiennikiem krzyzowym</t>
  </si>
  <si>
    <t>11.2</t>
  </si>
  <si>
    <t>Centrala nawiewna GOLEM G4 9990 m3/h</t>
  </si>
  <si>
    <t>11.3</t>
  </si>
  <si>
    <t>Centrala nawiewna GOLEM G2 3730 m3/h</t>
  </si>
  <si>
    <t>11.4</t>
  </si>
  <si>
    <t>Centrala nawiewna GOLEM G4 9300 m3/h</t>
  </si>
  <si>
    <t>11.5</t>
  </si>
  <si>
    <t>Centrala nawiewna HERMES APN-1 1280 m3/h</t>
  </si>
  <si>
    <t>11.6</t>
  </si>
  <si>
    <t>Centrala nawiewna GOLEM G-3 6630m3/h</t>
  </si>
  <si>
    <t>11.7</t>
  </si>
  <si>
    <t>Centrala nawiewna HERMES APN-1 1000 m3/h</t>
  </si>
  <si>
    <t xml:space="preserve">11.8 </t>
  </si>
  <si>
    <t>Wentylatory dachowe WVPKV-250,400,160,200 z falownikami</t>
  </si>
  <si>
    <t>11.9</t>
  </si>
  <si>
    <t>W2,W3,W4,W5</t>
  </si>
  <si>
    <t>Wentylatory dachowe WVPKV-200,250,315</t>
  </si>
  <si>
    <t xml:space="preserve">11.10 </t>
  </si>
  <si>
    <t>WP1-WP10</t>
  </si>
  <si>
    <t>Wentylatory dachowe WVPKV-200 K.O</t>
  </si>
  <si>
    <t>11.12</t>
  </si>
  <si>
    <t>WD1-WD8</t>
  </si>
  <si>
    <t>Wentylator kanałowy  Decor 100CRZ,70 m3/h</t>
  </si>
  <si>
    <t>11.13</t>
  </si>
  <si>
    <t>WM1,WM7</t>
  </si>
  <si>
    <t>Wentylator kanałowy  EBB-17590 m3/h</t>
  </si>
  <si>
    <t>11.14</t>
  </si>
  <si>
    <t>WM2,WM4</t>
  </si>
  <si>
    <t>Wentylator kanałowy TD 250/100 110 m3/h</t>
  </si>
  <si>
    <t>11.15</t>
  </si>
  <si>
    <t>WM5,WM6</t>
  </si>
  <si>
    <t>Agregat wody lodowej z modułem hydraulicznym CCUN 206 Q=100 KW</t>
  </si>
  <si>
    <t>11.16</t>
  </si>
  <si>
    <t>K1A</t>
  </si>
  <si>
    <t>Skraplacz BCDT902A</t>
  </si>
  <si>
    <t>11.17</t>
  </si>
  <si>
    <t>K1B</t>
  </si>
  <si>
    <t>Agregat Chłodniczy TAJ9513ZMHR Q=</t>
  </si>
  <si>
    <t>11.18</t>
  </si>
  <si>
    <t>K2A</t>
  </si>
  <si>
    <t>MIC-300Chłodnica Podsufitowa</t>
  </si>
  <si>
    <t>11.19</t>
  </si>
  <si>
    <t>Wentylator DECOR CRZ</t>
  </si>
  <si>
    <t>11.20</t>
  </si>
  <si>
    <t>SW1-SW14</t>
  </si>
  <si>
    <t>Regulatory wydatku i temperatury.</t>
  </si>
  <si>
    <t>11.21</t>
  </si>
  <si>
    <t>TVJD-EASY</t>
  </si>
  <si>
    <t>11.22</t>
  </si>
  <si>
    <t>Klapy ppoż.EL 120</t>
  </si>
  <si>
    <t>11.23</t>
  </si>
  <si>
    <t>KPPOż</t>
  </si>
  <si>
    <t>11.24</t>
  </si>
  <si>
    <t>Układy zasilania w ciepła dla potrzeb CO. Sterowanie.</t>
  </si>
  <si>
    <t>11.25</t>
  </si>
  <si>
    <t>CO</t>
  </si>
  <si>
    <t>Układy zasilania w wodę lodową</t>
  </si>
  <si>
    <t>11.26</t>
  </si>
  <si>
    <t>11.27</t>
  </si>
  <si>
    <t>N8-W8</t>
  </si>
  <si>
    <t>Klimatyzator pom 3.42</t>
  </si>
  <si>
    <t>11.28</t>
  </si>
  <si>
    <t xml:space="preserve">Filtry EU 14 </t>
  </si>
  <si>
    <t>11.29</t>
  </si>
  <si>
    <t>H14</t>
  </si>
  <si>
    <t>Klimatyzatory obsługujące pom. …..</t>
  </si>
  <si>
    <t>11.30</t>
  </si>
  <si>
    <t>K3-Kn</t>
  </si>
  <si>
    <t>Instalacja  chłodzenia pom.1,19a;1.19;1.18;1.17;1.16;1.15 Q=40,0 kW</t>
  </si>
  <si>
    <t>11.31</t>
  </si>
  <si>
    <t>N</t>
  </si>
  <si>
    <t xml:space="preserve">NAWILŻACZ na dachu </t>
  </si>
  <si>
    <t>Klimatyzator pom 3.45 (AZQS71B2V1B + AHQ71CV1)     08.2018</t>
  </si>
  <si>
    <t>12.0</t>
  </si>
  <si>
    <t>Budynek Nr 1 ul. Dębinki 7</t>
  </si>
  <si>
    <t>12.6</t>
  </si>
  <si>
    <t>N1W1</t>
  </si>
  <si>
    <r>
      <t>Centrala wentylacyjna  AF/15S/ V=7880 /4530m</t>
    </r>
    <r>
      <rPr>
        <sz val="12"/>
        <rFont val="Czcionka tekstu podstawowego"/>
        <charset val="238"/>
      </rPr>
      <t>³</t>
    </r>
    <r>
      <rPr>
        <sz val="12"/>
        <rFont val="Times New Roman"/>
        <family val="1"/>
        <charset val="238"/>
      </rPr>
      <t xml:space="preserve">/h </t>
    </r>
    <r>
      <rPr>
        <sz val="12"/>
        <rFont val="Czcionka tekstu podstawowego"/>
        <charset val="238"/>
      </rPr>
      <t>ΔP=400 Pa odzysk wym. Krzyżowy η=35,0%.;Gct=73,21 kW ;Qch=25,5 kW;N=2x2,2/2x3 kW;</t>
    </r>
  </si>
  <si>
    <t>12.7</t>
  </si>
  <si>
    <t>N2W2</t>
  </si>
  <si>
    <t>Centrala wentylacyjna  AF/05/ V=1840 /1650m³/h ΔP=400 Pa odzysk wym. Krzyżowyη=10,24%. Qct=14,99 kW,Qch=3,7 kW;N=1,10/0,55 KW U=400V/3/50Hz</t>
  </si>
  <si>
    <t>12.8</t>
  </si>
  <si>
    <t>N3W3</t>
  </si>
  <si>
    <t>Centrala wentylacyjna AF 18S V=6980/6230 m³/h ΔP=400 Pa odzysk wym. Krzyżowy η=40,57%.;Gct=55,21kW ;Qch=23,50 kW;N=2x2,20/2x1,5 kW</t>
  </si>
  <si>
    <t>12.9</t>
  </si>
  <si>
    <t>N4W4</t>
  </si>
  <si>
    <t>Centrala wentylacyjna AF 18S V=7750/6870 m³/h ΔP=400 Pa odzysk wym. Krzyżowy η=42,87%.;Gct=66,00kW ;Qch=15,7 kW;N=2x2,20/2x1,5 kW</t>
  </si>
  <si>
    <t>12.10</t>
  </si>
  <si>
    <t>WL1</t>
  </si>
  <si>
    <t>Agregat wody lodowej dla N2/N4 typ  INARC/K /SP91, Qch=91 kW;czynnik R410a,ilość czynnika 5,2 kg, P=3,0 bar z wbudowanym zbiornikiem 150 l, pompą 0,55 kW,  205 kPa</t>
  </si>
  <si>
    <t>12.11</t>
  </si>
  <si>
    <t>WL2/1</t>
  </si>
  <si>
    <t>Agregat wody lodowej dla N1 typ  INARC/K 91 R410a, 5,2 kG, P=3,0 bar</t>
  </si>
  <si>
    <t xml:space="preserve"> swq</t>
  </si>
  <si>
    <t>12.12</t>
  </si>
  <si>
    <t>WL2/2</t>
  </si>
  <si>
    <t>Agregat wody lodowej dla N3 typ  INARC/K 91 R410a, 5,2 kG, P=3,0 bar</t>
  </si>
  <si>
    <t>12.12,1</t>
  </si>
  <si>
    <t>Systemy odzysku ciepła ze skraplaczy agregatów wody lodowej</t>
  </si>
  <si>
    <t>12.13.1</t>
  </si>
  <si>
    <t>Klimatyzator Hitachi RPK-2 OFSN2 M seria UA 692898 pom -1.03</t>
  </si>
  <si>
    <t>12.13.2</t>
  </si>
  <si>
    <t>Klimatyzator Daikin typ FTKS25D3VMW seri I006611  pom -1.03</t>
  </si>
  <si>
    <t>Klimatyzator Hitachi RPK-40FSN2m seri UAB44891 pom 0,47</t>
  </si>
  <si>
    <t>Klimatyzator Hitachi RPK-40FSN2m seri UAB44307 pm/ 0,47</t>
  </si>
  <si>
    <t>12.13.3</t>
  </si>
  <si>
    <t>Klimatyzator ASY30LFA FUJITSU Q=8,0 kW              pm /047</t>
  </si>
  <si>
    <t>12.13.4</t>
  </si>
  <si>
    <t>Klimatyzator Hitachi RPK-20FSN2m  seri UA557736 pom. 0,51</t>
  </si>
  <si>
    <t>KR1,</t>
  </si>
  <si>
    <t>Kurtyny powietrza Frico AD220W ,Zawor 2 -drogowy TVV25,siłownik SD20,panel sterujacy  CB30N</t>
  </si>
  <si>
    <t>KR2</t>
  </si>
  <si>
    <t>Kurtyny powietrza Frico AD220W ,Zawor 2 -drogowy TVV20,siłownik SD20,panel sterujacy  CB30N</t>
  </si>
  <si>
    <t>12.16</t>
  </si>
  <si>
    <t>W1-W33</t>
  </si>
  <si>
    <t>12.17</t>
  </si>
  <si>
    <t>K19,K11</t>
  </si>
  <si>
    <t>Klkimatyzatory obsługujace pom.20;25</t>
  </si>
  <si>
    <t>12.18</t>
  </si>
  <si>
    <t>K20</t>
  </si>
  <si>
    <t>13.0</t>
  </si>
  <si>
    <t xml:space="preserve"> Bud. Biblioteka Główna ul. Dębinki 1</t>
  </si>
  <si>
    <t>13.1</t>
  </si>
  <si>
    <r>
      <t>N1 Centrala BO-01 V=4900 m</t>
    </r>
    <r>
      <rPr>
        <sz val="12"/>
        <rFont val="Calibri"/>
        <family val="2"/>
        <charset val="238"/>
      </rPr>
      <t>³</t>
    </r>
    <r>
      <rPr>
        <sz val="12"/>
        <rFont val="Times New Roman"/>
        <family val="1"/>
        <charset val="238"/>
      </rPr>
      <t>/h Q=63,2 kW 90/70</t>
    </r>
    <r>
      <rPr>
        <sz val="12"/>
        <rFont val="Calibri"/>
        <family val="2"/>
        <charset val="238"/>
      </rPr>
      <t>⁰C,in=5,An=1526 obr/min.W1 WPS-40 V=4450 m³/h Czytelnia Główna</t>
    </r>
  </si>
  <si>
    <t>13.2</t>
  </si>
  <si>
    <t>Centrala BS-4 V=4260m³/h, Q1=58,0 kW,Q2=13,0kW,EU3,n=1683 obr/min. In=5,1 A Magazyny książek I i II p.</t>
  </si>
  <si>
    <t>13.3</t>
  </si>
  <si>
    <t>Wentylator WPS-25 V=1700 m³/h,n=1620 obr/min.Wyciąg hall.</t>
  </si>
  <si>
    <t>13.4</t>
  </si>
  <si>
    <t>W4</t>
  </si>
  <si>
    <t>Wentylator TD-500-160 V=232m³/h,RBB-1</t>
  </si>
  <si>
    <t>13.5</t>
  </si>
  <si>
    <t>N5:Agregat TGE 7/9 V=1420m³/hN=9 kw el. EU3,W5: wentylator TD-2000-315 V=1420m³/h</t>
  </si>
  <si>
    <t>13.6</t>
  </si>
  <si>
    <t>VRF1</t>
  </si>
  <si>
    <t>System chłodzenia VRF jedna jednostka zewnetrzna FDCA560HKXE4               Q=67,0 kW</t>
  </si>
  <si>
    <t>13.7</t>
  </si>
  <si>
    <t>System chłodzenia VRF jednostki wewnetrzne FDK71KXE6</t>
  </si>
  <si>
    <t>13.8</t>
  </si>
  <si>
    <t>System chłodzrnia VRF jednostki wewnetrzne FDK45KXE6</t>
  </si>
  <si>
    <t>13.9</t>
  </si>
  <si>
    <t>System chłodzrnia VRF jednostki wewnetrzne FDK56KXE6</t>
  </si>
  <si>
    <t>13.10</t>
  </si>
  <si>
    <t xml:space="preserve">Klimatyzator 3,2 kW </t>
  </si>
  <si>
    <t>13.11</t>
  </si>
  <si>
    <t>N3-W3</t>
  </si>
  <si>
    <r>
      <t xml:space="preserve">Centrala wentylacyjna z wymiennikiem KrzyżowymG-GOLEM-O-01-SE-FB7/CH/E/WHC/FEC/PE-R V=3000/3000 </t>
    </r>
    <r>
      <rPr>
        <sz val="11"/>
        <rFont val="Czcionka tekstu podstawowego"/>
        <charset val="238"/>
      </rPr>
      <t>³</t>
    </r>
    <r>
      <rPr>
        <sz val="11"/>
        <rFont val="Times New Roman"/>
        <family val="1"/>
        <charset val="238"/>
      </rPr>
      <t>/h,</t>
    </r>
    <r>
      <rPr>
        <sz val="11"/>
        <rFont val="Czcionka tekstu podstawowego"/>
        <charset val="238"/>
      </rPr>
      <t>Δ</t>
    </r>
    <r>
      <rPr>
        <sz val="11"/>
        <rFont val="Times New Roman"/>
        <family val="1"/>
        <charset val="238"/>
      </rPr>
      <t>p=350/350Pa. Qg=10,6; Qch=13,3 kW; N=1,5/1,1 kW,SFP=1,56/1,14 kW/(m</t>
    </r>
    <r>
      <rPr>
        <sz val="11"/>
        <rFont val="Czcionka tekstu podstawowego"/>
        <charset val="238"/>
      </rPr>
      <t>³</t>
    </r>
    <r>
      <rPr>
        <sz val="8.8000000000000007"/>
        <rFont val="Times New Roman"/>
        <family val="1"/>
        <charset val="238"/>
      </rPr>
      <t>/s); Ia-3,16/2,37  AKOPKOPCzytelnia Nowa</t>
    </r>
  </si>
  <si>
    <t>13.12</t>
  </si>
  <si>
    <t>VR2</t>
  </si>
  <si>
    <t>System chłodzenia jednostka zewnętrzna FDC400KXZE1 Q=40 kW</t>
  </si>
  <si>
    <t>13.13</t>
  </si>
  <si>
    <t>K2,K3,K4,K5</t>
  </si>
  <si>
    <t>System chłodzenia jednostki wewnetrzne FDT FDT45KXE6F model Qch=5,6 kW</t>
  </si>
  <si>
    <t>13.14</t>
  </si>
  <si>
    <t>Układy zasilania w ciepło technologiczne , pompa cyrkulacyjna, zawór  trójdrogowy,filtr</t>
  </si>
  <si>
    <t>14.0</t>
  </si>
  <si>
    <t xml:space="preserve">Klimatyzator 3.15 kW Katedra Chirurgi Kl Piersiowej. </t>
  </si>
  <si>
    <t>15.0</t>
  </si>
  <si>
    <t>Bud. Administracyjny ul. Dębinki 1</t>
  </si>
  <si>
    <t>15.1</t>
  </si>
  <si>
    <t xml:space="preserve">Klimatyzator </t>
  </si>
  <si>
    <t>15.2</t>
  </si>
  <si>
    <t>.15.3</t>
  </si>
  <si>
    <t>Agregat wentylacyjny z odzyskiem ciepła sala wydawnictw V=550m³/h, EU 3</t>
  </si>
  <si>
    <t>.szt</t>
  </si>
  <si>
    <t>16.1</t>
  </si>
  <si>
    <t>16.2</t>
  </si>
  <si>
    <t>Bud B-15  ul Dębinki 7</t>
  </si>
  <si>
    <t>17.1</t>
  </si>
  <si>
    <t>Klimatyzator.pracownia Dopllera</t>
  </si>
  <si>
    <t>17.2</t>
  </si>
  <si>
    <t>Centrala wentylacyjna I piętro</t>
  </si>
  <si>
    <t>17.3</t>
  </si>
  <si>
    <t>17.4</t>
  </si>
  <si>
    <t>Wentylatory wyciagowe</t>
  </si>
  <si>
    <t>Bud Stomatologi ul Orzeszkowa 23</t>
  </si>
  <si>
    <t>18.1</t>
  </si>
  <si>
    <t>Ach</t>
  </si>
  <si>
    <t>Agregat chłodniczy 2,5kw</t>
  </si>
  <si>
    <t>18.2</t>
  </si>
  <si>
    <t>Wentylator wyciagowy TD 100</t>
  </si>
  <si>
    <t>18.3</t>
  </si>
  <si>
    <t>Wentylatory FK</t>
  </si>
  <si>
    <t>18.4</t>
  </si>
  <si>
    <t>WG</t>
  </si>
  <si>
    <t>Bud.Ortodoncji ul,Al.. Zwycięstwa 42c</t>
  </si>
  <si>
    <t>19.1</t>
  </si>
  <si>
    <t>Wentylator WD 200</t>
  </si>
  <si>
    <t>19.2</t>
  </si>
  <si>
    <t>Wg</t>
  </si>
  <si>
    <t>Turbowent</t>
  </si>
  <si>
    <t>Bud Stomatologi ul Dębowa 1a</t>
  </si>
  <si>
    <t>20.1</t>
  </si>
  <si>
    <t>Centrala wentylacyjna V=1800m³/h administracja</t>
  </si>
  <si>
    <t>20.2</t>
  </si>
  <si>
    <t>Centrala wentylacyjna V=1800m³/h Chirurgia stom.</t>
  </si>
  <si>
    <t>20.3</t>
  </si>
  <si>
    <t>Filtr EU 13</t>
  </si>
  <si>
    <t>20.4</t>
  </si>
  <si>
    <t>Wentylatory WD 16</t>
  </si>
  <si>
    <t>20.5</t>
  </si>
  <si>
    <t>Agregat wentylacyjny  z odzyskiem ciepła wymiennik typ Bartosz.Sterylizacja EU 3,Ne=2 kW,</t>
  </si>
  <si>
    <t>20.6</t>
  </si>
  <si>
    <t>20.7</t>
  </si>
  <si>
    <t>Agregat chłodniczy Q=3,5 kW</t>
  </si>
  <si>
    <t>20.8</t>
  </si>
  <si>
    <t>Układ zasilania w ciepło technologiczne</t>
  </si>
  <si>
    <t>20.9</t>
  </si>
  <si>
    <t>Klimatyzator Qch= 7,5 kW       Sterylizacja</t>
  </si>
  <si>
    <t>Bud. Toksykologii Środowiska ul. Dębowa 23</t>
  </si>
  <si>
    <t>21.1</t>
  </si>
  <si>
    <r>
      <t>Centrala wentylacyjna VS-30-R-RH/SS V=4100/4000m</t>
    </r>
    <r>
      <rPr>
        <sz val="12"/>
        <rFont val="Czcionka tekstu podstawowego"/>
        <charset val="238"/>
      </rPr>
      <t>³/h Qct=28,02 kW</t>
    </r>
  </si>
  <si>
    <t>21.2</t>
  </si>
  <si>
    <t>Centrala wentylacyjna VS-30-R-RH/22 V=2500/2500m³/h Qct=11,02 kW</t>
  </si>
  <si>
    <t>21.3</t>
  </si>
  <si>
    <t>Wentylatory  typ $-280S EX</t>
  </si>
  <si>
    <t>21.4</t>
  </si>
  <si>
    <t>Klimatryzator MXZ 4D83VA/MSZ-EF35VEM;  Qch=</t>
  </si>
  <si>
    <t>21.5</t>
  </si>
  <si>
    <t>Klimatryzator MXZ 4D83VA/MSZ-EF25VEM; Qch=</t>
  </si>
  <si>
    <t>21.6</t>
  </si>
  <si>
    <t>K3,K4</t>
  </si>
  <si>
    <t>Wentylator  typ VISP/4-20-025S Ne+0,25 kW Ie=2,3A U=230V V=1000 m³/h</t>
  </si>
  <si>
    <t>Ciepło technologiczne do wentylacji(pompa,zawór trójdrogowy,filtry )</t>
  </si>
  <si>
    <t xml:space="preserve">  </t>
  </si>
  <si>
    <t>Studium Języków obcych ul. Dębinki 1b</t>
  </si>
  <si>
    <t>22.1</t>
  </si>
  <si>
    <r>
      <t>Centrala wentylacyjna z odzyskiem ciepła V=2600 m</t>
    </r>
    <r>
      <rPr>
        <sz val="12"/>
        <rFont val="Czcionka tekstu podstawowego"/>
        <charset val="238"/>
      </rPr>
      <t>³</t>
    </r>
    <r>
      <rPr>
        <sz val="9.6"/>
        <rFont val="Times New Roman"/>
        <family val="1"/>
        <charset val="238"/>
      </rPr>
      <t>/h. Wymiennik krzyzowy</t>
    </r>
  </si>
  <si>
    <t>22.2</t>
  </si>
  <si>
    <t>Klimatyzator serwerowniaQch=3,0</t>
  </si>
  <si>
    <t>22.3</t>
  </si>
  <si>
    <t>Układ zasilania w ciepło centrale wentylacyjne(pompa ,zawór trójdrogowy ,filtry)</t>
  </si>
  <si>
    <t>Budynek Symulacji Medycznej ul. Dębowa 25</t>
  </si>
  <si>
    <t>24.1</t>
  </si>
  <si>
    <r>
      <t>Centrala wentylacyjna Salda VE/VW 1200 EKO 3.0 z wymiennikiem obrotowym Vn/Vw 1000 m</t>
    </r>
    <r>
      <rPr>
        <sz val="12"/>
        <rFont val="Czcionka tekstu podstawowego"/>
        <charset val="238"/>
      </rPr>
      <t>³</t>
    </r>
    <r>
      <rPr>
        <sz val="12"/>
        <rFont val="Times New Roman"/>
        <family val="1"/>
        <charset val="238"/>
      </rPr>
      <t>/h Nu=0,4 kW(400V) Qn=3,23kW,( 80/60</t>
    </r>
    <r>
      <rPr>
        <sz val="12"/>
        <rFont val="Czcionka tekstu podstawowego"/>
        <charset val="238"/>
      </rPr>
      <t>°C);Qch=5,9kW (6/12 °C). Filtr EU 3. Pom. nr… Sala symulacyjna</t>
    </r>
  </si>
  <si>
    <t>24.2</t>
  </si>
  <si>
    <r>
      <t>Centrala wentylacyjna Salda VE/VW 1200 EKO 3.0 z wymiennikiem obrotowym Vn/Vw 1000 m</t>
    </r>
    <r>
      <rPr>
        <sz val="12"/>
        <rFont val="Czcionka tekstu podstawowego"/>
        <charset val="238"/>
      </rPr>
      <t>³</t>
    </r>
    <r>
      <rPr>
        <sz val="12"/>
        <rFont val="Times New Roman"/>
        <family val="1"/>
        <charset val="238"/>
      </rPr>
      <t>/h Nu=0,4 kW(400V) Qn=3,23kW,( 80/60</t>
    </r>
    <r>
      <rPr>
        <sz val="12"/>
        <rFont val="Czcionka tekstu podstawowego"/>
        <charset val="238"/>
      </rPr>
      <t>°C);Qch=5,9kW (6/12 °C). Filtr EU 3. Pom. nr….. Sala wielofunkcyjna</t>
    </r>
  </si>
  <si>
    <t>24.3</t>
  </si>
  <si>
    <t>NW3</t>
  </si>
  <si>
    <r>
      <t>Centrala wentylacyjna Salda VE/VW 1900 EKO 3.0 z wymiennikiem obrotowym Vn/Vw 1500 m</t>
    </r>
    <r>
      <rPr>
        <sz val="12"/>
        <rFont val="Czcionka tekstu podstawowego"/>
        <charset val="238"/>
      </rPr>
      <t>³</t>
    </r>
    <r>
      <rPr>
        <sz val="12"/>
        <rFont val="Times New Roman"/>
        <family val="1"/>
        <charset val="238"/>
      </rPr>
      <t>/h Nu=0,42 kW(400V) Qn=4,59kW,( 80/60</t>
    </r>
    <r>
      <rPr>
        <sz val="12"/>
        <rFont val="Czcionka tekstu podstawowego"/>
        <charset val="238"/>
      </rPr>
      <t>°C);Qch=10,14 (6/12 °C). Filtr EU 3. Pom Nr. .. Sala seminaryjna</t>
    </r>
  </si>
  <si>
    <t>24.4</t>
  </si>
  <si>
    <t>NW4</t>
  </si>
  <si>
    <r>
      <t>Centrala wentylacyjna Salda VE/VW 2500 EKO 3.0 z wymiennikiem obrotowym Vn/Vw 1500 m</t>
    </r>
    <r>
      <rPr>
        <sz val="12"/>
        <rFont val="Czcionka tekstu podstawowego"/>
        <charset val="238"/>
      </rPr>
      <t>³</t>
    </r>
    <r>
      <rPr>
        <sz val="12"/>
        <rFont val="Times New Roman"/>
        <family val="1"/>
        <charset val="238"/>
      </rPr>
      <t>/h Nu=0,64 kW(400V) Qn=8,77kW,( 80/60</t>
    </r>
    <r>
      <rPr>
        <sz val="12"/>
        <rFont val="Czcionka tekstu podstawowego"/>
        <charset val="238"/>
      </rPr>
      <t>°C);Qch=117,63 (6/12 °C). Filtr EU 3. Pom. nr. … Gabinety OSCI</t>
    </r>
  </si>
  <si>
    <t>24.5</t>
  </si>
  <si>
    <t>NW5</t>
  </si>
  <si>
    <r>
      <t>Centrala wentylacyjna Salda VE/VW 1900 EKO 3.0 z wymiennikiem obrotowym Vn/Vw 1500 m</t>
    </r>
    <r>
      <rPr>
        <sz val="12"/>
        <rFont val="Czcionka tekstu podstawowego"/>
        <charset val="238"/>
      </rPr>
      <t>³</t>
    </r>
    <r>
      <rPr>
        <sz val="12"/>
        <rFont val="Times New Roman"/>
        <family val="1"/>
        <charset val="238"/>
      </rPr>
      <t>/h Nu=0,42 kW(400V) Qn=4,59kW,( 80/60</t>
    </r>
    <r>
      <rPr>
        <sz val="12"/>
        <rFont val="Czcionka tekstu podstawowego"/>
        <charset val="238"/>
      </rPr>
      <t>°C);Qch=10,14 (6/12 °C). Filtr EU 3. Pom .Nr. … Część administracyjna</t>
    </r>
  </si>
  <si>
    <t>24.6</t>
  </si>
  <si>
    <t>NW6</t>
  </si>
  <si>
    <r>
      <t>Centrala wentylacyjna Salda VE/VW 1900 EKO 3.0 z wymiennikiem obrotowym Vn/Vw 1740 m</t>
    </r>
    <r>
      <rPr>
        <sz val="12"/>
        <rFont val="Czcionka tekstu podstawowego"/>
        <charset val="238"/>
      </rPr>
      <t>³</t>
    </r>
    <r>
      <rPr>
        <sz val="12"/>
        <rFont val="Times New Roman"/>
        <family val="1"/>
        <charset val="238"/>
      </rPr>
      <t>/h Nu=0,48 kW(400V) Qn=6,21kW,( 80/60</t>
    </r>
    <r>
      <rPr>
        <sz val="12"/>
        <rFont val="Czcionka tekstu podstawowego"/>
        <charset val="238"/>
      </rPr>
      <t>°C);Qch=13,34 (6/12 °C). Filtr EU 3. Pom. nr. … Zespół operacyjny</t>
    </r>
  </si>
  <si>
    <t>24.7</t>
  </si>
  <si>
    <t>NW7</t>
  </si>
  <si>
    <r>
      <t>Centrala wentylacyjna Salda VE/VW 2500 EKO 3.0 z wymiennikiem obrotowym Vn=2140 m</t>
    </r>
    <r>
      <rPr>
        <sz val="12"/>
        <rFont val="Czcionka tekstu podstawowego"/>
        <charset val="238"/>
      </rPr>
      <t>³</t>
    </r>
    <r>
      <rPr>
        <sz val="12"/>
        <rFont val="Times New Roman"/>
        <family val="1"/>
        <charset val="238"/>
      </rPr>
      <t>/h;Vw=1640  m</t>
    </r>
    <r>
      <rPr>
        <sz val="12"/>
        <rFont val="Czcionka tekstu podstawowego"/>
        <charset val="238"/>
      </rPr>
      <t>³</t>
    </r>
    <r>
      <rPr>
        <sz val="12"/>
        <rFont val="Times New Roman"/>
        <family val="1"/>
        <charset val="238"/>
      </rPr>
      <t>/h, Nu=0,64 kW(400V) Qn=8,77kW,( 80/60</t>
    </r>
    <r>
      <rPr>
        <sz val="12"/>
        <rFont val="Czcionka tekstu podstawowego"/>
        <charset val="238"/>
      </rPr>
      <t>°C);Qch=17,63 (6/12 °C). Filtr EU 3. Komunikacja.</t>
    </r>
  </si>
  <si>
    <t>24.8</t>
  </si>
  <si>
    <t>WLA</t>
  </si>
  <si>
    <r>
      <t xml:space="preserve">Agregat wody lodowej NX/K/0302P Q=76 kW </t>
    </r>
    <r>
      <rPr>
        <sz val="12"/>
        <rFont val="Czcionka tekstu podstawowego"/>
        <charset val="238"/>
      </rPr>
      <t xml:space="preserve"> .  Czynnik chłodniczy R410A Moduł hydrauliczny(zbiornik buforowy 400 l,naczynie wyrównawcze 12 l,pompa wodana Δp=25,9 kPa,armatura. Nośnik płyn  Ergolit  parametrach 35%.. T:6/12°C</t>
    </r>
  </si>
  <si>
    <t>24.9</t>
  </si>
  <si>
    <t>Ciepło technologiczne do nagrzewnic,(pompa obiegowa,zawór trójdrogowy z siłownikiem,zawory odcinające ,filtr, manometry ,termometry)</t>
  </si>
  <si>
    <t>24.10</t>
  </si>
  <si>
    <t>Instalacja wody lodowej z  pompownią.</t>
  </si>
  <si>
    <t>24.11</t>
  </si>
  <si>
    <t>KL</t>
  </si>
  <si>
    <t>Klimatyzator typ NSZ-GE60VA/MUZ-GE60VA Qc h=6,0 kW, N=1,76 kW(230V)  (serwerownia)</t>
  </si>
  <si>
    <t>24.12</t>
  </si>
  <si>
    <r>
      <t>Wentylator kanałowy TD 500/160 V=390 m</t>
    </r>
    <r>
      <rPr>
        <sz val="11"/>
        <rFont val="Czcionka tekstu podstawowego"/>
        <charset val="238"/>
      </rPr>
      <t>³</t>
    </r>
    <r>
      <rPr>
        <sz val="11"/>
        <rFont val="Arial"/>
        <family val="2"/>
        <charset val="238"/>
      </rPr>
      <t>/h, N=68W(230V)</t>
    </r>
  </si>
  <si>
    <t>24.13</t>
  </si>
  <si>
    <r>
      <t>Wentylator  typ SILENT 100 V=50 m</t>
    </r>
    <r>
      <rPr>
        <sz val="11"/>
        <rFont val="Czcionka tekstu podstawowego"/>
        <charset val="238"/>
      </rPr>
      <t>³</t>
    </r>
    <r>
      <rPr>
        <sz val="11"/>
        <rFont val="Arial"/>
        <family val="2"/>
        <charset val="238"/>
      </rPr>
      <t>/h,N=8W(230V)</t>
    </r>
  </si>
  <si>
    <t>24.14</t>
  </si>
  <si>
    <t>KPppoż</t>
  </si>
  <si>
    <t>Klapy ppoż siłownik typ BELIMO BF 24-T-ST z zasilaczem BKN230-24</t>
  </si>
  <si>
    <t>24.15</t>
  </si>
  <si>
    <t>Budynek 48 Biobank</t>
  </si>
  <si>
    <t>Laboratoria</t>
  </si>
  <si>
    <t>25.1</t>
  </si>
  <si>
    <r>
      <t>Centrala wentylacyjna KlimorMCKH034150R/MCKH033750L z wymiennikiem krzyżowymVn=4025m</t>
    </r>
    <r>
      <rPr>
        <sz val="12"/>
        <rFont val="Czcionka tekstu podstawowego"/>
        <charset val="238"/>
      </rPr>
      <t>³</t>
    </r>
    <r>
      <rPr>
        <sz val="9.6"/>
        <rFont val="Times New Roman"/>
        <family val="1"/>
        <charset val="238"/>
      </rPr>
      <t>/h;Vw=3660 m</t>
    </r>
    <r>
      <rPr>
        <sz val="9.6"/>
        <rFont val="Czcionka tekstu podstawowego"/>
        <charset val="238"/>
      </rPr>
      <t>³</t>
    </r>
    <r>
      <rPr>
        <sz val="7.7"/>
        <rFont val="Times New Roman"/>
        <family val="1"/>
        <charset val="238"/>
      </rPr>
      <t>/h ,</t>
    </r>
    <r>
      <rPr>
        <sz val="7.7"/>
        <rFont val="Czcionka tekstu podstawowego"/>
        <charset val="238"/>
      </rPr>
      <t>Δp=500/500 Pa;;Qct=30,5 lW (80/60°C glikol propylenowy);Qch=16,9 kW(R410A);Nun=2,2 kW,U=3x400/50 V/Hz,Ia=4,48 A,nn=2840 1/min;Nuw=1,5 kW,U=3x400 /50 V/Hz; Ia=3,39 A,nw=1400 1/min: Filtry Fn1 (EU 5), Fn2 (EU9);Fw(EU4). Obsługuje pom. 2/10;2/11;2/11</t>
    </r>
  </si>
  <si>
    <t>25.1.1</t>
  </si>
  <si>
    <t>Filtry EU</t>
  </si>
  <si>
    <t>25.1.2</t>
  </si>
  <si>
    <t>Agregat chłodniczy FDC200VS;Qch=20,0 kW . Czynnik chłodniczy 410A. Ilość czynnika5,4 kg. Do obsługi NW1</t>
  </si>
  <si>
    <t>25.2</t>
  </si>
  <si>
    <t xml:space="preserve"> NW2</t>
  </si>
  <si>
    <t>Centrala wentylacyjna Klimor MCKS0!2030R/MCKS0112030L z wymiennikiem krzyżowymVn=2000m³/h;Vw=2000 m³/h ,Δp=300/300 Pa;Qct=16,8 kW  (80/60°C);Nun=0,75 kW,U=3x400/50 V/Hz,Ia=1,68 A, nn 2825 1/min;Nuw=0,75 kW,U=3x400 /50 V/Hz; Ia=1,68 A.nw=2825 1/min Filtry Fn1 (EU 4), Fn2 (EU4). Obsługuje pomieszczenia:</t>
  </si>
  <si>
    <t>25.3</t>
  </si>
  <si>
    <t>Centrala wentylacyjna Klimor MCKS022730L/MCKS022230L z wymiennikiem krzyżowymVn=2610m³/h;Vw=2140 m³/h ,Δp=300/300 Pa;Qct=20,9 kW  (80/60°C);Nun=0,75 kW,U=3x400/50 V/Hz,Ia=1,68 A, n=2825 1/min;Nuw=0,75 kW,U=3x400 /50 V/Hz; Ia=1,68 A;n=2825 1/min; Filtry Fn1 (EU 4), Fn2 (EU4). Obsługuje pomieszczenia</t>
  </si>
  <si>
    <t>25.4</t>
  </si>
  <si>
    <t>NW4NW4</t>
  </si>
  <si>
    <r>
      <t>Centrala wentylacyjna Klimor z wymiennikiem krzyżowym MCKS01530R/MCKS01530L Vn/Vw=500 m</t>
    </r>
    <r>
      <rPr>
        <sz val="12"/>
        <rFont val="Czcionka tekstu podstawowego"/>
        <charset val="238"/>
      </rPr>
      <t>³</t>
    </r>
    <r>
      <rPr>
        <sz val="9.6"/>
        <rFont val="Times New Roman"/>
        <family val="1"/>
        <charset val="238"/>
      </rPr>
      <t>/h,</t>
    </r>
    <r>
      <rPr>
        <sz val="9.6"/>
        <rFont val="Czcionka tekstu podstawowego"/>
        <charset val="238"/>
      </rPr>
      <t>Δ</t>
    </r>
    <r>
      <rPr>
        <sz val="7.7"/>
        <rFont val="Times New Roman"/>
        <family val="1"/>
        <charset val="238"/>
      </rPr>
      <t>=300 Pa,</t>
    </r>
  </si>
  <si>
    <t>25.5</t>
  </si>
  <si>
    <t>NWp</t>
  </si>
  <si>
    <t>Nawilżacz powietrza</t>
  </si>
  <si>
    <t>25.6</t>
  </si>
  <si>
    <r>
      <t>Wentylator DVS 190-2E,Qw=250 m</t>
    </r>
    <r>
      <rPr>
        <sz val="12"/>
        <rFont val="Czcionka tekstu podstawowego"/>
        <charset val="238"/>
      </rPr>
      <t>³</t>
    </r>
    <r>
      <rPr>
        <sz val="9.6"/>
        <rFont val="Times New Roman"/>
        <family val="1"/>
        <charset val="238"/>
      </rPr>
      <t>/h; U=230V;P=70w</t>
    </r>
  </si>
  <si>
    <t>25.7</t>
  </si>
  <si>
    <t>Wentylator DVS 190-2E,Qw=250 m³/h; U=230V;P=70w</t>
  </si>
  <si>
    <t>25.8</t>
  </si>
  <si>
    <r>
      <t>Wentylator DVS 190-2E Qw=160 m</t>
    </r>
    <r>
      <rPr>
        <sz val="12"/>
        <rFont val="Czcionka tekstu podstawowego"/>
        <charset val="238"/>
      </rPr>
      <t>³</t>
    </r>
    <r>
      <rPr>
        <sz val="9.6"/>
        <rFont val="Times New Roman"/>
        <family val="1"/>
        <charset val="238"/>
      </rPr>
      <t>/h;P=70W</t>
    </r>
  </si>
  <si>
    <t>25.9</t>
  </si>
  <si>
    <r>
      <t>wentylator GISOL-100-160-500;Qw=60 m</t>
    </r>
    <r>
      <rPr>
        <sz val="12"/>
        <rFont val="Czcionka tekstu podstawowego"/>
        <charset val="238"/>
      </rPr>
      <t>³</t>
    </r>
    <r>
      <rPr>
        <sz val="9.6"/>
        <rFont val="Times New Roman"/>
        <family val="1"/>
        <charset val="238"/>
      </rPr>
      <t>/h</t>
    </r>
  </si>
  <si>
    <t>25.10</t>
  </si>
  <si>
    <t>Agregat chłodniczy  FDC400KXE6 ;Qch=40,3 kW; Qg=45,0 kW do  układu VRF. Czynnik 410A,fabryczny ładynek czynnika11,5kg</t>
  </si>
  <si>
    <t>25.11</t>
  </si>
  <si>
    <t>Ach2</t>
  </si>
  <si>
    <t>Klimatyzator FDK22KXE6 Qch=2,2 kW; Qg=2,5 kW pom;1/6;1/9;1/10;1/15 ;2/14;2/15;2/4A.</t>
  </si>
  <si>
    <t>25.12</t>
  </si>
  <si>
    <t>KL1-KL7</t>
  </si>
  <si>
    <t>Klimatyzator FDK28KXE6 Qch=2,8 kW; Qg=3,2 kW, pom:2/5</t>
  </si>
  <si>
    <t>25.13</t>
  </si>
  <si>
    <t>KL8</t>
  </si>
  <si>
    <t>Klimatyzator FDK36KXE6 Qch=3,6 kW; Qg=4,0 kW, pom:1/11.</t>
  </si>
  <si>
    <t>25.14</t>
  </si>
  <si>
    <t>KL9</t>
  </si>
  <si>
    <t>Klimatyzator FDK45KXE6 Qch=4,5 kW; Qg=5,0 kW</t>
  </si>
  <si>
    <t>25.15</t>
  </si>
  <si>
    <t>Klimatyzator FDK5,6KXE6 Qch=5,6 kW; Qg=6,3 kW,pom:1/4</t>
  </si>
  <si>
    <t>25.16</t>
  </si>
  <si>
    <t>KL10</t>
  </si>
  <si>
    <t>Klimatyzator FDK71KXE6 Qch=7,1 kW; Qg=8,0 kW, pom:1/5</t>
  </si>
  <si>
    <t>25.17</t>
  </si>
  <si>
    <t>KL11</t>
  </si>
  <si>
    <t>Agregat chłodniczy  FDC140VSQch=14,0 kW, Qg=16,0 kW,czynnik 410A,ilość czynnika 3,8 kg.[ serwerownia]. Pracują naprzemiennie.</t>
  </si>
  <si>
    <t>25.18</t>
  </si>
  <si>
    <t>ACH 3</t>
  </si>
  <si>
    <t>Klimatyzator FDEN140VF Qch=14,0 kW; Qg=16,0 kW serwerownia</t>
  </si>
  <si>
    <t>KL12,13</t>
  </si>
  <si>
    <t>Chłodnie:</t>
  </si>
  <si>
    <t>25.19</t>
  </si>
  <si>
    <t>ACH4</t>
  </si>
  <si>
    <t>Agregat chłodniczy OP-MSUM093 (SMLZO45ME) Qch=… kW, obsługuje pom:1/8 zamrażarki</t>
  </si>
  <si>
    <t>ACH 5</t>
  </si>
  <si>
    <t>Chłodnica powietrza STE32BL7</t>
  </si>
  <si>
    <t>25.20</t>
  </si>
  <si>
    <t>CHP1</t>
  </si>
  <si>
    <t>Agregat chłodniczy  OP-MSUM093 Qch=…. kW,obsługuje pom. 1/9A Komórki</t>
  </si>
  <si>
    <t>25.21</t>
  </si>
  <si>
    <t>Chłodnica powietrza  EVS520 EDQ=…. kW,obsługuje pom. 1/9A</t>
  </si>
  <si>
    <t>25.22</t>
  </si>
  <si>
    <t>CHP2</t>
  </si>
  <si>
    <t>Agregat chłodniczy  OP-MSUM093 Qch=…. kW,obsługuje pom. 1/9B Dewary</t>
  </si>
  <si>
    <t>25.23</t>
  </si>
  <si>
    <t>Ach/6</t>
  </si>
  <si>
    <t>Chłodnica powietrza  EVS520 ED Q=    kW.obsługuje pomieszczenie 1/9B</t>
  </si>
  <si>
    <t>25.24</t>
  </si>
  <si>
    <t>Hala sportowa</t>
  </si>
  <si>
    <t>26.1</t>
  </si>
  <si>
    <t>AHU-1</t>
  </si>
  <si>
    <t xml:space="preserve">Centrala wentylacyjna AHU-1 z wymiennikiem obrotowym (sala ćwiczeń)
Vnaw/Vwyw 27000/27000m3/h  dp=300Pa
Qnagrz=189kW 70/50°C
Qchłod= 196kW
</t>
  </si>
  <si>
    <t>26.2</t>
  </si>
  <si>
    <t>26.3</t>
  </si>
  <si>
    <t>AGREGAT FREONOWY CLINT MHA/K 604
DLA CHŁODNICY W CENTRALI NW1
Moc chłodnicza agregatu nie mniej niż: 188 kW
Współczynnik EER nie mniej niż: 3,29
Pobór mocy elektrycznej nie więcen niż: 63,2 kW
L 3550 mm / W 1100 mm / H 2220 mm 
Masa: 1090 kg</t>
  </si>
  <si>
    <t>26.4</t>
  </si>
  <si>
    <t>26.5</t>
  </si>
  <si>
    <t>AHU-2</t>
  </si>
  <si>
    <t xml:space="preserve">Centrala wentylacyjna AHU-2 z wymiennikiem krzyżowym  (sale wielofunkcyjne, korytarz i sterownia na piętrze) 
Vnaw/Vwyw 1300/1300m3/h Qnagrz=9,0W 70/50°C
Qchłod= 6,0kW Pel=2x0,8kW 2x3,0A 3x230V, </t>
  </si>
  <si>
    <t>26.6</t>
  </si>
  <si>
    <t>26.7</t>
  </si>
  <si>
    <t>Agregat zewnętrzny chłodnicy centrali NW2 AOYG36LETL Z MODUŁEM STEROWNICZYM
Wydajność chłodnicza nie mniej niż: 9,4 kW
ZASILANIE: 1N, 230V, 50Hz 
MOC ELEKTRYCZNA 2, 96 kW
Współczynnik EER nie mniej niż: 3,18
Wymiar: 830 x 900 x 330 Masa: 61 kg</t>
  </si>
  <si>
    <t>26.8</t>
  </si>
  <si>
    <t>AHU-3</t>
  </si>
  <si>
    <t xml:space="preserve">Centrala wentylacyjna AHU-3 z wymiennikiem krzyżowym (sala sztuk walki, zapasy i squash na piętrze) 
centrala Naw-Wyw Vnaw/Vwyw 1650/1610m3/h
Qnagrz=12,0W 70/50°C
Qchłod= 7,0kW
Pel=2x0,8kW 2x3,0A 3x230V
DłxSzxWy=3450x1610x390mm
m=290kg </t>
  </si>
  <si>
    <t>26.9</t>
  </si>
  <si>
    <t>Agregat zewnętrzny chłodnicy centrali NW3 AOYG45 LETL Z MODUŁEM STEROWNICZYM
Wydajność chłodnicza nie mniej niż: 12,1 kW
ZASILANIE: 1N, 230V, 50Hz 
MOC ELEKTRYCZNA 3, 77 kW
Współczynnik EER nie mniej niż: 3,21
Wymiar: 1290 x 900 x 330 Masa: 86 kg</t>
  </si>
  <si>
    <t>AHU-4</t>
  </si>
  <si>
    <t xml:space="preserve">Centrala wentylacyjna AHU-4 z wymiennikiem krzyżowym (Wentylacja korytarzy 0.17, 0.20, 0.21, szatni męskich 0.23 i 0.25, szatni  damskich 0.26 i 0 )
Vnaw/Vwyw 1025/800m3/h, Qnagrz=7,0W 70/50°C
Qchłod= 5,0kWPel=2x0,8kW 2x3,0A 3x230V
</t>
  </si>
  <si>
    <t>AHU-5</t>
  </si>
  <si>
    <t xml:space="preserve">Centrala wentylacyjna AHU-5 z wymiennikiem krzyżowym (2.6. Wentylacja korytarzy 0,19 i 0.22, sekretariatu 0.29, pokoju kierownika 0.30, pokoju z-cy kierownika 0.31, przedsionka wc 0.32, aneksu socjalnego 0.33, pokoi instruktorów 0.34 i 0.35 )
Vnaw/Vwyw 800/650m3/h, Qnagrz=6,0W 70/50°C
Qchłod= 4,0kW, Pel=2x0,8kW 2x3,0A 3x230V
 </t>
  </si>
  <si>
    <t>26.10</t>
  </si>
  <si>
    <t>Agregat zewnętrzny chłodnicy centrali NW5 AOYG18LALL Z MODUŁEM STEROWNICZYM
Wydajność chłodnicza nie mniej niż: 5,2 kW
ZASILANIE: 1N, 230V, 50Hz 
MOC ELEKTRYCZNA 1, 62 kW
Współczynnik EER nie mniej niż: 3,21
Wymiar: 578 x 790 x 300 Masa: 40 kg</t>
  </si>
  <si>
    <t>26.11</t>
  </si>
  <si>
    <t>AHU-6</t>
  </si>
  <si>
    <t xml:space="preserve">Centrala wentylacyjna AHU-6 z wymiennikiem krzyżowym (2.7. Wentylacja  hallu głównego 0.02, portierni 0.03, szatni 0.05, magazynów sprzętu 0.06 i 0.09, komunikacji 0.07 i 0.12, rozdzielni głównej 0.10, pom. wodomierza 0.11, pom. węzła ciepła 0.12, Sali aerobiku 0.37 i siłowni 0.40)
Vnaw/Vwyw 5900/4600m3/h, Qnagrz=41kW 70/50°C
Qchłod=26kW, Pel=2x2,2kW 2x8,5A 3x230V
</t>
  </si>
  <si>
    <t>26.12</t>
  </si>
  <si>
    <t>26.13</t>
  </si>
  <si>
    <t>Jednostka zewnętrzna chłodnicy NW6
AJY126LALBH
Wydajność chłodnicza nie mniej niż: 40 kW
ZASILANIE: 3N, 400V, 50Hz 
MOC ELEKTRYCZNA 10, 96 kW
Współczynnik EER nie mniej niż: 3,65
Wymiar: 1690 x 1240 x 765 Masa: 275 kg</t>
  </si>
  <si>
    <t>26.14</t>
  </si>
  <si>
    <t>VRV1</t>
  </si>
  <si>
    <t>Jednostka zewnętrzna VRF 1 ( 7 jednostek wewnętrznych w pom: 1.05; 1.05; 1,07; 1,08; 1,09; 1,03; 1,03)
AJY72 LALBH
Wydajność chłodnicza nie mniej niż: 28 kW
ZASILANIE: 3N, 400V, 50Hz 
MOC ELEKTRYCZNA 5, 20 kW
Współczynnik EER nie mniej niż: 4,31
Wymiar: 1690 x 930 x 765 Masa: 252 kg</t>
  </si>
  <si>
    <t>26.15</t>
  </si>
  <si>
    <t>VRV2</t>
  </si>
  <si>
    <t>Jednostka zewnętrzna VRF 2 (10 jednostek wewnętrznych w pom: 0,37; 0,37; 0,40; 0,40; 0,33; 0,34; 0,35; 0,31; 0,30; 0,29)
AJY90LALBH
Wydajność chłodnicza nie mniej niż: 28 kW
ZASILANIE: 3N, 400V, 50Hz 
MOC ELEKTRYCZNA 7, 27 kW
Współczynnik EER nie mniej niż: 3,85
Wymiar: 1690 x 930 x 765 Masa: 252 kg</t>
  </si>
  <si>
    <t>26.16</t>
  </si>
  <si>
    <t>Suma</t>
  </si>
  <si>
    <t>Ilośc jednostek   konserwacji D=(ΣK+ 0,15*ΣJ)</t>
  </si>
  <si>
    <t>Cena P netto za jednostkę konserwacji K w zł. **</t>
  </si>
  <si>
    <t>Wartość netto usługi serwisowej w skali 12 miesięcy w zł.</t>
  </si>
  <si>
    <t>Podatek Vat 23%</t>
  </si>
  <si>
    <t>Wartość brutto usługi serwisowej w skali 12 miesięcy w zł.</t>
  </si>
  <si>
    <t>Wartość brutto usługi serwisowej w skali 24 miesięcy w zł.</t>
  </si>
  <si>
    <t>Założenia do obliczeń nakładów</t>
  </si>
  <si>
    <t>Oznaczenie 1J=0,15K oznacza,ze nakłady na inspekcję równaja się 15% nakładów na konserwację</t>
  </si>
  <si>
    <t>Oznaczenie np. 4J  oznacza 4 inspekcje w skali roku</t>
  </si>
  <si>
    <t>Oznaczenie np.. 0,5 K oznacza wykonanie czynności w okresie 24 miesięcy</t>
  </si>
  <si>
    <t>Oznaczenie np.. 1K oznacza jedna konserwacje w skali roku</t>
  </si>
  <si>
    <r>
      <t xml:space="preserve">Oznaczenie  </t>
    </r>
    <r>
      <rPr>
        <sz val="10"/>
        <rFont val="Czcionka tekstu podstawowego"/>
        <charset val="238"/>
      </rPr>
      <t>≤ 6 h oznacza .że ingerencja serwisu winna nastapić w czasie 6 godzin lub mniej od czasu powiadomioenia.Wymogi okreslone sa dla wybranych systemówPozycje nie oznaczone interwencja do 48 godzin od zgłoszenia. Sposób powiadamiania poczta elektroniczna, fax,telefon,sms.</t>
    </r>
  </si>
  <si>
    <t>** Oferent podaje cenę za jednostkę konserwacji netto.</t>
  </si>
  <si>
    <t>podpis ……………………………………………………………………………………………..</t>
  </si>
  <si>
    <t xml:space="preserve">Klimatyzator pom. rekrutacji   </t>
  </si>
  <si>
    <t>2.31</t>
  </si>
  <si>
    <t>Klimatyzator  bud nr 3</t>
  </si>
  <si>
    <t>3.13</t>
  </si>
  <si>
    <t>Liczniki ciepła</t>
  </si>
  <si>
    <t>Klimatyzator pom 215</t>
  </si>
  <si>
    <t>Centrala wentylacyjna z wymiennikiem krzyzowym,recyrkulacją. Pomieszczenienia 3.41-3.43 badania na komórkach(nagrzewnica elektryczna)</t>
  </si>
  <si>
    <t>Jednostka zewnetrzna</t>
  </si>
  <si>
    <t>11.32</t>
  </si>
  <si>
    <t>11.33</t>
  </si>
  <si>
    <t>Wentylatory wyciagowe indywidualne  fi125 mm ( osiowe)</t>
  </si>
  <si>
    <t>13.15</t>
  </si>
  <si>
    <t>Centrala wentylacyjna z wymiennikiem Krzyżowym  V=2700 m3/h</t>
  </si>
  <si>
    <t>20.10</t>
  </si>
  <si>
    <t>Wentylator wyciagowy z magazynu</t>
  </si>
  <si>
    <t>Budynek Telemedycyny (w budowie)</t>
  </si>
  <si>
    <t>System nadzoru BMS</t>
  </si>
  <si>
    <t>26.10.1</t>
  </si>
  <si>
    <t>Centrala nawiewna MCKS059960R z odzyskiem glikolowym Wydatek 9900 m3/h Ciśnienie dysp. 600 Pa Q=</t>
  </si>
  <si>
    <t>22.5</t>
  </si>
  <si>
    <t>Ww</t>
  </si>
  <si>
    <t>Wentylator wyciagowy z wc</t>
  </si>
  <si>
    <t>Wm</t>
  </si>
  <si>
    <t>Wentylator z magazynu</t>
  </si>
  <si>
    <t>Bud. Nr 4 u.l Dębinki 7</t>
  </si>
  <si>
    <t>Układy zasilania w ciepło technologiczne centrale wentylacyjne,pompa ,filtr, zawór trójdrogowy</t>
  </si>
  <si>
    <t>AN1-AW1</t>
  </si>
  <si>
    <t>AN2-AW2</t>
  </si>
  <si>
    <t>8.3.1</t>
  </si>
  <si>
    <t>8.3.2</t>
  </si>
  <si>
    <t>BN1-BW1</t>
  </si>
  <si>
    <t>KPL</t>
  </si>
  <si>
    <t>8.4.1</t>
  </si>
  <si>
    <t>8.4.2</t>
  </si>
  <si>
    <t>8.4.3</t>
  </si>
  <si>
    <t>F</t>
  </si>
  <si>
    <t>8.4.4</t>
  </si>
  <si>
    <t>BN2-BW2</t>
  </si>
  <si>
    <t>8.5.1</t>
  </si>
  <si>
    <t>8.5.2</t>
  </si>
  <si>
    <t>8.5.3</t>
  </si>
  <si>
    <t>8.5.4</t>
  </si>
  <si>
    <t>CN2-CW2</t>
  </si>
  <si>
    <t>8.6.2</t>
  </si>
  <si>
    <t>8.6.3</t>
  </si>
  <si>
    <t xml:space="preserve">Filtr </t>
  </si>
  <si>
    <t>Wentylator kanałowy typ. Obsługujący sprężarke w pom. Wentylatorowni 2/2</t>
  </si>
  <si>
    <t>CN3-CW3</t>
  </si>
  <si>
    <t>8.7.2</t>
  </si>
  <si>
    <t>8.7.1</t>
  </si>
  <si>
    <t>8.8.2</t>
  </si>
  <si>
    <t>Klimatyzator   Q=7 kW   obsługuje pom. apteki pom . 1.32</t>
  </si>
  <si>
    <t>CN5-CW5</t>
  </si>
  <si>
    <t>Odciagi miejscowe Wd</t>
  </si>
  <si>
    <t>Cenrala nawiewno/wywie Wentylacja apteki V=1000m³/h  pom 1.32</t>
  </si>
  <si>
    <t>8.11.3</t>
  </si>
  <si>
    <t>8.11.4</t>
  </si>
  <si>
    <t>8.11.5</t>
  </si>
  <si>
    <t>8.11.6</t>
  </si>
  <si>
    <r>
      <t>Centrala wentylacyjna  nawiewno /wywiewnaz odzyskiem pośrednim V=7100/7500 m</t>
    </r>
    <r>
      <rPr>
        <b/>
        <sz val="12"/>
        <rFont val="Czcionka tekstu podstawowego"/>
        <charset val="238"/>
      </rPr>
      <t>³</t>
    </r>
    <r>
      <rPr>
        <b/>
        <sz val="9.6"/>
        <rFont val="Times New Roman"/>
        <family val="1"/>
        <charset val="238"/>
      </rPr>
      <t xml:space="preserve">/h, </t>
    </r>
    <r>
      <rPr>
        <b/>
        <sz val="9.6"/>
        <rFont val="Czcionka tekstu podstawowego"/>
        <charset val="238"/>
      </rPr>
      <t>ΔP=600/600 Pa, Qg=77 kW, N=1,25/1,41 kW. Obsługuje pomieszczenia : 1,33(15);1.34(15a)1,35 (13/14).Katedra Chemii Farmaceutycznej</t>
    </r>
  </si>
  <si>
    <t xml:space="preserve">Obsługuje pom. W osiach 1-10 Katedr Farmakognozji,Szatni SWF oraz korytrarz - 1.1;-1.10;-1.15. </t>
  </si>
  <si>
    <t>8.12,1</t>
  </si>
  <si>
    <t>8.12.2</t>
  </si>
  <si>
    <t>8.12.3</t>
  </si>
  <si>
    <t>8.12.4</t>
  </si>
  <si>
    <t>8.7.4</t>
  </si>
  <si>
    <t>K2.</t>
  </si>
  <si>
    <t>8.14.1</t>
  </si>
  <si>
    <t>8.15.1</t>
  </si>
  <si>
    <t>8.15.2</t>
  </si>
  <si>
    <t>8.15.3</t>
  </si>
  <si>
    <t>8.16.1</t>
  </si>
  <si>
    <t>8.16.2</t>
  </si>
  <si>
    <t>8.16.3</t>
  </si>
  <si>
    <t>Klimazytator: serwerownia</t>
  </si>
  <si>
    <t>8.2.3</t>
  </si>
  <si>
    <t>8.2.4</t>
  </si>
  <si>
    <t>8.2.5</t>
  </si>
  <si>
    <t>8.17.</t>
  </si>
  <si>
    <t>8.17.1</t>
  </si>
  <si>
    <t>8.17.2</t>
  </si>
  <si>
    <t>8.17.3</t>
  </si>
  <si>
    <t>8.18.1</t>
  </si>
  <si>
    <t>8.18.2</t>
  </si>
  <si>
    <t>8.19.1</t>
  </si>
  <si>
    <t>8.19.2</t>
  </si>
  <si>
    <t>8.20.1</t>
  </si>
  <si>
    <t>8.20.2</t>
  </si>
  <si>
    <t>9.5.2</t>
  </si>
  <si>
    <t>9.5.3</t>
  </si>
  <si>
    <t>9.6.1</t>
  </si>
  <si>
    <t>9.6.2</t>
  </si>
  <si>
    <t>9.6.3</t>
  </si>
  <si>
    <t>9.6.4</t>
  </si>
  <si>
    <t>9.6.5</t>
  </si>
  <si>
    <t>LN2-LW2</t>
  </si>
  <si>
    <t>LN4-LW4</t>
  </si>
  <si>
    <t>LN11-LW 11</t>
  </si>
  <si>
    <t>LN5-a</t>
  </si>
  <si>
    <t>Pom. 108  aseptyczne</t>
  </si>
  <si>
    <t>Centrala nawiewno wywiewna w wymiannikiem krzyżowym obsługująca  2 sale gimnastyczne na parterze                                                                   Nawiew MCKS045250L Wydatek 5190 m3/h Ciśnienie dysp. 500 Pa ; Wywiew MCKS045250R Wydatek 5190 m3/h Ciśnienie dysp. 500 Pa.Q=</t>
  </si>
  <si>
    <t>BUDYNEK AUDYTORYJNY</t>
  </si>
  <si>
    <t>8.12.5</t>
  </si>
  <si>
    <t>System nadzoru  BMS</t>
  </si>
  <si>
    <t>Turbowent fi 150</t>
  </si>
  <si>
    <r>
      <t>Centrala nawiewno wywiewna z odzyskiem ciepła poprzez wymiennik krzyźowy 84,9 kW.VS-15900/15900 m</t>
    </r>
    <r>
      <rPr>
        <sz val="10"/>
        <rFont val="Czcionka tekstu podstawowego"/>
        <charset val="238"/>
      </rPr>
      <t>³</t>
    </r>
    <r>
      <rPr>
        <sz val="10"/>
        <rFont val="Times New Roman"/>
        <family val="1"/>
        <charset val="238"/>
      </rPr>
      <t>/h ,</t>
    </r>
    <r>
      <rPr>
        <sz val="10"/>
        <rFont val="Czcionka tekstu podstawowego"/>
        <charset val="238"/>
      </rPr>
      <t>Δp=500/900 Pa; Q=84,9 kW N=11,0/11,0 kW. I=21,5/21,5 A 3x400 V</t>
    </r>
  </si>
  <si>
    <t>Wentylatory typ FK w wentylatorowni nr 12</t>
  </si>
  <si>
    <t>Wentylatorownia na zewnatrz budynku A w osiach 24-25 , oraz wentylatorownie numer 11 i 12  na dachu budynku , obsługujące  K i Z Chemii Organicznej.Obsługuje pomieszczenia piwnica -1,6;-1,7;-1,9;-1,10;-1,11;-1,12;-1,13;-1,15,parter:0,6;0,7;0,8;0,10;0,5;0,3;0,2,piętro 1,1;1,2</t>
  </si>
  <si>
    <t>BN4</t>
  </si>
  <si>
    <t>BW4</t>
  </si>
  <si>
    <t>W1-08Wentylator FKb-40-VI,V=6040m³/h, Δp=850 Pa, Sala Maxi</t>
  </si>
  <si>
    <t>Wentylatorownia na zewnatrz budynku A w osiach 22-23 , obsługująca piwnicę w  budynku A i B przeznaczoną dla  K i Z Mikrobiologii Farmaceutycznej</t>
  </si>
  <si>
    <t>Komora kurzowa wentylatorowni a 01 Filtry EU1 600x600 mm szt 8</t>
  </si>
  <si>
    <r>
      <t>Centrala nawiewna MCKH033750R/MCKH032850L z wymiennikiem krzyżowym Wydatek 3670/2800 m3/h Ciśnienie dysp. 500 Pa/500 Q=64,0 kW.</t>
    </r>
    <r>
      <rPr>
        <b/>
        <sz val="9"/>
        <rFont val="Times New Roman"/>
        <family val="1"/>
        <charset val="238"/>
      </rPr>
      <t>Obsługuje Katedrę Mikrobiologii parter bud B</t>
    </r>
  </si>
  <si>
    <t>BN3-BW3</t>
  </si>
  <si>
    <t>Wentylat. 03</t>
  </si>
  <si>
    <t>Obsługuje Ki Z Chemii Farmaceutycznej pom.1,09;1,10</t>
  </si>
  <si>
    <t>8,6.1</t>
  </si>
  <si>
    <t>8,6,4</t>
  </si>
  <si>
    <t>8,6,5</t>
  </si>
  <si>
    <t>8.6.6</t>
  </si>
  <si>
    <t>8.7.3.</t>
  </si>
  <si>
    <t>8.7.5</t>
  </si>
  <si>
    <t>8.7.6</t>
  </si>
  <si>
    <t>8.8.3</t>
  </si>
  <si>
    <t>8.9.2</t>
  </si>
  <si>
    <t>CN0</t>
  </si>
  <si>
    <t>Obsługuje  K iZ Chemii Fizycznej , Dziekanat.Biblioteka,</t>
  </si>
  <si>
    <t>8.8.1.1</t>
  </si>
  <si>
    <t>Klimazytatory:sala Rady  Wydziału,pom 1.33</t>
  </si>
  <si>
    <t xml:space="preserve"> N1A-W1A</t>
  </si>
  <si>
    <r>
      <t>Centrala nawiewna z  posrednim  odzyskiem ciepłaV=12200/11800 m</t>
    </r>
    <r>
      <rPr>
        <sz val="10"/>
        <rFont val="Czcionka tekstu podstawowego"/>
        <charset val="238"/>
      </rPr>
      <t>³/h,Δp=600/600 Pa; Qg=107,7 kW;Qod=44,87kW  dla V=6700m</t>
    </r>
    <r>
      <rPr>
        <sz val="10"/>
        <rFont val="Calibri"/>
        <family val="2"/>
        <charset val="238"/>
      </rPr>
      <t>³</t>
    </r>
    <r>
      <rPr>
        <sz val="8"/>
        <rFont val="Czcionka tekstu podstawowego"/>
        <charset val="238"/>
      </rPr>
      <t>/h;</t>
    </r>
    <r>
      <rPr>
        <sz val="10"/>
        <rFont val="Czcionka tekstu podstawowego"/>
        <charset val="238"/>
      </rPr>
      <t>N=3,6/3,3 kW.</t>
    </r>
    <r>
      <rPr>
        <sz val="9"/>
        <rFont val="Czcionka tekstu podstawowego"/>
        <charset val="238"/>
      </rPr>
      <t>Obsługuje Katedrę Chemii Fizycznej</t>
    </r>
  </si>
  <si>
    <r>
      <t>Centrala nawiewno wywiewna z pośrednim odzyskiem ciepła obsługująca Dziekanat i Biblioteką. V= 3600/3600 m</t>
    </r>
    <r>
      <rPr>
        <b/>
        <i/>
        <sz val="12"/>
        <rFont val="Czcionka tekstu podstawowego"/>
        <charset val="238"/>
      </rPr>
      <t>³/h</t>
    </r>
    <r>
      <rPr>
        <b/>
        <i/>
        <sz val="12"/>
        <rFont val="Times New Roman"/>
        <family val="1"/>
        <charset val="238"/>
      </rPr>
      <t xml:space="preserve"> .</t>
    </r>
    <r>
      <rPr>
        <b/>
        <i/>
        <sz val="12"/>
        <rFont val="Czcionka tekstu podstawowego"/>
        <charset val="238"/>
      </rPr>
      <t>Δ</t>
    </r>
    <r>
      <rPr>
        <b/>
        <i/>
        <sz val="9.6"/>
        <rFont val="Times New Roman"/>
        <family val="1"/>
        <charset val="238"/>
      </rPr>
      <t>p=600/600 Pa Qg=28,0 kW.Qod=22,0kW, N=1,5/1,1 kW</t>
    </r>
    <r>
      <rPr>
        <b/>
        <i/>
        <sz val="12"/>
        <rFont val="Times New Roman"/>
        <family val="1"/>
        <charset val="238"/>
      </rPr>
      <t xml:space="preserve">      </t>
    </r>
  </si>
  <si>
    <t>CN8-CW8</t>
  </si>
  <si>
    <t>SEGMENT A</t>
  </si>
  <si>
    <t>SEGMENT B</t>
  </si>
  <si>
    <t>SEGMENT C</t>
  </si>
  <si>
    <t>SEGMENT D</t>
  </si>
  <si>
    <t>9.7.1</t>
  </si>
  <si>
    <t>9.7.2</t>
  </si>
  <si>
    <t>9.7.3</t>
  </si>
  <si>
    <r>
      <rPr>
        <b/>
        <sz val="12"/>
        <rFont val="Times New Roman"/>
        <family val="1"/>
        <charset val="238"/>
      </rPr>
      <t xml:space="preserve">LN5 </t>
    </r>
    <r>
      <rPr>
        <sz val="12"/>
        <rFont val="Times New Roman"/>
        <family val="1"/>
        <charset val="238"/>
      </rPr>
      <t>Wentylatorownia nr 6? Piwnica</t>
    </r>
  </si>
  <si>
    <t>9.7.4</t>
  </si>
  <si>
    <t>9.7.5</t>
  </si>
  <si>
    <t>9.7.6</t>
  </si>
  <si>
    <t>9.8</t>
  </si>
  <si>
    <t>9.8.1</t>
  </si>
  <si>
    <t>9.8.2</t>
  </si>
  <si>
    <t>9.9</t>
  </si>
  <si>
    <t>9.8.3</t>
  </si>
  <si>
    <t>9.8.4</t>
  </si>
  <si>
    <t>9.9.1</t>
  </si>
  <si>
    <t>9.10</t>
  </si>
  <si>
    <t>9.10.1</t>
  </si>
  <si>
    <t>9.10.2</t>
  </si>
  <si>
    <t>9.10.3</t>
  </si>
  <si>
    <t>9.11</t>
  </si>
  <si>
    <t>9.11.1</t>
  </si>
  <si>
    <t>9.11.2</t>
  </si>
  <si>
    <t>9.11.3</t>
  </si>
  <si>
    <r>
      <t>Centrala wentylacyjna z posrednim odzyskiem ciepła.V=6300/5900 m</t>
    </r>
    <r>
      <rPr>
        <sz val="12"/>
        <rFont val="Calibri"/>
        <family val="2"/>
        <charset val="238"/>
      </rPr>
      <t>³</t>
    </r>
    <r>
      <rPr>
        <sz val="9.6"/>
        <rFont val="Times New Roman"/>
        <family val="1"/>
        <charset val="238"/>
      </rPr>
      <t>/h.Qg=81.9 kW,Qodz=77,7kW.</t>
    </r>
    <r>
      <rPr>
        <sz val="9.6"/>
        <rFont val="Calibri"/>
        <family val="2"/>
        <charset val="238"/>
      </rPr>
      <t>Δp=600/600 Pa.Ia=14,5/10,9 A,SFP=1,795/1,394 W/m³</t>
    </r>
    <r>
      <rPr>
        <sz val="7.7"/>
        <rFont val="Calibri"/>
        <family val="2"/>
        <charset val="238"/>
      </rPr>
      <t>/s.Obsługuje Pom Biofarmacji</t>
    </r>
  </si>
  <si>
    <t>LN9-LW9</t>
  </si>
  <si>
    <t>Centrala wentylacyjna  Optima NW-1-L-Wk-HE/T1-D-2700/2700. Odzysk ciepła Wymiennik obrotowy obsługuje pom. K i Z Farmakodynamiki położone w osiach 35-40 na II piętrze.Nagrzewnica elektryczna.</t>
  </si>
  <si>
    <t>Filtry EU13 w komorze  septycznej.</t>
  </si>
  <si>
    <t>9.12.</t>
  </si>
  <si>
    <t>Wentylacji</t>
  </si>
  <si>
    <t>8.21</t>
  </si>
  <si>
    <t>BMS węzła cieplnego, liczniki</t>
  </si>
  <si>
    <t>8.13.2</t>
  </si>
  <si>
    <t>Wentylator wyciagowy z dygestorium pom.015</t>
  </si>
  <si>
    <t>podpis:.</t>
  </si>
  <si>
    <t>Klimatyzator kuchnia szklana                                                (AOYG18LALL + AUYG18LVLB)                                              08.2018</t>
  </si>
  <si>
    <t>Obsługuje Ki Z Chemii Farmaceutycznej pom14,15.    Aptekę. Korytarz piwnica</t>
  </si>
  <si>
    <t>Studium b. Wychowania Fizycznego i Sportu                                 pom. -1.3; -1.1; -1,4; - 1,5; -1,6; -1,7; -1,8; -1,9 ; -1,2</t>
  </si>
  <si>
    <t>Wentylatorownia nr 0  obsługująca katedry w osiach 29-35                                               Katedra i Zakład Bromatologii Parter: pom. 0.28 (51); 0,18; 0,6                                                                            Katedra i Zakład Farmacji Stosowanej I piętro: pom 1,31 (146); 1,6 (108); 1,20; 1,7 (110); 1,32 (144).                                                                  Katedra i Zakład Chemii Analitycznej  II piętro ; pom 2,5 (205); 2,25 (203), 2,26 (202), 2,27 (201) .</t>
  </si>
  <si>
    <t xml:space="preserve">Wentylatorownia nr13                        w osiach 16-33                                                                                                </t>
  </si>
  <si>
    <t xml:space="preserve">  Klimatyzatortyp RXV35AV1B + FTXV35AV1B </t>
  </si>
  <si>
    <t>13.16</t>
  </si>
  <si>
    <r>
      <t>Centrala nawiewna MCKH033750R/MCKH032850L z wymiennikiem krzyżowym Wydatek 5600/2800 m3/h Ciśnienie dysp. 500 Pa/500 Q=64,0 kW.</t>
    </r>
    <r>
      <rPr>
        <b/>
        <sz val="9"/>
        <rFont val="Times New Roman"/>
        <family val="1"/>
        <charset val="238"/>
      </rPr>
      <t>Obsługuje Katedrę Cemii Farmaceutycznej piętro bud B. W budowie.</t>
    </r>
  </si>
  <si>
    <r>
      <t>Centrala wentylacyjna ERATO 2/RG-133A/1-1;1-1/P;L V= 4500/4500 m</t>
    </r>
    <r>
      <rPr>
        <i/>
        <sz val="12"/>
        <rFont val="Czcionka tekstu podstawowego"/>
        <charset val="238"/>
      </rPr>
      <t>³</t>
    </r>
    <r>
      <rPr>
        <i/>
        <sz val="12"/>
        <rFont val="Times New Roman"/>
        <family val="1"/>
        <charset val="238"/>
      </rPr>
      <t xml:space="preserve">/h, </t>
    </r>
    <r>
      <rPr>
        <i/>
        <sz val="12"/>
        <rFont val="Czcionka tekstu podstawowego"/>
        <charset val="238"/>
      </rPr>
      <t>Δ</t>
    </r>
    <r>
      <rPr>
        <i/>
        <sz val="12"/>
        <rFont val="Times New Roman"/>
        <family val="1"/>
        <charset val="238"/>
      </rPr>
      <t>P= 300/300v_Pa Filtr EU 4,wym. Glikol RGH8/EC2  28,3 kW,</t>
    </r>
    <r>
      <rPr>
        <i/>
        <sz val="12"/>
        <rFont val="Dutch801 Rm BT"/>
        <family val="1"/>
      </rPr>
      <t>ø=1",Q=36,7 kW, Wentylator RH31C/M-90/2P/1,5 SFP: 1,18 kW/m</t>
    </r>
    <r>
      <rPr>
        <i/>
        <sz val="12"/>
        <rFont val="Czcionka tekstu podstawowego"/>
        <charset val="238"/>
      </rPr>
      <t>³s; wymiennik glikolowy  RGC8/EC2 28,3 kW; wentylator RH31C/M-90/2P/1,5 SFP: 1,18 kW/m³s</t>
    </r>
  </si>
  <si>
    <r>
      <t>Centrala nawiewno wywiewna w wymiannikiem krzyżowym przeciwprądkowym obsługująca 1 piętro                                                                        Nawiew MCKT033350R Wydatek 2255m3/h Ciśnienie dysp. 500 Pa; Wywi</t>
    </r>
    <r>
      <rPr>
        <sz val="12"/>
        <rFont val="Times New Roman"/>
        <family val="1"/>
        <charset val="238"/>
      </rPr>
      <t>e</t>
    </r>
    <r>
      <rPr>
        <b/>
        <sz val="12"/>
        <rFont val="Times New Roman"/>
        <family val="1"/>
        <charset val="238"/>
      </rPr>
      <t>w MCKT033750R Wydatek 2255m3/h Ciśnienie dysp. 500 Pa</t>
    </r>
  </si>
  <si>
    <t>wentylatory wyciagowe wc</t>
  </si>
  <si>
    <t>B-5 ul. Debinki 7</t>
  </si>
  <si>
    <t>B-13 Budynek dziekanatów(w przygotowaniu)</t>
  </si>
  <si>
    <t xml:space="preserve">Instalacja klimatyzacji  V=1800 m³/h z agregatem chłodniczym Q=  7,5 kW. Sala narad                                                                                                   </t>
  </si>
  <si>
    <t>Klimatyzator  Q=5,0 kW  Sala czarna</t>
  </si>
  <si>
    <r>
      <t>Centrala nawiewno wywiewna z odzyskiem ciepła poprzez wymiennik krzyźowy VS75-R-PHC/SFS-8600/8500 m</t>
    </r>
    <r>
      <rPr>
        <sz val="10"/>
        <rFont val="Czcionka tekstu podstawowego"/>
        <charset val="238"/>
      </rPr>
      <t>³</t>
    </r>
    <r>
      <rPr>
        <sz val="10"/>
        <rFont val="Times New Roman"/>
        <family val="1"/>
        <charset val="238"/>
      </rPr>
      <t>/h ,</t>
    </r>
    <r>
      <rPr>
        <sz val="10"/>
        <rFont val="Czcionka tekstu podstawowego"/>
        <charset val="238"/>
      </rPr>
      <t>Δp=800/500 Pa; Qg=64 kW, ,N=11,0/11,0 kW. I=21,5/21,5 A 3x400 V. Wykonanie zewnetrzne</t>
    </r>
  </si>
  <si>
    <r>
      <t xml:space="preserve"> N1 25Wentylator FKb-40-V,V=6040m³/h, Δp=850 Pa, Q=78,38 kW </t>
    </r>
    <r>
      <rPr>
        <sz val="9"/>
        <rFont val="Times New Roman"/>
        <family val="1"/>
        <charset val="238"/>
      </rPr>
      <t>Sala Maxi</t>
    </r>
  </si>
  <si>
    <r>
      <t>Centrala wentylacyjna z pośrednim odzyskiem ciepła V=12100/10700 m</t>
    </r>
    <r>
      <rPr>
        <sz val="12"/>
        <rFont val="Czcionka tekstu podstawowego"/>
        <charset val="238"/>
      </rPr>
      <t>³</t>
    </r>
    <r>
      <rPr>
        <sz val="9.6"/>
        <rFont val="Times New Roman"/>
        <family val="1"/>
        <charset val="238"/>
      </rPr>
      <t>/h,</t>
    </r>
    <r>
      <rPr>
        <sz val="9.6"/>
        <rFont val="Czcionka tekstu podstawowego"/>
        <charset val="238"/>
      </rPr>
      <t>Δp=600/600 Pa;Qg=81,9 kW,Qodz.=77,7 kW ;N=5,5/4,0 kW; Ia=14,5/10,9 A, SFP=1,795/1,394 W/m³</t>
    </r>
    <r>
      <rPr>
        <sz val="7.7"/>
        <rFont val="Czcionka tekstu podstawowego"/>
        <charset val="238"/>
      </rPr>
      <t>/s</t>
    </r>
  </si>
  <si>
    <r>
      <t>Centrala wentylacyjna z pośrednim odzyskiem ciepła V=11500/11000 m</t>
    </r>
    <r>
      <rPr>
        <sz val="12"/>
        <rFont val="Czcionka tekstu podstawowego"/>
        <charset val="238"/>
      </rPr>
      <t>³</t>
    </r>
    <r>
      <rPr>
        <sz val="9.6"/>
        <rFont val="Times New Roman"/>
        <family val="1"/>
        <charset val="238"/>
      </rPr>
      <t>/h,</t>
    </r>
    <r>
      <rPr>
        <sz val="9.6"/>
        <rFont val="Czcionka tekstu podstawowego"/>
        <charset val="238"/>
      </rPr>
      <t>Δp=600/600 Pa;Qg=81,9 kW,Qodz.=77,7 kW ;N=5,5/4,0 kW; Ia=14,5/10,9 A, SFP=1,795/1,394 W/m³</t>
    </r>
    <r>
      <rPr>
        <sz val="7.7"/>
        <rFont val="Czcionka tekstu podstawowego"/>
        <charset val="238"/>
      </rPr>
      <t>/s</t>
    </r>
  </si>
  <si>
    <t>Układy zasilania w ciepło technologiczne , pompa cyrkulacyjna, zawór  trójdrogowy,zawór regulacyjny</t>
  </si>
  <si>
    <t>Centrala wentylacyjna  Odzysk ciepła pośredni. Obsługuje pomieszczenia K i Z Farmacji Stosowanej  w osiach 35-40 na I piętrze.pom 119,120.121,122.Qg=34,2 kW.Qod=...Cala nawiewna wentylatorownia Nr 1 poziom piwnicy osie 37-38.Centrala wywiewna dach budynku osie 35-40.</t>
  </si>
  <si>
    <r>
      <t xml:space="preserve">Wentylator Rosenberg </t>
    </r>
    <r>
      <rPr>
        <sz val="12"/>
        <rFont val="Calibri"/>
        <family val="2"/>
        <charset val="238"/>
      </rPr>
      <t>ø 250 L  ,N=0,165 kW</t>
    </r>
  </si>
  <si>
    <r>
      <t xml:space="preserve">Wyciag grawitacyjny turbowent  </t>
    </r>
    <r>
      <rPr>
        <sz val="12"/>
        <rFont val="Dutch801 Rm BT"/>
        <family val="1"/>
      </rPr>
      <t>ø</t>
    </r>
    <r>
      <rPr>
        <sz val="12"/>
        <rFont val="Times New Roman"/>
        <family val="1"/>
        <charset val="238"/>
      </rPr>
      <t>200</t>
    </r>
  </si>
  <si>
    <t>Zestawienie</t>
  </si>
  <si>
    <t xml:space="preserve">Załącznik nr 3 do SIWZ </t>
  </si>
  <si>
    <t xml:space="preserve">                FORMULARZ CENOWY wraz z wykaemz systemów wentylacyjnych i klimatyzacyjnych, chłodniczych podlegajacych serwisowaniu w okresie 24 miesięcy</t>
  </si>
  <si>
    <t>postępowanie ZP/12/2019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</si>
</sst>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6"/>
      <name val="Arial"/>
      <family val="2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12"/>
      <name val="Czcionka tekstu podstawowego"/>
      <charset val="238"/>
    </font>
    <font>
      <u/>
      <sz val="12"/>
      <name val="Times New Roman"/>
      <family val="1"/>
      <charset val="238"/>
    </font>
    <font>
      <sz val="10"/>
      <color rgb="FF92D050"/>
      <name val="Arial"/>
      <family val="2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zcionka tekstu podstawowego"/>
      <charset val="238"/>
    </font>
    <font>
      <sz val="10"/>
      <color indexed="19"/>
      <name val="Arial"/>
      <family val="2"/>
      <charset val="238"/>
    </font>
    <font>
      <b/>
      <i/>
      <sz val="12"/>
      <name val="Times New Roman"/>
      <family val="1"/>
      <charset val="238"/>
    </font>
    <font>
      <b/>
      <i/>
      <sz val="12"/>
      <name val="Czcionka tekstu podstawowego"/>
      <charset val="238"/>
    </font>
    <font>
      <b/>
      <i/>
      <sz val="9.6"/>
      <name val="Times New Roman"/>
      <family val="1"/>
      <charset val="238"/>
    </font>
    <font>
      <sz val="9.6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Czcionka tekstu podstawowego"/>
      <charset val="238"/>
    </font>
    <font>
      <b/>
      <sz val="9.6"/>
      <name val="Times New Roman"/>
      <family val="1"/>
      <charset val="238"/>
    </font>
    <font>
      <b/>
      <sz val="9.6"/>
      <name val="Czcionka tekstu podstawowego"/>
      <charset val="238"/>
    </font>
    <font>
      <b/>
      <sz val="14"/>
      <name val="Times New Roman"/>
      <family val="1"/>
      <charset val="238"/>
    </font>
    <font>
      <sz val="16"/>
      <name val="Arial"/>
      <family val="2"/>
      <charset val="238"/>
    </font>
    <font>
      <sz val="9.6"/>
      <name val="Czcionka tekstu podstawowego"/>
      <charset val="238"/>
    </font>
    <font>
      <sz val="7.7"/>
      <name val="Czcionka tekstu podstawowego"/>
      <charset val="238"/>
    </font>
    <font>
      <b/>
      <sz val="16"/>
      <name val="Arial"/>
      <family val="2"/>
      <charset val="238"/>
    </font>
    <font>
      <sz val="11"/>
      <name val="Times New Roman"/>
      <family val="1"/>
      <charset val="238"/>
    </font>
    <font>
      <sz val="11"/>
      <name val="Czcionka tekstu podstawowego"/>
      <charset val="238"/>
    </font>
    <font>
      <sz val="8.8000000000000007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Times New Roman"/>
      <family val="1"/>
      <charset val="238"/>
    </font>
    <font>
      <u/>
      <sz val="12"/>
      <name val="Arial"/>
      <family val="2"/>
      <charset val="238"/>
    </font>
    <font>
      <sz val="7.7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9"/>
      <name val="Czcionka tekstu podstawowego"/>
      <charset val="238"/>
    </font>
    <font>
      <b/>
      <sz val="9"/>
      <name val="Times New Roman"/>
      <family val="1"/>
      <charset val="238"/>
    </font>
    <font>
      <sz val="10"/>
      <name val="Calibri"/>
      <family val="2"/>
      <charset val="238"/>
    </font>
    <font>
      <sz val="8"/>
      <name val="Czcionka tekstu podstawowego"/>
      <charset val="238"/>
    </font>
    <font>
      <sz val="9.6"/>
      <name val="Calibri"/>
      <family val="2"/>
      <charset val="238"/>
    </font>
    <font>
      <sz val="7.7"/>
      <name val="Calibri"/>
      <family val="2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name val="Czcionka tekstu podstawowego"/>
      <charset val="238"/>
    </font>
    <font>
      <i/>
      <sz val="12"/>
      <name val="Dutch801 Rm BT"/>
      <family val="1"/>
    </font>
    <font>
      <i/>
      <sz val="10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1"/>
      <name val="Calibri"/>
      <family val="2"/>
      <scheme val="minor"/>
    </font>
    <font>
      <sz val="12"/>
      <name val="Dutch801 Rm BT"/>
      <family val="1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textRotation="90" wrapText="1"/>
    </xf>
    <xf numFmtId="0" fontId="8" fillId="0" borderId="1" xfId="0" applyFont="1" applyBorder="1" applyAlignment="1">
      <alignment horizontal="center" vertical="center" textRotation="90" wrapText="1" shrinkToFit="1"/>
    </xf>
    <xf numFmtId="0" fontId="8" fillId="0" borderId="1" xfId="0" applyFont="1" applyBorder="1" applyAlignment="1">
      <alignment textRotation="90" wrapText="1"/>
    </xf>
    <xf numFmtId="0" fontId="9" fillId="0" borderId="2" xfId="0" applyFont="1" applyBorder="1" applyAlignment="1">
      <alignment horizontal="center" vertical="center" textRotation="90" wrapText="1" shrinkToFit="1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16" fontId="4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32" fillId="0" borderId="0" xfId="0" applyFont="1" applyAlignment="1">
      <alignment wrapText="1"/>
    </xf>
    <xf numFmtId="0" fontId="3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37" fillId="0" borderId="1" xfId="0" applyFont="1" applyBorder="1" applyAlignment="1">
      <alignment vertical="top" wrapText="1"/>
    </xf>
    <xf numFmtId="0" fontId="33" fillId="0" borderId="1" xfId="0" applyFont="1" applyBorder="1" applyAlignment="1">
      <alignment horizontal="left" vertical="top" wrapText="1"/>
    </xf>
    <xf numFmtId="0" fontId="40" fillId="0" borderId="2" xfId="0" applyFont="1" applyBorder="1" applyAlignment="1">
      <alignment horizontal="center" vertical="top" wrapText="1"/>
    </xf>
    <xf numFmtId="43" fontId="12" fillId="0" borderId="1" xfId="1" applyFont="1" applyBorder="1" applyAlignment="1">
      <alignment vertical="top" wrapText="1"/>
    </xf>
    <xf numFmtId="0" fontId="41" fillId="0" borderId="1" xfId="0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40" fillId="0" borderId="1" xfId="0" applyFont="1" applyFill="1" applyBorder="1" applyAlignment="1">
      <alignment horizontal="left" wrapText="1"/>
    </xf>
    <xf numFmtId="0" fontId="40" fillId="0" borderId="1" xfId="0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center" vertical="top" wrapText="1"/>
    </xf>
    <xf numFmtId="0" fontId="43" fillId="0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1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 shrinkToFit="1"/>
    </xf>
    <xf numFmtId="164" fontId="0" fillId="0" borderId="1" xfId="1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0" fontId="2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41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0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37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37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5" fillId="3" borderId="1" xfId="1" applyNumberFormat="1" applyFont="1" applyFill="1" applyBorder="1" applyAlignment="1">
      <alignment wrapText="1"/>
    </xf>
    <xf numFmtId="0" fontId="0" fillId="3" borderId="0" xfId="0" applyFill="1" applyAlignment="1">
      <alignment wrapText="1"/>
    </xf>
    <xf numFmtId="0" fontId="4" fillId="0" borderId="1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8" fillId="3" borderId="0" xfId="0" applyFont="1" applyFill="1" applyAlignment="1">
      <alignment wrapText="1"/>
    </xf>
    <xf numFmtId="164" fontId="15" fillId="3" borderId="0" xfId="1" applyNumberFormat="1" applyFont="1" applyFill="1" applyBorder="1" applyAlignment="1">
      <alignment wrapText="1"/>
    </xf>
    <xf numFmtId="17" fontId="4" fillId="0" borderId="1" xfId="0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0" fillId="0" borderId="0" xfId="0" applyNumberFormat="1" applyAlignment="1">
      <alignment wrapText="1"/>
    </xf>
    <xf numFmtId="49" fontId="4" fillId="0" borderId="3" xfId="0" applyNumberFormat="1" applyFont="1" applyBorder="1" applyAlignment="1">
      <alignment vertical="top" wrapText="1"/>
    </xf>
    <xf numFmtId="0" fontId="4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2" fillId="0" borderId="1" xfId="0" applyFont="1" applyBorder="1" applyAlignment="1">
      <alignment vertical="top" wrapText="1"/>
    </xf>
    <xf numFmtId="0" fontId="53" fillId="0" borderId="1" xfId="0" applyFont="1" applyBorder="1" applyAlignment="1">
      <alignment vertical="top" wrapText="1"/>
    </xf>
    <xf numFmtId="0" fontId="56" fillId="0" borderId="1" xfId="0" applyFont="1" applyBorder="1" applyAlignment="1">
      <alignment vertical="top" wrapText="1"/>
    </xf>
    <xf numFmtId="0" fontId="57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58" fillId="0" borderId="0" xfId="0" applyFont="1" applyAlignment="1">
      <alignment wrapText="1"/>
    </xf>
    <xf numFmtId="0" fontId="58" fillId="0" borderId="1" xfId="0" applyFont="1" applyBorder="1" applyAlignment="1">
      <alignment wrapText="1"/>
    </xf>
    <xf numFmtId="164" fontId="58" fillId="0" borderId="1" xfId="1" applyNumberFormat="1" applyFont="1" applyBorder="1" applyAlignment="1">
      <alignment wrapText="1"/>
    </xf>
    <xf numFmtId="165" fontId="58" fillId="0" borderId="1" xfId="0" applyNumberFormat="1" applyFont="1" applyBorder="1" applyAlignment="1">
      <alignment wrapText="1"/>
    </xf>
    <xf numFmtId="0" fontId="58" fillId="0" borderId="1" xfId="0" applyFont="1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58" fillId="0" borderId="1" xfId="0" applyFont="1" applyBorder="1" applyAlignment="1">
      <alignment horizontal="center" vertical="center" wrapText="1"/>
    </xf>
    <xf numFmtId="49" fontId="58" fillId="0" borderId="1" xfId="0" applyNumberFormat="1" applyFont="1" applyBorder="1" applyAlignment="1">
      <alignment wrapText="1"/>
    </xf>
    <xf numFmtId="0" fontId="58" fillId="0" borderId="1" xfId="0" applyFont="1" applyBorder="1" applyAlignment="1">
      <alignment horizontal="center" wrapText="1"/>
    </xf>
    <xf numFmtId="0" fontId="58" fillId="0" borderId="2" xfId="0" applyFont="1" applyBorder="1" applyAlignment="1">
      <alignment horizontal="center" wrapText="1"/>
    </xf>
    <xf numFmtId="0" fontId="58" fillId="0" borderId="2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60" fillId="0" borderId="1" xfId="0" applyFont="1" applyBorder="1" applyAlignment="1">
      <alignment wrapText="1"/>
    </xf>
    <xf numFmtId="0" fontId="58" fillId="3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164" fontId="58" fillId="0" borderId="1" xfId="0" applyNumberFormat="1" applyFont="1" applyBorder="1" applyAlignment="1">
      <alignment wrapText="1"/>
    </xf>
    <xf numFmtId="0" fontId="58" fillId="0" borderId="6" xfId="0" applyFont="1" applyBorder="1" applyAlignment="1">
      <alignment wrapText="1"/>
    </xf>
    <xf numFmtId="0" fontId="58" fillId="0" borderId="7" xfId="0" applyFont="1" applyBorder="1" applyAlignment="1">
      <alignment wrapText="1"/>
    </xf>
    <xf numFmtId="0" fontId="58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13"/>
  <sheetViews>
    <sheetView tabSelected="1" view="pageBreakPreview" zoomScale="80" zoomScaleNormal="80" zoomScaleSheetLayoutView="80" workbookViewId="0">
      <selection activeCell="C6" sqref="C6"/>
    </sheetView>
  </sheetViews>
  <sheetFormatPr defaultRowHeight="15"/>
  <cols>
    <col min="1" max="1" width="10" style="61" customWidth="1"/>
    <col min="2" max="2" width="14.140625" style="61" customWidth="1"/>
    <col min="3" max="3" width="68.7109375" style="61" customWidth="1"/>
    <col min="4" max="4" width="17" style="61" customWidth="1"/>
    <col min="5" max="5" width="7.28515625" style="61" customWidth="1"/>
    <col min="6" max="6" width="8.42578125" style="61" customWidth="1"/>
    <col min="7" max="7" width="3" style="61" hidden="1" customWidth="1"/>
    <col min="8" max="8" width="8" style="61" customWidth="1"/>
    <col min="9" max="9" width="7.42578125" style="61" customWidth="1"/>
    <col min="10" max="10" width="9" style="61" customWidth="1"/>
    <col min="11" max="11" width="10.28515625" style="61" customWidth="1"/>
    <col min="12" max="12" width="11" style="61" customWidth="1"/>
    <col min="13" max="13" width="11.28515625" style="61" customWidth="1"/>
    <col min="14" max="14" width="11.5703125" style="61" customWidth="1"/>
    <col min="15" max="15" width="11.85546875" style="61" customWidth="1"/>
    <col min="16" max="16" width="13.5703125" style="61" customWidth="1"/>
    <col min="257" max="257" width="10" customWidth="1"/>
    <col min="258" max="258" width="14.140625" customWidth="1"/>
    <col min="259" max="259" width="73.140625" customWidth="1"/>
    <col min="260" max="260" width="17" customWidth="1"/>
    <col min="261" max="261" width="7.28515625" customWidth="1"/>
    <col min="262" max="262" width="8.42578125" customWidth="1"/>
    <col min="263" max="263" width="0" hidden="1" customWidth="1"/>
    <col min="264" max="264" width="8" customWidth="1"/>
    <col min="265" max="265" width="7.42578125" customWidth="1"/>
    <col min="266" max="266" width="9" customWidth="1"/>
    <col min="267" max="267" width="10.28515625" customWidth="1"/>
    <col min="268" max="268" width="11" customWidth="1"/>
    <col min="269" max="269" width="11.28515625" customWidth="1"/>
    <col min="270" max="270" width="11.5703125" customWidth="1"/>
    <col min="271" max="271" width="11.85546875" customWidth="1"/>
    <col min="272" max="272" width="13.5703125" customWidth="1"/>
    <col min="513" max="513" width="10" customWidth="1"/>
    <col min="514" max="514" width="14.140625" customWidth="1"/>
    <col min="515" max="515" width="73.140625" customWidth="1"/>
    <col min="516" max="516" width="17" customWidth="1"/>
    <col min="517" max="517" width="7.28515625" customWidth="1"/>
    <col min="518" max="518" width="8.42578125" customWidth="1"/>
    <col min="519" max="519" width="0" hidden="1" customWidth="1"/>
    <col min="520" max="520" width="8" customWidth="1"/>
    <col min="521" max="521" width="7.42578125" customWidth="1"/>
    <col min="522" max="522" width="9" customWidth="1"/>
    <col min="523" max="523" width="10.28515625" customWidth="1"/>
    <col min="524" max="524" width="11" customWidth="1"/>
    <col min="525" max="525" width="11.28515625" customWidth="1"/>
    <col min="526" max="526" width="11.5703125" customWidth="1"/>
    <col min="527" max="527" width="11.85546875" customWidth="1"/>
    <col min="528" max="528" width="13.5703125" customWidth="1"/>
    <col min="769" max="769" width="10" customWidth="1"/>
    <col min="770" max="770" width="14.140625" customWidth="1"/>
    <col min="771" max="771" width="73.140625" customWidth="1"/>
    <col min="772" max="772" width="17" customWidth="1"/>
    <col min="773" max="773" width="7.28515625" customWidth="1"/>
    <col min="774" max="774" width="8.42578125" customWidth="1"/>
    <col min="775" max="775" width="0" hidden="1" customWidth="1"/>
    <col min="776" max="776" width="8" customWidth="1"/>
    <col min="777" max="777" width="7.42578125" customWidth="1"/>
    <col min="778" max="778" width="9" customWidth="1"/>
    <col min="779" max="779" width="10.28515625" customWidth="1"/>
    <col min="780" max="780" width="11" customWidth="1"/>
    <col min="781" max="781" width="11.28515625" customWidth="1"/>
    <col min="782" max="782" width="11.5703125" customWidth="1"/>
    <col min="783" max="783" width="11.85546875" customWidth="1"/>
    <col min="784" max="784" width="13.5703125" customWidth="1"/>
    <col min="1025" max="1025" width="10" customWidth="1"/>
    <col min="1026" max="1026" width="14.140625" customWidth="1"/>
    <col min="1027" max="1027" width="73.140625" customWidth="1"/>
    <col min="1028" max="1028" width="17" customWidth="1"/>
    <col min="1029" max="1029" width="7.28515625" customWidth="1"/>
    <col min="1030" max="1030" width="8.42578125" customWidth="1"/>
    <col min="1031" max="1031" width="0" hidden="1" customWidth="1"/>
    <col min="1032" max="1032" width="8" customWidth="1"/>
    <col min="1033" max="1033" width="7.42578125" customWidth="1"/>
    <col min="1034" max="1034" width="9" customWidth="1"/>
    <col min="1035" max="1035" width="10.28515625" customWidth="1"/>
    <col min="1036" max="1036" width="11" customWidth="1"/>
    <col min="1037" max="1037" width="11.28515625" customWidth="1"/>
    <col min="1038" max="1038" width="11.5703125" customWidth="1"/>
    <col min="1039" max="1039" width="11.85546875" customWidth="1"/>
    <col min="1040" max="1040" width="13.5703125" customWidth="1"/>
    <col min="1281" max="1281" width="10" customWidth="1"/>
    <col min="1282" max="1282" width="14.140625" customWidth="1"/>
    <col min="1283" max="1283" width="73.140625" customWidth="1"/>
    <col min="1284" max="1284" width="17" customWidth="1"/>
    <col min="1285" max="1285" width="7.28515625" customWidth="1"/>
    <col min="1286" max="1286" width="8.42578125" customWidth="1"/>
    <col min="1287" max="1287" width="0" hidden="1" customWidth="1"/>
    <col min="1288" max="1288" width="8" customWidth="1"/>
    <col min="1289" max="1289" width="7.42578125" customWidth="1"/>
    <col min="1290" max="1290" width="9" customWidth="1"/>
    <col min="1291" max="1291" width="10.28515625" customWidth="1"/>
    <col min="1292" max="1292" width="11" customWidth="1"/>
    <col min="1293" max="1293" width="11.28515625" customWidth="1"/>
    <col min="1294" max="1294" width="11.5703125" customWidth="1"/>
    <col min="1295" max="1295" width="11.85546875" customWidth="1"/>
    <col min="1296" max="1296" width="13.5703125" customWidth="1"/>
    <col min="1537" max="1537" width="10" customWidth="1"/>
    <col min="1538" max="1538" width="14.140625" customWidth="1"/>
    <col min="1539" max="1539" width="73.140625" customWidth="1"/>
    <col min="1540" max="1540" width="17" customWidth="1"/>
    <col min="1541" max="1541" width="7.28515625" customWidth="1"/>
    <col min="1542" max="1542" width="8.42578125" customWidth="1"/>
    <col min="1543" max="1543" width="0" hidden="1" customWidth="1"/>
    <col min="1544" max="1544" width="8" customWidth="1"/>
    <col min="1545" max="1545" width="7.42578125" customWidth="1"/>
    <col min="1546" max="1546" width="9" customWidth="1"/>
    <col min="1547" max="1547" width="10.28515625" customWidth="1"/>
    <col min="1548" max="1548" width="11" customWidth="1"/>
    <col min="1549" max="1549" width="11.28515625" customWidth="1"/>
    <col min="1550" max="1550" width="11.5703125" customWidth="1"/>
    <col min="1551" max="1551" width="11.85546875" customWidth="1"/>
    <col min="1552" max="1552" width="13.5703125" customWidth="1"/>
    <col min="1793" max="1793" width="10" customWidth="1"/>
    <col min="1794" max="1794" width="14.140625" customWidth="1"/>
    <col min="1795" max="1795" width="73.140625" customWidth="1"/>
    <col min="1796" max="1796" width="17" customWidth="1"/>
    <col min="1797" max="1797" width="7.28515625" customWidth="1"/>
    <col min="1798" max="1798" width="8.42578125" customWidth="1"/>
    <col min="1799" max="1799" width="0" hidden="1" customWidth="1"/>
    <col min="1800" max="1800" width="8" customWidth="1"/>
    <col min="1801" max="1801" width="7.42578125" customWidth="1"/>
    <col min="1802" max="1802" width="9" customWidth="1"/>
    <col min="1803" max="1803" width="10.28515625" customWidth="1"/>
    <col min="1804" max="1804" width="11" customWidth="1"/>
    <col min="1805" max="1805" width="11.28515625" customWidth="1"/>
    <col min="1806" max="1806" width="11.5703125" customWidth="1"/>
    <col min="1807" max="1807" width="11.85546875" customWidth="1"/>
    <col min="1808" max="1808" width="13.5703125" customWidth="1"/>
    <col min="2049" max="2049" width="10" customWidth="1"/>
    <col min="2050" max="2050" width="14.140625" customWidth="1"/>
    <col min="2051" max="2051" width="73.140625" customWidth="1"/>
    <col min="2052" max="2052" width="17" customWidth="1"/>
    <col min="2053" max="2053" width="7.28515625" customWidth="1"/>
    <col min="2054" max="2054" width="8.42578125" customWidth="1"/>
    <col min="2055" max="2055" width="0" hidden="1" customWidth="1"/>
    <col min="2056" max="2056" width="8" customWidth="1"/>
    <col min="2057" max="2057" width="7.42578125" customWidth="1"/>
    <col min="2058" max="2058" width="9" customWidth="1"/>
    <col min="2059" max="2059" width="10.28515625" customWidth="1"/>
    <col min="2060" max="2060" width="11" customWidth="1"/>
    <col min="2061" max="2061" width="11.28515625" customWidth="1"/>
    <col min="2062" max="2062" width="11.5703125" customWidth="1"/>
    <col min="2063" max="2063" width="11.85546875" customWidth="1"/>
    <col min="2064" max="2064" width="13.5703125" customWidth="1"/>
    <col min="2305" max="2305" width="10" customWidth="1"/>
    <col min="2306" max="2306" width="14.140625" customWidth="1"/>
    <col min="2307" max="2307" width="73.140625" customWidth="1"/>
    <col min="2308" max="2308" width="17" customWidth="1"/>
    <col min="2309" max="2309" width="7.28515625" customWidth="1"/>
    <col min="2310" max="2310" width="8.42578125" customWidth="1"/>
    <col min="2311" max="2311" width="0" hidden="1" customWidth="1"/>
    <col min="2312" max="2312" width="8" customWidth="1"/>
    <col min="2313" max="2313" width="7.42578125" customWidth="1"/>
    <col min="2314" max="2314" width="9" customWidth="1"/>
    <col min="2315" max="2315" width="10.28515625" customWidth="1"/>
    <col min="2316" max="2316" width="11" customWidth="1"/>
    <col min="2317" max="2317" width="11.28515625" customWidth="1"/>
    <col min="2318" max="2318" width="11.5703125" customWidth="1"/>
    <col min="2319" max="2319" width="11.85546875" customWidth="1"/>
    <col min="2320" max="2320" width="13.5703125" customWidth="1"/>
    <col min="2561" max="2561" width="10" customWidth="1"/>
    <col min="2562" max="2562" width="14.140625" customWidth="1"/>
    <col min="2563" max="2563" width="73.140625" customWidth="1"/>
    <col min="2564" max="2564" width="17" customWidth="1"/>
    <col min="2565" max="2565" width="7.28515625" customWidth="1"/>
    <col min="2566" max="2566" width="8.42578125" customWidth="1"/>
    <col min="2567" max="2567" width="0" hidden="1" customWidth="1"/>
    <col min="2568" max="2568" width="8" customWidth="1"/>
    <col min="2569" max="2569" width="7.42578125" customWidth="1"/>
    <col min="2570" max="2570" width="9" customWidth="1"/>
    <col min="2571" max="2571" width="10.28515625" customWidth="1"/>
    <col min="2572" max="2572" width="11" customWidth="1"/>
    <col min="2573" max="2573" width="11.28515625" customWidth="1"/>
    <col min="2574" max="2574" width="11.5703125" customWidth="1"/>
    <col min="2575" max="2575" width="11.85546875" customWidth="1"/>
    <col min="2576" max="2576" width="13.5703125" customWidth="1"/>
    <col min="2817" max="2817" width="10" customWidth="1"/>
    <col min="2818" max="2818" width="14.140625" customWidth="1"/>
    <col min="2819" max="2819" width="73.140625" customWidth="1"/>
    <col min="2820" max="2820" width="17" customWidth="1"/>
    <col min="2821" max="2821" width="7.28515625" customWidth="1"/>
    <col min="2822" max="2822" width="8.42578125" customWidth="1"/>
    <col min="2823" max="2823" width="0" hidden="1" customWidth="1"/>
    <col min="2824" max="2824" width="8" customWidth="1"/>
    <col min="2825" max="2825" width="7.42578125" customWidth="1"/>
    <col min="2826" max="2826" width="9" customWidth="1"/>
    <col min="2827" max="2827" width="10.28515625" customWidth="1"/>
    <col min="2828" max="2828" width="11" customWidth="1"/>
    <col min="2829" max="2829" width="11.28515625" customWidth="1"/>
    <col min="2830" max="2830" width="11.5703125" customWidth="1"/>
    <col min="2831" max="2831" width="11.85546875" customWidth="1"/>
    <col min="2832" max="2832" width="13.5703125" customWidth="1"/>
    <col min="3073" max="3073" width="10" customWidth="1"/>
    <col min="3074" max="3074" width="14.140625" customWidth="1"/>
    <col min="3075" max="3075" width="73.140625" customWidth="1"/>
    <col min="3076" max="3076" width="17" customWidth="1"/>
    <col min="3077" max="3077" width="7.28515625" customWidth="1"/>
    <col min="3078" max="3078" width="8.42578125" customWidth="1"/>
    <col min="3079" max="3079" width="0" hidden="1" customWidth="1"/>
    <col min="3080" max="3080" width="8" customWidth="1"/>
    <col min="3081" max="3081" width="7.42578125" customWidth="1"/>
    <col min="3082" max="3082" width="9" customWidth="1"/>
    <col min="3083" max="3083" width="10.28515625" customWidth="1"/>
    <col min="3084" max="3084" width="11" customWidth="1"/>
    <col min="3085" max="3085" width="11.28515625" customWidth="1"/>
    <col min="3086" max="3086" width="11.5703125" customWidth="1"/>
    <col min="3087" max="3087" width="11.85546875" customWidth="1"/>
    <col min="3088" max="3088" width="13.5703125" customWidth="1"/>
    <col min="3329" max="3329" width="10" customWidth="1"/>
    <col min="3330" max="3330" width="14.140625" customWidth="1"/>
    <col min="3331" max="3331" width="73.140625" customWidth="1"/>
    <col min="3332" max="3332" width="17" customWidth="1"/>
    <col min="3333" max="3333" width="7.28515625" customWidth="1"/>
    <col min="3334" max="3334" width="8.42578125" customWidth="1"/>
    <col min="3335" max="3335" width="0" hidden="1" customWidth="1"/>
    <col min="3336" max="3336" width="8" customWidth="1"/>
    <col min="3337" max="3337" width="7.42578125" customWidth="1"/>
    <col min="3338" max="3338" width="9" customWidth="1"/>
    <col min="3339" max="3339" width="10.28515625" customWidth="1"/>
    <col min="3340" max="3340" width="11" customWidth="1"/>
    <col min="3341" max="3341" width="11.28515625" customWidth="1"/>
    <col min="3342" max="3342" width="11.5703125" customWidth="1"/>
    <col min="3343" max="3343" width="11.85546875" customWidth="1"/>
    <col min="3344" max="3344" width="13.5703125" customWidth="1"/>
    <col min="3585" max="3585" width="10" customWidth="1"/>
    <col min="3586" max="3586" width="14.140625" customWidth="1"/>
    <col min="3587" max="3587" width="73.140625" customWidth="1"/>
    <col min="3588" max="3588" width="17" customWidth="1"/>
    <col min="3589" max="3589" width="7.28515625" customWidth="1"/>
    <col min="3590" max="3590" width="8.42578125" customWidth="1"/>
    <col min="3591" max="3591" width="0" hidden="1" customWidth="1"/>
    <col min="3592" max="3592" width="8" customWidth="1"/>
    <col min="3593" max="3593" width="7.42578125" customWidth="1"/>
    <col min="3594" max="3594" width="9" customWidth="1"/>
    <col min="3595" max="3595" width="10.28515625" customWidth="1"/>
    <col min="3596" max="3596" width="11" customWidth="1"/>
    <col min="3597" max="3597" width="11.28515625" customWidth="1"/>
    <col min="3598" max="3598" width="11.5703125" customWidth="1"/>
    <col min="3599" max="3599" width="11.85546875" customWidth="1"/>
    <col min="3600" max="3600" width="13.5703125" customWidth="1"/>
    <col min="3841" max="3841" width="10" customWidth="1"/>
    <col min="3842" max="3842" width="14.140625" customWidth="1"/>
    <col min="3843" max="3843" width="73.140625" customWidth="1"/>
    <col min="3844" max="3844" width="17" customWidth="1"/>
    <col min="3845" max="3845" width="7.28515625" customWidth="1"/>
    <col min="3846" max="3846" width="8.42578125" customWidth="1"/>
    <col min="3847" max="3847" width="0" hidden="1" customWidth="1"/>
    <col min="3848" max="3848" width="8" customWidth="1"/>
    <col min="3849" max="3849" width="7.42578125" customWidth="1"/>
    <col min="3850" max="3850" width="9" customWidth="1"/>
    <col min="3851" max="3851" width="10.28515625" customWidth="1"/>
    <col min="3852" max="3852" width="11" customWidth="1"/>
    <col min="3853" max="3853" width="11.28515625" customWidth="1"/>
    <col min="3854" max="3854" width="11.5703125" customWidth="1"/>
    <col min="3855" max="3855" width="11.85546875" customWidth="1"/>
    <col min="3856" max="3856" width="13.5703125" customWidth="1"/>
    <col min="4097" max="4097" width="10" customWidth="1"/>
    <col min="4098" max="4098" width="14.140625" customWidth="1"/>
    <col min="4099" max="4099" width="73.140625" customWidth="1"/>
    <col min="4100" max="4100" width="17" customWidth="1"/>
    <col min="4101" max="4101" width="7.28515625" customWidth="1"/>
    <col min="4102" max="4102" width="8.42578125" customWidth="1"/>
    <col min="4103" max="4103" width="0" hidden="1" customWidth="1"/>
    <col min="4104" max="4104" width="8" customWidth="1"/>
    <col min="4105" max="4105" width="7.42578125" customWidth="1"/>
    <col min="4106" max="4106" width="9" customWidth="1"/>
    <col min="4107" max="4107" width="10.28515625" customWidth="1"/>
    <col min="4108" max="4108" width="11" customWidth="1"/>
    <col min="4109" max="4109" width="11.28515625" customWidth="1"/>
    <col min="4110" max="4110" width="11.5703125" customWidth="1"/>
    <col min="4111" max="4111" width="11.85546875" customWidth="1"/>
    <col min="4112" max="4112" width="13.5703125" customWidth="1"/>
    <col min="4353" max="4353" width="10" customWidth="1"/>
    <col min="4354" max="4354" width="14.140625" customWidth="1"/>
    <col min="4355" max="4355" width="73.140625" customWidth="1"/>
    <col min="4356" max="4356" width="17" customWidth="1"/>
    <col min="4357" max="4357" width="7.28515625" customWidth="1"/>
    <col min="4358" max="4358" width="8.42578125" customWidth="1"/>
    <col min="4359" max="4359" width="0" hidden="1" customWidth="1"/>
    <col min="4360" max="4360" width="8" customWidth="1"/>
    <col min="4361" max="4361" width="7.42578125" customWidth="1"/>
    <col min="4362" max="4362" width="9" customWidth="1"/>
    <col min="4363" max="4363" width="10.28515625" customWidth="1"/>
    <col min="4364" max="4364" width="11" customWidth="1"/>
    <col min="4365" max="4365" width="11.28515625" customWidth="1"/>
    <col min="4366" max="4366" width="11.5703125" customWidth="1"/>
    <col min="4367" max="4367" width="11.85546875" customWidth="1"/>
    <col min="4368" max="4368" width="13.5703125" customWidth="1"/>
    <col min="4609" max="4609" width="10" customWidth="1"/>
    <col min="4610" max="4610" width="14.140625" customWidth="1"/>
    <col min="4611" max="4611" width="73.140625" customWidth="1"/>
    <col min="4612" max="4612" width="17" customWidth="1"/>
    <col min="4613" max="4613" width="7.28515625" customWidth="1"/>
    <col min="4614" max="4614" width="8.42578125" customWidth="1"/>
    <col min="4615" max="4615" width="0" hidden="1" customWidth="1"/>
    <col min="4616" max="4616" width="8" customWidth="1"/>
    <col min="4617" max="4617" width="7.42578125" customWidth="1"/>
    <col min="4618" max="4618" width="9" customWidth="1"/>
    <col min="4619" max="4619" width="10.28515625" customWidth="1"/>
    <col min="4620" max="4620" width="11" customWidth="1"/>
    <col min="4621" max="4621" width="11.28515625" customWidth="1"/>
    <col min="4622" max="4622" width="11.5703125" customWidth="1"/>
    <col min="4623" max="4623" width="11.85546875" customWidth="1"/>
    <col min="4624" max="4624" width="13.5703125" customWidth="1"/>
    <col min="4865" max="4865" width="10" customWidth="1"/>
    <col min="4866" max="4866" width="14.140625" customWidth="1"/>
    <col min="4867" max="4867" width="73.140625" customWidth="1"/>
    <col min="4868" max="4868" width="17" customWidth="1"/>
    <col min="4869" max="4869" width="7.28515625" customWidth="1"/>
    <col min="4870" max="4870" width="8.42578125" customWidth="1"/>
    <col min="4871" max="4871" width="0" hidden="1" customWidth="1"/>
    <col min="4872" max="4872" width="8" customWidth="1"/>
    <col min="4873" max="4873" width="7.42578125" customWidth="1"/>
    <col min="4874" max="4874" width="9" customWidth="1"/>
    <col min="4875" max="4875" width="10.28515625" customWidth="1"/>
    <col min="4876" max="4876" width="11" customWidth="1"/>
    <col min="4877" max="4877" width="11.28515625" customWidth="1"/>
    <col min="4878" max="4878" width="11.5703125" customWidth="1"/>
    <col min="4879" max="4879" width="11.85546875" customWidth="1"/>
    <col min="4880" max="4880" width="13.5703125" customWidth="1"/>
    <col min="5121" max="5121" width="10" customWidth="1"/>
    <col min="5122" max="5122" width="14.140625" customWidth="1"/>
    <col min="5123" max="5123" width="73.140625" customWidth="1"/>
    <col min="5124" max="5124" width="17" customWidth="1"/>
    <col min="5125" max="5125" width="7.28515625" customWidth="1"/>
    <col min="5126" max="5126" width="8.42578125" customWidth="1"/>
    <col min="5127" max="5127" width="0" hidden="1" customWidth="1"/>
    <col min="5128" max="5128" width="8" customWidth="1"/>
    <col min="5129" max="5129" width="7.42578125" customWidth="1"/>
    <col min="5130" max="5130" width="9" customWidth="1"/>
    <col min="5131" max="5131" width="10.28515625" customWidth="1"/>
    <col min="5132" max="5132" width="11" customWidth="1"/>
    <col min="5133" max="5133" width="11.28515625" customWidth="1"/>
    <col min="5134" max="5134" width="11.5703125" customWidth="1"/>
    <col min="5135" max="5135" width="11.85546875" customWidth="1"/>
    <col min="5136" max="5136" width="13.5703125" customWidth="1"/>
    <col min="5377" max="5377" width="10" customWidth="1"/>
    <col min="5378" max="5378" width="14.140625" customWidth="1"/>
    <col min="5379" max="5379" width="73.140625" customWidth="1"/>
    <col min="5380" max="5380" width="17" customWidth="1"/>
    <col min="5381" max="5381" width="7.28515625" customWidth="1"/>
    <col min="5382" max="5382" width="8.42578125" customWidth="1"/>
    <col min="5383" max="5383" width="0" hidden="1" customWidth="1"/>
    <col min="5384" max="5384" width="8" customWidth="1"/>
    <col min="5385" max="5385" width="7.42578125" customWidth="1"/>
    <col min="5386" max="5386" width="9" customWidth="1"/>
    <col min="5387" max="5387" width="10.28515625" customWidth="1"/>
    <col min="5388" max="5388" width="11" customWidth="1"/>
    <col min="5389" max="5389" width="11.28515625" customWidth="1"/>
    <col min="5390" max="5390" width="11.5703125" customWidth="1"/>
    <col min="5391" max="5391" width="11.85546875" customWidth="1"/>
    <col min="5392" max="5392" width="13.5703125" customWidth="1"/>
    <col min="5633" max="5633" width="10" customWidth="1"/>
    <col min="5634" max="5634" width="14.140625" customWidth="1"/>
    <col min="5635" max="5635" width="73.140625" customWidth="1"/>
    <col min="5636" max="5636" width="17" customWidth="1"/>
    <col min="5637" max="5637" width="7.28515625" customWidth="1"/>
    <col min="5638" max="5638" width="8.42578125" customWidth="1"/>
    <col min="5639" max="5639" width="0" hidden="1" customWidth="1"/>
    <col min="5640" max="5640" width="8" customWidth="1"/>
    <col min="5641" max="5641" width="7.42578125" customWidth="1"/>
    <col min="5642" max="5642" width="9" customWidth="1"/>
    <col min="5643" max="5643" width="10.28515625" customWidth="1"/>
    <col min="5644" max="5644" width="11" customWidth="1"/>
    <col min="5645" max="5645" width="11.28515625" customWidth="1"/>
    <col min="5646" max="5646" width="11.5703125" customWidth="1"/>
    <col min="5647" max="5647" width="11.85546875" customWidth="1"/>
    <col min="5648" max="5648" width="13.5703125" customWidth="1"/>
    <col min="5889" max="5889" width="10" customWidth="1"/>
    <col min="5890" max="5890" width="14.140625" customWidth="1"/>
    <col min="5891" max="5891" width="73.140625" customWidth="1"/>
    <col min="5892" max="5892" width="17" customWidth="1"/>
    <col min="5893" max="5893" width="7.28515625" customWidth="1"/>
    <col min="5894" max="5894" width="8.42578125" customWidth="1"/>
    <col min="5895" max="5895" width="0" hidden="1" customWidth="1"/>
    <col min="5896" max="5896" width="8" customWidth="1"/>
    <col min="5897" max="5897" width="7.42578125" customWidth="1"/>
    <col min="5898" max="5898" width="9" customWidth="1"/>
    <col min="5899" max="5899" width="10.28515625" customWidth="1"/>
    <col min="5900" max="5900" width="11" customWidth="1"/>
    <col min="5901" max="5901" width="11.28515625" customWidth="1"/>
    <col min="5902" max="5902" width="11.5703125" customWidth="1"/>
    <col min="5903" max="5903" width="11.85546875" customWidth="1"/>
    <col min="5904" max="5904" width="13.5703125" customWidth="1"/>
    <col min="6145" max="6145" width="10" customWidth="1"/>
    <col min="6146" max="6146" width="14.140625" customWidth="1"/>
    <col min="6147" max="6147" width="73.140625" customWidth="1"/>
    <col min="6148" max="6148" width="17" customWidth="1"/>
    <col min="6149" max="6149" width="7.28515625" customWidth="1"/>
    <col min="6150" max="6150" width="8.42578125" customWidth="1"/>
    <col min="6151" max="6151" width="0" hidden="1" customWidth="1"/>
    <col min="6152" max="6152" width="8" customWidth="1"/>
    <col min="6153" max="6153" width="7.42578125" customWidth="1"/>
    <col min="6154" max="6154" width="9" customWidth="1"/>
    <col min="6155" max="6155" width="10.28515625" customWidth="1"/>
    <col min="6156" max="6156" width="11" customWidth="1"/>
    <col min="6157" max="6157" width="11.28515625" customWidth="1"/>
    <col min="6158" max="6158" width="11.5703125" customWidth="1"/>
    <col min="6159" max="6159" width="11.85546875" customWidth="1"/>
    <col min="6160" max="6160" width="13.5703125" customWidth="1"/>
    <col min="6401" max="6401" width="10" customWidth="1"/>
    <col min="6402" max="6402" width="14.140625" customWidth="1"/>
    <col min="6403" max="6403" width="73.140625" customWidth="1"/>
    <col min="6404" max="6404" width="17" customWidth="1"/>
    <col min="6405" max="6405" width="7.28515625" customWidth="1"/>
    <col min="6406" max="6406" width="8.42578125" customWidth="1"/>
    <col min="6407" max="6407" width="0" hidden="1" customWidth="1"/>
    <col min="6408" max="6408" width="8" customWidth="1"/>
    <col min="6409" max="6409" width="7.42578125" customWidth="1"/>
    <col min="6410" max="6410" width="9" customWidth="1"/>
    <col min="6411" max="6411" width="10.28515625" customWidth="1"/>
    <col min="6412" max="6412" width="11" customWidth="1"/>
    <col min="6413" max="6413" width="11.28515625" customWidth="1"/>
    <col min="6414" max="6414" width="11.5703125" customWidth="1"/>
    <col min="6415" max="6415" width="11.85546875" customWidth="1"/>
    <col min="6416" max="6416" width="13.5703125" customWidth="1"/>
    <col min="6657" max="6657" width="10" customWidth="1"/>
    <col min="6658" max="6658" width="14.140625" customWidth="1"/>
    <col min="6659" max="6659" width="73.140625" customWidth="1"/>
    <col min="6660" max="6660" width="17" customWidth="1"/>
    <col min="6661" max="6661" width="7.28515625" customWidth="1"/>
    <col min="6662" max="6662" width="8.42578125" customWidth="1"/>
    <col min="6663" max="6663" width="0" hidden="1" customWidth="1"/>
    <col min="6664" max="6664" width="8" customWidth="1"/>
    <col min="6665" max="6665" width="7.42578125" customWidth="1"/>
    <col min="6666" max="6666" width="9" customWidth="1"/>
    <col min="6667" max="6667" width="10.28515625" customWidth="1"/>
    <col min="6668" max="6668" width="11" customWidth="1"/>
    <col min="6669" max="6669" width="11.28515625" customWidth="1"/>
    <col min="6670" max="6670" width="11.5703125" customWidth="1"/>
    <col min="6671" max="6671" width="11.85546875" customWidth="1"/>
    <col min="6672" max="6672" width="13.5703125" customWidth="1"/>
    <col min="6913" max="6913" width="10" customWidth="1"/>
    <col min="6914" max="6914" width="14.140625" customWidth="1"/>
    <col min="6915" max="6915" width="73.140625" customWidth="1"/>
    <col min="6916" max="6916" width="17" customWidth="1"/>
    <col min="6917" max="6917" width="7.28515625" customWidth="1"/>
    <col min="6918" max="6918" width="8.42578125" customWidth="1"/>
    <col min="6919" max="6919" width="0" hidden="1" customWidth="1"/>
    <col min="6920" max="6920" width="8" customWidth="1"/>
    <col min="6921" max="6921" width="7.42578125" customWidth="1"/>
    <col min="6922" max="6922" width="9" customWidth="1"/>
    <col min="6923" max="6923" width="10.28515625" customWidth="1"/>
    <col min="6924" max="6924" width="11" customWidth="1"/>
    <col min="6925" max="6925" width="11.28515625" customWidth="1"/>
    <col min="6926" max="6926" width="11.5703125" customWidth="1"/>
    <col min="6927" max="6927" width="11.85546875" customWidth="1"/>
    <col min="6928" max="6928" width="13.5703125" customWidth="1"/>
    <col min="7169" max="7169" width="10" customWidth="1"/>
    <col min="7170" max="7170" width="14.140625" customWidth="1"/>
    <col min="7171" max="7171" width="73.140625" customWidth="1"/>
    <col min="7172" max="7172" width="17" customWidth="1"/>
    <col min="7173" max="7173" width="7.28515625" customWidth="1"/>
    <col min="7174" max="7174" width="8.42578125" customWidth="1"/>
    <col min="7175" max="7175" width="0" hidden="1" customWidth="1"/>
    <col min="7176" max="7176" width="8" customWidth="1"/>
    <col min="7177" max="7177" width="7.42578125" customWidth="1"/>
    <col min="7178" max="7178" width="9" customWidth="1"/>
    <col min="7179" max="7179" width="10.28515625" customWidth="1"/>
    <col min="7180" max="7180" width="11" customWidth="1"/>
    <col min="7181" max="7181" width="11.28515625" customWidth="1"/>
    <col min="7182" max="7182" width="11.5703125" customWidth="1"/>
    <col min="7183" max="7183" width="11.85546875" customWidth="1"/>
    <col min="7184" max="7184" width="13.5703125" customWidth="1"/>
    <col min="7425" max="7425" width="10" customWidth="1"/>
    <col min="7426" max="7426" width="14.140625" customWidth="1"/>
    <col min="7427" max="7427" width="73.140625" customWidth="1"/>
    <col min="7428" max="7428" width="17" customWidth="1"/>
    <col min="7429" max="7429" width="7.28515625" customWidth="1"/>
    <col min="7430" max="7430" width="8.42578125" customWidth="1"/>
    <col min="7431" max="7431" width="0" hidden="1" customWidth="1"/>
    <col min="7432" max="7432" width="8" customWidth="1"/>
    <col min="7433" max="7433" width="7.42578125" customWidth="1"/>
    <col min="7434" max="7434" width="9" customWidth="1"/>
    <col min="7435" max="7435" width="10.28515625" customWidth="1"/>
    <col min="7436" max="7436" width="11" customWidth="1"/>
    <col min="7437" max="7437" width="11.28515625" customWidth="1"/>
    <col min="7438" max="7438" width="11.5703125" customWidth="1"/>
    <col min="7439" max="7439" width="11.85546875" customWidth="1"/>
    <col min="7440" max="7440" width="13.5703125" customWidth="1"/>
    <col min="7681" max="7681" width="10" customWidth="1"/>
    <col min="7682" max="7682" width="14.140625" customWidth="1"/>
    <col min="7683" max="7683" width="73.140625" customWidth="1"/>
    <col min="7684" max="7684" width="17" customWidth="1"/>
    <col min="7685" max="7685" width="7.28515625" customWidth="1"/>
    <col min="7686" max="7686" width="8.42578125" customWidth="1"/>
    <col min="7687" max="7687" width="0" hidden="1" customWidth="1"/>
    <col min="7688" max="7688" width="8" customWidth="1"/>
    <col min="7689" max="7689" width="7.42578125" customWidth="1"/>
    <col min="7690" max="7690" width="9" customWidth="1"/>
    <col min="7691" max="7691" width="10.28515625" customWidth="1"/>
    <col min="7692" max="7692" width="11" customWidth="1"/>
    <col min="7693" max="7693" width="11.28515625" customWidth="1"/>
    <col min="7694" max="7694" width="11.5703125" customWidth="1"/>
    <col min="7695" max="7695" width="11.85546875" customWidth="1"/>
    <col min="7696" max="7696" width="13.5703125" customWidth="1"/>
    <col min="7937" max="7937" width="10" customWidth="1"/>
    <col min="7938" max="7938" width="14.140625" customWidth="1"/>
    <col min="7939" max="7939" width="73.140625" customWidth="1"/>
    <col min="7940" max="7940" width="17" customWidth="1"/>
    <col min="7941" max="7941" width="7.28515625" customWidth="1"/>
    <col min="7942" max="7942" width="8.42578125" customWidth="1"/>
    <col min="7943" max="7943" width="0" hidden="1" customWidth="1"/>
    <col min="7944" max="7944" width="8" customWidth="1"/>
    <col min="7945" max="7945" width="7.42578125" customWidth="1"/>
    <col min="7946" max="7946" width="9" customWidth="1"/>
    <col min="7947" max="7947" width="10.28515625" customWidth="1"/>
    <col min="7948" max="7948" width="11" customWidth="1"/>
    <col min="7949" max="7949" width="11.28515625" customWidth="1"/>
    <col min="7950" max="7950" width="11.5703125" customWidth="1"/>
    <col min="7951" max="7951" width="11.85546875" customWidth="1"/>
    <col min="7952" max="7952" width="13.5703125" customWidth="1"/>
    <col min="8193" max="8193" width="10" customWidth="1"/>
    <col min="8194" max="8194" width="14.140625" customWidth="1"/>
    <col min="8195" max="8195" width="73.140625" customWidth="1"/>
    <col min="8196" max="8196" width="17" customWidth="1"/>
    <col min="8197" max="8197" width="7.28515625" customWidth="1"/>
    <col min="8198" max="8198" width="8.42578125" customWidth="1"/>
    <col min="8199" max="8199" width="0" hidden="1" customWidth="1"/>
    <col min="8200" max="8200" width="8" customWidth="1"/>
    <col min="8201" max="8201" width="7.42578125" customWidth="1"/>
    <col min="8202" max="8202" width="9" customWidth="1"/>
    <col min="8203" max="8203" width="10.28515625" customWidth="1"/>
    <col min="8204" max="8204" width="11" customWidth="1"/>
    <col min="8205" max="8205" width="11.28515625" customWidth="1"/>
    <col min="8206" max="8206" width="11.5703125" customWidth="1"/>
    <col min="8207" max="8207" width="11.85546875" customWidth="1"/>
    <col min="8208" max="8208" width="13.5703125" customWidth="1"/>
    <col min="8449" max="8449" width="10" customWidth="1"/>
    <col min="8450" max="8450" width="14.140625" customWidth="1"/>
    <col min="8451" max="8451" width="73.140625" customWidth="1"/>
    <col min="8452" max="8452" width="17" customWidth="1"/>
    <col min="8453" max="8453" width="7.28515625" customWidth="1"/>
    <col min="8454" max="8454" width="8.42578125" customWidth="1"/>
    <col min="8455" max="8455" width="0" hidden="1" customWidth="1"/>
    <col min="8456" max="8456" width="8" customWidth="1"/>
    <col min="8457" max="8457" width="7.42578125" customWidth="1"/>
    <col min="8458" max="8458" width="9" customWidth="1"/>
    <col min="8459" max="8459" width="10.28515625" customWidth="1"/>
    <col min="8460" max="8460" width="11" customWidth="1"/>
    <col min="8461" max="8461" width="11.28515625" customWidth="1"/>
    <col min="8462" max="8462" width="11.5703125" customWidth="1"/>
    <col min="8463" max="8463" width="11.85546875" customWidth="1"/>
    <col min="8464" max="8464" width="13.5703125" customWidth="1"/>
    <col min="8705" max="8705" width="10" customWidth="1"/>
    <col min="8706" max="8706" width="14.140625" customWidth="1"/>
    <col min="8707" max="8707" width="73.140625" customWidth="1"/>
    <col min="8708" max="8708" width="17" customWidth="1"/>
    <col min="8709" max="8709" width="7.28515625" customWidth="1"/>
    <col min="8710" max="8710" width="8.42578125" customWidth="1"/>
    <col min="8711" max="8711" width="0" hidden="1" customWidth="1"/>
    <col min="8712" max="8712" width="8" customWidth="1"/>
    <col min="8713" max="8713" width="7.42578125" customWidth="1"/>
    <col min="8714" max="8714" width="9" customWidth="1"/>
    <col min="8715" max="8715" width="10.28515625" customWidth="1"/>
    <col min="8716" max="8716" width="11" customWidth="1"/>
    <col min="8717" max="8717" width="11.28515625" customWidth="1"/>
    <col min="8718" max="8718" width="11.5703125" customWidth="1"/>
    <col min="8719" max="8719" width="11.85546875" customWidth="1"/>
    <col min="8720" max="8720" width="13.5703125" customWidth="1"/>
    <col min="8961" max="8961" width="10" customWidth="1"/>
    <col min="8962" max="8962" width="14.140625" customWidth="1"/>
    <col min="8963" max="8963" width="73.140625" customWidth="1"/>
    <col min="8964" max="8964" width="17" customWidth="1"/>
    <col min="8965" max="8965" width="7.28515625" customWidth="1"/>
    <col min="8966" max="8966" width="8.42578125" customWidth="1"/>
    <col min="8967" max="8967" width="0" hidden="1" customWidth="1"/>
    <col min="8968" max="8968" width="8" customWidth="1"/>
    <col min="8969" max="8969" width="7.42578125" customWidth="1"/>
    <col min="8970" max="8970" width="9" customWidth="1"/>
    <col min="8971" max="8971" width="10.28515625" customWidth="1"/>
    <col min="8972" max="8972" width="11" customWidth="1"/>
    <col min="8973" max="8973" width="11.28515625" customWidth="1"/>
    <col min="8974" max="8974" width="11.5703125" customWidth="1"/>
    <col min="8975" max="8975" width="11.85546875" customWidth="1"/>
    <col min="8976" max="8976" width="13.5703125" customWidth="1"/>
    <col min="9217" max="9217" width="10" customWidth="1"/>
    <col min="9218" max="9218" width="14.140625" customWidth="1"/>
    <col min="9219" max="9219" width="73.140625" customWidth="1"/>
    <col min="9220" max="9220" width="17" customWidth="1"/>
    <col min="9221" max="9221" width="7.28515625" customWidth="1"/>
    <col min="9222" max="9222" width="8.42578125" customWidth="1"/>
    <col min="9223" max="9223" width="0" hidden="1" customWidth="1"/>
    <col min="9224" max="9224" width="8" customWidth="1"/>
    <col min="9225" max="9225" width="7.42578125" customWidth="1"/>
    <col min="9226" max="9226" width="9" customWidth="1"/>
    <col min="9227" max="9227" width="10.28515625" customWidth="1"/>
    <col min="9228" max="9228" width="11" customWidth="1"/>
    <col min="9229" max="9229" width="11.28515625" customWidth="1"/>
    <col min="9230" max="9230" width="11.5703125" customWidth="1"/>
    <col min="9231" max="9231" width="11.85546875" customWidth="1"/>
    <col min="9232" max="9232" width="13.5703125" customWidth="1"/>
    <col min="9473" max="9473" width="10" customWidth="1"/>
    <col min="9474" max="9474" width="14.140625" customWidth="1"/>
    <col min="9475" max="9475" width="73.140625" customWidth="1"/>
    <col min="9476" max="9476" width="17" customWidth="1"/>
    <col min="9477" max="9477" width="7.28515625" customWidth="1"/>
    <col min="9478" max="9478" width="8.42578125" customWidth="1"/>
    <col min="9479" max="9479" width="0" hidden="1" customWidth="1"/>
    <col min="9480" max="9480" width="8" customWidth="1"/>
    <col min="9481" max="9481" width="7.42578125" customWidth="1"/>
    <col min="9482" max="9482" width="9" customWidth="1"/>
    <col min="9483" max="9483" width="10.28515625" customWidth="1"/>
    <col min="9484" max="9484" width="11" customWidth="1"/>
    <col min="9485" max="9485" width="11.28515625" customWidth="1"/>
    <col min="9486" max="9486" width="11.5703125" customWidth="1"/>
    <col min="9487" max="9487" width="11.85546875" customWidth="1"/>
    <col min="9488" max="9488" width="13.5703125" customWidth="1"/>
    <col min="9729" max="9729" width="10" customWidth="1"/>
    <col min="9730" max="9730" width="14.140625" customWidth="1"/>
    <col min="9731" max="9731" width="73.140625" customWidth="1"/>
    <col min="9732" max="9732" width="17" customWidth="1"/>
    <col min="9733" max="9733" width="7.28515625" customWidth="1"/>
    <col min="9734" max="9734" width="8.42578125" customWidth="1"/>
    <col min="9735" max="9735" width="0" hidden="1" customWidth="1"/>
    <col min="9736" max="9736" width="8" customWidth="1"/>
    <col min="9737" max="9737" width="7.42578125" customWidth="1"/>
    <col min="9738" max="9738" width="9" customWidth="1"/>
    <col min="9739" max="9739" width="10.28515625" customWidth="1"/>
    <col min="9740" max="9740" width="11" customWidth="1"/>
    <col min="9741" max="9741" width="11.28515625" customWidth="1"/>
    <col min="9742" max="9742" width="11.5703125" customWidth="1"/>
    <col min="9743" max="9743" width="11.85546875" customWidth="1"/>
    <col min="9744" max="9744" width="13.5703125" customWidth="1"/>
    <col min="9985" max="9985" width="10" customWidth="1"/>
    <col min="9986" max="9986" width="14.140625" customWidth="1"/>
    <col min="9987" max="9987" width="73.140625" customWidth="1"/>
    <col min="9988" max="9988" width="17" customWidth="1"/>
    <col min="9989" max="9989" width="7.28515625" customWidth="1"/>
    <col min="9990" max="9990" width="8.42578125" customWidth="1"/>
    <col min="9991" max="9991" width="0" hidden="1" customWidth="1"/>
    <col min="9992" max="9992" width="8" customWidth="1"/>
    <col min="9993" max="9993" width="7.42578125" customWidth="1"/>
    <col min="9994" max="9994" width="9" customWidth="1"/>
    <col min="9995" max="9995" width="10.28515625" customWidth="1"/>
    <col min="9996" max="9996" width="11" customWidth="1"/>
    <col min="9997" max="9997" width="11.28515625" customWidth="1"/>
    <col min="9998" max="9998" width="11.5703125" customWidth="1"/>
    <col min="9999" max="9999" width="11.85546875" customWidth="1"/>
    <col min="10000" max="10000" width="13.5703125" customWidth="1"/>
    <col min="10241" max="10241" width="10" customWidth="1"/>
    <col min="10242" max="10242" width="14.140625" customWidth="1"/>
    <col min="10243" max="10243" width="73.140625" customWidth="1"/>
    <col min="10244" max="10244" width="17" customWidth="1"/>
    <col min="10245" max="10245" width="7.28515625" customWidth="1"/>
    <col min="10246" max="10246" width="8.42578125" customWidth="1"/>
    <col min="10247" max="10247" width="0" hidden="1" customWidth="1"/>
    <col min="10248" max="10248" width="8" customWidth="1"/>
    <col min="10249" max="10249" width="7.42578125" customWidth="1"/>
    <col min="10250" max="10250" width="9" customWidth="1"/>
    <col min="10251" max="10251" width="10.28515625" customWidth="1"/>
    <col min="10252" max="10252" width="11" customWidth="1"/>
    <col min="10253" max="10253" width="11.28515625" customWidth="1"/>
    <col min="10254" max="10254" width="11.5703125" customWidth="1"/>
    <col min="10255" max="10255" width="11.85546875" customWidth="1"/>
    <col min="10256" max="10256" width="13.5703125" customWidth="1"/>
    <col min="10497" max="10497" width="10" customWidth="1"/>
    <col min="10498" max="10498" width="14.140625" customWidth="1"/>
    <col min="10499" max="10499" width="73.140625" customWidth="1"/>
    <col min="10500" max="10500" width="17" customWidth="1"/>
    <col min="10501" max="10501" width="7.28515625" customWidth="1"/>
    <col min="10502" max="10502" width="8.42578125" customWidth="1"/>
    <col min="10503" max="10503" width="0" hidden="1" customWidth="1"/>
    <col min="10504" max="10504" width="8" customWidth="1"/>
    <col min="10505" max="10505" width="7.42578125" customWidth="1"/>
    <col min="10506" max="10506" width="9" customWidth="1"/>
    <col min="10507" max="10507" width="10.28515625" customWidth="1"/>
    <col min="10508" max="10508" width="11" customWidth="1"/>
    <col min="10509" max="10509" width="11.28515625" customWidth="1"/>
    <col min="10510" max="10510" width="11.5703125" customWidth="1"/>
    <col min="10511" max="10511" width="11.85546875" customWidth="1"/>
    <col min="10512" max="10512" width="13.5703125" customWidth="1"/>
    <col min="10753" max="10753" width="10" customWidth="1"/>
    <col min="10754" max="10754" width="14.140625" customWidth="1"/>
    <col min="10755" max="10755" width="73.140625" customWidth="1"/>
    <col min="10756" max="10756" width="17" customWidth="1"/>
    <col min="10757" max="10757" width="7.28515625" customWidth="1"/>
    <col min="10758" max="10758" width="8.42578125" customWidth="1"/>
    <col min="10759" max="10759" width="0" hidden="1" customWidth="1"/>
    <col min="10760" max="10760" width="8" customWidth="1"/>
    <col min="10761" max="10761" width="7.42578125" customWidth="1"/>
    <col min="10762" max="10762" width="9" customWidth="1"/>
    <col min="10763" max="10763" width="10.28515625" customWidth="1"/>
    <col min="10764" max="10764" width="11" customWidth="1"/>
    <col min="10765" max="10765" width="11.28515625" customWidth="1"/>
    <col min="10766" max="10766" width="11.5703125" customWidth="1"/>
    <col min="10767" max="10767" width="11.85546875" customWidth="1"/>
    <col min="10768" max="10768" width="13.5703125" customWidth="1"/>
    <col min="11009" max="11009" width="10" customWidth="1"/>
    <col min="11010" max="11010" width="14.140625" customWidth="1"/>
    <col min="11011" max="11011" width="73.140625" customWidth="1"/>
    <col min="11012" max="11012" width="17" customWidth="1"/>
    <col min="11013" max="11013" width="7.28515625" customWidth="1"/>
    <col min="11014" max="11014" width="8.42578125" customWidth="1"/>
    <col min="11015" max="11015" width="0" hidden="1" customWidth="1"/>
    <col min="11016" max="11016" width="8" customWidth="1"/>
    <col min="11017" max="11017" width="7.42578125" customWidth="1"/>
    <col min="11018" max="11018" width="9" customWidth="1"/>
    <col min="11019" max="11019" width="10.28515625" customWidth="1"/>
    <col min="11020" max="11020" width="11" customWidth="1"/>
    <col min="11021" max="11021" width="11.28515625" customWidth="1"/>
    <col min="11022" max="11022" width="11.5703125" customWidth="1"/>
    <col min="11023" max="11023" width="11.85546875" customWidth="1"/>
    <col min="11024" max="11024" width="13.5703125" customWidth="1"/>
    <col min="11265" max="11265" width="10" customWidth="1"/>
    <col min="11266" max="11266" width="14.140625" customWidth="1"/>
    <col min="11267" max="11267" width="73.140625" customWidth="1"/>
    <col min="11268" max="11268" width="17" customWidth="1"/>
    <col min="11269" max="11269" width="7.28515625" customWidth="1"/>
    <col min="11270" max="11270" width="8.42578125" customWidth="1"/>
    <col min="11271" max="11271" width="0" hidden="1" customWidth="1"/>
    <col min="11272" max="11272" width="8" customWidth="1"/>
    <col min="11273" max="11273" width="7.42578125" customWidth="1"/>
    <col min="11274" max="11274" width="9" customWidth="1"/>
    <col min="11275" max="11275" width="10.28515625" customWidth="1"/>
    <col min="11276" max="11276" width="11" customWidth="1"/>
    <col min="11277" max="11277" width="11.28515625" customWidth="1"/>
    <col min="11278" max="11278" width="11.5703125" customWidth="1"/>
    <col min="11279" max="11279" width="11.85546875" customWidth="1"/>
    <col min="11280" max="11280" width="13.5703125" customWidth="1"/>
    <col min="11521" max="11521" width="10" customWidth="1"/>
    <col min="11522" max="11522" width="14.140625" customWidth="1"/>
    <col min="11523" max="11523" width="73.140625" customWidth="1"/>
    <col min="11524" max="11524" width="17" customWidth="1"/>
    <col min="11525" max="11525" width="7.28515625" customWidth="1"/>
    <col min="11526" max="11526" width="8.42578125" customWidth="1"/>
    <col min="11527" max="11527" width="0" hidden="1" customWidth="1"/>
    <col min="11528" max="11528" width="8" customWidth="1"/>
    <col min="11529" max="11529" width="7.42578125" customWidth="1"/>
    <col min="11530" max="11530" width="9" customWidth="1"/>
    <col min="11531" max="11531" width="10.28515625" customWidth="1"/>
    <col min="11532" max="11532" width="11" customWidth="1"/>
    <col min="11533" max="11533" width="11.28515625" customWidth="1"/>
    <col min="11534" max="11534" width="11.5703125" customWidth="1"/>
    <col min="11535" max="11535" width="11.85546875" customWidth="1"/>
    <col min="11536" max="11536" width="13.5703125" customWidth="1"/>
    <col min="11777" max="11777" width="10" customWidth="1"/>
    <col min="11778" max="11778" width="14.140625" customWidth="1"/>
    <col min="11779" max="11779" width="73.140625" customWidth="1"/>
    <col min="11780" max="11780" width="17" customWidth="1"/>
    <col min="11781" max="11781" width="7.28515625" customWidth="1"/>
    <col min="11782" max="11782" width="8.42578125" customWidth="1"/>
    <col min="11783" max="11783" width="0" hidden="1" customWidth="1"/>
    <col min="11784" max="11784" width="8" customWidth="1"/>
    <col min="11785" max="11785" width="7.42578125" customWidth="1"/>
    <col min="11786" max="11786" width="9" customWidth="1"/>
    <col min="11787" max="11787" width="10.28515625" customWidth="1"/>
    <col min="11788" max="11788" width="11" customWidth="1"/>
    <col min="11789" max="11789" width="11.28515625" customWidth="1"/>
    <col min="11790" max="11790" width="11.5703125" customWidth="1"/>
    <col min="11791" max="11791" width="11.85546875" customWidth="1"/>
    <col min="11792" max="11792" width="13.5703125" customWidth="1"/>
    <col min="12033" max="12033" width="10" customWidth="1"/>
    <col min="12034" max="12034" width="14.140625" customWidth="1"/>
    <col min="12035" max="12035" width="73.140625" customWidth="1"/>
    <col min="12036" max="12036" width="17" customWidth="1"/>
    <col min="12037" max="12037" width="7.28515625" customWidth="1"/>
    <col min="12038" max="12038" width="8.42578125" customWidth="1"/>
    <col min="12039" max="12039" width="0" hidden="1" customWidth="1"/>
    <col min="12040" max="12040" width="8" customWidth="1"/>
    <col min="12041" max="12041" width="7.42578125" customWidth="1"/>
    <col min="12042" max="12042" width="9" customWidth="1"/>
    <col min="12043" max="12043" width="10.28515625" customWidth="1"/>
    <col min="12044" max="12044" width="11" customWidth="1"/>
    <col min="12045" max="12045" width="11.28515625" customWidth="1"/>
    <col min="12046" max="12046" width="11.5703125" customWidth="1"/>
    <col min="12047" max="12047" width="11.85546875" customWidth="1"/>
    <col min="12048" max="12048" width="13.5703125" customWidth="1"/>
    <col min="12289" max="12289" width="10" customWidth="1"/>
    <col min="12290" max="12290" width="14.140625" customWidth="1"/>
    <col min="12291" max="12291" width="73.140625" customWidth="1"/>
    <col min="12292" max="12292" width="17" customWidth="1"/>
    <col min="12293" max="12293" width="7.28515625" customWidth="1"/>
    <col min="12294" max="12294" width="8.42578125" customWidth="1"/>
    <col min="12295" max="12295" width="0" hidden="1" customWidth="1"/>
    <col min="12296" max="12296" width="8" customWidth="1"/>
    <col min="12297" max="12297" width="7.42578125" customWidth="1"/>
    <col min="12298" max="12298" width="9" customWidth="1"/>
    <col min="12299" max="12299" width="10.28515625" customWidth="1"/>
    <col min="12300" max="12300" width="11" customWidth="1"/>
    <col min="12301" max="12301" width="11.28515625" customWidth="1"/>
    <col min="12302" max="12302" width="11.5703125" customWidth="1"/>
    <col min="12303" max="12303" width="11.85546875" customWidth="1"/>
    <col min="12304" max="12304" width="13.5703125" customWidth="1"/>
    <col min="12545" max="12545" width="10" customWidth="1"/>
    <col min="12546" max="12546" width="14.140625" customWidth="1"/>
    <col min="12547" max="12547" width="73.140625" customWidth="1"/>
    <col min="12548" max="12548" width="17" customWidth="1"/>
    <col min="12549" max="12549" width="7.28515625" customWidth="1"/>
    <col min="12550" max="12550" width="8.42578125" customWidth="1"/>
    <col min="12551" max="12551" width="0" hidden="1" customWidth="1"/>
    <col min="12552" max="12552" width="8" customWidth="1"/>
    <col min="12553" max="12553" width="7.42578125" customWidth="1"/>
    <col min="12554" max="12554" width="9" customWidth="1"/>
    <col min="12555" max="12555" width="10.28515625" customWidth="1"/>
    <col min="12556" max="12556" width="11" customWidth="1"/>
    <col min="12557" max="12557" width="11.28515625" customWidth="1"/>
    <col min="12558" max="12558" width="11.5703125" customWidth="1"/>
    <col min="12559" max="12559" width="11.85546875" customWidth="1"/>
    <col min="12560" max="12560" width="13.5703125" customWidth="1"/>
    <col min="12801" max="12801" width="10" customWidth="1"/>
    <col min="12802" max="12802" width="14.140625" customWidth="1"/>
    <col min="12803" max="12803" width="73.140625" customWidth="1"/>
    <col min="12804" max="12804" width="17" customWidth="1"/>
    <col min="12805" max="12805" width="7.28515625" customWidth="1"/>
    <col min="12806" max="12806" width="8.42578125" customWidth="1"/>
    <col min="12807" max="12807" width="0" hidden="1" customWidth="1"/>
    <col min="12808" max="12808" width="8" customWidth="1"/>
    <col min="12809" max="12809" width="7.42578125" customWidth="1"/>
    <col min="12810" max="12810" width="9" customWidth="1"/>
    <col min="12811" max="12811" width="10.28515625" customWidth="1"/>
    <col min="12812" max="12812" width="11" customWidth="1"/>
    <col min="12813" max="12813" width="11.28515625" customWidth="1"/>
    <col min="12814" max="12814" width="11.5703125" customWidth="1"/>
    <col min="12815" max="12815" width="11.85546875" customWidth="1"/>
    <col min="12816" max="12816" width="13.5703125" customWidth="1"/>
    <col min="13057" max="13057" width="10" customWidth="1"/>
    <col min="13058" max="13058" width="14.140625" customWidth="1"/>
    <col min="13059" max="13059" width="73.140625" customWidth="1"/>
    <col min="13060" max="13060" width="17" customWidth="1"/>
    <col min="13061" max="13061" width="7.28515625" customWidth="1"/>
    <col min="13062" max="13062" width="8.42578125" customWidth="1"/>
    <col min="13063" max="13063" width="0" hidden="1" customWidth="1"/>
    <col min="13064" max="13064" width="8" customWidth="1"/>
    <col min="13065" max="13065" width="7.42578125" customWidth="1"/>
    <col min="13066" max="13066" width="9" customWidth="1"/>
    <col min="13067" max="13067" width="10.28515625" customWidth="1"/>
    <col min="13068" max="13068" width="11" customWidth="1"/>
    <col min="13069" max="13069" width="11.28515625" customWidth="1"/>
    <col min="13070" max="13070" width="11.5703125" customWidth="1"/>
    <col min="13071" max="13071" width="11.85546875" customWidth="1"/>
    <col min="13072" max="13072" width="13.5703125" customWidth="1"/>
    <col min="13313" max="13313" width="10" customWidth="1"/>
    <col min="13314" max="13314" width="14.140625" customWidth="1"/>
    <col min="13315" max="13315" width="73.140625" customWidth="1"/>
    <col min="13316" max="13316" width="17" customWidth="1"/>
    <col min="13317" max="13317" width="7.28515625" customWidth="1"/>
    <col min="13318" max="13318" width="8.42578125" customWidth="1"/>
    <col min="13319" max="13319" width="0" hidden="1" customWidth="1"/>
    <col min="13320" max="13320" width="8" customWidth="1"/>
    <col min="13321" max="13321" width="7.42578125" customWidth="1"/>
    <col min="13322" max="13322" width="9" customWidth="1"/>
    <col min="13323" max="13323" width="10.28515625" customWidth="1"/>
    <col min="13324" max="13324" width="11" customWidth="1"/>
    <col min="13325" max="13325" width="11.28515625" customWidth="1"/>
    <col min="13326" max="13326" width="11.5703125" customWidth="1"/>
    <col min="13327" max="13327" width="11.85546875" customWidth="1"/>
    <col min="13328" max="13328" width="13.5703125" customWidth="1"/>
    <col min="13569" max="13569" width="10" customWidth="1"/>
    <col min="13570" max="13570" width="14.140625" customWidth="1"/>
    <col min="13571" max="13571" width="73.140625" customWidth="1"/>
    <col min="13572" max="13572" width="17" customWidth="1"/>
    <col min="13573" max="13573" width="7.28515625" customWidth="1"/>
    <col min="13574" max="13574" width="8.42578125" customWidth="1"/>
    <col min="13575" max="13575" width="0" hidden="1" customWidth="1"/>
    <col min="13576" max="13576" width="8" customWidth="1"/>
    <col min="13577" max="13577" width="7.42578125" customWidth="1"/>
    <col min="13578" max="13578" width="9" customWidth="1"/>
    <col min="13579" max="13579" width="10.28515625" customWidth="1"/>
    <col min="13580" max="13580" width="11" customWidth="1"/>
    <col min="13581" max="13581" width="11.28515625" customWidth="1"/>
    <col min="13582" max="13582" width="11.5703125" customWidth="1"/>
    <col min="13583" max="13583" width="11.85546875" customWidth="1"/>
    <col min="13584" max="13584" width="13.5703125" customWidth="1"/>
    <col min="13825" max="13825" width="10" customWidth="1"/>
    <col min="13826" max="13826" width="14.140625" customWidth="1"/>
    <col min="13827" max="13827" width="73.140625" customWidth="1"/>
    <col min="13828" max="13828" width="17" customWidth="1"/>
    <col min="13829" max="13829" width="7.28515625" customWidth="1"/>
    <col min="13830" max="13830" width="8.42578125" customWidth="1"/>
    <col min="13831" max="13831" width="0" hidden="1" customWidth="1"/>
    <col min="13832" max="13832" width="8" customWidth="1"/>
    <col min="13833" max="13833" width="7.42578125" customWidth="1"/>
    <col min="13834" max="13834" width="9" customWidth="1"/>
    <col min="13835" max="13835" width="10.28515625" customWidth="1"/>
    <col min="13836" max="13836" width="11" customWidth="1"/>
    <col min="13837" max="13837" width="11.28515625" customWidth="1"/>
    <col min="13838" max="13838" width="11.5703125" customWidth="1"/>
    <col min="13839" max="13839" width="11.85546875" customWidth="1"/>
    <col min="13840" max="13840" width="13.5703125" customWidth="1"/>
    <col min="14081" max="14081" width="10" customWidth="1"/>
    <col min="14082" max="14082" width="14.140625" customWidth="1"/>
    <col min="14083" max="14083" width="73.140625" customWidth="1"/>
    <col min="14084" max="14084" width="17" customWidth="1"/>
    <col min="14085" max="14085" width="7.28515625" customWidth="1"/>
    <col min="14086" max="14086" width="8.42578125" customWidth="1"/>
    <col min="14087" max="14087" width="0" hidden="1" customWidth="1"/>
    <col min="14088" max="14088" width="8" customWidth="1"/>
    <col min="14089" max="14089" width="7.42578125" customWidth="1"/>
    <col min="14090" max="14090" width="9" customWidth="1"/>
    <col min="14091" max="14091" width="10.28515625" customWidth="1"/>
    <col min="14092" max="14092" width="11" customWidth="1"/>
    <col min="14093" max="14093" width="11.28515625" customWidth="1"/>
    <col min="14094" max="14094" width="11.5703125" customWidth="1"/>
    <col min="14095" max="14095" width="11.85546875" customWidth="1"/>
    <col min="14096" max="14096" width="13.5703125" customWidth="1"/>
    <col min="14337" max="14337" width="10" customWidth="1"/>
    <col min="14338" max="14338" width="14.140625" customWidth="1"/>
    <col min="14339" max="14339" width="73.140625" customWidth="1"/>
    <col min="14340" max="14340" width="17" customWidth="1"/>
    <col min="14341" max="14341" width="7.28515625" customWidth="1"/>
    <col min="14342" max="14342" width="8.42578125" customWidth="1"/>
    <col min="14343" max="14343" width="0" hidden="1" customWidth="1"/>
    <col min="14344" max="14344" width="8" customWidth="1"/>
    <col min="14345" max="14345" width="7.42578125" customWidth="1"/>
    <col min="14346" max="14346" width="9" customWidth="1"/>
    <col min="14347" max="14347" width="10.28515625" customWidth="1"/>
    <col min="14348" max="14348" width="11" customWidth="1"/>
    <col min="14349" max="14349" width="11.28515625" customWidth="1"/>
    <col min="14350" max="14350" width="11.5703125" customWidth="1"/>
    <col min="14351" max="14351" width="11.85546875" customWidth="1"/>
    <col min="14352" max="14352" width="13.5703125" customWidth="1"/>
    <col min="14593" max="14593" width="10" customWidth="1"/>
    <col min="14594" max="14594" width="14.140625" customWidth="1"/>
    <col min="14595" max="14595" width="73.140625" customWidth="1"/>
    <col min="14596" max="14596" width="17" customWidth="1"/>
    <col min="14597" max="14597" width="7.28515625" customWidth="1"/>
    <col min="14598" max="14598" width="8.42578125" customWidth="1"/>
    <col min="14599" max="14599" width="0" hidden="1" customWidth="1"/>
    <col min="14600" max="14600" width="8" customWidth="1"/>
    <col min="14601" max="14601" width="7.42578125" customWidth="1"/>
    <col min="14602" max="14602" width="9" customWidth="1"/>
    <col min="14603" max="14603" width="10.28515625" customWidth="1"/>
    <col min="14604" max="14604" width="11" customWidth="1"/>
    <col min="14605" max="14605" width="11.28515625" customWidth="1"/>
    <col min="14606" max="14606" width="11.5703125" customWidth="1"/>
    <col min="14607" max="14607" width="11.85546875" customWidth="1"/>
    <col min="14608" max="14608" width="13.5703125" customWidth="1"/>
    <col min="14849" max="14849" width="10" customWidth="1"/>
    <col min="14850" max="14850" width="14.140625" customWidth="1"/>
    <col min="14851" max="14851" width="73.140625" customWidth="1"/>
    <col min="14852" max="14852" width="17" customWidth="1"/>
    <col min="14853" max="14853" width="7.28515625" customWidth="1"/>
    <col min="14854" max="14854" width="8.42578125" customWidth="1"/>
    <col min="14855" max="14855" width="0" hidden="1" customWidth="1"/>
    <col min="14856" max="14856" width="8" customWidth="1"/>
    <col min="14857" max="14857" width="7.42578125" customWidth="1"/>
    <col min="14858" max="14858" width="9" customWidth="1"/>
    <col min="14859" max="14859" width="10.28515625" customWidth="1"/>
    <col min="14860" max="14860" width="11" customWidth="1"/>
    <col min="14861" max="14861" width="11.28515625" customWidth="1"/>
    <col min="14862" max="14862" width="11.5703125" customWidth="1"/>
    <col min="14863" max="14863" width="11.85546875" customWidth="1"/>
    <col min="14864" max="14864" width="13.5703125" customWidth="1"/>
    <col min="15105" max="15105" width="10" customWidth="1"/>
    <col min="15106" max="15106" width="14.140625" customWidth="1"/>
    <col min="15107" max="15107" width="73.140625" customWidth="1"/>
    <col min="15108" max="15108" width="17" customWidth="1"/>
    <col min="15109" max="15109" width="7.28515625" customWidth="1"/>
    <col min="15110" max="15110" width="8.42578125" customWidth="1"/>
    <col min="15111" max="15111" width="0" hidden="1" customWidth="1"/>
    <col min="15112" max="15112" width="8" customWidth="1"/>
    <col min="15113" max="15113" width="7.42578125" customWidth="1"/>
    <col min="15114" max="15114" width="9" customWidth="1"/>
    <col min="15115" max="15115" width="10.28515625" customWidth="1"/>
    <col min="15116" max="15116" width="11" customWidth="1"/>
    <col min="15117" max="15117" width="11.28515625" customWidth="1"/>
    <col min="15118" max="15118" width="11.5703125" customWidth="1"/>
    <col min="15119" max="15119" width="11.85546875" customWidth="1"/>
    <col min="15120" max="15120" width="13.5703125" customWidth="1"/>
    <col min="15361" max="15361" width="10" customWidth="1"/>
    <col min="15362" max="15362" width="14.140625" customWidth="1"/>
    <col min="15363" max="15363" width="73.140625" customWidth="1"/>
    <col min="15364" max="15364" width="17" customWidth="1"/>
    <col min="15365" max="15365" width="7.28515625" customWidth="1"/>
    <col min="15366" max="15366" width="8.42578125" customWidth="1"/>
    <col min="15367" max="15367" width="0" hidden="1" customWidth="1"/>
    <col min="15368" max="15368" width="8" customWidth="1"/>
    <col min="15369" max="15369" width="7.42578125" customWidth="1"/>
    <col min="15370" max="15370" width="9" customWidth="1"/>
    <col min="15371" max="15371" width="10.28515625" customWidth="1"/>
    <col min="15372" max="15372" width="11" customWidth="1"/>
    <col min="15373" max="15373" width="11.28515625" customWidth="1"/>
    <col min="15374" max="15374" width="11.5703125" customWidth="1"/>
    <col min="15375" max="15375" width="11.85546875" customWidth="1"/>
    <col min="15376" max="15376" width="13.5703125" customWidth="1"/>
    <col min="15617" max="15617" width="10" customWidth="1"/>
    <col min="15618" max="15618" width="14.140625" customWidth="1"/>
    <col min="15619" max="15619" width="73.140625" customWidth="1"/>
    <col min="15620" max="15620" width="17" customWidth="1"/>
    <col min="15621" max="15621" width="7.28515625" customWidth="1"/>
    <col min="15622" max="15622" width="8.42578125" customWidth="1"/>
    <col min="15623" max="15623" width="0" hidden="1" customWidth="1"/>
    <col min="15624" max="15624" width="8" customWidth="1"/>
    <col min="15625" max="15625" width="7.42578125" customWidth="1"/>
    <col min="15626" max="15626" width="9" customWidth="1"/>
    <col min="15627" max="15627" width="10.28515625" customWidth="1"/>
    <col min="15628" max="15628" width="11" customWidth="1"/>
    <col min="15629" max="15629" width="11.28515625" customWidth="1"/>
    <col min="15630" max="15630" width="11.5703125" customWidth="1"/>
    <col min="15631" max="15631" width="11.85546875" customWidth="1"/>
    <col min="15632" max="15632" width="13.5703125" customWidth="1"/>
    <col min="15873" max="15873" width="10" customWidth="1"/>
    <col min="15874" max="15874" width="14.140625" customWidth="1"/>
    <col min="15875" max="15875" width="73.140625" customWidth="1"/>
    <col min="15876" max="15876" width="17" customWidth="1"/>
    <col min="15877" max="15877" width="7.28515625" customWidth="1"/>
    <col min="15878" max="15878" width="8.42578125" customWidth="1"/>
    <col min="15879" max="15879" width="0" hidden="1" customWidth="1"/>
    <col min="15880" max="15880" width="8" customWidth="1"/>
    <col min="15881" max="15881" width="7.42578125" customWidth="1"/>
    <col min="15882" max="15882" width="9" customWidth="1"/>
    <col min="15883" max="15883" width="10.28515625" customWidth="1"/>
    <col min="15884" max="15884" width="11" customWidth="1"/>
    <col min="15885" max="15885" width="11.28515625" customWidth="1"/>
    <col min="15886" max="15886" width="11.5703125" customWidth="1"/>
    <col min="15887" max="15887" width="11.85546875" customWidth="1"/>
    <col min="15888" max="15888" width="13.5703125" customWidth="1"/>
    <col min="16129" max="16129" width="10" customWidth="1"/>
    <col min="16130" max="16130" width="14.140625" customWidth="1"/>
    <col min="16131" max="16131" width="73.140625" customWidth="1"/>
    <col min="16132" max="16132" width="17" customWidth="1"/>
    <col min="16133" max="16133" width="7.28515625" customWidth="1"/>
    <col min="16134" max="16134" width="8.42578125" customWidth="1"/>
    <col min="16135" max="16135" width="0" hidden="1" customWidth="1"/>
    <col min="16136" max="16136" width="8" customWidth="1"/>
    <col min="16137" max="16137" width="7.42578125" customWidth="1"/>
    <col min="16138" max="16138" width="9" customWidth="1"/>
    <col min="16139" max="16139" width="10.28515625" customWidth="1"/>
    <col min="16140" max="16140" width="11" customWidth="1"/>
    <col min="16141" max="16141" width="11.28515625" customWidth="1"/>
    <col min="16142" max="16142" width="11.5703125" customWidth="1"/>
    <col min="16143" max="16143" width="11.85546875" customWidth="1"/>
    <col min="16144" max="16144" width="13.5703125" customWidth="1"/>
  </cols>
  <sheetData>
    <row r="1" spans="1:16" ht="15.75" thickBot="1">
      <c r="A1" s="59"/>
      <c r="B1" s="150" t="s">
        <v>1308</v>
      </c>
      <c r="C1" s="150"/>
      <c r="D1" s="59"/>
      <c r="E1" s="59"/>
      <c r="F1" s="59"/>
      <c r="G1" s="60"/>
      <c r="H1" s="59"/>
      <c r="I1" s="59"/>
      <c r="J1" s="59"/>
      <c r="K1" s="59"/>
      <c r="L1" s="59"/>
      <c r="M1" s="122"/>
      <c r="N1" s="122"/>
    </row>
    <row r="2" spans="1:16" ht="51.75" customHeight="1" thickBot="1">
      <c r="A2" s="2"/>
      <c r="B2" s="147" t="s">
        <v>1307</v>
      </c>
      <c r="C2" s="148"/>
      <c r="D2" s="148"/>
      <c r="E2" s="148"/>
      <c r="F2" s="148"/>
      <c r="G2" s="148"/>
      <c r="H2" s="148"/>
      <c r="I2" s="149"/>
      <c r="J2" s="143"/>
      <c r="K2" s="144" t="s">
        <v>1306</v>
      </c>
      <c r="L2" s="145"/>
      <c r="M2" s="145"/>
      <c r="N2" s="146"/>
    </row>
    <row r="3" spans="1:16" ht="12.75" customHeight="1">
      <c r="A3" s="2"/>
      <c r="B3" s="2"/>
      <c r="C3" s="116"/>
      <c r="D3" s="2"/>
      <c r="E3" s="2"/>
      <c r="F3" s="2"/>
      <c r="G3" s="2"/>
      <c r="H3" s="2"/>
      <c r="I3" s="2"/>
      <c r="J3" s="2"/>
      <c r="K3" s="2"/>
      <c r="L3" s="2"/>
      <c r="M3" s="122"/>
      <c r="N3" s="122"/>
    </row>
    <row r="4" spans="1:16" ht="15.75">
      <c r="A4" s="2"/>
      <c r="B4" s="2"/>
      <c r="C4" s="1" t="s">
        <v>1305</v>
      </c>
      <c r="D4" s="2"/>
      <c r="E4" s="2"/>
      <c r="F4" s="2"/>
      <c r="G4" s="2"/>
      <c r="H4" s="2"/>
      <c r="I4" s="2"/>
      <c r="J4" s="2"/>
      <c r="K4" s="2"/>
      <c r="L4" s="2"/>
      <c r="M4" s="122"/>
      <c r="N4" s="122"/>
    </row>
    <row r="5" spans="1:16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22"/>
      <c r="N5" s="122"/>
    </row>
    <row r="6" spans="1:16" ht="63">
      <c r="A6" s="3" t="s">
        <v>0</v>
      </c>
      <c r="B6" s="3" t="s">
        <v>1</v>
      </c>
      <c r="C6" s="62" t="s">
        <v>2</v>
      </c>
      <c r="D6" s="63" t="s">
        <v>3</v>
      </c>
      <c r="E6" s="63" t="s">
        <v>4</v>
      </c>
      <c r="F6" s="4" t="s">
        <v>5</v>
      </c>
      <c r="G6" s="4"/>
      <c r="H6" s="4" t="s">
        <v>6</v>
      </c>
      <c r="I6" s="4" t="s">
        <v>7</v>
      </c>
      <c r="J6" s="5" t="s">
        <v>8</v>
      </c>
      <c r="K6" s="6" t="s">
        <v>9</v>
      </c>
      <c r="L6" s="7" t="s">
        <v>10</v>
      </c>
      <c r="M6" s="8" t="s">
        <v>11</v>
      </c>
      <c r="N6" s="8" t="s">
        <v>12</v>
      </c>
      <c r="P6" s="64"/>
    </row>
    <row r="7" spans="1:16" ht="17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/>
      <c r="H7" s="3">
        <v>7</v>
      </c>
      <c r="I7" s="3">
        <v>8</v>
      </c>
      <c r="J7" s="65">
        <v>9</v>
      </c>
      <c r="K7" s="66">
        <v>10</v>
      </c>
      <c r="L7" s="67">
        <v>11</v>
      </c>
      <c r="M7" s="123"/>
      <c r="N7" s="123"/>
      <c r="P7" s="58"/>
    </row>
    <row r="8" spans="1:16" ht="17.25" customHeight="1">
      <c r="A8" s="3"/>
      <c r="B8" s="3"/>
      <c r="C8" s="3"/>
      <c r="D8" s="3"/>
      <c r="E8" s="3"/>
      <c r="F8" s="3"/>
      <c r="G8" s="3"/>
      <c r="H8" s="3"/>
      <c r="I8" s="3"/>
      <c r="J8" s="65"/>
      <c r="K8" s="66"/>
      <c r="L8" s="67"/>
      <c r="M8" s="123"/>
      <c r="N8" s="123"/>
    </row>
    <row r="9" spans="1:16" ht="31.5">
      <c r="A9" s="9" t="s">
        <v>13</v>
      </c>
      <c r="B9" s="10"/>
      <c r="C9" s="11" t="s">
        <v>14</v>
      </c>
      <c r="D9" s="12"/>
      <c r="E9" s="12"/>
      <c r="F9" s="12"/>
      <c r="G9" s="12"/>
      <c r="H9" s="12"/>
      <c r="I9" s="12"/>
      <c r="J9" s="12"/>
      <c r="K9" s="12"/>
      <c r="L9" s="13"/>
      <c r="M9" s="123"/>
      <c r="N9" s="123"/>
    </row>
    <row r="10" spans="1:16" ht="47.25">
      <c r="A10" s="9" t="s">
        <v>15</v>
      </c>
      <c r="B10" s="10" t="s">
        <v>16</v>
      </c>
      <c r="C10" s="10" t="s">
        <v>17</v>
      </c>
      <c r="D10" s="14" t="s">
        <v>18</v>
      </c>
      <c r="E10" s="14">
        <v>24</v>
      </c>
      <c r="F10" s="12">
        <v>2</v>
      </c>
      <c r="G10" s="12"/>
      <c r="H10" s="12">
        <v>0</v>
      </c>
      <c r="I10" s="12">
        <f>E10*F10</f>
        <v>48</v>
      </c>
      <c r="J10" s="12">
        <f>E10*H10</f>
        <v>0</v>
      </c>
      <c r="K10" s="12"/>
      <c r="L10" s="13"/>
      <c r="M10" s="123"/>
      <c r="N10" s="123"/>
    </row>
    <row r="11" spans="1:16" ht="31.5">
      <c r="A11" s="9" t="s">
        <v>19</v>
      </c>
      <c r="B11" s="10" t="s">
        <v>20</v>
      </c>
      <c r="C11" s="10" t="s">
        <v>21</v>
      </c>
      <c r="D11" s="14" t="s">
        <v>22</v>
      </c>
      <c r="E11" s="14">
        <v>1</v>
      </c>
      <c r="F11" s="12">
        <v>4</v>
      </c>
      <c r="G11" s="12"/>
      <c r="H11" s="12">
        <v>6</v>
      </c>
      <c r="I11" s="12">
        <f t="shared" ref="I11:I72" si="0">E11*F11</f>
        <v>4</v>
      </c>
      <c r="J11" s="12">
        <f t="shared" ref="J11:J72" si="1">E11*H11</f>
        <v>6</v>
      </c>
      <c r="K11" s="12"/>
      <c r="L11" s="13"/>
      <c r="M11" s="123"/>
      <c r="N11" s="123"/>
    </row>
    <row r="12" spans="1:16" ht="31.5">
      <c r="A12" s="9" t="s">
        <v>23</v>
      </c>
      <c r="B12" s="10" t="s">
        <v>24</v>
      </c>
      <c r="C12" s="10" t="s">
        <v>25</v>
      </c>
      <c r="D12" s="14" t="s">
        <v>22</v>
      </c>
      <c r="E12" s="14">
        <v>1</v>
      </c>
      <c r="F12" s="12">
        <v>2</v>
      </c>
      <c r="G12" s="12"/>
      <c r="H12" s="12">
        <v>4</v>
      </c>
      <c r="I12" s="12">
        <f t="shared" si="0"/>
        <v>2</v>
      </c>
      <c r="J12" s="12">
        <f t="shared" si="1"/>
        <v>4</v>
      </c>
      <c r="K12" s="12"/>
      <c r="L12" s="13"/>
      <c r="M12" s="123"/>
      <c r="N12" s="123"/>
    </row>
    <row r="13" spans="1:16" ht="47.25">
      <c r="A13" s="9" t="s">
        <v>26</v>
      </c>
      <c r="B13" s="10" t="s">
        <v>27</v>
      </c>
      <c r="C13" s="10" t="s">
        <v>28</v>
      </c>
      <c r="D13" s="14" t="s">
        <v>22</v>
      </c>
      <c r="E13" s="14">
        <v>1</v>
      </c>
      <c r="F13" s="12">
        <v>2</v>
      </c>
      <c r="G13" s="12"/>
      <c r="H13" s="12">
        <v>4</v>
      </c>
      <c r="I13" s="12">
        <f t="shared" si="0"/>
        <v>2</v>
      </c>
      <c r="J13" s="12">
        <f t="shared" si="1"/>
        <v>4</v>
      </c>
      <c r="K13" s="12"/>
      <c r="L13" s="13"/>
      <c r="M13" s="123"/>
      <c r="N13" s="123"/>
    </row>
    <row r="14" spans="1:16" ht="31.5">
      <c r="A14" s="9" t="s">
        <v>29</v>
      </c>
      <c r="B14" s="10" t="s">
        <v>30</v>
      </c>
      <c r="C14" s="10" t="s">
        <v>31</v>
      </c>
      <c r="D14" s="14" t="s">
        <v>18</v>
      </c>
      <c r="E14" s="14">
        <v>1</v>
      </c>
      <c r="F14" s="12">
        <v>2</v>
      </c>
      <c r="G14" s="12"/>
      <c r="H14" s="12">
        <v>4</v>
      </c>
      <c r="I14" s="12">
        <f t="shared" si="0"/>
        <v>2</v>
      </c>
      <c r="J14" s="12">
        <f t="shared" si="1"/>
        <v>4</v>
      </c>
      <c r="K14" s="12"/>
      <c r="L14" s="13"/>
      <c r="M14" s="123"/>
      <c r="N14" s="123"/>
    </row>
    <row r="15" spans="1:16" ht="31.5">
      <c r="A15" s="9" t="s">
        <v>32</v>
      </c>
      <c r="B15" s="10" t="s">
        <v>33</v>
      </c>
      <c r="C15" s="10" t="s">
        <v>34</v>
      </c>
      <c r="D15" s="14" t="s">
        <v>22</v>
      </c>
      <c r="E15" s="14">
        <v>1</v>
      </c>
      <c r="F15" s="12">
        <v>2</v>
      </c>
      <c r="G15" s="12"/>
      <c r="H15" s="12">
        <v>4</v>
      </c>
      <c r="I15" s="12">
        <f t="shared" si="0"/>
        <v>2</v>
      </c>
      <c r="J15" s="12">
        <f t="shared" si="1"/>
        <v>4</v>
      </c>
      <c r="K15" s="12"/>
      <c r="L15" s="13"/>
      <c r="M15" s="123"/>
      <c r="N15" s="123"/>
    </row>
    <row r="16" spans="1:16" ht="31.5">
      <c r="A16" s="9" t="s">
        <v>35</v>
      </c>
      <c r="B16" s="10" t="s">
        <v>36</v>
      </c>
      <c r="C16" s="10" t="s">
        <v>37</v>
      </c>
      <c r="D16" s="14" t="s">
        <v>22</v>
      </c>
      <c r="E16" s="14">
        <v>1</v>
      </c>
      <c r="F16" s="12">
        <v>2</v>
      </c>
      <c r="G16" s="12"/>
      <c r="H16" s="12">
        <v>4</v>
      </c>
      <c r="I16" s="12">
        <f t="shared" si="0"/>
        <v>2</v>
      </c>
      <c r="J16" s="12">
        <f t="shared" si="1"/>
        <v>4</v>
      </c>
      <c r="K16" s="12"/>
      <c r="L16" s="13"/>
      <c r="M16" s="123"/>
      <c r="N16" s="123"/>
    </row>
    <row r="17" spans="1:14" ht="31.5">
      <c r="A17" s="9" t="s">
        <v>38</v>
      </c>
      <c r="B17" s="10" t="s">
        <v>39</v>
      </c>
      <c r="C17" s="15" t="s">
        <v>40</v>
      </c>
      <c r="D17" s="14" t="s">
        <v>22</v>
      </c>
      <c r="E17" s="14">
        <v>1</v>
      </c>
      <c r="F17" s="12">
        <v>2</v>
      </c>
      <c r="G17" s="12"/>
      <c r="H17" s="12">
        <v>4</v>
      </c>
      <c r="I17" s="12">
        <f t="shared" si="0"/>
        <v>2</v>
      </c>
      <c r="J17" s="12">
        <f t="shared" si="1"/>
        <v>4</v>
      </c>
      <c r="K17" s="12"/>
      <c r="L17" s="13"/>
      <c r="M17" s="123"/>
      <c r="N17" s="123"/>
    </row>
    <row r="18" spans="1:14" ht="15.75">
      <c r="A18" s="9" t="s">
        <v>41</v>
      </c>
      <c r="B18" s="10" t="s">
        <v>42</v>
      </c>
      <c r="C18" s="10" t="s">
        <v>43</v>
      </c>
      <c r="D18" s="14" t="s">
        <v>22</v>
      </c>
      <c r="E18" s="14">
        <v>1</v>
      </c>
      <c r="F18" s="12">
        <v>2</v>
      </c>
      <c r="G18" s="12"/>
      <c r="H18" s="12">
        <v>0</v>
      </c>
      <c r="I18" s="12">
        <f t="shared" si="0"/>
        <v>2</v>
      </c>
      <c r="J18" s="12">
        <f t="shared" si="1"/>
        <v>0</v>
      </c>
      <c r="K18" s="12"/>
      <c r="L18" s="13"/>
      <c r="M18" s="123"/>
      <c r="N18" s="123"/>
    </row>
    <row r="19" spans="1:14" ht="15.75">
      <c r="A19" s="9" t="s">
        <v>44</v>
      </c>
      <c r="B19" s="10" t="s">
        <v>45</v>
      </c>
      <c r="C19" s="15" t="s">
        <v>46</v>
      </c>
      <c r="D19" s="14" t="s">
        <v>22</v>
      </c>
      <c r="E19" s="14">
        <v>10</v>
      </c>
      <c r="F19" s="12">
        <v>0</v>
      </c>
      <c r="G19" s="12"/>
      <c r="H19" s="12">
        <v>0.5</v>
      </c>
      <c r="I19" s="12">
        <f t="shared" si="0"/>
        <v>0</v>
      </c>
      <c r="J19" s="12">
        <f t="shared" si="1"/>
        <v>5</v>
      </c>
      <c r="K19" s="12"/>
      <c r="L19" s="13"/>
      <c r="M19" s="123"/>
      <c r="N19" s="123"/>
    </row>
    <row r="20" spans="1:14" ht="31.5">
      <c r="A20" s="9" t="s">
        <v>47</v>
      </c>
      <c r="B20" s="10" t="s">
        <v>48</v>
      </c>
      <c r="C20" s="15" t="s">
        <v>49</v>
      </c>
      <c r="D20" s="14" t="s">
        <v>18</v>
      </c>
      <c r="E20" s="14">
        <v>10</v>
      </c>
      <c r="F20" s="12">
        <v>0</v>
      </c>
      <c r="G20" s="12"/>
      <c r="H20" s="12">
        <v>0.5</v>
      </c>
      <c r="I20" s="12">
        <f t="shared" si="0"/>
        <v>0</v>
      </c>
      <c r="J20" s="12">
        <f t="shared" si="1"/>
        <v>5</v>
      </c>
      <c r="K20" s="12"/>
      <c r="L20" s="13"/>
      <c r="M20" s="123"/>
      <c r="N20" s="123"/>
    </row>
    <row r="21" spans="1:14" ht="31.5">
      <c r="A21" s="9" t="s">
        <v>50</v>
      </c>
      <c r="B21" s="15" t="s">
        <v>51</v>
      </c>
      <c r="C21" s="15" t="s">
        <v>52</v>
      </c>
      <c r="D21" s="14" t="s">
        <v>22</v>
      </c>
      <c r="E21" s="14">
        <v>10</v>
      </c>
      <c r="F21" s="12">
        <v>0</v>
      </c>
      <c r="G21" s="12"/>
      <c r="H21" s="12">
        <v>0.5</v>
      </c>
      <c r="I21" s="12">
        <f t="shared" si="0"/>
        <v>0</v>
      </c>
      <c r="J21" s="12">
        <f t="shared" si="1"/>
        <v>5</v>
      </c>
      <c r="K21" s="12"/>
      <c r="L21" s="13"/>
      <c r="M21" s="123"/>
      <c r="N21" s="123"/>
    </row>
    <row r="22" spans="1:14" ht="31.5">
      <c r="A22" s="9" t="s">
        <v>53</v>
      </c>
      <c r="B22" s="10" t="s">
        <v>54</v>
      </c>
      <c r="C22" s="15" t="s">
        <v>55</v>
      </c>
      <c r="D22" s="14" t="s">
        <v>22</v>
      </c>
      <c r="E22" s="14">
        <v>2</v>
      </c>
      <c r="F22" s="12">
        <v>0</v>
      </c>
      <c r="G22" s="12"/>
      <c r="H22" s="12">
        <v>0.5</v>
      </c>
      <c r="I22" s="12">
        <f t="shared" si="0"/>
        <v>0</v>
      </c>
      <c r="J22" s="12">
        <f t="shared" si="1"/>
        <v>1</v>
      </c>
      <c r="K22" s="12"/>
      <c r="L22" s="13"/>
      <c r="M22" s="123"/>
      <c r="N22" s="123"/>
    </row>
    <row r="23" spans="1:14" ht="31.5">
      <c r="A23" s="9" t="s">
        <v>56</v>
      </c>
      <c r="B23" s="10" t="s">
        <v>57</v>
      </c>
      <c r="C23" s="10" t="s">
        <v>58</v>
      </c>
      <c r="D23" s="14" t="s">
        <v>22</v>
      </c>
      <c r="E23" s="14">
        <v>1</v>
      </c>
      <c r="F23" s="12">
        <v>2</v>
      </c>
      <c r="G23" s="12"/>
      <c r="H23" s="12">
        <v>2</v>
      </c>
      <c r="I23" s="12">
        <f t="shared" si="0"/>
        <v>2</v>
      </c>
      <c r="J23" s="12">
        <f t="shared" si="1"/>
        <v>2</v>
      </c>
      <c r="K23" s="12"/>
      <c r="L23" s="13"/>
      <c r="M23" s="123"/>
      <c r="N23" s="123"/>
    </row>
    <row r="24" spans="1:14" ht="15.75">
      <c r="A24" s="9" t="s">
        <v>59</v>
      </c>
      <c r="B24" s="10" t="s">
        <v>60</v>
      </c>
      <c r="C24" s="9" t="s">
        <v>61</v>
      </c>
      <c r="D24" s="14" t="s">
        <v>22</v>
      </c>
      <c r="E24" s="14">
        <v>29</v>
      </c>
      <c r="F24" s="12">
        <v>0</v>
      </c>
      <c r="G24" s="12"/>
      <c r="H24" s="12">
        <v>1</v>
      </c>
      <c r="I24" s="12">
        <f t="shared" si="0"/>
        <v>0</v>
      </c>
      <c r="J24" s="12">
        <f t="shared" si="1"/>
        <v>29</v>
      </c>
      <c r="K24" s="12"/>
      <c r="L24" s="13"/>
      <c r="M24" s="123"/>
      <c r="N24" s="123"/>
    </row>
    <row r="25" spans="1:14" ht="15.75">
      <c r="A25" s="9" t="s">
        <v>62</v>
      </c>
      <c r="B25" s="10" t="s">
        <v>63</v>
      </c>
      <c r="C25" s="9" t="s">
        <v>64</v>
      </c>
      <c r="D25" s="14" t="s">
        <v>65</v>
      </c>
      <c r="E25" s="14">
        <v>1</v>
      </c>
      <c r="F25" s="12">
        <v>4</v>
      </c>
      <c r="G25" s="12"/>
      <c r="H25" s="12">
        <v>0</v>
      </c>
      <c r="I25" s="12">
        <f t="shared" si="0"/>
        <v>4</v>
      </c>
      <c r="J25" s="12">
        <f t="shared" si="1"/>
        <v>0</v>
      </c>
      <c r="K25" s="12"/>
      <c r="L25" s="13"/>
      <c r="M25" s="123"/>
      <c r="N25" s="123"/>
    </row>
    <row r="26" spans="1:14" ht="15.75">
      <c r="A26" s="9" t="s">
        <v>66</v>
      </c>
      <c r="B26" s="10" t="s">
        <v>67</v>
      </c>
      <c r="C26" s="9" t="s">
        <v>68</v>
      </c>
      <c r="D26" s="14" t="s">
        <v>65</v>
      </c>
      <c r="E26" s="14">
        <v>1</v>
      </c>
      <c r="F26" s="12">
        <v>2</v>
      </c>
      <c r="G26" s="12"/>
      <c r="H26" s="12">
        <v>0</v>
      </c>
      <c r="I26" s="12">
        <f t="shared" si="0"/>
        <v>2</v>
      </c>
      <c r="J26" s="12">
        <f t="shared" si="1"/>
        <v>0</v>
      </c>
      <c r="K26" s="12"/>
      <c r="L26" s="13"/>
      <c r="M26" s="123"/>
      <c r="N26" s="123"/>
    </row>
    <row r="27" spans="1:14" ht="15.75">
      <c r="A27" s="102">
        <v>43101</v>
      </c>
      <c r="B27" s="10" t="s">
        <v>132</v>
      </c>
      <c r="C27" s="9" t="s">
        <v>1111</v>
      </c>
      <c r="D27" s="14" t="s">
        <v>18</v>
      </c>
      <c r="E27" s="14">
        <v>1</v>
      </c>
      <c r="F27" s="12">
        <v>2</v>
      </c>
      <c r="G27" s="12"/>
      <c r="H27" s="12">
        <v>0</v>
      </c>
      <c r="I27" s="12">
        <f t="shared" si="0"/>
        <v>2</v>
      </c>
      <c r="J27" s="12">
        <f t="shared" si="1"/>
        <v>0</v>
      </c>
      <c r="K27" s="12"/>
      <c r="L27" s="13"/>
      <c r="M27" s="123"/>
      <c r="N27" s="123"/>
    </row>
    <row r="28" spans="1:14" ht="15.75">
      <c r="A28" s="9"/>
      <c r="B28" s="10"/>
      <c r="C28" s="9"/>
      <c r="D28" s="14"/>
      <c r="E28" s="14"/>
      <c r="F28" s="12"/>
      <c r="G28" s="12"/>
      <c r="H28" s="12"/>
      <c r="I28" s="12">
        <f>SUM(I10:I27)</f>
        <v>76</v>
      </c>
      <c r="J28" s="12">
        <f>SUM(J10:J27)</f>
        <v>77</v>
      </c>
      <c r="K28" s="12">
        <f>I28*1</f>
        <v>76</v>
      </c>
      <c r="L28" s="13">
        <f>J28*1</f>
        <v>77</v>
      </c>
      <c r="M28" s="124">
        <f>((K28+0.15*L28)*D657)/12</f>
        <v>0</v>
      </c>
      <c r="N28" s="125">
        <f>1.23*M28</f>
        <v>0</v>
      </c>
    </row>
    <row r="29" spans="1:14" ht="15.75">
      <c r="A29" s="9"/>
      <c r="B29" s="10"/>
      <c r="C29" s="9"/>
      <c r="D29" s="14"/>
      <c r="E29" s="14"/>
      <c r="F29" s="12"/>
      <c r="G29" s="12"/>
      <c r="H29" s="12"/>
      <c r="I29" s="12"/>
      <c r="J29" s="12"/>
      <c r="K29" s="12"/>
      <c r="L29" s="13"/>
      <c r="M29" s="123"/>
      <c r="N29" s="123"/>
    </row>
    <row r="30" spans="1:14" ht="15.75">
      <c r="A30" s="9" t="s">
        <v>69</v>
      </c>
      <c r="B30" s="10"/>
      <c r="C30" s="11" t="s">
        <v>70</v>
      </c>
      <c r="D30" s="12"/>
      <c r="E30" s="12"/>
      <c r="F30" s="12"/>
      <c r="G30" s="12"/>
      <c r="H30" s="12"/>
      <c r="I30" s="12"/>
      <c r="J30" s="12"/>
      <c r="K30" s="12"/>
      <c r="L30" s="13"/>
      <c r="M30" s="123"/>
      <c r="N30" s="123"/>
    </row>
    <row r="31" spans="1:14" ht="31.5">
      <c r="A31" s="9" t="s">
        <v>71</v>
      </c>
      <c r="B31" s="9" t="s">
        <v>72</v>
      </c>
      <c r="C31" s="15" t="s">
        <v>73</v>
      </c>
      <c r="D31" s="14" t="s">
        <v>18</v>
      </c>
      <c r="E31" s="14">
        <v>1</v>
      </c>
      <c r="F31" s="12">
        <v>2</v>
      </c>
      <c r="G31" s="12"/>
      <c r="H31" s="12">
        <v>10</v>
      </c>
      <c r="I31" s="12">
        <f t="shared" si="0"/>
        <v>2</v>
      </c>
      <c r="J31" s="12">
        <f t="shared" si="1"/>
        <v>10</v>
      </c>
      <c r="K31" s="12"/>
      <c r="L31" s="13"/>
      <c r="M31" s="123"/>
      <c r="N31" s="123"/>
    </row>
    <row r="32" spans="1:14" ht="31.5">
      <c r="A32" s="9" t="s">
        <v>74</v>
      </c>
      <c r="B32" s="9" t="s">
        <v>75</v>
      </c>
      <c r="C32" s="15" t="s">
        <v>76</v>
      </c>
      <c r="D32" s="14" t="s">
        <v>18</v>
      </c>
      <c r="E32" s="14">
        <v>1</v>
      </c>
      <c r="F32" s="12">
        <v>2</v>
      </c>
      <c r="G32" s="12"/>
      <c r="H32" s="12">
        <v>10</v>
      </c>
      <c r="I32" s="12">
        <f t="shared" si="0"/>
        <v>2</v>
      </c>
      <c r="J32" s="12">
        <f t="shared" si="1"/>
        <v>10</v>
      </c>
      <c r="K32" s="12"/>
      <c r="L32" s="13"/>
      <c r="M32" s="123"/>
      <c r="N32" s="123"/>
    </row>
    <row r="33" spans="1:14" ht="15.75">
      <c r="A33" s="9"/>
      <c r="B33" s="9"/>
      <c r="C33" s="15"/>
      <c r="D33" s="14"/>
      <c r="E33" s="14"/>
      <c r="F33" s="12"/>
      <c r="G33" s="12"/>
      <c r="H33" s="12"/>
      <c r="I33" s="12">
        <f t="shared" si="0"/>
        <v>0</v>
      </c>
      <c r="J33" s="12">
        <f t="shared" si="1"/>
        <v>0</v>
      </c>
      <c r="K33" s="12"/>
      <c r="L33" s="13"/>
      <c r="M33" s="123"/>
      <c r="N33" s="123"/>
    </row>
    <row r="34" spans="1:14" ht="47.25">
      <c r="A34" s="9" t="s">
        <v>77</v>
      </c>
      <c r="B34" s="9" t="s">
        <v>78</v>
      </c>
      <c r="C34" s="15" t="s">
        <v>79</v>
      </c>
      <c r="D34" s="14" t="s">
        <v>22</v>
      </c>
      <c r="E34" s="14">
        <v>1</v>
      </c>
      <c r="F34" s="12">
        <v>2</v>
      </c>
      <c r="G34" s="12"/>
      <c r="H34" s="12">
        <v>10</v>
      </c>
      <c r="I34" s="12">
        <f t="shared" si="0"/>
        <v>2</v>
      </c>
      <c r="J34" s="12">
        <f t="shared" si="1"/>
        <v>10</v>
      </c>
      <c r="K34" s="12"/>
      <c r="L34" s="13"/>
      <c r="M34" s="123"/>
      <c r="N34" s="123"/>
    </row>
    <row r="35" spans="1:14" ht="15.75">
      <c r="A35" s="9" t="s">
        <v>80</v>
      </c>
      <c r="B35" s="9" t="s">
        <v>81</v>
      </c>
      <c r="C35" s="15" t="s">
        <v>82</v>
      </c>
      <c r="D35" s="14" t="s">
        <v>18</v>
      </c>
      <c r="E35" s="14">
        <v>1</v>
      </c>
      <c r="F35" s="12">
        <v>2</v>
      </c>
      <c r="G35" s="12"/>
      <c r="H35" s="12">
        <v>10</v>
      </c>
      <c r="I35" s="12">
        <f t="shared" si="0"/>
        <v>2</v>
      </c>
      <c r="J35" s="12">
        <f t="shared" si="1"/>
        <v>10</v>
      </c>
      <c r="K35" s="12"/>
      <c r="L35" s="13"/>
      <c r="M35" s="123"/>
      <c r="N35" s="123"/>
    </row>
    <row r="36" spans="1:14" ht="47.25">
      <c r="A36" s="9" t="s">
        <v>83</v>
      </c>
      <c r="B36" s="9" t="s">
        <v>33</v>
      </c>
      <c r="C36" s="15" t="s">
        <v>84</v>
      </c>
      <c r="D36" s="14" t="s">
        <v>22</v>
      </c>
      <c r="E36" s="14">
        <v>1</v>
      </c>
      <c r="F36" s="12">
        <v>2</v>
      </c>
      <c r="G36" s="12"/>
      <c r="H36" s="12">
        <v>2</v>
      </c>
      <c r="I36" s="12">
        <f t="shared" si="0"/>
        <v>2</v>
      </c>
      <c r="J36" s="12">
        <f t="shared" si="1"/>
        <v>2</v>
      </c>
      <c r="K36" s="12"/>
      <c r="L36" s="13"/>
      <c r="M36" s="123"/>
      <c r="N36" s="123"/>
    </row>
    <row r="37" spans="1:14" ht="31.5">
      <c r="A37" s="9" t="s">
        <v>85</v>
      </c>
      <c r="B37" s="9" t="s">
        <v>86</v>
      </c>
      <c r="C37" s="15" t="s">
        <v>87</v>
      </c>
      <c r="D37" s="14" t="s">
        <v>22</v>
      </c>
      <c r="E37" s="14">
        <v>1</v>
      </c>
      <c r="F37" s="12">
        <v>2</v>
      </c>
      <c r="G37" s="12"/>
      <c r="H37" s="12">
        <v>2</v>
      </c>
      <c r="I37" s="12">
        <f t="shared" si="0"/>
        <v>2</v>
      </c>
      <c r="J37" s="12">
        <f t="shared" si="1"/>
        <v>2</v>
      </c>
      <c r="K37" s="12"/>
      <c r="L37" s="13"/>
      <c r="M37" s="123"/>
      <c r="N37" s="123"/>
    </row>
    <row r="38" spans="1:14" ht="63">
      <c r="A38" s="9" t="s">
        <v>88</v>
      </c>
      <c r="B38" s="9" t="s">
        <v>89</v>
      </c>
      <c r="C38" s="15" t="s">
        <v>90</v>
      </c>
      <c r="D38" s="14" t="s">
        <v>22</v>
      </c>
      <c r="E38" s="14">
        <v>1</v>
      </c>
      <c r="F38" s="12">
        <v>2</v>
      </c>
      <c r="G38" s="12"/>
      <c r="H38" s="12">
        <v>2</v>
      </c>
      <c r="I38" s="12">
        <f t="shared" si="0"/>
        <v>2</v>
      </c>
      <c r="J38" s="12">
        <f t="shared" si="1"/>
        <v>2</v>
      </c>
      <c r="K38" s="12"/>
      <c r="L38" s="13"/>
      <c r="M38" s="123"/>
      <c r="N38" s="123"/>
    </row>
    <row r="39" spans="1:14" ht="15.75">
      <c r="A39" s="9" t="s">
        <v>91</v>
      </c>
      <c r="B39" s="9" t="s">
        <v>92</v>
      </c>
      <c r="C39" s="15" t="s">
        <v>93</v>
      </c>
      <c r="D39" s="14" t="s">
        <v>22</v>
      </c>
      <c r="E39" s="14">
        <v>7</v>
      </c>
      <c r="F39" s="12">
        <v>0</v>
      </c>
      <c r="G39" s="12"/>
      <c r="H39" s="12">
        <v>1</v>
      </c>
      <c r="I39" s="12">
        <f t="shared" si="0"/>
        <v>0</v>
      </c>
      <c r="J39" s="12">
        <f t="shared" si="1"/>
        <v>7</v>
      </c>
      <c r="K39" s="12"/>
      <c r="L39" s="13"/>
      <c r="M39" s="123"/>
      <c r="N39" s="123"/>
    </row>
    <row r="40" spans="1:14" ht="63">
      <c r="A40" s="9" t="s">
        <v>94</v>
      </c>
      <c r="B40" s="9" t="s">
        <v>95</v>
      </c>
      <c r="C40" s="15" t="s">
        <v>96</v>
      </c>
      <c r="D40" s="14" t="s">
        <v>22</v>
      </c>
      <c r="E40" s="14">
        <v>1</v>
      </c>
      <c r="F40" s="12">
        <v>2</v>
      </c>
      <c r="G40" s="12"/>
      <c r="H40" s="12">
        <v>10</v>
      </c>
      <c r="I40" s="12">
        <f t="shared" si="0"/>
        <v>2</v>
      </c>
      <c r="J40" s="12">
        <f t="shared" si="1"/>
        <v>10</v>
      </c>
      <c r="K40" s="12"/>
      <c r="L40" s="13"/>
      <c r="M40" s="123"/>
      <c r="N40" s="123"/>
    </row>
    <row r="41" spans="1:14" ht="31.5">
      <c r="A41" s="9" t="s">
        <v>97</v>
      </c>
      <c r="B41" s="9" t="s">
        <v>98</v>
      </c>
      <c r="C41" s="15" t="s">
        <v>99</v>
      </c>
      <c r="D41" s="14" t="s">
        <v>18</v>
      </c>
      <c r="E41" s="14">
        <v>2</v>
      </c>
      <c r="F41" s="12">
        <v>2</v>
      </c>
      <c r="G41" s="12"/>
      <c r="H41" s="12">
        <v>10</v>
      </c>
      <c r="I41" s="12">
        <f t="shared" si="0"/>
        <v>4</v>
      </c>
      <c r="J41" s="12">
        <f t="shared" si="1"/>
        <v>20</v>
      </c>
      <c r="K41" s="12"/>
      <c r="L41" s="13"/>
      <c r="M41" s="123"/>
      <c r="N41" s="123"/>
    </row>
    <row r="42" spans="1:14" ht="31.5">
      <c r="A42" s="9" t="s">
        <v>100</v>
      </c>
      <c r="B42" s="9" t="s">
        <v>101</v>
      </c>
      <c r="C42" s="15" t="s">
        <v>102</v>
      </c>
      <c r="D42" s="14" t="s">
        <v>103</v>
      </c>
      <c r="E42" s="14">
        <v>1</v>
      </c>
      <c r="F42" s="12">
        <v>1</v>
      </c>
      <c r="G42" s="12"/>
      <c r="H42" s="12">
        <v>11</v>
      </c>
      <c r="I42" s="12">
        <f t="shared" si="0"/>
        <v>1</v>
      </c>
      <c r="J42" s="12">
        <f t="shared" si="1"/>
        <v>11</v>
      </c>
      <c r="K42" s="12"/>
      <c r="L42" s="13"/>
      <c r="M42" s="123"/>
      <c r="N42" s="123"/>
    </row>
    <row r="43" spans="1:14" ht="31.5">
      <c r="A43" s="9" t="s">
        <v>104</v>
      </c>
      <c r="B43" s="9" t="s">
        <v>105</v>
      </c>
      <c r="C43" s="15" t="s">
        <v>106</v>
      </c>
      <c r="D43" s="14" t="s">
        <v>22</v>
      </c>
      <c r="E43" s="14">
        <v>1</v>
      </c>
      <c r="F43" s="12">
        <v>0</v>
      </c>
      <c r="G43" s="12"/>
      <c r="H43" s="12">
        <v>2</v>
      </c>
      <c r="I43" s="12">
        <f t="shared" si="0"/>
        <v>0</v>
      </c>
      <c r="J43" s="12">
        <f t="shared" si="1"/>
        <v>2</v>
      </c>
      <c r="K43" s="12"/>
      <c r="L43" s="13"/>
      <c r="M43" s="123"/>
      <c r="N43" s="123"/>
    </row>
    <row r="44" spans="1:14" ht="47.25">
      <c r="A44" s="9" t="s">
        <v>107</v>
      </c>
      <c r="B44" s="9" t="s">
        <v>108</v>
      </c>
      <c r="C44" s="15" t="s">
        <v>109</v>
      </c>
      <c r="D44" s="14" t="s">
        <v>22</v>
      </c>
      <c r="E44" s="14">
        <v>1</v>
      </c>
      <c r="F44" s="12">
        <v>2</v>
      </c>
      <c r="G44" s="12"/>
      <c r="H44" s="12">
        <v>10</v>
      </c>
      <c r="I44" s="12">
        <f t="shared" si="0"/>
        <v>2</v>
      </c>
      <c r="J44" s="12">
        <f t="shared" si="1"/>
        <v>10</v>
      </c>
      <c r="K44" s="12"/>
      <c r="L44" s="13"/>
      <c r="M44" s="123"/>
      <c r="N44" s="123"/>
    </row>
    <row r="45" spans="1:14" ht="15.75">
      <c r="A45" s="9" t="s">
        <v>110</v>
      </c>
      <c r="B45" s="9" t="s">
        <v>30</v>
      </c>
      <c r="C45" s="15" t="s">
        <v>82</v>
      </c>
      <c r="D45" s="14" t="s">
        <v>22</v>
      </c>
      <c r="E45" s="14">
        <v>1</v>
      </c>
      <c r="F45" s="12">
        <v>2</v>
      </c>
      <c r="G45" s="12"/>
      <c r="H45" s="12">
        <v>10</v>
      </c>
      <c r="I45" s="12">
        <f t="shared" si="0"/>
        <v>2</v>
      </c>
      <c r="J45" s="12">
        <f t="shared" si="1"/>
        <v>10</v>
      </c>
      <c r="K45" s="12"/>
      <c r="L45" s="13"/>
      <c r="M45" s="123"/>
      <c r="N45" s="123"/>
    </row>
    <row r="46" spans="1:14" ht="63">
      <c r="A46" s="9" t="s">
        <v>111</v>
      </c>
      <c r="B46" s="9" t="s">
        <v>112</v>
      </c>
      <c r="C46" s="15" t="s">
        <v>113</v>
      </c>
      <c r="D46" s="14" t="s">
        <v>22</v>
      </c>
      <c r="E46" s="14">
        <v>2</v>
      </c>
      <c r="F46" s="12">
        <v>2</v>
      </c>
      <c r="G46" s="12"/>
      <c r="H46" s="12">
        <v>1</v>
      </c>
      <c r="I46" s="12">
        <f t="shared" si="0"/>
        <v>4</v>
      </c>
      <c r="J46" s="12">
        <f t="shared" si="1"/>
        <v>2</v>
      </c>
      <c r="K46" s="12"/>
      <c r="L46" s="13"/>
      <c r="M46" s="123"/>
      <c r="N46" s="123"/>
    </row>
    <row r="47" spans="1:14" ht="30">
      <c r="A47" s="9" t="s">
        <v>114</v>
      </c>
      <c r="B47" s="9" t="s">
        <v>115</v>
      </c>
      <c r="C47" s="15" t="s">
        <v>116</v>
      </c>
      <c r="D47" s="14" t="s">
        <v>22</v>
      </c>
      <c r="E47" s="14">
        <v>9</v>
      </c>
      <c r="F47" s="12">
        <v>0</v>
      </c>
      <c r="G47" s="12"/>
      <c r="H47" s="12">
        <v>1</v>
      </c>
      <c r="I47" s="12">
        <f t="shared" si="0"/>
        <v>0</v>
      </c>
      <c r="J47" s="12">
        <f t="shared" si="1"/>
        <v>9</v>
      </c>
      <c r="K47" s="12"/>
      <c r="L47" s="13"/>
      <c r="M47" s="123"/>
      <c r="N47" s="123"/>
    </row>
    <row r="48" spans="1:14" ht="31.5">
      <c r="A48" s="9" t="s">
        <v>117</v>
      </c>
      <c r="B48" s="9" t="s">
        <v>118</v>
      </c>
      <c r="C48" s="15" t="s">
        <v>119</v>
      </c>
      <c r="D48" s="14" t="s">
        <v>22</v>
      </c>
      <c r="E48" s="14">
        <v>1</v>
      </c>
      <c r="F48" s="12">
        <v>2</v>
      </c>
      <c r="G48" s="12"/>
      <c r="H48" s="12">
        <v>10</v>
      </c>
      <c r="I48" s="12">
        <f t="shared" si="0"/>
        <v>2</v>
      </c>
      <c r="J48" s="12">
        <f t="shared" si="1"/>
        <v>10</v>
      </c>
      <c r="K48" s="12"/>
      <c r="L48" s="13"/>
      <c r="M48" s="123"/>
      <c r="N48" s="123"/>
    </row>
    <row r="49" spans="1:14" ht="15.75">
      <c r="A49" s="9" t="s">
        <v>120</v>
      </c>
      <c r="B49" s="16" t="s">
        <v>121</v>
      </c>
      <c r="C49" s="15" t="s">
        <v>122</v>
      </c>
      <c r="D49" s="14" t="s">
        <v>22</v>
      </c>
      <c r="E49" s="14">
        <v>13</v>
      </c>
      <c r="F49" s="12">
        <v>0</v>
      </c>
      <c r="G49" s="12"/>
      <c r="H49" s="12">
        <v>1</v>
      </c>
      <c r="I49" s="12">
        <f t="shared" si="0"/>
        <v>0</v>
      </c>
      <c r="J49" s="12">
        <f t="shared" si="1"/>
        <v>13</v>
      </c>
      <c r="K49" s="12"/>
      <c r="L49" s="13"/>
      <c r="M49" s="123"/>
      <c r="N49" s="123"/>
    </row>
    <row r="50" spans="1:14" ht="47.25">
      <c r="A50" s="9" t="s">
        <v>123</v>
      </c>
      <c r="B50" s="9" t="s">
        <v>124</v>
      </c>
      <c r="C50" s="15" t="s">
        <v>125</v>
      </c>
      <c r="D50" s="14" t="s">
        <v>22</v>
      </c>
      <c r="E50" s="14">
        <v>1</v>
      </c>
      <c r="F50" s="12">
        <v>2</v>
      </c>
      <c r="G50" s="12"/>
      <c r="H50" s="12">
        <v>2</v>
      </c>
      <c r="I50" s="12">
        <f t="shared" si="0"/>
        <v>2</v>
      </c>
      <c r="J50" s="12">
        <f t="shared" si="1"/>
        <v>2</v>
      </c>
      <c r="K50" s="12"/>
      <c r="L50" s="13"/>
      <c r="M50" s="123"/>
      <c r="N50" s="123"/>
    </row>
    <row r="51" spans="1:14" ht="47.25">
      <c r="A51" s="9" t="s">
        <v>126</v>
      </c>
      <c r="B51" s="9" t="s">
        <v>127</v>
      </c>
      <c r="C51" s="15" t="s">
        <v>128</v>
      </c>
      <c r="D51" s="14" t="s">
        <v>22</v>
      </c>
      <c r="E51" s="14">
        <v>1</v>
      </c>
      <c r="F51" s="12">
        <v>2</v>
      </c>
      <c r="G51" s="12"/>
      <c r="H51" s="12">
        <v>2</v>
      </c>
      <c r="I51" s="12">
        <f t="shared" si="0"/>
        <v>2</v>
      </c>
      <c r="J51" s="12">
        <f t="shared" si="1"/>
        <v>2</v>
      </c>
      <c r="K51" s="12"/>
      <c r="L51" s="13"/>
      <c r="M51" s="123"/>
      <c r="N51" s="123"/>
    </row>
    <row r="52" spans="1:14" ht="15.75">
      <c r="A52" s="9" t="s">
        <v>129</v>
      </c>
      <c r="B52" s="9" t="s">
        <v>42</v>
      </c>
      <c r="C52" s="15" t="s">
        <v>130</v>
      </c>
      <c r="D52" s="14" t="s">
        <v>22</v>
      </c>
      <c r="E52" s="14">
        <v>1</v>
      </c>
      <c r="F52" s="12">
        <v>2</v>
      </c>
      <c r="G52" s="12"/>
      <c r="H52" s="12">
        <v>10</v>
      </c>
      <c r="I52" s="12">
        <f t="shared" si="0"/>
        <v>2</v>
      </c>
      <c r="J52" s="12">
        <f t="shared" si="1"/>
        <v>10</v>
      </c>
      <c r="K52" s="12"/>
      <c r="L52" s="13"/>
      <c r="M52" s="123"/>
      <c r="N52" s="123"/>
    </row>
    <row r="53" spans="1:14" ht="15.75">
      <c r="A53" s="9" t="s">
        <v>131</v>
      </c>
      <c r="B53" s="9" t="s">
        <v>132</v>
      </c>
      <c r="C53" s="15" t="s">
        <v>133</v>
      </c>
      <c r="D53" s="14" t="s">
        <v>22</v>
      </c>
      <c r="E53" s="14">
        <v>2</v>
      </c>
      <c r="F53" s="12">
        <v>4</v>
      </c>
      <c r="G53" s="12"/>
      <c r="H53" s="12">
        <v>6</v>
      </c>
      <c r="I53" s="12">
        <f t="shared" si="0"/>
        <v>8</v>
      </c>
      <c r="J53" s="12">
        <f t="shared" si="1"/>
        <v>12</v>
      </c>
      <c r="K53" s="12"/>
      <c r="L53" s="13"/>
      <c r="M53" s="123"/>
      <c r="N53" s="123"/>
    </row>
    <row r="54" spans="1:14" ht="31.5">
      <c r="A54" s="9" t="s">
        <v>134</v>
      </c>
      <c r="B54" s="9" t="s">
        <v>135</v>
      </c>
      <c r="C54" s="15" t="s">
        <v>136</v>
      </c>
      <c r="D54" s="14" t="s">
        <v>22</v>
      </c>
      <c r="E54" s="14">
        <v>1</v>
      </c>
      <c r="F54" s="12">
        <v>2</v>
      </c>
      <c r="G54" s="12"/>
      <c r="H54" s="12">
        <v>2</v>
      </c>
      <c r="I54" s="12">
        <f t="shared" si="0"/>
        <v>2</v>
      </c>
      <c r="J54" s="12">
        <f t="shared" si="1"/>
        <v>2</v>
      </c>
      <c r="K54" s="12"/>
      <c r="L54" s="13"/>
      <c r="M54" s="123"/>
      <c r="N54" s="123"/>
    </row>
    <row r="55" spans="1:14" ht="31.5">
      <c r="A55" s="9" t="s">
        <v>137</v>
      </c>
      <c r="B55" s="9" t="s">
        <v>138</v>
      </c>
      <c r="C55" s="15" t="s">
        <v>139</v>
      </c>
      <c r="D55" s="14" t="s">
        <v>22</v>
      </c>
      <c r="E55" s="14">
        <v>1</v>
      </c>
      <c r="F55" s="12">
        <v>2</v>
      </c>
      <c r="G55" s="12"/>
      <c r="H55" s="12">
        <v>10</v>
      </c>
      <c r="I55" s="12">
        <f t="shared" si="0"/>
        <v>2</v>
      </c>
      <c r="J55" s="12">
        <f t="shared" si="1"/>
        <v>10</v>
      </c>
      <c r="K55" s="12"/>
      <c r="L55" s="13"/>
      <c r="M55" s="123"/>
      <c r="N55" s="123"/>
    </row>
    <row r="56" spans="1:14" ht="31.5">
      <c r="A56" s="9" t="s">
        <v>140</v>
      </c>
      <c r="B56" s="9" t="s">
        <v>141</v>
      </c>
      <c r="C56" s="15" t="s">
        <v>142</v>
      </c>
      <c r="D56" s="14" t="s">
        <v>22</v>
      </c>
      <c r="E56" s="14">
        <v>1</v>
      </c>
      <c r="F56" s="12">
        <v>2</v>
      </c>
      <c r="G56" s="12"/>
      <c r="H56" s="12">
        <v>10</v>
      </c>
      <c r="I56" s="12">
        <f t="shared" si="0"/>
        <v>2</v>
      </c>
      <c r="J56" s="12">
        <f t="shared" si="1"/>
        <v>10</v>
      </c>
      <c r="K56" s="12"/>
      <c r="L56" s="13"/>
      <c r="M56" s="123"/>
      <c r="N56" s="123"/>
    </row>
    <row r="57" spans="1:14" ht="15.75">
      <c r="A57" s="9" t="s">
        <v>143</v>
      </c>
      <c r="B57" s="9" t="s">
        <v>144</v>
      </c>
      <c r="C57" s="15" t="s">
        <v>145</v>
      </c>
      <c r="D57" s="14" t="s">
        <v>22</v>
      </c>
      <c r="E57" s="14">
        <v>1</v>
      </c>
      <c r="F57" s="12">
        <v>8</v>
      </c>
      <c r="G57" s="12"/>
      <c r="H57" s="12">
        <v>0</v>
      </c>
      <c r="I57" s="12">
        <f t="shared" si="0"/>
        <v>8</v>
      </c>
      <c r="J57" s="12">
        <f t="shared" si="1"/>
        <v>0</v>
      </c>
      <c r="K57" s="12"/>
      <c r="L57" s="13"/>
      <c r="M57" s="123"/>
      <c r="N57" s="123"/>
    </row>
    <row r="58" spans="1:14" ht="15.75">
      <c r="A58" s="9" t="s">
        <v>146</v>
      </c>
      <c r="B58" s="9" t="s">
        <v>147</v>
      </c>
      <c r="C58" s="15" t="s">
        <v>148</v>
      </c>
      <c r="D58" s="14" t="s">
        <v>18</v>
      </c>
      <c r="E58" s="14">
        <v>1</v>
      </c>
      <c r="F58" s="12">
        <v>4</v>
      </c>
      <c r="G58" s="12"/>
      <c r="H58" s="12">
        <v>8</v>
      </c>
      <c r="I58" s="12">
        <f t="shared" si="0"/>
        <v>4</v>
      </c>
      <c r="J58" s="12">
        <f t="shared" si="1"/>
        <v>8</v>
      </c>
      <c r="K58" s="12"/>
      <c r="L58" s="13"/>
      <c r="M58" s="123"/>
      <c r="N58" s="123"/>
    </row>
    <row r="59" spans="1:14" ht="15.75">
      <c r="A59" s="17" t="s">
        <v>149</v>
      </c>
      <c r="B59" s="9" t="s">
        <v>60</v>
      </c>
      <c r="C59" s="9" t="s">
        <v>150</v>
      </c>
      <c r="D59" s="14" t="s">
        <v>151</v>
      </c>
      <c r="E59" s="14">
        <v>9</v>
      </c>
      <c r="F59" s="12">
        <v>0.5</v>
      </c>
      <c r="G59" s="12"/>
      <c r="H59" s="12">
        <v>1</v>
      </c>
      <c r="I59" s="12">
        <f t="shared" si="0"/>
        <v>4.5</v>
      </c>
      <c r="J59" s="12">
        <f t="shared" si="1"/>
        <v>9</v>
      </c>
      <c r="K59" s="12"/>
      <c r="L59" s="13"/>
      <c r="M59" s="123"/>
      <c r="N59" s="123"/>
    </row>
    <row r="60" spans="1:14" ht="15.75">
      <c r="A60" s="17" t="s">
        <v>152</v>
      </c>
      <c r="B60" s="9" t="s">
        <v>67</v>
      </c>
      <c r="C60" s="15" t="s">
        <v>153</v>
      </c>
      <c r="D60" s="14" t="s">
        <v>65</v>
      </c>
      <c r="E60" s="14">
        <v>1</v>
      </c>
      <c r="F60" s="12">
        <v>2</v>
      </c>
      <c r="G60" s="12"/>
      <c r="H60" s="12">
        <v>0</v>
      </c>
      <c r="I60" s="12">
        <f t="shared" si="0"/>
        <v>2</v>
      </c>
      <c r="J60" s="12">
        <f t="shared" si="1"/>
        <v>0</v>
      </c>
      <c r="K60" s="12"/>
      <c r="L60" s="13"/>
      <c r="M60" s="123"/>
      <c r="N60" s="123"/>
    </row>
    <row r="61" spans="1:14" ht="15.75">
      <c r="A61" s="9" t="s">
        <v>154</v>
      </c>
      <c r="B61" s="10" t="s">
        <v>155</v>
      </c>
      <c r="C61" s="19" t="s">
        <v>156</v>
      </c>
      <c r="D61" s="14" t="s">
        <v>18</v>
      </c>
      <c r="E61" s="14">
        <v>1</v>
      </c>
      <c r="F61" s="12">
        <v>2</v>
      </c>
      <c r="G61" s="12"/>
      <c r="H61" s="12">
        <v>0</v>
      </c>
      <c r="I61" s="12">
        <f>E61*F61</f>
        <v>2</v>
      </c>
      <c r="J61" s="12">
        <f>E61*H61</f>
        <v>0</v>
      </c>
      <c r="K61" s="12"/>
      <c r="L61" s="13"/>
      <c r="M61" s="123"/>
      <c r="N61" s="123"/>
    </row>
    <row r="62" spans="1:14" ht="15.75">
      <c r="A62" s="103" t="s">
        <v>1112</v>
      </c>
      <c r="B62" s="10" t="s">
        <v>155</v>
      </c>
      <c r="C62" s="19" t="s">
        <v>1113</v>
      </c>
      <c r="D62" s="14" t="s">
        <v>18</v>
      </c>
      <c r="E62" s="14">
        <v>1</v>
      </c>
      <c r="F62" s="12">
        <v>2</v>
      </c>
      <c r="G62" s="12"/>
      <c r="H62" s="12">
        <v>0</v>
      </c>
      <c r="I62" s="12">
        <f>E62*F62</f>
        <v>2</v>
      </c>
      <c r="J62" s="12">
        <f>E62*H62</f>
        <v>0</v>
      </c>
      <c r="K62" s="12"/>
      <c r="L62" s="13"/>
      <c r="M62" s="123"/>
      <c r="N62" s="123"/>
    </row>
    <row r="63" spans="1:14" ht="15.75">
      <c r="A63" s="9"/>
      <c r="B63" s="10"/>
      <c r="C63" s="18"/>
      <c r="D63" s="14"/>
      <c r="E63" s="14"/>
      <c r="F63" s="12"/>
      <c r="G63" s="12"/>
      <c r="H63" s="12"/>
      <c r="I63" s="12">
        <f>SUM(I31:I62)</f>
        <v>73.5</v>
      </c>
      <c r="J63" s="12">
        <f>SUM(J31:J62)</f>
        <v>215</v>
      </c>
      <c r="K63" s="12">
        <f>I63*1</f>
        <v>73.5</v>
      </c>
      <c r="L63" s="13">
        <f>J63*1</f>
        <v>215</v>
      </c>
      <c r="M63" s="124">
        <f>((K63+0.15*L63)*D657)/12</f>
        <v>0</v>
      </c>
      <c r="N63" s="125">
        <f>1.23*M63</f>
        <v>0</v>
      </c>
    </row>
    <row r="64" spans="1:14" ht="15.75">
      <c r="A64" s="9"/>
      <c r="B64" s="10"/>
      <c r="C64" s="18"/>
      <c r="D64" s="14"/>
      <c r="E64" s="14"/>
      <c r="F64" s="12"/>
      <c r="G64" s="12"/>
      <c r="H64" s="12"/>
      <c r="I64" s="12"/>
      <c r="J64" s="12"/>
      <c r="K64" s="12"/>
      <c r="L64" s="13"/>
      <c r="M64" s="123"/>
      <c r="N64" s="123"/>
    </row>
    <row r="65" spans="1:15" ht="15.75">
      <c r="A65" s="9" t="s">
        <v>157</v>
      </c>
      <c r="B65" s="10"/>
      <c r="C65" s="18" t="s">
        <v>158</v>
      </c>
      <c r="D65" s="14"/>
      <c r="E65" s="14"/>
      <c r="F65" s="12"/>
      <c r="G65" s="12"/>
      <c r="H65" s="12"/>
      <c r="I65" s="12"/>
      <c r="J65" s="12"/>
      <c r="K65" s="12"/>
      <c r="L65" s="13"/>
      <c r="M65" s="123"/>
      <c r="N65" s="123"/>
    </row>
    <row r="66" spans="1:15" ht="15.75">
      <c r="A66" s="9"/>
      <c r="B66" s="10"/>
      <c r="C66" s="10" t="s">
        <v>159</v>
      </c>
      <c r="D66" s="14"/>
      <c r="E66" s="14"/>
      <c r="F66" s="12"/>
      <c r="G66" s="12"/>
      <c r="H66" s="12"/>
      <c r="I66" s="12"/>
      <c r="J66" s="12"/>
      <c r="K66" s="12"/>
      <c r="L66" s="13"/>
      <c r="M66" s="123"/>
      <c r="N66" s="123"/>
    </row>
    <row r="67" spans="1:15" ht="15.75">
      <c r="A67" s="9" t="s">
        <v>160</v>
      </c>
      <c r="B67" s="10" t="s">
        <v>161</v>
      </c>
      <c r="C67" s="10" t="s">
        <v>162</v>
      </c>
      <c r="D67" s="14" t="s">
        <v>163</v>
      </c>
      <c r="E67" s="14">
        <v>1</v>
      </c>
      <c r="F67" s="12">
        <v>2</v>
      </c>
      <c r="G67" s="12"/>
      <c r="H67" s="12">
        <v>3</v>
      </c>
      <c r="I67" s="12">
        <f t="shared" si="0"/>
        <v>2</v>
      </c>
      <c r="J67" s="12">
        <f t="shared" si="1"/>
        <v>3</v>
      </c>
      <c r="K67" s="12"/>
      <c r="L67" s="13"/>
      <c r="M67" s="123"/>
      <c r="N67" s="123"/>
    </row>
    <row r="68" spans="1:15" ht="15.75">
      <c r="A68" s="9" t="s">
        <v>164</v>
      </c>
      <c r="B68" s="10" t="s">
        <v>165</v>
      </c>
      <c r="C68" s="10" t="s">
        <v>166</v>
      </c>
      <c r="D68" s="14" t="s">
        <v>163</v>
      </c>
      <c r="E68" s="14">
        <v>1</v>
      </c>
      <c r="F68" s="12">
        <v>2</v>
      </c>
      <c r="G68" s="12"/>
      <c r="H68" s="12">
        <v>3</v>
      </c>
      <c r="I68" s="12">
        <f t="shared" si="0"/>
        <v>2</v>
      </c>
      <c r="J68" s="12">
        <f t="shared" si="1"/>
        <v>3</v>
      </c>
      <c r="K68" s="12"/>
      <c r="L68" s="13"/>
      <c r="M68" s="123"/>
      <c r="N68" s="123"/>
    </row>
    <row r="69" spans="1:15" ht="15.75">
      <c r="A69" s="9" t="s">
        <v>167</v>
      </c>
      <c r="B69" s="10" t="s">
        <v>168</v>
      </c>
      <c r="C69" s="10" t="s">
        <v>169</v>
      </c>
      <c r="D69" s="14" t="s">
        <v>163</v>
      </c>
      <c r="E69" s="14">
        <v>1</v>
      </c>
      <c r="F69" s="12">
        <v>2</v>
      </c>
      <c r="G69" s="12"/>
      <c r="H69" s="12">
        <v>3</v>
      </c>
      <c r="I69" s="12">
        <f t="shared" si="0"/>
        <v>2</v>
      </c>
      <c r="J69" s="12">
        <f t="shared" si="1"/>
        <v>3</v>
      </c>
      <c r="K69" s="12"/>
      <c r="L69" s="13"/>
      <c r="M69" s="123"/>
      <c r="N69" s="123"/>
    </row>
    <row r="70" spans="1:15" ht="15.75">
      <c r="A70" s="9" t="s">
        <v>170</v>
      </c>
      <c r="B70" s="10" t="s">
        <v>171</v>
      </c>
      <c r="C70" s="10" t="s">
        <v>172</v>
      </c>
      <c r="D70" s="14" t="s">
        <v>163</v>
      </c>
      <c r="E70" s="14">
        <v>1</v>
      </c>
      <c r="F70" s="12">
        <v>2</v>
      </c>
      <c r="G70" s="12"/>
      <c r="H70" s="12">
        <v>3</v>
      </c>
      <c r="I70" s="12">
        <f t="shared" si="0"/>
        <v>2</v>
      </c>
      <c r="J70" s="12">
        <f t="shared" si="1"/>
        <v>3</v>
      </c>
      <c r="K70" s="12"/>
      <c r="L70" s="13"/>
      <c r="M70" s="123"/>
      <c r="N70" s="123"/>
    </row>
    <row r="71" spans="1:15" ht="15.75">
      <c r="A71" s="9" t="s">
        <v>173</v>
      </c>
      <c r="B71" s="10" t="s">
        <v>171</v>
      </c>
      <c r="C71" s="10" t="s">
        <v>169</v>
      </c>
      <c r="D71" s="14" t="s">
        <v>163</v>
      </c>
      <c r="E71" s="14">
        <v>1</v>
      </c>
      <c r="F71" s="12">
        <v>2</v>
      </c>
      <c r="G71" s="12"/>
      <c r="H71" s="12">
        <v>3</v>
      </c>
      <c r="I71" s="12">
        <f t="shared" si="0"/>
        <v>2</v>
      </c>
      <c r="J71" s="12">
        <f t="shared" si="1"/>
        <v>3</v>
      </c>
      <c r="K71" s="12"/>
      <c r="L71" s="13"/>
      <c r="M71" s="123"/>
      <c r="N71" s="123"/>
      <c r="O71" s="59" t="s">
        <v>174</v>
      </c>
    </row>
    <row r="72" spans="1:15" ht="15.75">
      <c r="A72" s="9" t="s">
        <v>175</v>
      </c>
      <c r="B72" s="10" t="s">
        <v>60</v>
      </c>
      <c r="C72" s="10" t="s">
        <v>176</v>
      </c>
      <c r="D72" s="14" t="s">
        <v>177</v>
      </c>
      <c r="E72" s="14">
        <v>9</v>
      </c>
      <c r="F72" s="12">
        <v>0</v>
      </c>
      <c r="G72" s="12"/>
      <c r="H72" s="12">
        <v>2</v>
      </c>
      <c r="I72" s="12">
        <f t="shared" si="0"/>
        <v>0</v>
      </c>
      <c r="J72" s="12">
        <f t="shared" si="1"/>
        <v>18</v>
      </c>
      <c r="K72" s="12"/>
      <c r="L72" s="13"/>
      <c r="M72" s="123"/>
      <c r="N72" s="123"/>
    </row>
    <row r="73" spans="1:15" ht="15.75">
      <c r="A73" s="9" t="s">
        <v>178</v>
      </c>
      <c r="B73" s="10" t="s">
        <v>179</v>
      </c>
      <c r="C73" s="10" t="s">
        <v>180</v>
      </c>
      <c r="D73" s="14" t="s">
        <v>22</v>
      </c>
      <c r="E73" s="14">
        <v>9</v>
      </c>
      <c r="F73" s="12">
        <v>0</v>
      </c>
      <c r="G73" s="12"/>
      <c r="H73" s="12">
        <v>2</v>
      </c>
      <c r="I73" s="12">
        <f t="shared" ref="I73:I142" si="2">E73*F73</f>
        <v>0</v>
      </c>
      <c r="J73" s="12">
        <f t="shared" ref="J73:J142" si="3">E73*H73</f>
        <v>18</v>
      </c>
      <c r="K73" s="12"/>
      <c r="L73" s="13"/>
      <c r="M73" s="123"/>
      <c r="N73" s="123"/>
    </row>
    <row r="74" spans="1:15" ht="15.75">
      <c r="A74" s="9" t="s">
        <v>181</v>
      </c>
      <c r="B74" s="10" t="s">
        <v>182</v>
      </c>
      <c r="C74" s="10" t="s">
        <v>183</v>
      </c>
      <c r="D74" s="14" t="s">
        <v>22</v>
      </c>
      <c r="E74" s="14">
        <v>1</v>
      </c>
      <c r="F74" s="12">
        <v>0</v>
      </c>
      <c r="G74" s="12"/>
      <c r="H74" s="12">
        <v>0</v>
      </c>
      <c r="I74" s="12">
        <f>E74*F74</f>
        <v>0</v>
      </c>
      <c r="J74" s="12">
        <f>E74*H74</f>
        <v>0</v>
      </c>
      <c r="K74" s="12"/>
      <c r="L74" s="13"/>
      <c r="M74" s="123"/>
      <c r="N74" s="123"/>
    </row>
    <row r="75" spans="1:15" ht="15.75">
      <c r="A75" s="9" t="s">
        <v>184</v>
      </c>
      <c r="B75" s="10" t="s">
        <v>182</v>
      </c>
      <c r="C75" s="10" t="s">
        <v>185</v>
      </c>
      <c r="D75" s="14" t="s">
        <v>18</v>
      </c>
      <c r="E75" s="14">
        <v>1</v>
      </c>
      <c r="F75" s="12">
        <v>0</v>
      </c>
      <c r="G75" s="12"/>
      <c r="H75" s="12">
        <v>0</v>
      </c>
      <c r="I75" s="12">
        <f>E75*F75</f>
        <v>0</v>
      </c>
      <c r="J75" s="12">
        <v>3</v>
      </c>
      <c r="K75" s="12"/>
      <c r="L75" s="13"/>
      <c r="M75" s="123"/>
      <c r="N75" s="123"/>
    </row>
    <row r="76" spans="1:15" ht="31.5">
      <c r="A76" s="9" t="s">
        <v>186</v>
      </c>
      <c r="B76" s="10" t="s">
        <v>187</v>
      </c>
      <c r="C76" s="10" t="s">
        <v>188</v>
      </c>
      <c r="D76" s="14" t="s">
        <v>22</v>
      </c>
      <c r="E76" s="14">
        <v>1</v>
      </c>
      <c r="F76" s="12">
        <v>2</v>
      </c>
      <c r="G76" s="12"/>
      <c r="H76" s="12">
        <v>3</v>
      </c>
      <c r="I76" s="12">
        <f t="shared" si="2"/>
        <v>2</v>
      </c>
      <c r="J76" s="12">
        <f t="shared" si="3"/>
        <v>3</v>
      </c>
      <c r="K76" s="12"/>
      <c r="L76" s="13"/>
      <c r="M76" s="123"/>
      <c r="N76" s="123"/>
    </row>
    <row r="77" spans="1:15" ht="31.5">
      <c r="A77" s="9" t="s">
        <v>189</v>
      </c>
      <c r="B77" s="10" t="s">
        <v>187</v>
      </c>
      <c r="C77" s="10" t="s">
        <v>190</v>
      </c>
      <c r="D77" s="14" t="s">
        <v>18</v>
      </c>
      <c r="E77" s="14">
        <v>1</v>
      </c>
      <c r="F77" s="12">
        <v>2</v>
      </c>
      <c r="G77" s="12"/>
      <c r="H77" s="12">
        <v>3</v>
      </c>
      <c r="I77" s="12">
        <f t="shared" si="2"/>
        <v>2</v>
      </c>
      <c r="J77" s="12">
        <f>F77*G77</f>
        <v>0</v>
      </c>
      <c r="K77" s="12"/>
      <c r="L77" s="13"/>
      <c r="M77" s="123"/>
      <c r="N77" s="123"/>
    </row>
    <row r="78" spans="1:15" ht="15.75">
      <c r="A78" s="9" t="s">
        <v>191</v>
      </c>
      <c r="B78" s="10" t="s">
        <v>192</v>
      </c>
      <c r="C78" s="10" t="s">
        <v>193</v>
      </c>
      <c r="D78" s="14" t="s">
        <v>194</v>
      </c>
      <c r="E78" s="14">
        <v>2</v>
      </c>
      <c r="F78" s="12">
        <v>1</v>
      </c>
      <c r="G78" s="12"/>
      <c r="H78" s="12">
        <v>1</v>
      </c>
      <c r="I78" s="12">
        <f t="shared" si="2"/>
        <v>2</v>
      </c>
      <c r="J78" s="12">
        <f>E77*H78</f>
        <v>1</v>
      </c>
      <c r="K78" s="12"/>
      <c r="L78" s="13"/>
      <c r="M78" s="123"/>
      <c r="N78" s="123"/>
    </row>
    <row r="79" spans="1:15" ht="15.75">
      <c r="A79" s="104" t="s">
        <v>1114</v>
      </c>
      <c r="B79" s="10" t="s">
        <v>179</v>
      </c>
      <c r="C79" s="10" t="s">
        <v>1115</v>
      </c>
      <c r="D79" s="14" t="s">
        <v>18</v>
      </c>
      <c r="E79" s="14">
        <v>6</v>
      </c>
      <c r="F79" s="12">
        <v>0</v>
      </c>
      <c r="G79" s="12"/>
      <c r="H79" s="12">
        <v>12</v>
      </c>
      <c r="I79" s="12">
        <f t="shared" si="2"/>
        <v>0</v>
      </c>
      <c r="J79" s="12">
        <f>E79*H79</f>
        <v>72</v>
      </c>
      <c r="K79" s="12"/>
      <c r="L79" s="13"/>
      <c r="M79" s="123"/>
      <c r="N79" s="123"/>
    </row>
    <row r="80" spans="1:15" ht="15.75">
      <c r="A80" s="9"/>
      <c r="B80" s="10"/>
      <c r="C80" s="10"/>
      <c r="D80" s="14"/>
      <c r="E80" s="14"/>
      <c r="F80" s="12"/>
      <c r="G80" s="12"/>
      <c r="H80" s="12"/>
      <c r="I80" s="12">
        <f>SUM(I67:I79)</f>
        <v>16</v>
      </c>
      <c r="J80" s="12">
        <f>SUM(J67:J78)</f>
        <v>58</v>
      </c>
      <c r="K80" s="12">
        <f>I80*1</f>
        <v>16</v>
      </c>
      <c r="L80" s="13">
        <f>J80*1</f>
        <v>58</v>
      </c>
      <c r="M80" s="124">
        <f>((K80+0.15*L80)*D657)/12</f>
        <v>0</v>
      </c>
      <c r="N80" s="125">
        <f>1.23*M80</f>
        <v>0</v>
      </c>
    </row>
    <row r="81" spans="1:14" ht="15.75">
      <c r="A81" s="9"/>
      <c r="B81" s="10"/>
      <c r="C81" s="10"/>
      <c r="D81" s="14"/>
      <c r="E81" s="14"/>
      <c r="F81" s="12"/>
      <c r="G81" s="12"/>
      <c r="H81" s="12"/>
      <c r="I81" s="12"/>
      <c r="J81" s="12"/>
      <c r="K81" s="12"/>
      <c r="L81" s="13"/>
      <c r="M81" s="123"/>
      <c r="N81" s="123"/>
    </row>
    <row r="82" spans="1:14" ht="15.75">
      <c r="A82" s="9" t="s">
        <v>195</v>
      </c>
      <c r="B82" s="10"/>
      <c r="C82" s="20" t="s">
        <v>196</v>
      </c>
      <c r="D82" s="14"/>
      <c r="E82" s="14"/>
      <c r="F82" s="12"/>
      <c r="G82" s="12"/>
      <c r="H82" s="12"/>
      <c r="I82" s="12"/>
      <c r="J82" s="12"/>
      <c r="K82" s="12"/>
      <c r="L82" s="13"/>
      <c r="M82" s="123"/>
      <c r="N82" s="123"/>
    </row>
    <row r="83" spans="1:14" ht="31.5">
      <c r="A83" s="9" t="s">
        <v>197</v>
      </c>
      <c r="B83" s="10" t="s">
        <v>198</v>
      </c>
      <c r="C83" s="10" t="s">
        <v>199</v>
      </c>
      <c r="D83" s="14" t="s">
        <v>194</v>
      </c>
      <c r="E83" s="14">
        <v>1</v>
      </c>
      <c r="F83" s="12">
        <v>2</v>
      </c>
      <c r="G83" s="12"/>
      <c r="H83" s="12">
        <v>2</v>
      </c>
      <c r="I83" s="12">
        <f t="shared" si="2"/>
        <v>2</v>
      </c>
      <c r="J83" s="12">
        <f t="shared" si="3"/>
        <v>2</v>
      </c>
      <c r="K83" s="12"/>
      <c r="L83" s="13"/>
      <c r="M83" s="123"/>
      <c r="N83" s="123"/>
    </row>
    <row r="84" spans="1:14" ht="31.5">
      <c r="A84" s="9" t="s">
        <v>200</v>
      </c>
      <c r="B84" s="10" t="s">
        <v>201</v>
      </c>
      <c r="C84" s="10" t="s">
        <v>202</v>
      </c>
      <c r="D84" s="14" t="s">
        <v>194</v>
      </c>
      <c r="E84" s="14">
        <v>1</v>
      </c>
      <c r="F84" s="12">
        <v>2</v>
      </c>
      <c r="G84" s="12"/>
      <c r="H84" s="12">
        <v>2</v>
      </c>
      <c r="I84" s="12">
        <f>E84*F84</f>
        <v>2</v>
      </c>
      <c r="J84" s="12">
        <f>E84*H84</f>
        <v>2</v>
      </c>
      <c r="K84" s="12"/>
      <c r="L84" s="13"/>
      <c r="M84" s="123"/>
      <c r="N84" s="123"/>
    </row>
    <row r="85" spans="1:14" ht="15.75">
      <c r="A85" s="9" t="s">
        <v>203</v>
      </c>
      <c r="B85" s="10" t="s">
        <v>204</v>
      </c>
      <c r="C85" s="10" t="s">
        <v>205</v>
      </c>
      <c r="D85" s="14" t="s">
        <v>206</v>
      </c>
      <c r="E85" s="14">
        <v>2</v>
      </c>
      <c r="F85" s="12">
        <v>0</v>
      </c>
      <c r="G85" s="12"/>
      <c r="H85" s="12">
        <v>1</v>
      </c>
      <c r="I85" s="12">
        <f t="shared" si="2"/>
        <v>0</v>
      </c>
      <c r="J85" s="12">
        <f t="shared" si="3"/>
        <v>2</v>
      </c>
      <c r="K85" s="12"/>
      <c r="L85" s="13"/>
      <c r="M85" s="123"/>
      <c r="N85" s="123"/>
    </row>
    <row r="86" spans="1:14" ht="15.75">
      <c r="A86" s="9" t="s">
        <v>207</v>
      </c>
      <c r="B86" s="10" t="s">
        <v>60</v>
      </c>
      <c r="C86" s="10" t="s">
        <v>208</v>
      </c>
      <c r="D86" s="14" t="s">
        <v>206</v>
      </c>
      <c r="E86" s="14">
        <v>2</v>
      </c>
      <c r="F86" s="12">
        <v>1</v>
      </c>
      <c r="G86" s="12"/>
      <c r="H86" s="12">
        <v>0</v>
      </c>
      <c r="I86" s="12">
        <f t="shared" si="2"/>
        <v>2</v>
      </c>
      <c r="J86" s="12">
        <f t="shared" si="3"/>
        <v>0</v>
      </c>
      <c r="K86" s="12"/>
      <c r="L86" s="13"/>
      <c r="M86" s="123"/>
      <c r="N86" s="123"/>
    </row>
    <row r="87" spans="1:14" ht="15.75">
      <c r="A87" s="9" t="s">
        <v>209</v>
      </c>
      <c r="B87" s="10" t="s">
        <v>42</v>
      </c>
      <c r="C87" s="10" t="s">
        <v>210</v>
      </c>
      <c r="D87" s="14" t="s">
        <v>206</v>
      </c>
      <c r="E87" s="14">
        <v>1</v>
      </c>
      <c r="F87" s="12">
        <v>2</v>
      </c>
      <c r="G87" s="12"/>
      <c r="H87" s="12">
        <v>0</v>
      </c>
      <c r="I87" s="12">
        <f t="shared" si="2"/>
        <v>2</v>
      </c>
      <c r="J87" s="12">
        <f t="shared" si="3"/>
        <v>0</v>
      </c>
      <c r="K87" s="12"/>
      <c r="L87" s="13"/>
      <c r="M87" s="123"/>
      <c r="N87" s="123"/>
    </row>
    <row r="88" spans="1:14" ht="15.75">
      <c r="A88" s="9" t="s">
        <v>211</v>
      </c>
      <c r="B88" s="10" t="s">
        <v>212</v>
      </c>
      <c r="C88" s="15" t="s">
        <v>213</v>
      </c>
      <c r="D88" s="14" t="s">
        <v>65</v>
      </c>
      <c r="E88" s="14">
        <v>1</v>
      </c>
      <c r="F88" s="12">
        <v>2</v>
      </c>
      <c r="G88" s="12"/>
      <c r="H88" s="12">
        <v>2</v>
      </c>
      <c r="I88" s="12">
        <f t="shared" si="2"/>
        <v>2</v>
      </c>
      <c r="J88" s="12">
        <f t="shared" si="3"/>
        <v>2</v>
      </c>
      <c r="K88" s="12"/>
      <c r="L88" s="13"/>
      <c r="M88" s="123"/>
      <c r="N88" s="123"/>
    </row>
    <row r="89" spans="1:14" ht="15.75">
      <c r="A89" s="9"/>
      <c r="B89" s="10"/>
      <c r="C89" s="15"/>
      <c r="D89" s="14"/>
      <c r="E89" s="14"/>
      <c r="F89" s="12"/>
      <c r="G89" s="12"/>
      <c r="H89" s="12"/>
      <c r="I89" s="12">
        <f>SUM(I83:I88)</f>
        <v>10</v>
      </c>
      <c r="J89" s="12">
        <f>SUM(J83:J88)</f>
        <v>8</v>
      </c>
      <c r="K89" s="12">
        <f>I89*1</f>
        <v>10</v>
      </c>
      <c r="L89" s="13">
        <f>J89*1</f>
        <v>8</v>
      </c>
      <c r="M89" s="124">
        <f>((K89+0.15*L89)*D657)/12</f>
        <v>0</v>
      </c>
      <c r="N89" s="125">
        <f>1.23*M89</f>
        <v>0</v>
      </c>
    </row>
    <row r="90" spans="1:14" ht="15.75">
      <c r="A90" s="9" t="s">
        <v>214</v>
      </c>
      <c r="B90" s="10"/>
      <c r="C90" s="18" t="s">
        <v>215</v>
      </c>
      <c r="D90" s="14"/>
      <c r="E90" s="14"/>
      <c r="F90" s="12"/>
      <c r="G90" s="12"/>
      <c r="H90" s="12"/>
      <c r="I90" s="12"/>
      <c r="J90" s="12"/>
      <c r="K90" s="12"/>
      <c r="L90" s="13"/>
      <c r="M90" s="123"/>
      <c r="N90" s="123"/>
    </row>
    <row r="91" spans="1:14" ht="31.5">
      <c r="A91" s="9" t="s">
        <v>216</v>
      </c>
      <c r="B91" s="10" t="s">
        <v>78</v>
      </c>
      <c r="C91" s="10" t="s">
        <v>217</v>
      </c>
      <c r="D91" s="14" t="s">
        <v>22</v>
      </c>
      <c r="E91" s="14">
        <v>1</v>
      </c>
      <c r="F91" s="12">
        <v>2</v>
      </c>
      <c r="G91" s="12"/>
      <c r="H91" s="12">
        <v>6</v>
      </c>
      <c r="I91" s="12">
        <f t="shared" si="2"/>
        <v>2</v>
      </c>
      <c r="J91" s="12">
        <f t="shared" si="3"/>
        <v>6</v>
      </c>
      <c r="K91" s="12"/>
      <c r="L91" s="13"/>
      <c r="M91" s="123"/>
      <c r="N91" s="123"/>
    </row>
    <row r="92" spans="1:14" ht="31.5">
      <c r="A92" s="9" t="s">
        <v>218</v>
      </c>
      <c r="B92" s="10" t="s">
        <v>219</v>
      </c>
      <c r="C92" s="10" t="s">
        <v>220</v>
      </c>
      <c r="D92" s="14" t="s">
        <v>22</v>
      </c>
      <c r="E92" s="14">
        <v>1</v>
      </c>
      <c r="F92" s="12">
        <v>2</v>
      </c>
      <c r="G92" s="12"/>
      <c r="H92" s="12">
        <v>6</v>
      </c>
      <c r="I92" s="12">
        <f t="shared" si="2"/>
        <v>2</v>
      </c>
      <c r="J92" s="12">
        <f t="shared" si="3"/>
        <v>6</v>
      </c>
      <c r="K92" s="12"/>
      <c r="L92" s="13"/>
      <c r="M92" s="123"/>
      <c r="N92" s="123"/>
    </row>
    <row r="93" spans="1:14" ht="31.5">
      <c r="A93" s="9" t="s">
        <v>221</v>
      </c>
      <c r="B93" s="10" t="s">
        <v>72</v>
      </c>
      <c r="C93" s="10" t="s">
        <v>222</v>
      </c>
      <c r="D93" s="14" t="s">
        <v>22</v>
      </c>
      <c r="E93" s="14">
        <v>1</v>
      </c>
      <c r="F93" s="12">
        <v>2</v>
      </c>
      <c r="G93" s="12"/>
      <c r="H93" s="12">
        <v>6</v>
      </c>
      <c r="I93" s="12">
        <f t="shared" si="2"/>
        <v>2</v>
      </c>
      <c r="J93" s="12">
        <f t="shared" si="3"/>
        <v>6</v>
      </c>
      <c r="K93" s="12"/>
      <c r="L93" s="13"/>
      <c r="M93" s="123"/>
      <c r="N93" s="123"/>
    </row>
    <row r="94" spans="1:14" ht="31.5">
      <c r="A94" s="9" t="s">
        <v>223</v>
      </c>
      <c r="B94" s="10" t="s">
        <v>75</v>
      </c>
      <c r="C94" s="10" t="s">
        <v>224</v>
      </c>
      <c r="D94" s="14" t="s">
        <v>22</v>
      </c>
      <c r="E94" s="14">
        <v>1</v>
      </c>
      <c r="F94" s="12">
        <v>2</v>
      </c>
      <c r="G94" s="12"/>
      <c r="H94" s="12">
        <v>6</v>
      </c>
      <c r="I94" s="12">
        <f t="shared" si="2"/>
        <v>2</v>
      </c>
      <c r="J94" s="12">
        <f t="shared" si="3"/>
        <v>6</v>
      </c>
      <c r="K94" s="12"/>
      <c r="L94" s="13"/>
      <c r="M94" s="123"/>
      <c r="N94" s="123"/>
    </row>
    <row r="95" spans="1:14" ht="31.5">
      <c r="A95" s="9" t="s">
        <v>225</v>
      </c>
      <c r="B95" s="10" t="s">
        <v>33</v>
      </c>
      <c r="C95" s="10" t="s">
        <v>226</v>
      </c>
      <c r="D95" s="14" t="s">
        <v>22</v>
      </c>
      <c r="E95" s="14">
        <v>1</v>
      </c>
      <c r="F95" s="12">
        <v>2</v>
      </c>
      <c r="G95" s="12"/>
      <c r="H95" s="12">
        <v>6</v>
      </c>
      <c r="I95" s="12">
        <f t="shared" si="2"/>
        <v>2</v>
      </c>
      <c r="J95" s="12">
        <f t="shared" si="3"/>
        <v>6</v>
      </c>
      <c r="K95" s="12"/>
      <c r="L95" s="13"/>
      <c r="M95" s="123"/>
      <c r="N95" s="123"/>
    </row>
    <row r="96" spans="1:14" ht="31.5">
      <c r="A96" s="9" t="s">
        <v>227</v>
      </c>
      <c r="B96" s="10" t="s">
        <v>30</v>
      </c>
      <c r="C96" s="10" t="s">
        <v>228</v>
      </c>
      <c r="D96" s="14" t="s">
        <v>22</v>
      </c>
      <c r="E96" s="14">
        <v>1</v>
      </c>
      <c r="F96" s="12">
        <v>2</v>
      </c>
      <c r="G96" s="12"/>
      <c r="H96" s="12">
        <v>6</v>
      </c>
      <c r="I96" s="12">
        <f t="shared" si="2"/>
        <v>2</v>
      </c>
      <c r="J96" s="12">
        <f t="shared" si="3"/>
        <v>6</v>
      </c>
      <c r="K96" s="12"/>
      <c r="L96" s="13"/>
      <c r="M96" s="123"/>
      <c r="N96" s="123"/>
    </row>
    <row r="97" spans="1:14" ht="31.5">
      <c r="A97" s="9" t="s">
        <v>229</v>
      </c>
      <c r="B97" s="10" t="s">
        <v>108</v>
      </c>
      <c r="C97" s="10" t="s">
        <v>230</v>
      </c>
      <c r="D97" s="14" t="s">
        <v>22</v>
      </c>
      <c r="E97" s="14">
        <v>1</v>
      </c>
      <c r="F97" s="12">
        <v>2</v>
      </c>
      <c r="G97" s="12"/>
      <c r="H97" s="12">
        <v>6</v>
      </c>
      <c r="I97" s="12">
        <f t="shared" si="2"/>
        <v>2</v>
      </c>
      <c r="J97" s="12">
        <f t="shared" si="3"/>
        <v>6</v>
      </c>
      <c r="K97" s="12"/>
      <c r="L97" s="13"/>
      <c r="M97" s="123"/>
      <c r="N97" s="123"/>
    </row>
    <row r="98" spans="1:14" ht="31.5">
      <c r="A98" s="9" t="s">
        <v>231</v>
      </c>
      <c r="B98" s="10" t="s">
        <v>86</v>
      </c>
      <c r="C98" s="10" t="s">
        <v>232</v>
      </c>
      <c r="D98" s="14" t="s">
        <v>22</v>
      </c>
      <c r="E98" s="14">
        <v>1</v>
      </c>
      <c r="F98" s="12">
        <v>2</v>
      </c>
      <c r="G98" s="12"/>
      <c r="H98" s="12">
        <v>6</v>
      </c>
      <c r="I98" s="12">
        <f t="shared" si="2"/>
        <v>2</v>
      </c>
      <c r="J98" s="12">
        <f t="shared" si="3"/>
        <v>6</v>
      </c>
      <c r="K98" s="12"/>
      <c r="L98" s="13"/>
      <c r="M98" s="123"/>
      <c r="N98" s="123"/>
    </row>
    <row r="99" spans="1:14" ht="31.5">
      <c r="A99" s="9" t="s">
        <v>233</v>
      </c>
      <c r="B99" s="10" t="s">
        <v>234</v>
      </c>
      <c r="C99" s="10" t="s">
        <v>235</v>
      </c>
      <c r="D99" s="14" t="s">
        <v>22</v>
      </c>
      <c r="E99" s="14">
        <v>1</v>
      </c>
      <c r="F99" s="12">
        <v>4</v>
      </c>
      <c r="G99" s="12"/>
      <c r="H99" s="12">
        <v>8</v>
      </c>
      <c r="I99" s="12">
        <f t="shared" si="2"/>
        <v>4</v>
      </c>
      <c r="J99" s="12">
        <f t="shared" si="3"/>
        <v>8</v>
      </c>
      <c r="K99" s="12"/>
      <c r="L99" s="13"/>
      <c r="M99" s="123"/>
      <c r="N99" s="123"/>
    </row>
    <row r="100" spans="1:14" ht="31.5">
      <c r="A100" s="9" t="s">
        <v>236</v>
      </c>
      <c r="B100" s="10" t="s">
        <v>237</v>
      </c>
      <c r="C100" s="10" t="s">
        <v>238</v>
      </c>
      <c r="D100" s="14" t="s">
        <v>22</v>
      </c>
      <c r="E100" s="14">
        <v>1</v>
      </c>
      <c r="F100" s="12">
        <v>4</v>
      </c>
      <c r="G100" s="12"/>
      <c r="H100" s="12">
        <v>8</v>
      </c>
      <c r="I100" s="12">
        <f t="shared" si="2"/>
        <v>4</v>
      </c>
      <c r="J100" s="12">
        <f t="shared" si="3"/>
        <v>8</v>
      </c>
      <c r="K100" s="12"/>
      <c r="L100" s="13"/>
      <c r="M100" s="123"/>
      <c r="N100" s="123"/>
    </row>
    <row r="101" spans="1:14" ht="31.5">
      <c r="A101" s="9" t="s">
        <v>239</v>
      </c>
      <c r="B101" s="10" t="s">
        <v>240</v>
      </c>
      <c r="C101" s="10" t="s">
        <v>241</v>
      </c>
      <c r="D101" s="14" t="s">
        <v>22</v>
      </c>
      <c r="E101" s="14">
        <v>1</v>
      </c>
      <c r="F101" s="12">
        <v>4</v>
      </c>
      <c r="G101" s="12"/>
      <c r="H101" s="12">
        <v>8</v>
      </c>
      <c r="I101" s="12">
        <f t="shared" si="2"/>
        <v>4</v>
      </c>
      <c r="J101" s="12">
        <f t="shared" si="3"/>
        <v>8</v>
      </c>
      <c r="K101" s="12"/>
      <c r="L101" s="13"/>
      <c r="M101" s="123"/>
      <c r="N101" s="123"/>
    </row>
    <row r="102" spans="1:14" ht="31.5">
      <c r="A102" s="9" t="s">
        <v>242</v>
      </c>
      <c r="B102" s="10" t="s">
        <v>243</v>
      </c>
      <c r="C102" s="10" t="s">
        <v>244</v>
      </c>
      <c r="D102" s="14" t="s">
        <v>22</v>
      </c>
      <c r="E102" s="14">
        <v>1</v>
      </c>
      <c r="F102" s="12">
        <v>4</v>
      </c>
      <c r="G102" s="12"/>
      <c r="H102" s="12">
        <v>8</v>
      </c>
      <c r="I102" s="12">
        <f t="shared" si="2"/>
        <v>4</v>
      </c>
      <c r="J102" s="12">
        <f t="shared" si="3"/>
        <v>8</v>
      </c>
      <c r="K102" s="12"/>
      <c r="L102" s="13"/>
      <c r="M102" s="123"/>
      <c r="N102" s="123"/>
    </row>
    <row r="103" spans="1:14" ht="31.5">
      <c r="A103" s="9" t="s">
        <v>245</v>
      </c>
      <c r="B103" s="10" t="s">
        <v>246</v>
      </c>
      <c r="C103" s="10" t="s">
        <v>247</v>
      </c>
      <c r="D103" s="14" t="s">
        <v>22</v>
      </c>
      <c r="E103" s="14">
        <v>6</v>
      </c>
      <c r="F103" s="12">
        <v>0</v>
      </c>
      <c r="G103" s="12"/>
      <c r="H103" s="12">
        <v>0.5</v>
      </c>
      <c r="I103" s="12">
        <f t="shared" si="2"/>
        <v>0</v>
      </c>
      <c r="J103" s="12">
        <f t="shared" si="3"/>
        <v>3</v>
      </c>
      <c r="K103" s="12"/>
      <c r="L103" s="13"/>
      <c r="M103" s="123"/>
      <c r="N103" s="123"/>
    </row>
    <row r="104" spans="1:14" ht="31.5">
      <c r="A104" s="9" t="s">
        <v>248</v>
      </c>
      <c r="B104" s="10" t="s">
        <v>249</v>
      </c>
      <c r="C104" s="10" t="s">
        <v>250</v>
      </c>
      <c r="D104" s="14" t="s">
        <v>22</v>
      </c>
      <c r="E104" s="14">
        <v>2</v>
      </c>
      <c r="F104" s="12">
        <v>4</v>
      </c>
      <c r="G104" s="12"/>
      <c r="H104" s="12">
        <v>8</v>
      </c>
      <c r="I104" s="12">
        <f t="shared" si="2"/>
        <v>8</v>
      </c>
      <c r="J104" s="12">
        <f t="shared" si="3"/>
        <v>16</v>
      </c>
      <c r="K104" s="12"/>
      <c r="L104" s="13"/>
      <c r="M104" s="123"/>
      <c r="N104" s="123"/>
    </row>
    <row r="105" spans="1:14" ht="31.5">
      <c r="A105" s="9" t="s">
        <v>251</v>
      </c>
      <c r="B105" s="10" t="s">
        <v>252</v>
      </c>
      <c r="C105" s="10" t="s">
        <v>253</v>
      </c>
      <c r="D105" s="14" t="s">
        <v>22</v>
      </c>
      <c r="E105" s="14">
        <v>2</v>
      </c>
      <c r="F105" s="12">
        <v>4</v>
      </c>
      <c r="G105" s="12"/>
      <c r="H105" s="12">
        <v>8</v>
      </c>
      <c r="I105" s="12">
        <f t="shared" si="2"/>
        <v>8</v>
      </c>
      <c r="J105" s="12">
        <f t="shared" si="3"/>
        <v>16</v>
      </c>
      <c r="K105" s="12"/>
      <c r="L105" s="13"/>
      <c r="M105" s="123"/>
      <c r="N105" s="123"/>
    </row>
    <row r="106" spans="1:14" ht="15.75">
      <c r="A106" s="9" t="s">
        <v>254</v>
      </c>
      <c r="B106" s="10" t="s">
        <v>255</v>
      </c>
      <c r="C106" s="10" t="s">
        <v>256</v>
      </c>
      <c r="D106" s="14" t="s">
        <v>22</v>
      </c>
      <c r="E106" s="14">
        <v>12</v>
      </c>
      <c r="F106" s="12">
        <v>0</v>
      </c>
      <c r="G106" s="12"/>
      <c r="H106" s="12">
        <v>0.5</v>
      </c>
      <c r="I106" s="12">
        <f t="shared" si="2"/>
        <v>0</v>
      </c>
      <c r="J106" s="12">
        <f t="shared" si="3"/>
        <v>6</v>
      </c>
      <c r="K106" s="12"/>
      <c r="L106" s="13"/>
      <c r="M106" s="123"/>
      <c r="N106" s="123"/>
    </row>
    <row r="107" spans="1:14" ht="31.5">
      <c r="A107" s="9" t="s">
        <v>257</v>
      </c>
      <c r="B107" s="10" t="s">
        <v>258</v>
      </c>
      <c r="C107" s="10" t="s">
        <v>259</v>
      </c>
      <c r="D107" s="14" t="s">
        <v>18</v>
      </c>
      <c r="E107" s="14">
        <v>2</v>
      </c>
      <c r="F107" s="12">
        <v>12</v>
      </c>
      <c r="G107" s="12"/>
      <c r="H107" s="12">
        <v>0</v>
      </c>
      <c r="I107" s="12">
        <f t="shared" si="2"/>
        <v>24</v>
      </c>
      <c r="J107" s="12">
        <f t="shared" si="3"/>
        <v>0</v>
      </c>
      <c r="K107" s="12"/>
      <c r="L107" s="13"/>
      <c r="M107" s="123"/>
      <c r="N107" s="123"/>
    </row>
    <row r="108" spans="1:14" ht="31.5">
      <c r="A108" s="9" t="s">
        <v>260</v>
      </c>
      <c r="B108" s="10" t="s">
        <v>258</v>
      </c>
      <c r="C108" s="10" t="s">
        <v>261</v>
      </c>
      <c r="D108" s="14" t="s">
        <v>18</v>
      </c>
      <c r="E108" s="14">
        <v>2</v>
      </c>
      <c r="F108" s="12">
        <v>12</v>
      </c>
      <c r="G108" s="12"/>
      <c r="H108" s="12">
        <v>0</v>
      </c>
      <c r="I108" s="12">
        <f>E108*F108</f>
        <v>24</v>
      </c>
      <c r="J108" s="12">
        <f>E108*H108</f>
        <v>0</v>
      </c>
      <c r="K108" s="12"/>
      <c r="L108" s="13"/>
      <c r="M108" s="123"/>
      <c r="N108" s="123"/>
    </row>
    <row r="109" spans="1:14" ht="31.5">
      <c r="A109" s="9" t="s">
        <v>262</v>
      </c>
      <c r="B109" s="10" t="s">
        <v>263</v>
      </c>
      <c r="C109" s="10" t="s">
        <v>264</v>
      </c>
      <c r="D109" s="14" t="s">
        <v>22</v>
      </c>
      <c r="E109" s="14">
        <v>2</v>
      </c>
      <c r="F109" s="12">
        <v>4</v>
      </c>
      <c r="G109" s="12"/>
      <c r="H109" s="12">
        <v>0</v>
      </c>
      <c r="I109" s="12">
        <f t="shared" si="2"/>
        <v>8</v>
      </c>
      <c r="J109" s="12">
        <f t="shared" si="3"/>
        <v>0</v>
      </c>
      <c r="K109" s="12"/>
      <c r="L109" s="13"/>
      <c r="M109" s="123"/>
      <c r="N109" s="123"/>
    </row>
    <row r="110" spans="1:14" ht="31.5">
      <c r="A110" s="9" t="s">
        <v>265</v>
      </c>
      <c r="B110" s="10" t="s">
        <v>42</v>
      </c>
      <c r="C110" s="10" t="s">
        <v>266</v>
      </c>
      <c r="D110" s="14" t="s">
        <v>22</v>
      </c>
      <c r="E110" s="14">
        <v>1</v>
      </c>
      <c r="F110" s="12">
        <v>2</v>
      </c>
      <c r="G110" s="12"/>
      <c r="H110" s="12">
        <v>4</v>
      </c>
      <c r="I110" s="12">
        <f t="shared" si="2"/>
        <v>2</v>
      </c>
      <c r="J110" s="12">
        <f t="shared" si="3"/>
        <v>4</v>
      </c>
      <c r="K110" s="12"/>
      <c r="L110" s="13"/>
      <c r="M110" s="123"/>
      <c r="N110" s="123"/>
    </row>
    <row r="111" spans="1:14" ht="15.75">
      <c r="A111" s="9" t="s">
        <v>267</v>
      </c>
      <c r="B111" s="10" t="s">
        <v>67</v>
      </c>
      <c r="C111" s="10" t="s">
        <v>268</v>
      </c>
      <c r="D111" s="14" t="s">
        <v>22</v>
      </c>
      <c r="E111" s="14">
        <v>2</v>
      </c>
      <c r="F111" s="12">
        <v>4</v>
      </c>
      <c r="G111" s="12"/>
      <c r="H111" s="12">
        <v>0</v>
      </c>
      <c r="I111" s="12">
        <f t="shared" si="2"/>
        <v>8</v>
      </c>
      <c r="J111" s="12">
        <f t="shared" si="3"/>
        <v>0</v>
      </c>
      <c r="K111" s="12"/>
      <c r="L111" s="13"/>
      <c r="M111" s="123"/>
      <c r="N111" s="123"/>
    </row>
    <row r="112" spans="1:14" ht="15.75">
      <c r="A112" s="9" t="s">
        <v>269</v>
      </c>
      <c r="B112" s="9" t="s">
        <v>270</v>
      </c>
      <c r="C112" s="10" t="s">
        <v>271</v>
      </c>
      <c r="D112" s="14" t="s">
        <v>18</v>
      </c>
      <c r="E112" s="14">
        <v>63</v>
      </c>
      <c r="F112" s="12">
        <v>0</v>
      </c>
      <c r="G112" s="12"/>
      <c r="H112" s="12">
        <v>0.75</v>
      </c>
      <c r="I112" s="12">
        <f t="shared" si="2"/>
        <v>0</v>
      </c>
      <c r="J112" s="12">
        <f t="shared" si="3"/>
        <v>47.25</v>
      </c>
      <c r="K112" s="12"/>
      <c r="L112" s="13"/>
      <c r="M112" s="123"/>
      <c r="N112" s="123"/>
    </row>
    <row r="113" spans="1:16" ht="15.75">
      <c r="A113" s="9" t="s">
        <v>272</v>
      </c>
      <c r="B113" s="9" t="s">
        <v>273</v>
      </c>
      <c r="C113" s="10" t="s">
        <v>274</v>
      </c>
      <c r="D113" s="14" t="s">
        <v>65</v>
      </c>
      <c r="E113" s="14">
        <v>1</v>
      </c>
      <c r="F113" s="12">
        <v>0</v>
      </c>
      <c r="G113" s="12"/>
      <c r="H113" s="12">
        <v>6</v>
      </c>
      <c r="I113" s="12">
        <f t="shared" si="2"/>
        <v>0</v>
      </c>
      <c r="J113" s="12">
        <f t="shared" si="3"/>
        <v>6</v>
      </c>
      <c r="K113" s="12"/>
      <c r="L113" s="13"/>
      <c r="M113" s="123"/>
      <c r="N113" s="123"/>
    </row>
    <row r="114" spans="1:16" ht="15.75">
      <c r="A114" s="9" t="s">
        <v>275</v>
      </c>
      <c r="B114" s="9" t="s">
        <v>132</v>
      </c>
      <c r="C114" s="10" t="s">
        <v>276</v>
      </c>
      <c r="D114" s="14" t="s">
        <v>22</v>
      </c>
      <c r="E114" s="14">
        <v>1</v>
      </c>
      <c r="F114" s="12">
        <v>2</v>
      </c>
      <c r="G114" s="12"/>
      <c r="H114" s="12">
        <v>0</v>
      </c>
      <c r="I114" s="12">
        <f t="shared" si="2"/>
        <v>2</v>
      </c>
      <c r="J114" s="12">
        <f t="shared" si="3"/>
        <v>0</v>
      </c>
      <c r="K114" s="12"/>
      <c r="L114" s="13"/>
      <c r="M114" s="123"/>
      <c r="N114" s="123"/>
    </row>
    <row r="115" spans="1:16" ht="31.5">
      <c r="A115" s="9" t="s">
        <v>277</v>
      </c>
      <c r="B115" s="10" t="s">
        <v>135</v>
      </c>
      <c r="C115" s="15" t="s">
        <v>278</v>
      </c>
      <c r="D115" s="14" t="s">
        <v>22</v>
      </c>
      <c r="E115" s="14">
        <v>1</v>
      </c>
      <c r="F115" s="12">
        <v>4</v>
      </c>
      <c r="G115" s="12"/>
      <c r="H115" s="12">
        <v>2</v>
      </c>
      <c r="I115" s="12">
        <f t="shared" si="2"/>
        <v>4</v>
      </c>
      <c r="J115" s="12">
        <f t="shared" si="3"/>
        <v>2</v>
      </c>
      <c r="K115" s="12"/>
      <c r="L115" s="13"/>
      <c r="M115" s="123"/>
      <c r="N115" s="123"/>
    </row>
    <row r="116" spans="1:16" ht="31.5">
      <c r="A116" s="9" t="s">
        <v>279</v>
      </c>
      <c r="B116" s="10" t="s">
        <v>147</v>
      </c>
      <c r="C116" s="15" t="s">
        <v>280</v>
      </c>
      <c r="D116" s="14" t="s">
        <v>22</v>
      </c>
      <c r="E116" s="14">
        <v>1</v>
      </c>
      <c r="F116" s="12">
        <v>4</v>
      </c>
      <c r="G116" s="12"/>
      <c r="H116" s="12">
        <v>2</v>
      </c>
      <c r="I116" s="12">
        <f t="shared" si="2"/>
        <v>4</v>
      </c>
      <c r="J116" s="12">
        <f t="shared" si="3"/>
        <v>2</v>
      </c>
      <c r="K116" s="12"/>
      <c r="L116" s="13"/>
      <c r="M116" s="123"/>
      <c r="N116" s="123"/>
    </row>
    <row r="117" spans="1:16" ht="15.75">
      <c r="A117" s="9" t="s">
        <v>281</v>
      </c>
      <c r="B117" s="10" t="s">
        <v>282</v>
      </c>
      <c r="C117" s="10" t="s">
        <v>283</v>
      </c>
      <c r="D117" s="14" t="s">
        <v>22</v>
      </c>
      <c r="E117" s="14">
        <v>5</v>
      </c>
      <c r="F117" s="12">
        <v>0</v>
      </c>
      <c r="G117" s="12"/>
      <c r="H117" s="12">
        <v>0.5</v>
      </c>
      <c r="I117" s="12">
        <f t="shared" si="2"/>
        <v>0</v>
      </c>
      <c r="J117" s="12">
        <f t="shared" si="3"/>
        <v>2.5</v>
      </c>
      <c r="K117" s="12"/>
      <c r="L117" s="13"/>
      <c r="M117" s="123"/>
      <c r="N117" s="123"/>
    </row>
    <row r="118" spans="1:16" ht="31.5">
      <c r="A118" s="9" t="s">
        <v>284</v>
      </c>
      <c r="B118" s="10" t="s">
        <v>60</v>
      </c>
      <c r="C118" s="10" t="s">
        <v>285</v>
      </c>
      <c r="D118" s="14" t="s">
        <v>18</v>
      </c>
      <c r="E118" s="14">
        <v>8</v>
      </c>
      <c r="F118" s="12">
        <v>0</v>
      </c>
      <c r="G118" s="12"/>
      <c r="H118" s="12">
        <v>2</v>
      </c>
      <c r="I118" s="12">
        <f t="shared" si="2"/>
        <v>0</v>
      </c>
      <c r="J118" s="12">
        <f t="shared" si="3"/>
        <v>16</v>
      </c>
      <c r="K118" s="12"/>
      <c r="L118" s="13"/>
      <c r="M118" s="123"/>
      <c r="N118" s="123"/>
    </row>
    <row r="119" spans="1:16" ht="15.75">
      <c r="A119" s="9" t="s">
        <v>286</v>
      </c>
      <c r="B119" s="10" t="s">
        <v>287</v>
      </c>
      <c r="C119" s="9" t="s">
        <v>288</v>
      </c>
      <c r="D119" s="14" t="s">
        <v>18</v>
      </c>
      <c r="E119" s="14">
        <v>2</v>
      </c>
      <c r="F119" s="12">
        <v>2</v>
      </c>
      <c r="G119" s="12"/>
      <c r="H119" s="12">
        <v>2</v>
      </c>
      <c r="I119" s="12">
        <f t="shared" si="2"/>
        <v>4</v>
      </c>
      <c r="J119" s="12">
        <f t="shared" si="3"/>
        <v>4</v>
      </c>
      <c r="K119" s="12"/>
      <c r="L119" s="13"/>
      <c r="M119" s="123"/>
      <c r="N119" s="123"/>
    </row>
    <row r="120" spans="1:16" ht="15.75">
      <c r="A120" s="9" t="s">
        <v>289</v>
      </c>
      <c r="B120" s="10" t="s">
        <v>290</v>
      </c>
      <c r="C120" s="9" t="s">
        <v>291</v>
      </c>
      <c r="D120" s="14" t="s">
        <v>18</v>
      </c>
      <c r="E120" s="14">
        <v>2</v>
      </c>
      <c r="F120" s="12">
        <v>2</v>
      </c>
      <c r="G120" s="12"/>
      <c r="H120" s="12">
        <v>0</v>
      </c>
      <c r="I120" s="12">
        <f t="shared" si="2"/>
        <v>4</v>
      </c>
      <c r="J120" s="12">
        <f t="shared" si="3"/>
        <v>0</v>
      </c>
      <c r="K120" s="12"/>
      <c r="L120" s="13"/>
      <c r="M120" s="123"/>
      <c r="N120" s="123"/>
    </row>
    <row r="121" spans="1:16" ht="15.75">
      <c r="A121" s="9" t="s">
        <v>292</v>
      </c>
      <c r="B121" s="10" t="s">
        <v>293</v>
      </c>
      <c r="C121" s="9" t="s">
        <v>294</v>
      </c>
      <c r="D121" s="14" t="s">
        <v>18</v>
      </c>
      <c r="E121" s="14">
        <v>1</v>
      </c>
      <c r="F121" s="12">
        <v>2</v>
      </c>
      <c r="G121" s="12"/>
      <c r="H121" s="12">
        <v>0</v>
      </c>
      <c r="I121" s="12">
        <f t="shared" si="2"/>
        <v>2</v>
      </c>
      <c r="J121" s="12">
        <f t="shared" si="3"/>
        <v>0</v>
      </c>
      <c r="K121" s="12"/>
      <c r="L121" s="13"/>
      <c r="M121" s="123"/>
      <c r="N121" s="123"/>
    </row>
    <row r="122" spans="1:16" ht="15.75">
      <c r="A122" s="9" t="s">
        <v>295</v>
      </c>
      <c r="B122" s="10" t="s">
        <v>296</v>
      </c>
      <c r="C122" s="9" t="s">
        <v>297</v>
      </c>
      <c r="D122" s="14" t="s">
        <v>206</v>
      </c>
      <c r="E122" s="14">
        <v>1</v>
      </c>
      <c r="F122" s="12">
        <v>2</v>
      </c>
      <c r="G122" s="12"/>
      <c r="H122" s="12">
        <v>0</v>
      </c>
      <c r="I122" s="12">
        <f t="shared" si="2"/>
        <v>2</v>
      </c>
      <c r="J122" s="12">
        <f t="shared" si="3"/>
        <v>0</v>
      </c>
      <c r="K122" s="12"/>
      <c r="L122" s="13"/>
      <c r="M122" s="123"/>
      <c r="N122" s="123"/>
    </row>
    <row r="123" spans="1:16" ht="31.5">
      <c r="A123" s="9" t="s">
        <v>298</v>
      </c>
      <c r="B123" s="10" t="s">
        <v>299</v>
      </c>
      <c r="C123" s="10" t="s">
        <v>300</v>
      </c>
      <c r="D123" s="21" t="s">
        <v>18</v>
      </c>
      <c r="E123" s="14">
        <v>1</v>
      </c>
      <c r="F123" s="12">
        <v>2</v>
      </c>
      <c r="G123" s="12"/>
      <c r="H123" s="12">
        <v>0</v>
      </c>
      <c r="I123" s="12">
        <f t="shared" ref="I123" si="4">E123*F123</f>
        <v>2</v>
      </c>
      <c r="J123" s="12">
        <f t="shared" ref="J123" si="5">E123*H123</f>
        <v>0</v>
      </c>
      <c r="K123" s="12"/>
      <c r="L123" s="13"/>
      <c r="M123" s="124"/>
      <c r="N123" s="125"/>
      <c r="O123" s="91"/>
      <c r="P123" s="91"/>
    </row>
    <row r="124" spans="1:16" ht="31.5" customHeight="1">
      <c r="A124" s="9" t="s">
        <v>301</v>
      </c>
      <c r="B124" s="10" t="s">
        <v>302</v>
      </c>
      <c r="C124" s="10" t="s">
        <v>1282</v>
      </c>
      <c r="D124" s="14" t="s">
        <v>18</v>
      </c>
      <c r="E124" s="14">
        <v>1</v>
      </c>
      <c r="F124" s="12">
        <v>2</v>
      </c>
      <c r="G124" s="12"/>
      <c r="H124" s="12">
        <v>0</v>
      </c>
      <c r="I124" s="12">
        <f t="shared" ref="I124:I127" si="6">E124*F124</f>
        <v>2</v>
      </c>
      <c r="J124" s="12">
        <f t="shared" ref="J124:J127" si="7">E124*H124</f>
        <v>0</v>
      </c>
      <c r="K124" s="12"/>
      <c r="L124" s="13"/>
      <c r="M124" s="123"/>
      <c r="N124" s="123"/>
      <c r="O124" s="92"/>
      <c r="P124" s="92"/>
    </row>
    <row r="125" spans="1:16" ht="35.25" customHeight="1">
      <c r="A125" s="9" t="s">
        <v>303</v>
      </c>
      <c r="B125" s="10" t="s">
        <v>304</v>
      </c>
      <c r="C125" s="10" t="s">
        <v>305</v>
      </c>
      <c r="D125" s="14" t="s">
        <v>18</v>
      </c>
      <c r="E125" s="14">
        <v>1</v>
      </c>
      <c r="F125" s="12">
        <v>2</v>
      </c>
      <c r="G125" s="12"/>
      <c r="H125" s="12">
        <v>0</v>
      </c>
      <c r="I125" s="12">
        <f t="shared" si="6"/>
        <v>2</v>
      </c>
      <c r="J125" s="12">
        <f t="shared" si="7"/>
        <v>0</v>
      </c>
      <c r="K125" s="12"/>
      <c r="L125" s="13"/>
      <c r="M125" s="123"/>
      <c r="N125" s="123"/>
      <c r="O125" s="92"/>
      <c r="P125" s="92"/>
    </row>
    <row r="126" spans="1:16" ht="35.25" customHeight="1">
      <c r="A126" s="9" t="s">
        <v>306</v>
      </c>
      <c r="B126" s="10" t="s">
        <v>307</v>
      </c>
      <c r="C126" s="10" t="s">
        <v>308</v>
      </c>
      <c r="D126" s="14" t="s">
        <v>18</v>
      </c>
      <c r="E126" s="14">
        <v>1</v>
      </c>
      <c r="F126" s="12">
        <v>2</v>
      </c>
      <c r="G126" s="12"/>
      <c r="H126" s="12">
        <v>0</v>
      </c>
      <c r="I126" s="12">
        <f t="shared" si="6"/>
        <v>2</v>
      </c>
      <c r="J126" s="12">
        <f t="shared" si="7"/>
        <v>0</v>
      </c>
      <c r="K126" s="12"/>
      <c r="L126" s="13"/>
      <c r="M126" s="123"/>
      <c r="N126" s="123"/>
      <c r="O126" s="92"/>
      <c r="P126" s="92"/>
    </row>
    <row r="127" spans="1:16" ht="30.75" customHeight="1">
      <c r="A127" s="9" t="s">
        <v>309</v>
      </c>
      <c r="B127" s="10" t="s">
        <v>310</v>
      </c>
      <c r="C127" s="10" t="s">
        <v>308</v>
      </c>
      <c r="D127" s="14" t="s">
        <v>18</v>
      </c>
      <c r="E127" s="14">
        <v>1</v>
      </c>
      <c r="F127" s="12">
        <v>2</v>
      </c>
      <c r="G127" s="12"/>
      <c r="H127" s="12">
        <v>0</v>
      </c>
      <c r="I127" s="12">
        <f t="shared" si="6"/>
        <v>2</v>
      </c>
      <c r="J127" s="12">
        <f t="shared" si="7"/>
        <v>0</v>
      </c>
      <c r="K127" s="12"/>
      <c r="L127" s="13"/>
      <c r="M127" s="123"/>
      <c r="N127" s="123"/>
      <c r="O127" s="92"/>
      <c r="P127" s="92"/>
    </row>
    <row r="128" spans="1:16" ht="15.75">
      <c r="A128" s="9"/>
      <c r="B128" s="10"/>
      <c r="C128" s="10"/>
      <c r="D128" s="14"/>
      <c r="E128" s="14"/>
      <c r="F128" s="12"/>
      <c r="G128" s="12"/>
      <c r="H128" s="12"/>
      <c r="I128" s="12">
        <f>SUM(I96:I127)</f>
        <v>136</v>
      </c>
      <c r="J128" s="12">
        <f>SUM(J96:J127)</f>
        <v>174.75</v>
      </c>
      <c r="K128" s="12">
        <f>I128*1</f>
        <v>136</v>
      </c>
      <c r="L128" s="13">
        <f>J128*1</f>
        <v>174.75</v>
      </c>
      <c r="M128" s="124">
        <f>((K128+0.15*L128)*D657)/12</f>
        <v>0</v>
      </c>
      <c r="N128" s="125">
        <f>1.23*M128</f>
        <v>0</v>
      </c>
      <c r="O128" s="92"/>
      <c r="P128" s="92"/>
    </row>
    <row r="129" spans="1:16" ht="15.75">
      <c r="A129" s="9"/>
      <c r="B129" s="10"/>
      <c r="C129" s="10"/>
      <c r="D129" s="14"/>
      <c r="E129" s="14"/>
      <c r="F129" s="12"/>
      <c r="G129" s="12"/>
      <c r="H129" s="12"/>
      <c r="I129" s="12"/>
      <c r="J129" s="12"/>
      <c r="K129" s="12"/>
      <c r="L129" s="13"/>
      <c r="M129" s="124"/>
      <c r="N129" s="125"/>
      <c r="O129" s="92"/>
      <c r="P129" s="92"/>
    </row>
    <row r="130" spans="1:16" ht="18.75">
      <c r="A130" s="9">
        <v>6</v>
      </c>
      <c r="B130" s="53"/>
      <c r="C130" s="120" t="s">
        <v>311</v>
      </c>
      <c r="D130" s="14"/>
      <c r="E130" s="14"/>
      <c r="F130" s="12"/>
      <c r="G130" s="12"/>
      <c r="H130" s="12"/>
      <c r="I130" s="12"/>
      <c r="J130" s="12"/>
      <c r="K130" s="12"/>
      <c r="L130" s="13"/>
      <c r="M130" s="123"/>
      <c r="N130" s="123"/>
    </row>
    <row r="131" spans="1:16" ht="31.5">
      <c r="A131" s="9"/>
      <c r="B131" s="10"/>
      <c r="C131" s="18" t="s">
        <v>312</v>
      </c>
      <c r="D131" s="14"/>
      <c r="E131" s="14"/>
      <c r="F131" s="12"/>
      <c r="G131" s="12"/>
      <c r="H131" s="12"/>
      <c r="I131" s="12"/>
      <c r="J131" s="12"/>
      <c r="K131" s="12"/>
      <c r="L131" s="13"/>
      <c r="M131" s="123"/>
      <c r="N131" s="123"/>
    </row>
    <row r="132" spans="1:16" ht="15.75">
      <c r="A132" s="9"/>
      <c r="B132" s="10" t="s">
        <v>313</v>
      </c>
      <c r="C132" s="10"/>
      <c r="D132" s="14"/>
      <c r="E132" s="14"/>
      <c r="F132" s="12"/>
      <c r="G132" s="12"/>
      <c r="H132" s="12"/>
      <c r="I132" s="12"/>
      <c r="J132" s="12"/>
      <c r="K132" s="12"/>
      <c r="L132" s="13"/>
      <c r="M132" s="123"/>
      <c r="N132" s="123"/>
    </row>
    <row r="133" spans="1:16" ht="31.5">
      <c r="A133" s="9" t="s">
        <v>314</v>
      </c>
      <c r="B133" s="10" t="s">
        <v>42</v>
      </c>
      <c r="C133" s="10" t="s">
        <v>315</v>
      </c>
      <c r="D133" s="14" t="s">
        <v>22</v>
      </c>
      <c r="E133" s="14">
        <v>1</v>
      </c>
      <c r="F133" s="12">
        <v>4</v>
      </c>
      <c r="G133" s="12"/>
      <c r="H133" s="12">
        <v>2</v>
      </c>
      <c r="I133" s="12">
        <f t="shared" si="2"/>
        <v>4</v>
      </c>
      <c r="J133" s="12">
        <f t="shared" si="3"/>
        <v>2</v>
      </c>
      <c r="K133" s="12"/>
      <c r="L133" s="13"/>
      <c r="M133" s="123"/>
      <c r="N133" s="123"/>
    </row>
    <row r="134" spans="1:16" ht="31.5">
      <c r="A134" s="9" t="s">
        <v>316</v>
      </c>
      <c r="B134" s="10" t="s">
        <v>132</v>
      </c>
      <c r="C134" s="10" t="s">
        <v>317</v>
      </c>
      <c r="D134" s="14" t="s">
        <v>22</v>
      </c>
      <c r="E134" s="14">
        <v>1</v>
      </c>
      <c r="F134" s="12">
        <v>2</v>
      </c>
      <c r="G134" s="12"/>
      <c r="H134" s="12">
        <v>0</v>
      </c>
      <c r="I134" s="12">
        <f t="shared" si="2"/>
        <v>2</v>
      </c>
      <c r="J134" s="12">
        <f t="shared" si="3"/>
        <v>0</v>
      </c>
      <c r="K134" s="12"/>
      <c r="L134" s="13"/>
      <c r="M134" s="123"/>
      <c r="N134" s="8" t="s">
        <v>174</v>
      </c>
    </row>
    <row r="135" spans="1:16" ht="15.75">
      <c r="A135" s="9" t="s">
        <v>318</v>
      </c>
      <c r="B135" s="10" t="s">
        <v>135</v>
      </c>
      <c r="C135" s="10" t="s">
        <v>319</v>
      </c>
      <c r="D135" s="14" t="s">
        <v>22</v>
      </c>
      <c r="E135" s="14">
        <v>1</v>
      </c>
      <c r="F135" s="12">
        <v>2</v>
      </c>
      <c r="G135" s="12"/>
      <c r="H135" s="12">
        <v>0</v>
      </c>
      <c r="I135" s="12">
        <f t="shared" si="2"/>
        <v>2</v>
      </c>
      <c r="J135" s="12">
        <f t="shared" si="3"/>
        <v>0</v>
      </c>
      <c r="K135" s="12"/>
      <c r="L135" s="13"/>
      <c r="M135" s="123"/>
      <c r="N135" s="123"/>
    </row>
    <row r="136" spans="1:16" ht="15.75">
      <c r="A136" s="9" t="s">
        <v>320</v>
      </c>
      <c r="B136" s="10" t="s">
        <v>147</v>
      </c>
      <c r="C136" s="10" t="s">
        <v>321</v>
      </c>
      <c r="D136" s="14" t="s">
        <v>22</v>
      </c>
      <c r="E136" s="14">
        <v>1</v>
      </c>
      <c r="F136" s="12">
        <v>2</v>
      </c>
      <c r="G136" s="12"/>
      <c r="H136" s="12">
        <v>0</v>
      </c>
      <c r="I136" s="12">
        <f t="shared" si="2"/>
        <v>2</v>
      </c>
      <c r="J136" s="12">
        <f t="shared" si="3"/>
        <v>0</v>
      </c>
      <c r="K136" s="12"/>
      <c r="L136" s="13"/>
      <c r="M136" s="123"/>
      <c r="N136" s="123"/>
    </row>
    <row r="137" spans="1:16" ht="31.5">
      <c r="A137" s="9" t="s">
        <v>322</v>
      </c>
      <c r="B137" s="10" t="s">
        <v>299</v>
      </c>
      <c r="C137" s="10" t="s">
        <v>323</v>
      </c>
      <c r="D137" s="14" t="s">
        <v>22</v>
      </c>
      <c r="E137" s="14">
        <v>1</v>
      </c>
      <c r="F137" s="12">
        <v>2</v>
      </c>
      <c r="G137" s="12"/>
      <c r="H137" s="12">
        <v>0</v>
      </c>
      <c r="I137" s="12">
        <f t="shared" si="2"/>
        <v>2</v>
      </c>
      <c r="J137" s="12">
        <f t="shared" si="3"/>
        <v>0</v>
      </c>
      <c r="K137" s="12"/>
      <c r="L137" s="13"/>
      <c r="M137" s="123"/>
      <c r="N137" s="123"/>
    </row>
    <row r="138" spans="1:16" ht="31.5">
      <c r="A138" s="9" t="s">
        <v>324</v>
      </c>
      <c r="B138" s="10" t="s">
        <v>219</v>
      </c>
      <c r="C138" s="10" t="s">
        <v>325</v>
      </c>
      <c r="D138" s="14" t="s">
        <v>22</v>
      </c>
      <c r="E138" s="14">
        <v>1</v>
      </c>
      <c r="F138" s="12">
        <v>2</v>
      </c>
      <c r="G138" s="12"/>
      <c r="H138" s="12">
        <v>0</v>
      </c>
      <c r="I138" s="12">
        <f t="shared" si="2"/>
        <v>2</v>
      </c>
      <c r="J138" s="12">
        <f t="shared" si="3"/>
        <v>0</v>
      </c>
      <c r="K138" s="12"/>
      <c r="L138" s="13"/>
      <c r="M138" s="123"/>
      <c r="N138" s="123"/>
      <c r="O138" s="58" t="s">
        <v>174</v>
      </c>
    </row>
    <row r="139" spans="1:16" ht="15.75">
      <c r="A139" s="9" t="s">
        <v>326</v>
      </c>
      <c r="B139" s="10" t="s">
        <v>302</v>
      </c>
      <c r="C139" s="10" t="s">
        <v>327</v>
      </c>
      <c r="D139" s="14" t="s">
        <v>22</v>
      </c>
      <c r="E139" s="14">
        <v>1</v>
      </c>
      <c r="F139" s="12">
        <v>4</v>
      </c>
      <c r="G139" s="12"/>
      <c r="H139" s="12">
        <v>0</v>
      </c>
      <c r="I139" s="12">
        <f t="shared" si="2"/>
        <v>4</v>
      </c>
      <c r="J139" s="12">
        <f t="shared" si="3"/>
        <v>0</v>
      </c>
      <c r="K139" s="12"/>
      <c r="L139" s="13"/>
      <c r="M139" s="123"/>
      <c r="N139" s="123"/>
    </row>
    <row r="140" spans="1:16" ht="15.75">
      <c r="A140" s="9" t="s">
        <v>328</v>
      </c>
      <c r="B140" s="10" t="s">
        <v>304</v>
      </c>
      <c r="C140" s="10" t="s">
        <v>329</v>
      </c>
      <c r="D140" s="14" t="s">
        <v>22</v>
      </c>
      <c r="E140" s="14">
        <v>1</v>
      </c>
      <c r="F140" s="12">
        <v>2</v>
      </c>
      <c r="G140" s="12"/>
      <c r="H140" s="12">
        <v>0</v>
      </c>
      <c r="I140" s="12">
        <f t="shared" si="2"/>
        <v>2</v>
      </c>
      <c r="J140" s="12">
        <f t="shared" si="3"/>
        <v>0</v>
      </c>
      <c r="K140" s="12"/>
      <c r="L140" s="13"/>
      <c r="M140" s="123"/>
      <c r="N140" s="123"/>
    </row>
    <row r="141" spans="1:16" ht="31.5">
      <c r="A141" s="9" t="s">
        <v>330</v>
      </c>
      <c r="B141" s="10" t="s">
        <v>307</v>
      </c>
      <c r="C141" s="10" t="s">
        <v>331</v>
      </c>
      <c r="D141" s="14" t="s">
        <v>332</v>
      </c>
      <c r="E141" s="14">
        <v>1</v>
      </c>
      <c r="F141" s="12">
        <v>2</v>
      </c>
      <c r="G141" s="12"/>
      <c r="H141" s="12">
        <v>0</v>
      </c>
      <c r="I141" s="12">
        <f t="shared" si="2"/>
        <v>2</v>
      </c>
      <c r="J141" s="12">
        <f t="shared" si="3"/>
        <v>0</v>
      </c>
      <c r="K141" s="12"/>
      <c r="L141" s="13"/>
      <c r="M141" s="123"/>
      <c r="N141" s="123"/>
    </row>
    <row r="142" spans="1:16" ht="15.75">
      <c r="A142" s="9" t="s">
        <v>333</v>
      </c>
      <c r="B142" s="10" t="s">
        <v>310</v>
      </c>
      <c r="C142" s="10" t="s">
        <v>334</v>
      </c>
      <c r="D142" s="14" t="s">
        <v>22</v>
      </c>
      <c r="E142" s="14">
        <v>1</v>
      </c>
      <c r="F142" s="12">
        <v>2</v>
      </c>
      <c r="G142" s="12"/>
      <c r="H142" s="12">
        <v>0</v>
      </c>
      <c r="I142" s="12">
        <f t="shared" si="2"/>
        <v>2</v>
      </c>
      <c r="J142" s="12">
        <f t="shared" si="3"/>
        <v>0</v>
      </c>
      <c r="K142" s="12"/>
      <c r="L142" s="13"/>
      <c r="M142" s="123"/>
      <c r="N142" s="123"/>
    </row>
    <row r="143" spans="1:16" ht="32.1" customHeight="1">
      <c r="A143" s="9" t="s">
        <v>335</v>
      </c>
      <c r="B143" s="10" t="s">
        <v>336</v>
      </c>
      <c r="C143" s="10" t="s">
        <v>337</v>
      </c>
      <c r="D143" s="14"/>
      <c r="E143" s="14">
        <v>1</v>
      </c>
      <c r="F143" s="12">
        <v>2</v>
      </c>
      <c r="G143" s="12"/>
      <c r="H143" s="12">
        <v>0</v>
      </c>
      <c r="I143" s="12">
        <f t="shared" ref="I143:I144" si="8">E143*F143</f>
        <v>2</v>
      </c>
      <c r="J143" s="12">
        <f t="shared" ref="J143:J144" si="9">E143*H143</f>
        <v>0</v>
      </c>
      <c r="K143" s="12"/>
      <c r="L143" s="13"/>
      <c r="M143" s="123"/>
      <c r="N143" s="123"/>
      <c r="O143" s="92"/>
      <c r="P143" s="92"/>
    </row>
    <row r="144" spans="1:16" ht="32.1" customHeight="1">
      <c r="A144" s="9" t="s">
        <v>338</v>
      </c>
      <c r="B144" s="10" t="s">
        <v>339</v>
      </c>
      <c r="C144" s="10" t="s">
        <v>340</v>
      </c>
      <c r="D144" s="14"/>
      <c r="E144" s="14">
        <v>1</v>
      </c>
      <c r="F144" s="12">
        <v>2</v>
      </c>
      <c r="G144" s="12"/>
      <c r="H144" s="12">
        <v>0</v>
      </c>
      <c r="I144" s="12">
        <f t="shared" si="8"/>
        <v>2</v>
      </c>
      <c r="J144" s="12">
        <f t="shared" si="9"/>
        <v>0</v>
      </c>
      <c r="K144" s="12"/>
      <c r="L144" s="13"/>
      <c r="M144" s="123"/>
      <c r="N144" s="123"/>
      <c r="O144" s="92"/>
      <c r="P144" s="92"/>
    </row>
    <row r="145" spans="1:16" ht="31.5">
      <c r="A145" s="9" t="s">
        <v>341</v>
      </c>
      <c r="B145" s="10" t="s">
        <v>342</v>
      </c>
      <c r="C145" s="10" t="s">
        <v>343</v>
      </c>
      <c r="D145" s="14" t="s">
        <v>18</v>
      </c>
      <c r="E145" s="14">
        <v>1</v>
      </c>
      <c r="F145" s="12">
        <v>4</v>
      </c>
      <c r="G145" s="12"/>
      <c r="H145" s="12">
        <v>4</v>
      </c>
      <c r="I145" s="12">
        <f>E145*F145</f>
        <v>4</v>
      </c>
      <c r="J145" s="12">
        <f>E145*H145</f>
        <v>4</v>
      </c>
      <c r="K145" s="12"/>
      <c r="L145" s="13"/>
      <c r="M145" s="123"/>
      <c r="N145" s="123"/>
    </row>
    <row r="146" spans="1:16" ht="15.75">
      <c r="A146" s="9" t="s">
        <v>344</v>
      </c>
      <c r="B146" s="10" t="s">
        <v>345</v>
      </c>
      <c r="C146" s="10" t="s">
        <v>346</v>
      </c>
      <c r="D146" s="14" t="s">
        <v>18</v>
      </c>
      <c r="E146" s="14">
        <v>1</v>
      </c>
      <c r="F146" s="12">
        <v>8</v>
      </c>
      <c r="G146" s="12"/>
      <c r="H146" s="12">
        <v>0</v>
      </c>
      <c r="I146" s="12">
        <f>E146*F146</f>
        <v>8</v>
      </c>
      <c r="J146" s="12">
        <f>E146*H146</f>
        <v>0</v>
      </c>
      <c r="K146" s="12"/>
      <c r="L146" s="13"/>
      <c r="M146" s="123"/>
      <c r="N146" s="123"/>
    </row>
    <row r="147" spans="1:16" ht="15.75">
      <c r="A147" s="9"/>
      <c r="B147" s="10"/>
      <c r="C147" s="10"/>
      <c r="D147" s="14"/>
      <c r="E147" s="14"/>
      <c r="F147" s="12"/>
      <c r="G147" s="12"/>
      <c r="H147" s="12"/>
      <c r="I147" s="12">
        <f>SUM(I133:I146)</f>
        <v>40</v>
      </c>
      <c r="J147" s="12">
        <f>SUM(J133:J146)</f>
        <v>6</v>
      </c>
      <c r="K147" s="12">
        <f>I147*1</f>
        <v>40</v>
      </c>
      <c r="L147" s="13">
        <f>J147*1</f>
        <v>6</v>
      </c>
      <c r="M147" s="124">
        <f>((K147+0.15*L147)*D657)/12</f>
        <v>0</v>
      </c>
      <c r="N147" s="125">
        <f>1.23*M147</f>
        <v>0</v>
      </c>
      <c r="O147" s="68">
        <f>1*M147</f>
        <v>0</v>
      </c>
      <c r="P147" s="69">
        <f>1.23*O147</f>
        <v>0</v>
      </c>
    </row>
    <row r="148" spans="1:16" ht="15.75">
      <c r="A148" s="9"/>
      <c r="B148" s="10"/>
      <c r="C148" s="10"/>
      <c r="D148" s="14"/>
      <c r="E148" s="14"/>
      <c r="F148" s="12"/>
      <c r="G148" s="12"/>
      <c r="H148" s="12"/>
      <c r="I148" s="12"/>
      <c r="J148" s="12"/>
      <c r="K148" s="12"/>
      <c r="L148" s="13"/>
      <c r="M148" s="123"/>
      <c r="N148" s="123"/>
    </row>
    <row r="149" spans="1:16" ht="31.5">
      <c r="A149" s="9"/>
      <c r="B149" s="10"/>
      <c r="C149" s="20" t="s">
        <v>347</v>
      </c>
      <c r="D149" s="14"/>
      <c r="E149" s="14"/>
      <c r="F149" s="12"/>
      <c r="G149" s="12"/>
      <c r="H149" s="12"/>
      <c r="I149" s="12"/>
      <c r="J149" s="12"/>
      <c r="K149" s="12"/>
      <c r="L149" s="13"/>
      <c r="M149" s="123"/>
      <c r="N149" s="123"/>
    </row>
    <row r="150" spans="1:16" s="99" customFormat="1" ht="32.1" customHeight="1">
      <c r="A150" s="93" t="s">
        <v>348</v>
      </c>
      <c r="B150" s="94" t="s">
        <v>349</v>
      </c>
      <c r="C150" s="94" t="s">
        <v>350</v>
      </c>
      <c r="D150" s="95" t="s">
        <v>18</v>
      </c>
      <c r="E150" s="95">
        <v>1</v>
      </c>
      <c r="F150" s="96">
        <v>4</v>
      </c>
      <c r="G150" s="96"/>
      <c r="H150" s="96">
        <v>4</v>
      </c>
      <c r="I150" s="96">
        <f>E150*F150</f>
        <v>4</v>
      </c>
      <c r="J150" s="96">
        <f>E150*H150</f>
        <v>4</v>
      </c>
      <c r="K150" s="96"/>
      <c r="L150" s="97"/>
      <c r="M150" s="126"/>
      <c r="N150" s="126"/>
      <c r="O150" s="98"/>
      <c r="P150" s="98"/>
    </row>
    <row r="151" spans="1:16" ht="94.5">
      <c r="A151" s="9" t="s">
        <v>351</v>
      </c>
      <c r="B151" s="10" t="s">
        <v>352</v>
      </c>
      <c r="C151" s="10" t="s">
        <v>353</v>
      </c>
      <c r="D151" s="14" t="s">
        <v>18</v>
      </c>
      <c r="E151" s="14">
        <v>39</v>
      </c>
      <c r="F151" s="12">
        <v>0</v>
      </c>
      <c r="G151" s="12"/>
      <c r="H151" s="12">
        <v>0.5</v>
      </c>
      <c r="I151" s="12">
        <f>E151*F151</f>
        <v>0</v>
      </c>
      <c r="J151" s="12">
        <f>E151*H151</f>
        <v>19.5</v>
      </c>
      <c r="K151" s="12"/>
      <c r="L151" s="13"/>
      <c r="M151" s="123"/>
      <c r="N151" s="123"/>
    </row>
    <row r="152" spans="1:16" ht="47.25">
      <c r="A152" s="9" t="s">
        <v>354</v>
      </c>
      <c r="B152" s="10" t="s">
        <v>355</v>
      </c>
      <c r="C152" s="10" t="s">
        <v>356</v>
      </c>
      <c r="D152" s="14" t="s">
        <v>18</v>
      </c>
      <c r="E152" s="14">
        <v>6</v>
      </c>
      <c r="F152" s="12">
        <v>1</v>
      </c>
      <c r="G152" s="12"/>
      <c r="H152" s="12">
        <v>1</v>
      </c>
      <c r="I152" s="12">
        <f>E152*F152</f>
        <v>6</v>
      </c>
      <c r="J152" s="12">
        <f>E152*H152</f>
        <v>6</v>
      </c>
      <c r="K152" s="12"/>
      <c r="L152" s="13"/>
      <c r="M152" s="123"/>
      <c r="N152" s="123"/>
    </row>
    <row r="153" spans="1:16" s="99" customFormat="1" ht="27.75">
      <c r="A153" s="93" t="s">
        <v>357</v>
      </c>
      <c r="B153" s="94" t="s">
        <v>358</v>
      </c>
      <c r="C153" s="94" t="s">
        <v>359</v>
      </c>
      <c r="D153" s="95" t="s">
        <v>18</v>
      </c>
      <c r="E153" s="95">
        <v>1</v>
      </c>
      <c r="F153" s="96">
        <v>4</v>
      </c>
      <c r="G153" s="96"/>
      <c r="H153" s="96">
        <v>4</v>
      </c>
      <c r="I153" s="96">
        <f t="shared" ref="I153:I171" si="10">E153*F153</f>
        <v>4</v>
      </c>
      <c r="J153" s="96">
        <f t="shared" ref="J153:J171" si="11">E153*H153</f>
        <v>4</v>
      </c>
      <c r="K153" s="96"/>
      <c r="L153" s="97"/>
      <c r="M153" s="126"/>
      <c r="N153" s="126"/>
      <c r="O153" s="98"/>
      <c r="P153" s="98"/>
    </row>
    <row r="154" spans="1:16" ht="94.5">
      <c r="A154" s="9" t="s">
        <v>360</v>
      </c>
      <c r="B154" s="10" t="s">
        <v>361</v>
      </c>
      <c r="C154" s="10" t="s">
        <v>362</v>
      </c>
      <c r="D154" s="14" t="s">
        <v>18</v>
      </c>
      <c r="E154" s="14">
        <v>51</v>
      </c>
      <c r="F154" s="12">
        <v>0</v>
      </c>
      <c r="G154" s="12"/>
      <c r="H154" s="12">
        <v>0.5</v>
      </c>
      <c r="I154" s="12">
        <f t="shared" si="10"/>
        <v>0</v>
      </c>
      <c r="J154" s="12">
        <f t="shared" si="11"/>
        <v>25.5</v>
      </c>
      <c r="K154" s="12"/>
      <c r="L154" s="13"/>
      <c r="M154" s="123"/>
      <c r="N154" s="123"/>
    </row>
    <row r="155" spans="1:16" ht="110.25">
      <c r="A155" s="9" t="s">
        <v>363</v>
      </c>
      <c r="B155" s="10" t="s">
        <v>364</v>
      </c>
      <c r="C155" s="10" t="s">
        <v>365</v>
      </c>
      <c r="D155" s="14" t="s">
        <v>18</v>
      </c>
      <c r="E155" s="14">
        <v>30</v>
      </c>
      <c r="F155" s="12">
        <v>1</v>
      </c>
      <c r="G155" s="12"/>
      <c r="H155" s="12">
        <v>1</v>
      </c>
      <c r="I155" s="12">
        <f t="shared" si="10"/>
        <v>30</v>
      </c>
      <c r="J155" s="12">
        <f t="shared" si="11"/>
        <v>30</v>
      </c>
      <c r="K155" s="12"/>
      <c r="L155" s="13"/>
      <c r="M155" s="123"/>
      <c r="N155" s="123"/>
    </row>
    <row r="156" spans="1:16" ht="33" customHeight="1">
      <c r="A156" s="9" t="s">
        <v>366</v>
      </c>
      <c r="B156" s="10" t="s">
        <v>367</v>
      </c>
      <c r="C156" s="10" t="s">
        <v>368</v>
      </c>
      <c r="D156" s="14" t="s">
        <v>369</v>
      </c>
      <c r="E156" s="14">
        <v>1</v>
      </c>
      <c r="F156" s="22">
        <v>4</v>
      </c>
      <c r="G156" s="23"/>
      <c r="H156" s="12">
        <v>4</v>
      </c>
      <c r="I156" s="12">
        <f t="shared" si="10"/>
        <v>4</v>
      </c>
      <c r="J156" s="12">
        <f t="shared" si="11"/>
        <v>4</v>
      </c>
      <c r="K156" s="12"/>
      <c r="L156" s="13"/>
      <c r="M156" s="123"/>
      <c r="N156" s="123"/>
    </row>
    <row r="157" spans="1:16" ht="94.5">
      <c r="A157" s="9" t="s">
        <v>370</v>
      </c>
      <c r="B157" s="10" t="s">
        <v>371</v>
      </c>
      <c r="C157" s="10" t="s">
        <v>372</v>
      </c>
      <c r="D157" s="14" t="s">
        <v>18</v>
      </c>
      <c r="E157" s="14">
        <v>61</v>
      </c>
      <c r="F157" s="22">
        <v>0</v>
      </c>
      <c r="G157" s="23"/>
      <c r="H157" s="12">
        <v>0.5</v>
      </c>
      <c r="I157" s="12">
        <f t="shared" si="10"/>
        <v>0</v>
      </c>
      <c r="J157" s="12">
        <f t="shared" si="11"/>
        <v>30.5</v>
      </c>
      <c r="K157" s="12"/>
      <c r="L157" s="13"/>
      <c r="M157" s="123"/>
      <c r="N157" s="123"/>
    </row>
    <row r="158" spans="1:16" ht="126">
      <c r="A158" s="9" t="s">
        <v>373</v>
      </c>
      <c r="B158" s="10" t="s">
        <v>374</v>
      </c>
      <c r="C158" s="10" t="s">
        <v>375</v>
      </c>
      <c r="D158" s="14" t="s">
        <v>18</v>
      </c>
      <c r="E158" s="14">
        <v>52</v>
      </c>
      <c r="F158" s="12">
        <v>0</v>
      </c>
      <c r="G158" s="12"/>
      <c r="H158" s="12">
        <v>1</v>
      </c>
      <c r="I158" s="12">
        <f t="shared" si="10"/>
        <v>0</v>
      </c>
      <c r="J158" s="12">
        <f t="shared" si="11"/>
        <v>52</v>
      </c>
      <c r="K158" s="12"/>
      <c r="L158" s="13"/>
      <c r="M158" s="123"/>
      <c r="N158" s="123"/>
    </row>
    <row r="159" spans="1:16" ht="31.5" customHeight="1">
      <c r="A159" s="9" t="s">
        <v>376</v>
      </c>
      <c r="B159" s="10" t="s">
        <v>377</v>
      </c>
      <c r="C159" s="10" t="s">
        <v>378</v>
      </c>
      <c r="D159" s="14" t="s">
        <v>18</v>
      </c>
      <c r="E159" s="14">
        <v>1</v>
      </c>
      <c r="F159" s="12">
        <v>2</v>
      </c>
      <c r="G159" s="12"/>
      <c r="H159" s="12">
        <v>0</v>
      </c>
      <c r="I159" s="12">
        <f t="shared" si="10"/>
        <v>2</v>
      </c>
      <c r="J159" s="12">
        <f t="shared" si="11"/>
        <v>0</v>
      </c>
      <c r="K159" s="12"/>
      <c r="L159" s="13"/>
      <c r="M159" s="123"/>
      <c r="N159" s="123"/>
    </row>
    <row r="160" spans="1:16" ht="78.75">
      <c r="A160" s="9" t="s">
        <v>379</v>
      </c>
      <c r="B160" s="10" t="s">
        <v>380</v>
      </c>
      <c r="C160" s="10" t="s">
        <v>381</v>
      </c>
      <c r="D160" s="14" t="s">
        <v>18</v>
      </c>
      <c r="E160" s="14">
        <v>56</v>
      </c>
      <c r="F160" s="12">
        <v>0</v>
      </c>
      <c r="G160" s="12"/>
      <c r="H160" s="12">
        <v>0.5</v>
      </c>
      <c r="I160" s="12">
        <f t="shared" si="10"/>
        <v>0</v>
      </c>
      <c r="J160" s="12">
        <f t="shared" si="11"/>
        <v>28</v>
      </c>
      <c r="K160" s="12"/>
      <c r="L160" s="13"/>
      <c r="M160" s="123"/>
      <c r="N160" s="123"/>
    </row>
    <row r="161" spans="1:14" ht="47.25">
      <c r="A161" s="9" t="s">
        <v>382</v>
      </c>
      <c r="B161" s="10" t="s">
        <v>383</v>
      </c>
      <c r="C161" s="10" t="s">
        <v>384</v>
      </c>
      <c r="D161" s="14" t="s">
        <v>18</v>
      </c>
      <c r="E161" s="14">
        <v>36</v>
      </c>
      <c r="F161" s="12">
        <v>0</v>
      </c>
      <c r="G161" s="12"/>
      <c r="H161" s="12">
        <v>1</v>
      </c>
      <c r="I161" s="12">
        <f t="shared" si="10"/>
        <v>0</v>
      </c>
      <c r="J161" s="12">
        <f t="shared" si="11"/>
        <v>36</v>
      </c>
      <c r="K161" s="12"/>
      <c r="L161" s="13"/>
      <c r="M161" s="123"/>
      <c r="N161" s="123"/>
    </row>
    <row r="162" spans="1:14" ht="36.75" customHeight="1">
      <c r="A162" s="9" t="s">
        <v>385</v>
      </c>
      <c r="B162" s="10" t="s">
        <v>386</v>
      </c>
      <c r="C162" s="10" t="s">
        <v>387</v>
      </c>
      <c r="D162" s="14" t="s">
        <v>18</v>
      </c>
      <c r="E162" s="14">
        <v>1</v>
      </c>
      <c r="F162" s="12">
        <v>4</v>
      </c>
      <c r="G162" s="12"/>
      <c r="H162" s="12">
        <v>4</v>
      </c>
      <c r="I162" s="12">
        <f t="shared" si="10"/>
        <v>4</v>
      </c>
      <c r="J162" s="12">
        <f t="shared" si="11"/>
        <v>4</v>
      </c>
      <c r="K162" s="12"/>
      <c r="L162" s="13"/>
      <c r="M162" s="123"/>
      <c r="N162" s="123"/>
    </row>
    <row r="163" spans="1:14" ht="110.25">
      <c r="A163" s="9" t="s">
        <v>388</v>
      </c>
      <c r="B163" s="10" t="s">
        <v>389</v>
      </c>
      <c r="C163" s="10" t="s">
        <v>390</v>
      </c>
      <c r="D163" s="14" t="s">
        <v>18</v>
      </c>
      <c r="E163" s="14">
        <v>69</v>
      </c>
      <c r="F163" s="12">
        <v>0</v>
      </c>
      <c r="G163" s="12"/>
      <c r="H163" s="12">
        <v>0.5</v>
      </c>
      <c r="I163" s="12">
        <f t="shared" si="10"/>
        <v>0</v>
      </c>
      <c r="J163" s="12">
        <f t="shared" si="11"/>
        <v>34.5</v>
      </c>
      <c r="K163" s="12"/>
      <c r="L163" s="13"/>
      <c r="M163" s="123"/>
      <c r="N163" s="123"/>
    </row>
    <row r="164" spans="1:14" ht="47.25">
      <c r="A164" s="9" t="s">
        <v>391</v>
      </c>
      <c r="B164" s="10" t="s">
        <v>392</v>
      </c>
      <c r="C164" s="10" t="s">
        <v>393</v>
      </c>
      <c r="D164" s="14" t="s">
        <v>18</v>
      </c>
      <c r="E164" s="14">
        <v>33</v>
      </c>
      <c r="F164" s="12">
        <v>0</v>
      </c>
      <c r="G164" s="12"/>
      <c r="H164" s="12">
        <v>1</v>
      </c>
      <c r="I164" s="12">
        <f t="shared" si="10"/>
        <v>0</v>
      </c>
      <c r="J164" s="12">
        <f t="shared" si="11"/>
        <v>33</v>
      </c>
      <c r="K164" s="12"/>
      <c r="L164" s="13"/>
      <c r="M164" s="123"/>
      <c r="N164" s="123"/>
    </row>
    <row r="165" spans="1:14" ht="31.5">
      <c r="A165" s="9" t="s">
        <v>394</v>
      </c>
      <c r="B165" s="10" t="s">
        <v>395</v>
      </c>
      <c r="C165" s="10" t="s">
        <v>396</v>
      </c>
      <c r="D165" s="14" t="s">
        <v>18</v>
      </c>
      <c r="E165" s="14">
        <v>1</v>
      </c>
      <c r="F165" s="12">
        <v>4</v>
      </c>
      <c r="G165" s="12"/>
      <c r="H165" s="12">
        <v>4</v>
      </c>
      <c r="I165" s="12">
        <f t="shared" si="10"/>
        <v>4</v>
      </c>
      <c r="J165" s="12">
        <f t="shared" si="11"/>
        <v>4</v>
      </c>
      <c r="K165" s="12"/>
      <c r="L165" s="13"/>
      <c r="M165" s="123"/>
      <c r="N165" s="123"/>
    </row>
    <row r="166" spans="1:14" ht="94.5">
      <c r="A166" s="9" t="s">
        <v>397</v>
      </c>
      <c r="B166" s="10" t="s">
        <v>398</v>
      </c>
      <c r="C166" s="10" t="s">
        <v>399</v>
      </c>
      <c r="D166" s="14" t="s">
        <v>18</v>
      </c>
      <c r="E166" s="14">
        <v>52</v>
      </c>
      <c r="F166" s="12">
        <v>0</v>
      </c>
      <c r="G166" s="12"/>
      <c r="H166" s="12">
        <v>0.5</v>
      </c>
      <c r="I166" s="12">
        <f t="shared" si="10"/>
        <v>0</v>
      </c>
      <c r="J166" s="12">
        <f t="shared" si="11"/>
        <v>26</v>
      </c>
      <c r="K166" s="12"/>
      <c r="L166" s="13"/>
      <c r="M166" s="123"/>
      <c r="N166" s="123"/>
    </row>
    <row r="167" spans="1:14" ht="47.25">
      <c r="A167" s="9" t="s">
        <v>400</v>
      </c>
      <c r="B167" s="10" t="s">
        <v>401</v>
      </c>
      <c r="C167" s="10" t="s">
        <v>402</v>
      </c>
      <c r="D167" s="14" t="s">
        <v>18</v>
      </c>
      <c r="E167" s="14">
        <v>30</v>
      </c>
      <c r="F167" s="12">
        <v>0</v>
      </c>
      <c r="G167" s="12"/>
      <c r="H167" s="12">
        <v>1</v>
      </c>
      <c r="I167" s="12">
        <f t="shared" si="10"/>
        <v>0</v>
      </c>
      <c r="J167" s="12">
        <f t="shared" si="11"/>
        <v>30</v>
      </c>
      <c r="K167" s="12"/>
      <c r="L167" s="13"/>
      <c r="M167" s="123"/>
      <c r="N167" s="123"/>
    </row>
    <row r="168" spans="1:14" ht="35.25" customHeight="1">
      <c r="A168" s="9" t="s">
        <v>403</v>
      </c>
      <c r="B168" s="10" t="s">
        <v>404</v>
      </c>
      <c r="C168" s="10" t="s">
        <v>405</v>
      </c>
      <c r="D168" s="14" t="s">
        <v>18</v>
      </c>
      <c r="E168" s="14">
        <v>1</v>
      </c>
      <c r="F168" s="12">
        <v>4</v>
      </c>
      <c r="G168" s="12"/>
      <c r="H168" s="12">
        <v>4</v>
      </c>
      <c r="I168" s="12">
        <f t="shared" si="10"/>
        <v>4</v>
      </c>
      <c r="J168" s="12">
        <f t="shared" si="11"/>
        <v>4</v>
      </c>
      <c r="K168" s="12"/>
      <c r="L168" s="13"/>
      <c r="M168" s="123"/>
      <c r="N168" s="123"/>
    </row>
    <row r="169" spans="1:14" ht="94.5">
      <c r="A169" s="9" t="s">
        <v>406</v>
      </c>
      <c r="B169" s="10" t="s">
        <v>407</v>
      </c>
      <c r="C169" s="10" t="s">
        <v>408</v>
      </c>
      <c r="D169" s="14" t="s">
        <v>18</v>
      </c>
      <c r="E169" s="14">
        <v>55</v>
      </c>
      <c r="F169" s="12">
        <v>0</v>
      </c>
      <c r="G169" s="12"/>
      <c r="H169" s="12">
        <v>0.5</v>
      </c>
      <c r="I169" s="12">
        <f t="shared" si="10"/>
        <v>0</v>
      </c>
      <c r="J169" s="12">
        <f t="shared" si="11"/>
        <v>27.5</v>
      </c>
      <c r="K169" s="12"/>
      <c r="L169" s="13"/>
      <c r="M169" s="123"/>
      <c r="N169" s="123"/>
    </row>
    <row r="170" spans="1:14" ht="78.75">
      <c r="A170" s="9" t="s">
        <v>409</v>
      </c>
      <c r="B170" s="10" t="s">
        <v>410</v>
      </c>
      <c r="C170" s="10" t="s">
        <v>411</v>
      </c>
      <c r="D170" s="14" t="s">
        <v>18</v>
      </c>
      <c r="E170" s="14">
        <v>25</v>
      </c>
      <c r="F170" s="12">
        <v>0</v>
      </c>
      <c r="G170" s="12"/>
      <c r="H170" s="12">
        <v>1</v>
      </c>
      <c r="I170" s="12">
        <f t="shared" si="10"/>
        <v>0</v>
      </c>
      <c r="J170" s="12">
        <f t="shared" si="11"/>
        <v>25</v>
      </c>
      <c r="K170" s="12"/>
      <c r="L170" s="13"/>
      <c r="M170" s="123"/>
      <c r="N170" s="123"/>
    </row>
    <row r="171" spans="1:14" ht="47.25">
      <c r="A171" s="9" t="s">
        <v>412</v>
      </c>
      <c r="B171" s="10" t="s">
        <v>413</v>
      </c>
      <c r="C171" s="15" t="s">
        <v>414</v>
      </c>
      <c r="D171" s="14" t="s">
        <v>18</v>
      </c>
      <c r="E171" s="14">
        <v>18</v>
      </c>
      <c r="F171" s="12">
        <v>2</v>
      </c>
      <c r="G171" s="12"/>
      <c r="H171" s="12">
        <v>2</v>
      </c>
      <c r="I171" s="12">
        <f t="shared" si="10"/>
        <v>36</v>
      </c>
      <c r="J171" s="12">
        <f t="shared" si="11"/>
        <v>36</v>
      </c>
      <c r="K171" s="12"/>
      <c r="L171" s="13"/>
      <c r="M171" s="123"/>
      <c r="N171" s="123"/>
    </row>
    <row r="172" spans="1:14" ht="15.75">
      <c r="A172" s="9" t="s">
        <v>415</v>
      </c>
      <c r="B172" s="10"/>
      <c r="C172" s="10" t="s">
        <v>416</v>
      </c>
      <c r="D172" s="14"/>
      <c r="E172" s="14"/>
      <c r="F172" s="12"/>
      <c r="G172" s="12"/>
      <c r="H172" s="12"/>
      <c r="I172" s="12"/>
      <c r="J172" s="12"/>
      <c r="K172" s="12"/>
      <c r="L172" s="13"/>
      <c r="M172" s="123"/>
      <c r="N172" s="123"/>
    </row>
    <row r="173" spans="1:14" ht="63">
      <c r="A173" s="9" t="s">
        <v>417</v>
      </c>
      <c r="B173" s="10" t="s">
        <v>418</v>
      </c>
      <c r="C173" s="10" t="s">
        <v>419</v>
      </c>
      <c r="D173" s="14" t="s">
        <v>65</v>
      </c>
      <c r="E173" s="14">
        <v>1</v>
      </c>
      <c r="F173" s="12">
        <v>4</v>
      </c>
      <c r="G173" s="12"/>
      <c r="H173" s="12">
        <v>1</v>
      </c>
      <c r="I173" s="12">
        <f>E173*F173</f>
        <v>4</v>
      </c>
      <c r="J173" s="12">
        <f>E173*H173</f>
        <v>1</v>
      </c>
      <c r="K173" s="12"/>
      <c r="L173" s="13"/>
      <c r="M173" s="123"/>
      <c r="N173" s="123"/>
    </row>
    <row r="174" spans="1:14" ht="47.25">
      <c r="A174" s="9" t="s">
        <v>420</v>
      </c>
      <c r="B174" s="10" t="s">
        <v>421</v>
      </c>
      <c r="C174" s="10" t="s">
        <v>422</v>
      </c>
      <c r="D174" s="14" t="s">
        <v>65</v>
      </c>
      <c r="E174" s="14">
        <v>1</v>
      </c>
      <c r="F174" s="12">
        <v>4</v>
      </c>
      <c r="G174" s="12"/>
      <c r="H174" s="12">
        <v>1</v>
      </c>
      <c r="I174" s="12">
        <f>E174*F174</f>
        <v>4</v>
      </c>
      <c r="J174" s="12">
        <f>E174*H174</f>
        <v>1</v>
      </c>
      <c r="K174" s="12"/>
      <c r="L174" s="13"/>
      <c r="M174" s="123"/>
      <c r="N174" s="123"/>
    </row>
    <row r="175" spans="1:14" ht="78.75">
      <c r="A175" s="9" t="s">
        <v>423</v>
      </c>
      <c r="B175" s="10" t="s">
        <v>155</v>
      </c>
      <c r="C175" s="10" t="s">
        <v>424</v>
      </c>
      <c r="D175" s="14" t="s">
        <v>65</v>
      </c>
      <c r="E175" s="14">
        <v>7</v>
      </c>
      <c r="F175" s="12">
        <v>2</v>
      </c>
      <c r="G175" s="12"/>
      <c r="H175" s="12">
        <v>2</v>
      </c>
      <c r="I175" s="12">
        <f>E175*F175</f>
        <v>14</v>
      </c>
      <c r="J175" s="12">
        <f>E175*H175</f>
        <v>14</v>
      </c>
      <c r="K175" s="12"/>
      <c r="L175" s="13"/>
      <c r="M175" s="123"/>
      <c r="N175" s="123"/>
    </row>
    <row r="176" spans="1:14" ht="31.5">
      <c r="A176" s="9" t="s">
        <v>425</v>
      </c>
      <c r="B176" s="10" t="s">
        <v>60</v>
      </c>
      <c r="C176" s="10" t="s">
        <v>426</v>
      </c>
      <c r="D176" s="14" t="s">
        <v>18</v>
      </c>
      <c r="E176" s="14">
        <v>10</v>
      </c>
      <c r="F176" s="12">
        <v>1</v>
      </c>
      <c r="G176" s="12"/>
      <c r="H176" s="12">
        <v>0</v>
      </c>
      <c r="I176" s="12">
        <f>E176*F176</f>
        <v>10</v>
      </c>
      <c r="J176" s="12">
        <f>E176*H176</f>
        <v>0</v>
      </c>
      <c r="K176" s="12"/>
      <c r="L176" s="13"/>
      <c r="M176" s="123"/>
      <c r="N176" s="123"/>
    </row>
    <row r="177" spans="1:16" ht="15.75">
      <c r="A177" s="9"/>
      <c r="B177" s="10"/>
      <c r="C177" s="10"/>
      <c r="D177" s="14"/>
      <c r="E177" s="14"/>
      <c r="F177" s="12"/>
      <c r="G177" s="12"/>
      <c r="H177" s="12"/>
      <c r="I177" s="12">
        <f>SUM(I150:I176)</f>
        <v>130</v>
      </c>
      <c r="J177" s="12">
        <f>SUM(J150:J176)</f>
        <v>479.5</v>
      </c>
      <c r="K177" s="12">
        <f>I177</f>
        <v>130</v>
      </c>
      <c r="L177" s="13">
        <f>J177*1</f>
        <v>479.5</v>
      </c>
      <c r="M177" s="124">
        <f>((K177+0.15*L177)*D657)/12</f>
        <v>0</v>
      </c>
      <c r="N177" s="125">
        <f>1.23*M177</f>
        <v>0</v>
      </c>
      <c r="O177" s="68">
        <f>1*M177</f>
        <v>0</v>
      </c>
      <c r="P177" s="69">
        <f>1.23*O177</f>
        <v>0</v>
      </c>
    </row>
    <row r="178" spans="1:16" ht="15.75">
      <c r="A178" s="9"/>
      <c r="B178" s="10"/>
      <c r="C178" s="10"/>
      <c r="D178" s="14"/>
      <c r="E178" s="14"/>
      <c r="F178" s="12"/>
      <c r="G178" s="12"/>
      <c r="H178" s="12"/>
      <c r="I178" s="12"/>
      <c r="J178" s="12"/>
      <c r="K178" s="12"/>
      <c r="L178" s="13"/>
      <c r="M178" s="123"/>
      <c r="N178" s="123"/>
    </row>
    <row r="179" spans="1:16" ht="31.5">
      <c r="A179" s="9"/>
      <c r="B179" s="10"/>
      <c r="C179" s="20" t="s">
        <v>427</v>
      </c>
      <c r="D179" s="14"/>
      <c r="E179" s="14"/>
      <c r="F179" s="12"/>
      <c r="G179" s="12"/>
      <c r="H179" s="12"/>
      <c r="I179" s="12"/>
      <c r="J179" s="12"/>
      <c r="K179" s="12"/>
      <c r="L179" s="13"/>
      <c r="M179" s="123"/>
      <c r="N179" s="123"/>
    </row>
    <row r="180" spans="1:16" ht="31.5">
      <c r="A180" s="9" t="s">
        <v>428</v>
      </c>
      <c r="B180" s="10" t="s">
        <v>429</v>
      </c>
      <c r="C180" s="10" t="s">
        <v>430</v>
      </c>
      <c r="D180" s="14" t="s">
        <v>65</v>
      </c>
      <c r="E180" s="14">
        <v>1</v>
      </c>
      <c r="F180" s="12">
        <v>3</v>
      </c>
      <c r="G180" s="12"/>
      <c r="H180" s="12">
        <v>0</v>
      </c>
      <c r="I180" s="12">
        <f>E180*F180</f>
        <v>3</v>
      </c>
      <c r="J180" s="12">
        <f>E180*H180</f>
        <v>0</v>
      </c>
      <c r="K180" s="12"/>
      <c r="L180" s="13"/>
      <c r="M180" s="123"/>
      <c r="N180" s="123"/>
    </row>
    <row r="181" spans="1:16" ht="31.5">
      <c r="A181" s="9" t="s">
        <v>431</v>
      </c>
      <c r="B181" s="10" t="s">
        <v>429</v>
      </c>
      <c r="C181" s="10" t="s">
        <v>432</v>
      </c>
      <c r="D181" s="14" t="s">
        <v>151</v>
      </c>
      <c r="E181" s="14">
        <v>2</v>
      </c>
      <c r="F181" s="12">
        <v>3</v>
      </c>
      <c r="G181" s="12"/>
      <c r="H181" s="12">
        <v>0</v>
      </c>
      <c r="I181" s="12">
        <f>E181*F181</f>
        <v>6</v>
      </c>
      <c r="J181" s="12">
        <f>E181*H181</f>
        <v>0</v>
      </c>
      <c r="K181" s="12"/>
      <c r="L181" s="13"/>
      <c r="M181" s="123"/>
      <c r="N181" s="123"/>
    </row>
    <row r="182" spans="1:16" ht="31.5">
      <c r="A182" s="9" t="s">
        <v>433</v>
      </c>
      <c r="B182" s="10" t="s">
        <v>429</v>
      </c>
      <c r="C182" s="10" t="s">
        <v>434</v>
      </c>
      <c r="D182" s="14" t="s">
        <v>22</v>
      </c>
      <c r="E182" s="14">
        <v>8</v>
      </c>
      <c r="F182" s="12">
        <v>1</v>
      </c>
      <c r="G182" s="12"/>
      <c r="H182" s="12">
        <v>2</v>
      </c>
      <c r="I182" s="12">
        <f>E182*F182</f>
        <v>8</v>
      </c>
      <c r="J182" s="12">
        <f>E182*H182</f>
        <v>16</v>
      </c>
      <c r="K182" s="12"/>
      <c r="L182" s="13"/>
      <c r="M182" s="123"/>
      <c r="N182" s="123"/>
    </row>
    <row r="183" spans="1:16" ht="31.5">
      <c r="A183" s="9" t="s">
        <v>435</v>
      </c>
      <c r="B183" s="10" t="s">
        <v>436</v>
      </c>
      <c r="C183" s="10" t="s">
        <v>437</v>
      </c>
      <c r="D183" s="14" t="s">
        <v>65</v>
      </c>
      <c r="E183" s="14">
        <v>2</v>
      </c>
      <c r="F183" s="12">
        <v>2</v>
      </c>
      <c r="G183" s="12"/>
      <c r="H183" s="12">
        <v>2</v>
      </c>
      <c r="I183" s="12">
        <f>E183*F183</f>
        <v>4</v>
      </c>
      <c r="J183" s="12">
        <f>E183*H183</f>
        <v>4</v>
      </c>
      <c r="K183" s="12"/>
      <c r="L183" s="13"/>
      <c r="M183" s="123"/>
      <c r="N183" s="123"/>
    </row>
    <row r="184" spans="1:16" ht="15.75">
      <c r="A184" s="9"/>
      <c r="B184" s="10"/>
      <c r="C184" s="10"/>
      <c r="D184" s="14"/>
      <c r="E184" s="14"/>
      <c r="F184" s="12"/>
      <c r="G184" s="12"/>
      <c r="H184" s="12"/>
      <c r="I184" s="12"/>
      <c r="J184" s="12"/>
      <c r="K184" s="12"/>
      <c r="L184" s="13"/>
      <c r="M184" s="123"/>
      <c r="N184" s="123"/>
    </row>
    <row r="185" spans="1:16" ht="31.5">
      <c r="A185" s="9"/>
      <c r="B185" s="10" t="s">
        <v>438</v>
      </c>
      <c r="C185" s="10"/>
      <c r="D185" s="14"/>
      <c r="E185" s="14"/>
      <c r="F185" s="12"/>
      <c r="G185" s="12"/>
      <c r="H185" s="12"/>
      <c r="I185" s="12"/>
      <c r="J185" s="12"/>
      <c r="K185" s="12"/>
      <c r="L185" s="13" t="s">
        <v>439</v>
      </c>
      <c r="M185" s="123"/>
      <c r="N185" s="123"/>
    </row>
    <row r="186" spans="1:16" ht="47.25">
      <c r="A186" s="9" t="s">
        <v>440</v>
      </c>
      <c r="B186" s="10" t="s">
        <v>441</v>
      </c>
      <c r="C186" s="10" t="s">
        <v>442</v>
      </c>
      <c r="D186" s="14" t="s">
        <v>18</v>
      </c>
      <c r="E186" s="14">
        <v>2</v>
      </c>
      <c r="F186" s="12">
        <v>0</v>
      </c>
      <c r="G186" s="12"/>
      <c r="H186" s="12">
        <v>1</v>
      </c>
      <c r="I186" s="12">
        <f t="shared" ref="I186:I204" si="12">E186*F186</f>
        <v>0</v>
      </c>
      <c r="J186" s="12">
        <f t="shared" ref="J186:J204" si="13">E186*H186</f>
        <v>2</v>
      </c>
      <c r="K186" s="12"/>
      <c r="L186" s="13"/>
      <c r="M186" s="123"/>
      <c r="N186" s="123"/>
    </row>
    <row r="187" spans="1:16" ht="31.5">
      <c r="A187" s="9" t="s">
        <v>443</v>
      </c>
      <c r="B187" s="10" t="s">
        <v>444</v>
      </c>
      <c r="C187" s="10" t="s">
        <v>445</v>
      </c>
      <c r="D187" s="14" t="s">
        <v>18</v>
      </c>
      <c r="E187" s="14">
        <v>2</v>
      </c>
      <c r="F187" s="12">
        <v>0</v>
      </c>
      <c r="G187" s="12"/>
      <c r="H187" s="12">
        <v>1</v>
      </c>
      <c r="I187" s="12">
        <f t="shared" si="12"/>
        <v>0</v>
      </c>
      <c r="J187" s="12">
        <f t="shared" si="13"/>
        <v>2</v>
      </c>
      <c r="K187" s="12"/>
      <c r="L187" s="13"/>
      <c r="M187" s="123"/>
      <c r="N187" s="123"/>
    </row>
    <row r="188" spans="1:16" ht="15.75">
      <c r="A188" s="9"/>
      <c r="B188" s="10"/>
      <c r="C188" s="10"/>
      <c r="D188" s="14"/>
      <c r="E188" s="14"/>
      <c r="F188" s="12"/>
      <c r="G188" s="12"/>
      <c r="H188" s="12"/>
      <c r="I188" s="12"/>
      <c r="J188" s="12"/>
      <c r="K188" s="12"/>
      <c r="L188" s="13"/>
      <c r="M188" s="123"/>
      <c r="N188" s="123"/>
    </row>
    <row r="189" spans="1:16" ht="31.5">
      <c r="A189" s="9"/>
      <c r="B189" s="10" t="s">
        <v>446</v>
      </c>
      <c r="C189" s="10"/>
      <c r="D189" s="14"/>
      <c r="E189" s="14"/>
      <c r="F189" s="12"/>
      <c r="G189" s="12"/>
      <c r="H189" s="12"/>
      <c r="I189" s="12"/>
      <c r="J189" s="12"/>
      <c r="K189" s="12"/>
      <c r="L189" s="13"/>
      <c r="M189" s="123"/>
      <c r="N189" s="123"/>
    </row>
    <row r="190" spans="1:16" ht="47.25">
      <c r="A190" s="9" t="s">
        <v>447</v>
      </c>
      <c r="B190" s="10" t="s">
        <v>448</v>
      </c>
      <c r="C190" s="10" t="s">
        <v>449</v>
      </c>
      <c r="D190" s="14" t="s">
        <v>18</v>
      </c>
      <c r="E190" s="14">
        <v>2</v>
      </c>
      <c r="F190" s="12">
        <v>2</v>
      </c>
      <c r="G190" s="12"/>
      <c r="H190" s="12">
        <v>1</v>
      </c>
      <c r="I190" s="12">
        <f t="shared" si="12"/>
        <v>4</v>
      </c>
      <c r="J190" s="12">
        <f t="shared" si="13"/>
        <v>2</v>
      </c>
      <c r="K190" s="12"/>
      <c r="L190" s="13"/>
      <c r="M190" s="123"/>
      <c r="N190" s="123"/>
    </row>
    <row r="191" spans="1:16" ht="31.5">
      <c r="A191" s="9" t="s">
        <v>450</v>
      </c>
      <c r="B191" s="10" t="s">
        <v>451</v>
      </c>
      <c r="C191" s="10" t="s">
        <v>452</v>
      </c>
      <c r="D191" s="14" t="s">
        <v>18</v>
      </c>
      <c r="E191" s="14">
        <v>2</v>
      </c>
      <c r="F191" s="12">
        <v>2</v>
      </c>
      <c r="G191" s="12"/>
      <c r="H191" s="12">
        <v>1</v>
      </c>
      <c r="I191" s="12">
        <f t="shared" si="12"/>
        <v>4</v>
      </c>
      <c r="J191" s="12">
        <f t="shared" si="13"/>
        <v>2</v>
      </c>
      <c r="K191" s="12"/>
      <c r="L191" s="13"/>
      <c r="M191" s="123"/>
      <c r="N191" s="123"/>
    </row>
    <row r="192" spans="1:16" ht="31.5">
      <c r="A192" s="9" t="s">
        <v>453</v>
      </c>
      <c r="B192" s="10" t="s">
        <v>454</v>
      </c>
      <c r="C192" s="10" t="s">
        <v>455</v>
      </c>
      <c r="D192" s="14" t="s">
        <v>18</v>
      </c>
      <c r="E192" s="14">
        <v>2</v>
      </c>
      <c r="F192" s="12">
        <v>2</v>
      </c>
      <c r="G192" s="12"/>
      <c r="H192" s="12">
        <v>1</v>
      </c>
      <c r="I192" s="12">
        <f t="shared" si="12"/>
        <v>4</v>
      </c>
      <c r="J192" s="12">
        <f t="shared" si="13"/>
        <v>2</v>
      </c>
      <c r="K192" s="12"/>
      <c r="L192" s="13"/>
      <c r="M192" s="123"/>
      <c r="N192" s="123"/>
    </row>
    <row r="193" spans="1:16" ht="31.5">
      <c r="A193" s="9" t="s">
        <v>456</v>
      </c>
      <c r="B193" s="10" t="s">
        <v>457</v>
      </c>
      <c r="C193" s="10" t="s">
        <v>458</v>
      </c>
      <c r="D193" s="14" t="s">
        <v>18</v>
      </c>
      <c r="E193" s="14">
        <v>2</v>
      </c>
      <c r="F193" s="12">
        <v>2</v>
      </c>
      <c r="G193" s="12"/>
      <c r="H193" s="12">
        <v>1</v>
      </c>
      <c r="I193" s="12">
        <f t="shared" si="12"/>
        <v>4</v>
      </c>
      <c r="J193" s="12">
        <f t="shared" si="13"/>
        <v>2</v>
      </c>
      <c r="K193" s="12"/>
      <c r="L193" s="13"/>
      <c r="M193" s="123"/>
      <c r="N193" s="123"/>
    </row>
    <row r="194" spans="1:16" ht="31.5">
      <c r="A194" s="9"/>
      <c r="B194" s="10" t="s">
        <v>459</v>
      </c>
      <c r="C194" s="10"/>
      <c r="D194" s="14"/>
      <c r="E194" s="14"/>
      <c r="F194" s="12"/>
      <c r="G194" s="12"/>
      <c r="H194" s="12"/>
      <c r="I194" s="12">
        <f t="shared" si="12"/>
        <v>0</v>
      </c>
      <c r="J194" s="12">
        <f t="shared" si="13"/>
        <v>0</v>
      </c>
      <c r="K194" s="12"/>
      <c r="L194" s="13"/>
      <c r="M194" s="123"/>
      <c r="N194" s="123"/>
    </row>
    <row r="195" spans="1:16" ht="47.25">
      <c r="A195" s="9" t="s">
        <v>460</v>
      </c>
      <c r="B195" s="10" t="s">
        <v>461</v>
      </c>
      <c r="C195" s="10" t="s">
        <v>462</v>
      </c>
      <c r="D195" s="14" t="s">
        <v>18</v>
      </c>
      <c r="E195" s="14">
        <v>2</v>
      </c>
      <c r="F195" s="12">
        <v>2</v>
      </c>
      <c r="G195" s="12"/>
      <c r="H195" s="12">
        <v>1</v>
      </c>
      <c r="I195" s="12">
        <f t="shared" si="12"/>
        <v>4</v>
      </c>
      <c r="J195" s="12">
        <f t="shared" si="13"/>
        <v>2</v>
      </c>
      <c r="K195" s="12"/>
      <c r="L195" s="13"/>
      <c r="M195" s="123"/>
      <c r="N195" s="123"/>
    </row>
    <row r="196" spans="1:16" ht="31.5">
      <c r="A196" s="9" t="s">
        <v>463</v>
      </c>
      <c r="B196" s="10" t="s">
        <v>464</v>
      </c>
      <c r="C196" s="10" t="s">
        <v>465</v>
      </c>
      <c r="D196" s="14" t="s">
        <v>18</v>
      </c>
      <c r="E196" s="14">
        <v>2</v>
      </c>
      <c r="F196" s="12">
        <v>2</v>
      </c>
      <c r="G196" s="12"/>
      <c r="H196" s="12">
        <v>1</v>
      </c>
      <c r="I196" s="12">
        <f t="shared" si="12"/>
        <v>4</v>
      </c>
      <c r="J196" s="12">
        <f t="shared" si="13"/>
        <v>2</v>
      </c>
      <c r="K196" s="12"/>
      <c r="L196" s="13"/>
      <c r="M196" s="123"/>
      <c r="N196" s="123"/>
    </row>
    <row r="197" spans="1:16" ht="31.5">
      <c r="A197" s="9" t="s">
        <v>466</v>
      </c>
      <c r="B197" s="10" t="s">
        <v>467</v>
      </c>
      <c r="C197" s="10" t="s">
        <v>468</v>
      </c>
      <c r="D197" s="14" t="s">
        <v>18</v>
      </c>
      <c r="E197" s="14">
        <v>2</v>
      </c>
      <c r="F197" s="12">
        <v>2</v>
      </c>
      <c r="G197" s="12"/>
      <c r="H197" s="12">
        <v>1</v>
      </c>
      <c r="I197" s="12">
        <f t="shared" si="12"/>
        <v>4</v>
      </c>
      <c r="J197" s="12">
        <f t="shared" si="13"/>
        <v>2</v>
      </c>
      <c r="K197" s="12"/>
      <c r="L197" s="13"/>
      <c r="M197" s="123"/>
      <c r="N197" s="123"/>
    </row>
    <row r="198" spans="1:16" ht="31.5">
      <c r="A198" s="9" t="s">
        <v>469</v>
      </c>
      <c r="B198" s="10" t="s">
        <v>470</v>
      </c>
      <c r="C198" s="10" t="s">
        <v>471</v>
      </c>
      <c r="D198" s="14" t="s">
        <v>18</v>
      </c>
      <c r="E198" s="14">
        <v>2</v>
      </c>
      <c r="F198" s="12">
        <v>2</v>
      </c>
      <c r="G198" s="12"/>
      <c r="H198" s="12">
        <v>1</v>
      </c>
      <c r="I198" s="12">
        <f t="shared" si="12"/>
        <v>4</v>
      </c>
      <c r="J198" s="12">
        <f t="shared" si="13"/>
        <v>2</v>
      </c>
      <c r="K198" s="12"/>
      <c r="L198" s="13"/>
      <c r="M198" s="123"/>
      <c r="N198" s="123"/>
    </row>
    <row r="199" spans="1:16" ht="31.5">
      <c r="A199" s="9" t="s">
        <v>472</v>
      </c>
      <c r="B199" s="10" t="s">
        <v>473</v>
      </c>
      <c r="C199" s="10" t="s">
        <v>474</v>
      </c>
      <c r="D199" s="14" t="s">
        <v>18</v>
      </c>
      <c r="E199" s="14">
        <v>2</v>
      </c>
      <c r="F199" s="12">
        <v>2</v>
      </c>
      <c r="G199" s="12"/>
      <c r="H199" s="12">
        <v>1</v>
      </c>
      <c r="I199" s="12">
        <f t="shared" si="12"/>
        <v>4</v>
      </c>
      <c r="J199" s="12">
        <f t="shared" si="13"/>
        <v>2</v>
      </c>
      <c r="K199" s="12"/>
      <c r="L199" s="13"/>
      <c r="M199" s="123"/>
      <c r="N199" s="123"/>
    </row>
    <row r="200" spans="1:16" ht="31.5">
      <c r="A200" s="9" t="s">
        <v>475</v>
      </c>
      <c r="B200" s="10" t="s">
        <v>476</v>
      </c>
      <c r="C200" s="10" t="s">
        <v>477</v>
      </c>
      <c r="D200" s="14" t="s">
        <v>18</v>
      </c>
      <c r="E200" s="14">
        <v>2</v>
      </c>
      <c r="F200" s="12">
        <v>2</v>
      </c>
      <c r="G200" s="12"/>
      <c r="H200" s="12">
        <v>1</v>
      </c>
      <c r="I200" s="12">
        <f t="shared" si="12"/>
        <v>4</v>
      </c>
      <c r="J200" s="12">
        <f t="shared" si="13"/>
        <v>2</v>
      </c>
      <c r="K200" s="12"/>
      <c r="L200" s="13"/>
      <c r="M200" s="123"/>
      <c r="N200" s="123"/>
    </row>
    <row r="201" spans="1:16" ht="47.25">
      <c r="A201" s="9" t="s">
        <v>478</v>
      </c>
      <c r="B201" s="10" t="s">
        <v>479</v>
      </c>
      <c r="C201" s="10" t="s">
        <v>480</v>
      </c>
      <c r="D201" s="14" t="s">
        <v>18</v>
      </c>
      <c r="E201" s="14">
        <v>4</v>
      </c>
      <c r="F201" s="12">
        <v>2</v>
      </c>
      <c r="G201" s="12"/>
      <c r="H201" s="12">
        <v>1</v>
      </c>
      <c r="I201" s="12">
        <f t="shared" si="12"/>
        <v>8</v>
      </c>
      <c r="J201" s="12">
        <f t="shared" si="13"/>
        <v>4</v>
      </c>
      <c r="K201" s="12"/>
      <c r="L201" s="13"/>
      <c r="M201" s="123"/>
      <c r="N201" s="123"/>
    </row>
    <row r="202" spans="1:16" ht="31.5">
      <c r="A202" s="9" t="s">
        <v>481</v>
      </c>
      <c r="B202" s="10" t="s">
        <v>482</v>
      </c>
      <c r="C202" s="10" t="s">
        <v>483</v>
      </c>
      <c r="D202" s="14" t="s">
        <v>18</v>
      </c>
      <c r="E202" s="14">
        <v>2</v>
      </c>
      <c r="F202" s="12">
        <v>2</v>
      </c>
      <c r="G202" s="12"/>
      <c r="H202" s="12">
        <v>1</v>
      </c>
      <c r="I202" s="12">
        <f t="shared" si="12"/>
        <v>4</v>
      </c>
      <c r="J202" s="12">
        <f t="shared" si="13"/>
        <v>2</v>
      </c>
      <c r="K202" s="12"/>
      <c r="L202" s="13"/>
      <c r="M202" s="123"/>
      <c r="N202" s="123"/>
    </row>
    <row r="203" spans="1:16" ht="15.75">
      <c r="A203" s="9" t="s">
        <v>484</v>
      </c>
      <c r="B203" s="10" t="s">
        <v>485</v>
      </c>
      <c r="C203" s="10" t="s">
        <v>486</v>
      </c>
      <c r="D203" s="14" t="s">
        <v>18</v>
      </c>
      <c r="E203" s="14">
        <v>1</v>
      </c>
      <c r="F203" s="12">
        <v>2</v>
      </c>
      <c r="G203" s="12"/>
      <c r="H203" s="12">
        <v>1</v>
      </c>
      <c r="I203" s="12">
        <f t="shared" si="12"/>
        <v>2</v>
      </c>
      <c r="J203" s="12">
        <f t="shared" si="13"/>
        <v>1</v>
      </c>
      <c r="K203" s="12"/>
      <c r="L203" s="13"/>
      <c r="M203" s="123"/>
      <c r="N203" s="123"/>
    </row>
    <row r="204" spans="1:16" ht="31.5">
      <c r="A204" s="9" t="s">
        <v>487</v>
      </c>
      <c r="B204" s="10" t="s">
        <v>60</v>
      </c>
      <c r="C204" s="10" t="s">
        <v>488</v>
      </c>
      <c r="D204" s="14" t="s">
        <v>18</v>
      </c>
      <c r="E204" s="14">
        <v>13</v>
      </c>
      <c r="F204" s="12">
        <v>1</v>
      </c>
      <c r="G204" s="12"/>
      <c r="H204" s="12">
        <v>0</v>
      </c>
      <c r="I204" s="12">
        <f t="shared" si="12"/>
        <v>13</v>
      </c>
      <c r="J204" s="12">
        <f t="shared" si="13"/>
        <v>0</v>
      </c>
      <c r="K204" s="12"/>
      <c r="L204" s="13"/>
      <c r="M204" s="123"/>
      <c r="N204" s="123"/>
    </row>
    <row r="205" spans="1:16" ht="15.75">
      <c r="A205" s="9"/>
      <c r="B205" s="10"/>
      <c r="C205" s="10"/>
      <c r="D205" s="14"/>
      <c r="E205" s="14"/>
      <c r="F205" s="12"/>
      <c r="G205" s="12"/>
      <c r="H205" s="12"/>
      <c r="I205" s="12">
        <f>SUM(I180:I204)</f>
        <v>88</v>
      </c>
      <c r="J205" s="12">
        <f>SUM(J180:J204)</f>
        <v>51</v>
      </c>
      <c r="K205" s="12">
        <f>I205</f>
        <v>88</v>
      </c>
      <c r="L205" s="13">
        <f>J205*1</f>
        <v>51</v>
      </c>
      <c r="M205" s="124">
        <f>((K205+0.15*L205)*D657)/12</f>
        <v>0</v>
      </c>
      <c r="N205" s="125">
        <f>1.23*M205</f>
        <v>0</v>
      </c>
      <c r="O205" s="68">
        <f>1*M205</f>
        <v>0</v>
      </c>
      <c r="P205" s="68">
        <f>1*N205</f>
        <v>0</v>
      </c>
    </row>
    <row r="206" spans="1:16" ht="15.75">
      <c r="A206" s="9"/>
      <c r="B206" s="10"/>
      <c r="C206" s="10"/>
      <c r="D206" s="14"/>
      <c r="E206" s="14"/>
      <c r="F206" s="12"/>
      <c r="G206" s="12"/>
      <c r="H206" s="12"/>
      <c r="I206" s="12"/>
      <c r="J206" s="12"/>
      <c r="K206" s="12"/>
      <c r="L206" s="13"/>
      <c r="M206" s="123"/>
      <c r="N206" s="123"/>
    </row>
    <row r="207" spans="1:16" ht="15.75">
      <c r="A207" s="9"/>
      <c r="B207" s="10"/>
      <c r="C207" s="19" t="s">
        <v>489</v>
      </c>
      <c r="D207" s="14"/>
      <c r="E207" s="14"/>
      <c r="F207" s="12"/>
      <c r="G207" s="12"/>
      <c r="H207" s="12"/>
      <c r="I207" s="12"/>
      <c r="J207" s="12"/>
      <c r="K207" s="12"/>
      <c r="L207" s="13"/>
      <c r="M207" s="123"/>
      <c r="N207" s="123"/>
    </row>
    <row r="208" spans="1:16" ht="47.25">
      <c r="A208" s="9" t="s">
        <v>490</v>
      </c>
      <c r="B208" s="10" t="s">
        <v>491</v>
      </c>
      <c r="C208" s="10" t="s">
        <v>492</v>
      </c>
      <c r="D208" s="14" t="s">
        <v>65</v>
      </c>
      <c r="E208" s="14">
        <v>1</v>
      </c>
      <c r="F208" s="12">
        <v>4</v>
      </c>
      <c r="G208" s="12"/>
      <c r="H208" s="12">
        <v>2</v>
      </c>
      <c r="I208" s="12">
        <f t="shared" ref="I208:I214" si="14">E208*F208</f>
        <v>4</v>
      </c>
      <c r="J208" s="12">
        <f>E208*H208</f>
        <v>2</v>
      </c>
      <c r="K208" s="12"/>
      <c r="L208" s="13"/>
      <c r="M208" s="123"/>
      <c r="N208" s="123"/>
    </row>
    <row r="209" spans="1:16" ht="43.5">
      <c r="A209" s="9" t="s">
        <v>493</v>
      </c>
      <c r="B209" s="10" t="s">
        <v>494</v>
      </c>
      <c r="C209" s="10" t="s">
        <v>495</v>
      </c>
      <c r="D209" s="14" t="s">
        <v>65</v>
      </c>
      <c r="E209" s="14">
        <v>1</v>
      </c>
      <c r="F209" s="12">
        <v>4</v>
      </c>
      <c r="G209" s="12"/>
      <c r="H209" s="12">
        <v>4</v>
      </c>
      <c r="I209" s="12">
        <f t="shared" si="14"/>
        <v>4</v>
      </c>
      <c r="J209" s="12">
        <f>E209*H209</f>
        <v>4</v>
      </c>
      <c r="K209" s="12"/>
      <c r="L209" s="13"/>
      <c r="M209" s="123"/>
      <c r="N209" s="123"/>
    </row>
    <row r="210" spans="1:16" ht="15.75">
      <c r="A210" s="9" t="s">
        <v>496</v>
      </c>
      <c r="B210" s="10" t="s">
        <v>497</v>
      </c>
      <c r="C210" s="10" t="s">
        <v>498</v>
      </c>
      <c r="D210" s="14" t="s">
        <v>206</v>
      </c>
      <c r="E210" s="14">
        <v>2</v>
      </c>
      <c r="F210" s="12">
        <v>0</v>
      </c>
      <c r="G210" s="12"/>
      <c r="H210" s="12">
        <v>2</v>
      </c>
      <c r="I210" s="12">
        <f t="shared" si="14"/>
        <v>0</v>
      </c>
      <c r="J210" s="12">
        <f>E210*H210</f>
        <v>4</v>
      </c>
      <c r="K210" s="12"/>
      <c r="L210" s="13"/>
      <c r="M210" s="123"/>
      <c r="N210" s="123"/>
    </row>
    <row r="211" spans="1:16" ht="15.75">
      <c r="A211" s="9" t="s">
        <v>499</v>
      </c>
      <c r="B211" s="10" t="s">
        <v>258</v>
      </c>
      <c r="C211" s="10" t="s">
        <v>500</v>
      </c>
      <c r="D211" s="14" t="s">
        <v>18</v>
      </c>
      <c r="E211" s="14">
        <v>2</v>
      </c>
      <c r="F211" s="12">
        <v>2</v>
      </c>
      <c r="G211" s="12"/>
      <c r="H211" s="12">
        <v>1</v>
      </c>
      <c r="I211" s="12">
        <f t="shared" si="14"/>
        <v>4</v>
      </c>
      <c r="J211" s="12">
        <f>E211*H211</f>
        <v>2</v>
      </c>
      <c r="K211" s="12"/>
      <c r="L211" s="13"/>
      <c r="M211" s="123"/>
      <c r="N211" s="123"/>
    </row>
    <row r="212" spans="1:16" ht="15.75">
      <c r="A212" s="9" t="s">
        <v>501</v>
      </c>
      <c r="B212" s="10" t="s">
        <v>155</v>
      </c>
      <c r="C212" s="10" t="s">
        <v>502</v>
      </c>
      <c r="D212" s="14" t="s">
        <v>18</v>
      </c>
      <c r="E212" s="14">
        <v>3</v>
      </c>
      <c r="F212" s="12">
        <v>4</v>
      </c>
      <c r="G212" s="12"/>
      <c r="H212" s="12">
        <v>0</v>
      </c>
      <c r="I212" s="12">
        <f t="shared" si="14"/>
        <v>12</v>
      </c>
      <c r="J212" s="12">
        <f>E212*H212</f>
        <v>0</v>
      </c>
      <c r="K212" s="12"/>
      <c r="L212" s="13"/>
      <c r="M212" s="123"/>
      <c r="N212" s="123"/>
    </row>
    <row r="213" spans="1:16" ht="15.75">
      <c r="A213" s="9" t="s">
        <v>503</v>
      </c>
      <c r="B213" s="10" t="s">
        <v>504</v>
      </c>
      <c r="C213" s="10" t="s">
        <v>505</v>
      </c>
      <c r="D213" s="14" t="s">
        <v>65</v>
      </c>
      <c r="E213" s="14">
        <v>0</v>
      </c>
      <c r="F213" s="12">
        <v>0</v>
      </c>
      <c r="G213" s="12"/>
      <c r="H213" s="12">
        <v>0</v>
      </c>
      <c r="I213" s="12">
        <f t="shared" si="14"/>
        <v>0</v>
      </c>
      <c r="J213" s="12">
        <v>0</v>
      </c>
      <c r="K213" s="12"/>
      <c r="L213" s="13"/>
      <c r="M213" s="123"/>
      <c r="N213" s="123"/>
    </row>
    <row r="214" spans="1:16" ht="15.75">
      <c r="A214" s="9" t="s">
        <v>506</v>
      </c>
      <c r="B214" s="10" t="s">
        <v>507</v>
      </c>
      <c r="C214" s="10" t="s">
        <v>508</v>
      </c>
      <c r="D214" s="14" t="s">
        <v>206</v>
      </c>
      <c r="E214" s="14">
        <v>2</v>
      </c>
      <c r="F214" s="12">
        <v>4</v>
      </c>
      <c r="G214" s="12"/>
      <c r="H214" s="12">
        <v>0</v>
      </c>
      <c r="I214" s="12">
        <f t="shared" si="14"/>
        <v>8</v>
      </c>
      <c r="J214" s="12">
        <f>E214*H214</f>
        <v>0</v>
      </c>
      <c r="K214" s="12"/>
      <c r="L214" s="13"/>
      <c r="M214" s="123"/>
      <c r="N214" s="123"/>
    </row>
    <row r="215" spans="1:16" ht="15.75">
      <c r="A215" s="9"/>
      <c r="B215" s="10"/>
      <c r="C215" s="10"/>
      <c r="D215" s="14"/>
      <c r="E215" s="14"/>
      <c r="F215" s="12"/>
      <c r="G215" s="12"/>
      <c r="H215" s="12"/>
      <c r="I215" s="12">
        <f>SUM(I208:I214)</f>
        <v>32</v>
      </c>
      <c r="J215" s="12">
        <f>SUM(J208:J214)</f>
        <v>12</v>
      </c>
      <c r="K215" s="12">
        <f>I215</f>
        <v>32</v>
      </c>
      <c r="L215" s="13">
        <f>J215*1</f>
        <v>12</v>
      </c>
      <c r="M215" s="124">
        <f>((K215+0.15*L215)*D657)/12</f>
        <v>0</v>
      </c>
      <c r="N215" s="125">
        <f>1.23*M215</f>
        <v>0</v>
      </c>
      <c r="O215" s="68">
        <f>1*M215</f>
        <v>0</v>
      </c>
      <c r="P215" s="68">
        <f>1*N215</f>
        <v>0</v>
      </c>
    </row>
    <row r="216" spans="1:16" ht="15.75">
      <c r="A216" s="9"/>
      <c r="B216" s="10"/>
      <c r="C216" s="10"/>
      <c r="D216" s="14"/>
      <c r="E216" s="14"/>
      <c r="F216" s="12"/>
      <c r="G216" s="12"/>
      <c r="H216" s="12"/>
      <c r="I216" s="12"/>
      <c r="J216" s="12"/>
      <c r="K216" s="12"/>
      <c r="L216" s="13"/>
      <c r="M216" s="123"/>
      <c r="N216" s="123"/>
    </row>
    <row r="217" spans="1:16" ht="0.75" customHeight="1">
      <c r="A217" s="9"/>
      <c r="B217" s="10"/>
      <c r="C217" s="10"/>
      <c r="D217" s="14"/>
      <c r="E217" s="14"/>
      <c r="F217" s="12"/>
      <c r="G217" s="12"/>
      <c r="H217" s="12"/>
      <c r="I217" s="12"/>
      <c r="J217" s="12"/>
      <c r="K217" s="12"/>
      <c r="L217" s="13"/>
      <c r="M217" s="123"/>
      <c r="N217" s="123"/>
    </row>
    <row r="218" spans="1:16" ht="15.75" hidden="1">
      <c r="A218" s="9" t="s">
        <v>509</v>
      </c>
      <c r="B218" s="10"/>
      <c r="C218" s="18" t="s">
        <v>510</v>
      </c>
      <c r="D218" s="14"/>
      <c r="E218" s="14"/>
      <c r="F218" s="12"/>
      <c r="G218" s="12"/>
      <c r="H218" s="12"/>
      <c r="I218" s="12"/>
      <c r="J218" s="12"/>
      <c r="K218" s="12"/>
      <c r="L218" s="13"/>
      <c r="M218" s="123"/>
      <c r="N218" s="123"/>
    </row>
    <row r="219" spans="1:16" ht="31.5">
      <c r="A219" s="9" t="s">
        <v>511</v>
      </c>
      <c r="B219" s="10" t="s">
        <v>42</v>
      </c>
      <c r="C219" s="10" t="s">
        <v>1295</v>
      </c>
      <c r="D219" s="14" t="s">
        <v>151</v>
      </c>
      <c r="E219" s="14">
        <v>1</v>
      </c>
      <c r="F219" s="12">
        <v>2</v>
      </c>
      <c r="G219" s="12"/>
      <c r="H219" s="12">
        <v>0</v>
      </c>
      <c r="I219" s="12">
        <f t="shared" ref="I219:I225" si="15">E219*F219</f>
        <v>2</v>
      </c>
      <c r="J219" s="12">
        <f t="shared" ref="J219:J225" si="16">E219*H219</f>
        <v>0</v>
      </c>
      <c r="K219" s="12"/>
      <c r="L219" s="13"/>
      <c r="M219" s="123"/>
      <c r="N219" s="123"/>
    </row>
    <row r="220" spans="1:16" ht="15.75">
      <c r="A220" s="9" t="s">
        <v>512</v>
      </c>
      <c r="B220" s="10" t="s">
        <v>132</v>
      </c>
      <c r="C220" s="10" t="s">
        <v>1296</v>
      </c>
      <c r="D220" s="14" t="s">
        <v>18</v>
      </c>
      <c r="E220" s="14">
        <v>1</v>
      </c>
      <c r="F220" s="12">
        <v>2</v>
      </c>
      <c r="G220" s="12"/>
      <c r="H220" s="12">
        <v>2</v>
      </c>
      <c r="I220" s="12">
        <f t="shared" si="15"/>
        <v>2</v>
      </c>
      <c r="J220" s="12">
        <f t="shared" si="16"/>
        <v>2</v>
      </c>
      <c r="K220" s="12"/>
      <c r="L220" s="13"/>
      <c r="M220" s="123"/>
      <c r="N220" s="123"/>
    </row>
    <row r="221" spans="1:16" ht="31.5">
      <c r="A221" s="9" t="s">
        <v>513</v>
      </c>
      <c r="B221" s="10" t="s">
        <v>514</v>
      </c>
      <c r="C221" s="10" t="s">
        <v>515</v>
      </c>
      <c r="D221" s="14" t="s">
        <v>18</v>
      </c>
      <c r="E221" s="14">
        <v>0</v>
      </c>
      <c r="F221" s="12">
        <v>0</v>
      </c>
      <c r="G221" s="12"/>
      <c r="H221" s="12">
        <v>1</v>
      </c>
      <c r="I221" s="12">
        <f t="shared" si="15"/>
        <v>0</v>
      </c>
      <c r="J221" s="12">
        <f t="shared" si="16"/>
        <v>0</v>
      </c>
      <c r="K221" s="12"/>
      <c r="L221" s="13"/>
      <c r="M221" s="123"/>
      <c r="N221" s="123"/>
    </row>
    <row r="222" spans="1:16" ht="15.75">
      <c r="A222" s="9" t="s">
        <v>516</v>
      </c>
      <c r="B222" s="10" t="s">
        <v>135</v>
      </c>
      <c r="C222" s="10" t="s">
        <v>517</v>
      </c>
      <c r="D222" s="14" t="s">
        <v>18</v>
      </c>
      <c r="E222" s="14">
        <v>1</v>
      </c>
      <c r="F222" s="12">
        <v>2</v>
      </c>
      <c r="G222" s="12"/>
      <c r="H222" s="12">
        <v>0</v>
      </c>
      <c r="I222" s="12">
        <f t="shared" si="15"/>
        <v>2</v>
      </c>
      <c r="J222" s="12">
        <f t="shared" si="16"/>
        <v>0</v>
      </c>
      <c r="K222" s="12"/>
      <c r="L222" s="13"/>
      <c r="M222" s="123"/>
      <c r="N222" s="123"/>
    </row>
    <row r="223" spans="1:16" ht="15.75">
      <c r="A223" s="9" t="s">
        <v>518</v>
      </c>
      <c r="B223" s="10" t="s">
        <v>519</v>
      </c>
      <c r="C223" s="10" t="s">
        <v>520</v>
      </c>
      <c r="D223" s="14" t="s">
        <v>18</v>
      </c>
      <c r="E223" s="14">
        <v>7</v>
      </c>
      <c r="F223" s="12">
        <v>2</v>
      </c>
      <c r="G223" s="12"/>
      <c r="H223" s="12">
        <v>0</v>
      </c>
      <c r="I223" s="12">
        <f t="shared" si="15"/>
        <v>14</v>
      </c>
      <c r="J223" s="12">
        <f t="shared" si="16"/>
        <v>0</v>
      </c>
      <c r="K223" s="12"/>
      <c r="L223" s="13"/>
      <c r="M223" s="123"/>
      <c r="N223" s="123"/>
    </row>
    <row r="224" spans="1:16" ht="31.5">
      <c r="A224" s="9" t="s">
        <v>521</v>
      </c>
      <c r="B224" s="10" t="s">
        <v>519</v>
      </c>
      <c r="C224" s="10" t="s">
        <v>522</v>
      </c>
      <c r="D224" s="14" t="s">
        <v>18</v>
      </c>
      <c r="E224" s="14">
        <v>9</v>
      </c>
      <c r="F224" s="12">
        <v>2</v>
      </c>
      <c r="G224" s="12"/>
      <c r="H224" s="12">
        <v>0</v>
      </c>
      <c r="I224" s="12">
        <f t="shared" si="15"/>
        <v>18</v>
      </c>
      <c r="J224" s="12">
        <f t="shared" si="16"/>
        <v>0</v>
      </c>
      <c r="K224" s="12"/>
      <c r="L224" s="13"/>
      <c r="M224" s="123"/>
      <c r="N224" s="123"/>
    </row>
    <row r="225" spans="1:16" ht="15.75">
      <c r="A225" s="9" t="s">
        <v>523</v>
      </c>
      <c r="B225" s="10" t="s">
        <v>147</v>
      </c>
      <c r="C225" s="10" t="s">
        <v>524</v>
      </c>
      <c r="D225" s="14" t="s">
        <v>18</v>
      </c>
      <c r="E225" s="14">
        <v>1</v>
      </c>
      <c r="F225" s="12">
        <v>2</v>
      </c>
      <c r="G225" s="12"/>
      <c r="H225" s="12">
        <v>0</v>
      </c>
      <c r="I225" s="12">
        <f t="shared" si="15"/>
        <v>2</v>
      </c>
      <c r="J225" s="12">
        <f t="shared" si="16"/>
        <v>0</v>
      </c>
      <c r="K225" s="12"/>
      <c r="L225" s="13"/>
      <c r="M225" s="123"/>
      <c r="N225" s="123"/>
      <c r="O225" s="100"/>
      <c r="P225" s="100"/>
    </row>
    <row r="226" spans="1:16" ht="15.75">
      <c r="A226" s="9"/>
      <c r="B226" s="10"/>
      <c r="C226" s="10"/>
      <c r="D226" s="14"/>
      <c r="E226" s="14"/>
      <c r="F226" s="12"/>
      <c r="G226" s="12"/>
      <c r="H226" s="12"/>
      <c r="I226" s="12">
        <f>SUM(I219:I225)</f>
        <v>40</v>
      </c>
      <c r="J226" s="12">
        <f>SUM(J219:J225)</f>
        <v>2</v>
      </c>
      <c r="K226" s="12">
        <f>I226*1</f>
        <v>40</v>
      </c>
      <c r="L226" s="13">
        <f>J226*1</f>
        <v>2</v>
      </c>
      <c r="M226" s="124">
        <f>((K226+0.15*L226)*D657)/12</f>
        <v>0</v>
      </c>
      <c r="N226" s="125">
        <f>1.23*M226</f>
        <v>0</v>
      </c>
      <c r="O226" s="68"/>
      <c r="P226" s="68"/>
    </row>
    <row r="227" spans="1:16" ht="15.75">
      <c r="A227" s="9"/>
      <c r="B227" s="10"/>
      <c r="C227" s="20"/>
      <c r="D227" s="14"/>
      <c r="E227" s="14"/>
      <c r="F227" s="12"/>
      <c r="G227" s="12"/>
      <c r="H227" s="12"/>
      <c r="I227" s="12"/>
      <c r="J227" s="12"/>
      <c r="K227" s="12"/>
      <c r="L227" s="13"/>
      <c r="M227" s="123"/>
      <c r="N227" s="123"/>
    </row>
    <row r="228" spans="1:16" ht="40.5">
      <c r="A228" s="24">
        <v>8</v>
      </c>
      <c r="B228" s="10"/>
      <c r="C228" s="25" t="s">
        <v>525</v>
      </c>
      <c r="D228" s="14"/>
      <c r="E228" s="14"/>
      <c r="F228" s="12"/>
      <c r="G228" s="12"/>
      <c r="H228" s="12"/>
      <c r="I228" s="12"/>
      <c r="J228" s="12"/>
      <c r="K228" s="12"/>
      <c r="L228" s="13"/>
      <c r="M228" s="123"/>
      <c r="N228" s="123"/>
    </row>
    <row r="229" spans="1:16" ht="20.25">
      <c r="A229" s="24"/>
      <c r="B229" s="10"/>
      <c r="C229" s="25" t="s">
        <v>1245</v>
      </c>
      <c r="D229" s="14"/>
      <c r="E229" s="14"/>
      <c r="F229" s="12"/>
      <c r="G229" s="12"/>
      <c r="H229" s="12"/>
      <c r="I229" s="12"/>
      <c r="J229" s="12"/>
      <c r="K229" s="12"/>
      <c r="L229" s="13"/>
      <c r="M229" s="123"/>
      <c r="N229" s="123"/>
    </row>
    <row r="230" spans="1:16" ht="78.75">
      <c r="A230" s="9"/>
      <c r="B230" s="10"/>
      <c r="C230" s="20" t="s">
        <v>1218</v>
      </c>
      <c r="D230" s="14" t="s">
        <v>151</v>
      </c>
      <c r="E230" s="14">
        <v>1</v>
      </c>
      <c r="F230" s="12">
        <v>3</v>
      </c>
      <c r="G230" s="12"/>
      <c r="H230" s="12">
        <v>0</v>
      </c>
      <c r="I230" s="12">
        <f>E230*F230</f>
        <v>3</v>
      </c>
      <c r="J230" s="12">
        <f>E230*H230</f>
        <v>0</v>
      </c>
      <c r="K230" s="12"/>
      <c r="L230" s="13"/>
      <c r="M230" s="123"/>
      <c r="N230" s="123"/>
    </row>
    <row r="231" spans="1:16" ht="38.25">
      <c r="A231" s="9" t="s">
        <v>526</v>
      </c>
      <c r="B231" s="10" t="s">
        <v>1137</v>
      </c>
      <c r="C231" s="26" t="s">
        <v>1216</v>
      </c>
      <c r="D231" s="14" t="s">
        <v>151</v>
      </c>
      <c r="E231" s="14">
        <v>1</v>
      </c>
      <c r="F231" s="12">
        <v>3</v>
      </c>
      <c r="G231" s="12"/>
      <c r="H231" s="12">
        <v>0</v>
      </c>
      <c r="I231" s="12">
        <f t="shared" ref="I231:I238" si="17">E231*F231</f>
        <v>3</v>
      </c>
      <c r="J231" s="12">
        <f t="shared" ref="J231:J238" si="18">E231*H231</f>
        <v>0</v>
      </c>
      <c r="K231" s="12"/>
      <c r="L231" s="13"/>
      <c r="M231" s="123"/>
      <c r="N231" s="123"/>
    </row>
    <row r="232" spans="1:16" ht="31.5">
      <c r="A232" s="9" t="s">
        <v>527</v>
      </c>
      <c r="B232" s="10" t="s">
        <v>528</v>
      </c>
      <c r="C232" s="10" t="s">
        <v>529</v>
      </c>
      <c r="D232" s="14" t="s">
        <v>18</v>
      </c>
      <c r="E232" s="14">
        <v>3</v>
      </c>
      <c r="F232" s="12">
        <v>3</v>
      </c>
      <c r="G232" s="12"/>
      <c r="H232" s="12">
        <v>0</v>
      </c>
      <c r="I232" s="12">
        <f t="shared" si="17"/>
        <v>9</v>
      </c>
      <c r="J232" s="12">
        <f t="shared" si="18"/>
        <v>0</v>
      </c>
      <c r="K232" s="12"/>
      <c r="L232" s="13"/>
      <c r="M232" s="123"/>
      <c r="N232" s="123"/>
    </row>
    <row r="233" spans="1:16" ht="31.5">
      <c r="A233" s="9" t="s">
        <v>530</v>
      </c>
      <c r="B233" s="10" t="s">
        <v>531</v>
      </c>
      <c r="C233" s="10" t="s">
        <v>532</v>
      </c>
      <c r="D233" s="14" t="s">
        <v>18</v>
      </c>
      <c r="E233" s="14">
        <v>1</v>
      </c>
      <c r="F233" s="12">
        <v>0</v>
      </c>
      <c r="G233" s="12"/>
      <c r="H233" s="12">
        <v>1</v>
      </c>
      <c r="I233" s="12">
        <f t="shared" si="17"/>
        <v>0</v>
      </c>
      <c r="J233" s="12">
        <f t="shared" si="18"/>
        <v>1</v>
      </c>
      <c r="K233" s="12"/>
      <c r="L233" s="13"/>
      <c r="M233" s="123"/>
      <c r="N233" s="123"/>
    </row>
    <row r="234" spans="1:16" ht="30.75">
      <c r="A234" s="9" t="s">
        <v>533</v>
      </c>
      <c r="B234" s="10" t="s">
        <v>534</v>
      </c>
      <c r="C234" s="10" t="s">
        <v>535</v>
      </c>
      <c r="D234" s="14" t="s">
        <v>163</v>
      </c>
      <c r="E234" s="14">
        <v>1</v>
      </c>
      <c r="F234" s="12">
        <v>0</v>
      </c>
      <c r="G234" s="12"/>
      <c r="H234" s="12">
        <v>1</v>
      </c>
      <c r="I234" s="12">
        <f t="shared" si="17"/>
        <v>0</v>
      </c>
      <c r="J234" s="12">
        <f t="shared" si="18"/>
        <v>1</v>
      </c>
      <c r="K234" s="12"/>
      <c r="L234" s="13"/>
      <c r="M234" s="123"/>
      <c r="N234" s="123"/>
    </row>
    <row r="235" spans="1:16" ht="15.75">
      <c r="A235" s="9" t="s">
        <v>536</v>
      </c>
      <c r="B235" s="10" t="s">
        <v>537</v>
      </c>
      <c r="C235" s="15" t="s">
        <v>538</v>
      </c>
      <c r="D235" s="14" t="s">
        <v>18</v>
      </c>
      <c r="E235" s="14">
        <v>10</v>
      </c>
      <c r="F235" s="12">
        <v>0</v>
      </c>
      <c r="G235" s="12"/>
      <c r="H235" s="12">
        <v>0.5</v>
      </c>
      <c r="I235" s="12">
        <f t="shared" si="17"/>
        <v>0</v>
      </c>
      <c r="J235" s="12">
        <f t="shared" si="18"/>
        <v>5</v>
      </c>
      <c r="K235" s="12"/>
      <c r="L235" s="13"/>
      <c r="M235" s="123"/>
      <c r="N235" s="123"/>
    </row>
    <row r="236" spans="1:16" ht="31.5">
      <c r="A236" s="9" t="s">
        <v>539</v>
      </c>
      <c r="B236" s="10" t="s">
        <v>540</v>
      </c>
      <c r="C236" s="10" t="s">
        <v>541</v>
      </c>
      <c r="D236" s="14" t="s">
        <v>18</v>
      </c>
      <c r="E236" s="14">
        <v>2</v>
      </c>
      <c r="F236" s="12">
        <v>0</v>
      </c>
      <c r="G236" s="12"/>
      <c r="H236" s="12">
        <v>1</v>
      </c>
      <c r="I236" s="12">
        <f t="shared" si="17"/>
        <v>0</v>
      </c>
      <c r="J236" s="12">
        <f t="shared" si="18"/>
        <v>2</v>
      </c>
      <c r="K236" s="12"/>
      <c r="L236" s="13"/>
      <c r="M236" s="123"/>
      <c r="N236" s="123"/>
    </row>
    <row r="237" spans="1:16" ht="31.5">
      <c r="A237" s="9" t="s">
        <v>542</v>
      </c>
      <c r="B237" s="10" t="s">
        <v>543</v>
      </c>
      <c r="C237" s="10" t="s">
        <v>1217</v>
      </c>
      <c r="D237" s="14" t="s">
        <v>18</v>
      </c>
      <c r="E237" s="14">
        <v>5</v>
      </c>
      <c r="F237" s="12">
        <v>0</v>
      </c>
      <c r="G237" s="12"/>
      <c r="H237" s="12">
        <v>1</v>
      </c>
      <c r="I237" s="12">
        <f t="shared" si="17"/>
        <v>0</v>
      </c>
      <c r="J237" s="12">
        <f t="shared" si="18"/>
        <v>5</v>
      </c>
      <c r="K237" s="12"/>
      <c r="L237" s="13"/>
      <c r="M237" s="123"/>
      <c r="N237" s="123"/>
    </row>
    <row r="238" spans="1:16" ht="15.75">
      <c r="A238" s="9" t="s">
        <v>544</v>
      </c>
      <c r="B238" s="10" t="s">
        <v>42</v>
      </c>
      <c r="C238" s="10" t="s">
        <v>545</v>
      </c>
      <c r="D238" s="14" t="s">
        <v>18</v>
      </c>
      <c r="E238" s="14">
        <v>1</v>
      </c>
      <c r="F238" s="12">
        <v>2</v>
      </c>
      <c r="G238" s="12"/>
      <c r="H238" s="12">
        <v>0</v>
      </c>
      <c r="I238" s="12">
        <f t="shared" si="17"/>
        <v>2</v>
      </c>
      <c r="J238" s="12">
        <f t="shared" si="18"/>
        <v>0</v>
      </c>
      <c r="K238" s="12"/>
      <c r="L238" s="13"/>
      <c r="M238" s="123"/>
      <c r="N238" s="123"/>
    </row>
    <row r="239" spans="1:16" ht="31.5">
      <c r="A239" s="9" t="s">
        <v>546</v>
      </c>
      <c r="B239" s="10" t="s">
        <v>60</v>
      </c>
      <c r="C239" s="10" t="s">
        <v>547</v>
      </c>
      <c r="D239" s="14" t="s">
        <v>18</v>
      </c>
      <c r="E239" s="14">
        <v>1</v>
      </c>
      <c r="F239" s="12">
        <v>1</v>
      </c>
      <c r="G239" s="12"/>
      <c r="H239" s="12">
        <v>0</v>
      </c>
      <c r="I239" s="12">
        <f>E239*F239</f>
        <v>1</v>
      </c>
      <c r="J239" s="12">
        <f>E239*H239</f>
        <v>0</v>
      </c>
      <c r="K239" s="12"/>
      <c r="L239" s="13"/>
      <c r="M239" s="123"/>
      <c r="N239" s="123"/>
      <c r="O239" s="105"/>
    </row>
    <row r="240" spans="1:16" ht="47.25">
      <c r="A240" s="9"/>
      <c r="B240" s="10"/>
      <c r="C240" s="20" t="s">
        <v>1222</v>
      </c>
      <c r="D240" s="14"/>
      <c r="E240" s="14"/>
      <c r="F240" s="12"/>
      <c r="G240" s="12"/>
      <c r="H240" s="12"/>
      <c r="I240" s="12"/>
      <c r="J240" s="12"/>
      <c r="K240" s="12"/>
      <c r="L240" s="13"/>
      <c r="M240" s="123"/>
      <c r="N240" s="123"/>
    </row>
    <row r="241" spans="1:15" ht="38.25">
      <c r="A241" s="9" t="s">
        <v>548</v>
      </c>
      <c r="B241" s="10" t="s">
        <v>1138</v>
      </c>
      <c r="C241" s="26" t="s">
        <v>1297</v>
      </c>
      <c r="D241" s="14" t="s">
        <v>549</v>
      </c>
      <c r="E241" s="14">
        <v>0</v>
      </c>
      <c r="F241" s="12">
        <v>3</v>
      </c>
      <c r="G241" s="12"/>
      <c r="H241" s="12">
        <v>0</v>
      </c>
      <c r="I241" s="12">
        <f t="shared" ref="I241:I245" si="19">E241*F241</f>
        <v>0</v>
      </c>
      <c r="J241" s="12">
        <f>E241*H241</f>
        <v>0</v>
      </c>
      <c r="K241" s="12"/>
      <c r="L241" s="13"/>
      <c r="M241" s="123"/>
      <c r="N241" s="123"/>
    </row>
    <row r="242" spans="1:15" ht="15.75">
      <c r="A242" s="9" t="s">
        <v>550</v>
      </c>
      <c r="B242" s="10" t="s">
        <v>537</v>
      </c>
      <c r="C242" s="15" t="s">
        <v>551</v>
      </c>
      <c r="D242" s="14" t="s">
        <v>18</v>
      </c>
      <c r="E242" s="14">
        <v>10</v>
      </c>
      <c r="F242" s="12">
        <v>0</v>
      </c>
      <c r="G242" s="12"/>
      <c r="H242" s="12">
        <v>0.5</v>
      </c>
      <c r="I242" s="12">
        <f t="shared" si="19"/>
        <v>0</v>
      </c>
      <c r="J242" s="12">
        <f>E242*H242</f>
        <v>5</v>
      </c>
      <c r="K242" s="12"/>
      <c r="L242" s="13"/>
      <c r="M242" s="123"/>
      <c r="N242" s="123"/>
    </row>
    <row r="243" spans="1:15" ht="31.5">
      <c r="A243" s="9" t="s">
        <v>1186</v>
      </c>
      <c r="B243" s="10" t="s">
        <v>507</v>
      </c>
      <c r="C243" s="10" t="s">
        <v>552</v>
      </c>
      <c r="D243" s="14" t="s">
        <v>18</v>
      </c>
      <c r="E243" s="14">
        <v>2</v>
      </c>
      <c r="F243" s="12">
        <v>4</v>
      </c>
      <c r="G243" s="12"/>
      <c r="H243" s="12">
        <v>0</v>
      </c>
      <c r="I243" s="12">
        <f t="shared" si="19"/>
        <v>8</v>
      </c>
      <c r="J243" s="12">
        <f>E243*H243</f>
        <v>0</v>
      </c>
      <c r="K243" s="12"/>
      <c r="L243" s="13"/>
      <c r="M243" s="123"/>
      <c r="N243" s="123"/>
    </row>
    <row r="244" spans="1:15" ht="15.75">
      <c r="A244" s="9" t="s">
        <v>1187</v>
      </c>
      <c r="B244" s="10" t="s">
        <v>553</v>
      </c>
      <c r="C244" s="10" t="s">
        <v>554</v>
      </c>
      <c r="D244" s="14" t="s">
        <v>18</v>
      </c>
      <c r="E244" s="14">
        <v>5</v>
      </c>
      <c r="F244" s="12">
        <v>1</v>
      </c>
      <c r="G244" s="12"/>
      <c r="H244" s="12">
        <v>0</v>
      </c>
      <c r="I244" s="12">
        <f t="shared" si="19"/>
        <v>5</v>
      </c>
      <c r="J244" s="12">
        <f>E244*H244</f>
        <v>0</v>
      </c>
      <c r="K244" s="12"/>
      <c r="L244" s="13"/>
      <c r="M244" s="123"/>
      <c r="N244" s="123"/>
    </row>
    <row r="245" spans="1:15" ht="31.5">
      <c r="A245" s="104" t="s">
        <v>1188</v>
      </c>
      <c r="B245" s="10" t="s">
        <v>60</v>
      </c>
      <c r="C245" s="10" t="s">
        <v>555</v>
      </c>
      <c r="D245" s="14" t="s">
        <v>18</v>
      </c>
      <c r="E245" s="14">
        <v>1</v>
      </c>
      <c r="F245" s="12">
        <v>1</v>
      </c>
      <c r="G245" s="12"/>
      <c r="H245" s="12">
        <v>0</v>
      </c>
      <c r="I245" s="12">
        <f t="shared" si="19"/>
        <v>1</v>
      </c>
      <c r="J245" s="12">
        <f>E245*H245</f>
        <v>0</v>
      </c>
      <c r="K245" s="12"/>
      <c r="L245" s="13"/>
      <c r="M245" s="123"/>
      <c r="N245" s="123"/>
    </row>
    <row r="246" spans="1:15" ht="15.75">
      <c r="A246" s="9"/>
      <c r="B246" s="10"/>
      <c r="C246" s="20" t="s">
        <v>1246</v>
      </c>
      <c r="D246" s="14"/>
      <c r="E246" s="14"/>
      <c r="F246" s="12"/>
      <c r="G246" s="12"/>
      <c r="H246" s="12"/>
      <c r="I246" s="12"/>
      <c r="J246" s="12"/>
      <c r="K246" s="12"/>
      <c r="L246" s="13"/>
      <c r="M246" s="123"/>
      <c r="N246" s="123"/>
    </row>
    <row r="247" spans="1:15" ht="31.5">
      <c r="A247" s="9"/>
      <c r="B247" s="20" t="s">
        <v>557</v>
      </c>
      <c r="C247" s="20" t="s">
        <v>558</v>
      </c>
      <c r="D247" s="14"/>
      <c r="E247" s="14"/>
      <c r="F247" s="12"/>
      <c r="G247" s="12"/>
      <c r="H247" s="12"/>
      <c r="I247" s="12"/>
      <c r="J247" s="12"/>
      <c r="K247" s="12"/>
      <c r="L247" s="13"/>
      <c r="M247" s="123"/>
      <c r="N247" s="123"/>
    </row>
    <row r="248" spans="1:15" ht="26.25" customHeight="1">
      <c r="A248" s="9" t="s">
        <v>556</v>
      </c>
      <c r="B248" s="10" t="s">
        <v>559</v>
      </c>
      <c r="C248" s="10" t="s">
        <v>1223</v>
      </c>
      <c r="D248" s="14" t="s">
        <v>151</v>
      </c>
      <c r="E248" s="14">
        <v>1</v>
      </c>
      <c r="F248" s="12">
        <v>0</v>
      </c>
      <c r="G248" s="12"/>
      <c r="H248" s="12">
        <v>0</v>
      </c>
      <c r="I248" s="12">
        <f t="shared" ref="I248:I256" si="20">E248*F248</f>
        <v>0</v>
      </c>
      <c r="J248" s="12">
        <f t="shared" ref="J248:J256" si="21">E248*H248</f>
        <v>0</v>
      </c>
      <c r="K248" s="12"/>
      <c r="L248" s="13"/>
      <c r="M248" s="123"/>
      <c r="N248" s="123"/>
    </row>
    <row r="249" spans="1:15" ht="15.75" hidden="1">
      <c r="A249" s="9"/>
      <c r="B249" s="10"/>
      <c r="C249" s="10"/>
      <c r="D249" s="14"/>
      <c r="E249" s="14"/>
      <c r="F249" s="12"/>
      <c r="G249" s="12"/>
      <c r="H249" s="12"/>
      <c r="I249" s="12"/>
      <c r="J249" s="12"/>
      <c r="K249" s="12"/>
      <c r="L249" s="13"/>
      <c r="M249" s="123"/>
      <c r="N249" s="123"/>
    </row>
    <row r="250" spans="1:15" ht="15.75" hidden="1">
      <c r="A250" s="9"/>
      <c r="B250" s="10"/>
      <c r="C250" s="10"/>
      <c r="D250" s="14"/>
      <c r="E250" s="14"/>
      <c r="F250" s="12"/>
      <c r="G250" s="12"/>
      <c r="H250" s="12"/>
      <c r="I250" s="12"/>
      <c r="J250" s="12"/>
      <c r="K250" s="12"/>
      <c r="L250" s="13"/>
      <c r="M250" s="123"/>
      <c r="N250" s="123"/>
    </row>
    <row r="251" spans="1:15" ht="15.75" hidden="1">
      <c r="A251" s="9"/>
      <c r="B251" s="10"/>
      <c r="C251" s="10"/>
      <c r="D251" s="14"/>
      <c r="E251" s="14"/>
      <c r="F251" s="12"/>
      <c r="G251" s="12"/>
      <c r="H251" s="12"/>
      <c r="I251" s="12"/>
      <c r="J251" s="12"/>
      <c r="K251" s="12"/>
      <c r="L251" s="13"/>
      <c r="M251" s="123"/>
      <c r="N251" s="123"/>
      <c r="O251" s="70"/>
    </row>
    <row r="252" spans="1:15" ht="15.75" hidden="1">
      <c r="A252" s="9"/>
      <c r="B252" s="10"/>
      <c r="C252" s="10"/>
      <c r="D252" s="14"/>
      <c r="E252" s="14"/>
      <c r="F252" s="12"/>
      <c r="G252" s="12"/>
      <c r="H252" s="12"/>
      <c r="I252" s="12"/>
      <c r="J252" s="12"/>
      <c r="K252" s="12"/>
      <c r="L252" s="13"/>
      <c r="M252" s="123"/>
      <c r="N252" s="123"/>
    </row>
    <row r="253" spans="1:15" ht="15.75" hidden="1">
      <c r="A253" s="9"/>
      <c r="B253" s="10"/>
      <c r="C253" s="10"/>
      <c r="D253" s="14"/>
      <c r="E253" s="14"/>
      <c r="F253" s="12"/>
      <c r="G253" s="12"/>
      <c r="H253" s="12"/>
      <c r="I253" s="12"/>
      <c r="J253" s="12"/>
      <c r="K253" s="12"/>
      <c r="L253" s="13"/>
      <c r="M253" s="123"/>
      <c r="N253" s="123"/>
    </row>
    <row r="254" spans="1:15" ht="15.75" hidden="1">
      <c r="A254" s="9"/>
      <c r="B254" s="10"/>
      <c r="C254" s="10"/>
      <c r="D254" s="14"/>
      <c r="E254" s="14"/>
      <c r="F254" s="12"/>
      <c r="G254" s="12"/>
      <c r="H254" s="12"/>
      <c r="I254" s="12"/>
      <c r="J254" s="12"/>
      <c r="K254" s="12"/>
      <c r="L254" s="13"/>
      <c r="M254" s="123"/>
      <c r="N254" s="123"/>
    </row>
    <row r="255" spans="1:15" ht="27.75">
      <c r="A255" s="9" t="s">
        <v>1139</v>
      </c>
      <c r="B255" s="10" t="s">
        <v>1219</v>
      </c>
      <c r="C255" s="10" t="s">
        <v>1298</v>
      </c>
      <c r="D255" s="14" t="s">
        <v>18</v>
      </c>
      <c r="E255" s="14">
        <v>1</v>
      </c>
      <c r="F255" s="12">
        <v>0</v>
      </c>
      <c r="G255" s="12"/>
      <c r="H255" s="12">
        <v>1</v>
      </c>
      <c r="I255" s="12">
        <f t="shared" si="20"/>
        <v>0</v>
      </c>
      <c r="J255" s="12">
        <f t="shared" si="21"/>
        <v>1</v>
      </c>
      <c r="K255" s="12"/>
      <c r="L255" s="13"/>
      <c r="M255" s="123"/>
      <c r="N255" s="123"/>
    </row>
    <row r="256" spans="1:15" ht="15.75">
      <c r="A256" s="9" t="s">
        <v>1140</v>
      </c>
      <c r="B256" s="10" t="s">
        <v>1220</v>
      </c>
      <c r="C256" s="10" t="s">
        <v>1221</v>
      </c>
      <c r="D256" s="14" t="s">
        <v>18</v>
      </c>
      <c r="E256" s="14">
        <v>1</v>
      </c>
      <c r="F256" s="12">
        <v>0</v>
      </c>
      <c r="G256" s="12"/>
      <c r="H256" s="12">
        <v>1</v>
      </c>
      <c r="I256" s="12">
        <f t="shared" si="20"/>
        <v>0</v>
      </c>
      <c r="J256" s="12">
        <f t="shared" si="21"/>
        <v>1</v>
      </c>
      <c r="K256" s="12"/>
      <c r="L256" s="13"/>
      <c r="M256" s="123"/>
      <c r="N256" s="123"/>
    </row>
    <row r="257" spans="1:16" ht="15.75">
      <c r="A257" s="9"/>
      <c r="B257" s="10"/>
      <c r="C257" s="10"/>
      <c r="D257" s="14"/>
      <c r="E257" s="14"/>
      <c r="F257" s="12"/>
      <c r="G257" s="12"/>
      <c r="H257" s="12"/>
      <c r="I257" s="12"/>
      <c r="J257" s="12"/>
      <c r="K257" s="12"/>
      <c r="L257" s="13"/>
      <c r="M257" s="123"/>
      <c r="N257" s="123"/>
    </row>
    <row r="258" spans="1:16" ht="47.25">
      <c r="A258" s="9" t="s">
        <v>560</v>
      </c>
      <c r="B258" s="113" t="s">
        <v>1141</v>
      </c>
      <c r="C258" s="113" t="s">
        <v>1224</v>
      </c>
      <c r="D258" s="95" t="s">
        <v>1142</v>
      </c>
      <c r="E258" s="95">
        <v>1</v>
      </c>
      <c r="F258" s="96">
        <v>4</v>
      </c>
      <c r="G258" s="96"/>
      <c r="H258" s="12">
        <v>1</v>
      </c>
      <c r="I258" s="12">
        <f t="shared" ref="I258:I260" si="22">E258*F258</f>
        <v>4</v>
      </c>
      <c r="J258" s="12">
        <f t="shared" ref="J258:J260" si="23">E258*H258</f>
        <v>1</v>
      </c>
      <c r="K258" s="12"/>
      <c r="L258" s="13"/>
      <c r="M258" s="123"/>
      <c r="N258" s="123"/>
      <c r="O258" s="92"/>
      <c r="P258" s="92"/>
    </row>
    <row r="259" spans="1:16" ht="31.5">
      <c r="A259" s="104" t="s">
        <v>1143</v>
      </c>
      <c r="B259" s="94" t="s">
        <v>507</v>
      </c>
      <c r="C259" s="94" t="s">
        <v>573</v>
      </c>
      <c r="D259" s="95" t="s">
        <v>18</v>
      </c>
      <c r="E259" s="95">
        <v>2</v>
      </c>
      <c r="F259" s="96">
        <v>4</v>
      </c>
      <c r="G259" s="96"/>
      <c r="H259" s="96">
        <v>0</v>
      </c>
      <c r="I259" s="96">
        <f>E259*F259</f>
        <v>8</v>
      </c>
      <c r="J259" s="96">
        <f>E259*H259</f>
        <v>0</v>
      </c>
      <c r="K259" s="12"/>
      <c r="L259" s="13"/>
      <c r="M259" s="123"/>
      <c r="N259" s="123"/>
      <c r="O259" s="92"/>
      <c r="P259" s="92"/>
    </row>
    <row r="260" spans="1:16" ht="31.5">
      <c r="A260" s="106" t="s">
        <v>1144</v>
      </c>
      <c r="B260" s="94" t="s">
        <v>568</v>
      </c>
      <c r="C260" s="94" t="s">
        <v>569</v>
      </c>
      <c r="D260" s="95" t="s">
        <v>206</v>
      </c>
      <c r="E260" s="95">
        <v>1</v>
      </c>
      <c r="F260" s="96">
        <v>1</v>
      </c>
      <c r="G260" s="96"/>
      <c r="H260" s="12">
        <v>1</v>
      </c>
      <c r="I260" s="12">
        <f t="shared" si="22"/>
        <v>1</v>
      </c>
      <c r="J260" s="12">
        <f t="shared" si="23"/>
        <v>1</v>
      </c>
      <c r="K260" s="127"/>
      <c r="L260" s="13"/>
      <c r="M260" s="123"/>
      <c r="N260" s="123"/>
      <c r="O260" s="92"/>
      <c r="P260" s="92"/>
    </row>
    <row r="261" spans="1:16" ht="15.75">
      <c r="A261" s="104" t="s">
        <v>1145</v>
      </c>
      <c r="B261" s="94" t="s">
        <v>1146</v>
      </c>
      <c r="C261" s="94" t="s">
        <v>554</v>
      </c>
      <c r="D261" s="95" t="s">
        <v>18</v>
      </c>
      <c r="E261" s="95">
        <v>2</v>
      </c>
      <c r="F261" s="96"/>
      <c r="G261" s="96"/>
      <c r="H261" s="96"/>
      <c r="I261" s="96"/>
      <c r="J261" s="96"/>
      <c r="K261" s="127"/>
      <c r="L261" s="13"/>
      <c r="M261" s="123"/>
      <c r="N261" s="123"/>
      <c r="O261" s="92"/>
      <c r="P261" s="92"/>
    </row>
    <row r="262" spans="1:16" ht="15.75">
      <c r="A262" s="104" t="s">
        <v>1147</v>
      </c>
      <c r="B262" s="94" t="s">
        <v>537</v>
      </c>
      <c r="C262" s="114" t="s">
        <v>572</v>
      </c>
      <c r="D262" s="95" t="s">
        <v>18</v>
      </c>
      <c r="E262" s="95">
        <v>14</v>
      </c>
      <c r="F262" s="96">
        <v>0</v>
      </c>
      <c r="G262" s="96"/>
      <c r="H262" s="96">
        <v>0.5</v>
      </c>
      <c r="I262" s="96">
        <f>E262*F262</f>
        <v>0</v>
      </c>
      <c r="J262" s="96">
        <f>E262*H262</f>
        <v>7</v>
      </c>
      <c r="K262" s="127"/>
      <c r="L262" s="13"/>
      <c r="M262" s="123"/>
      <c r="N262" s="123"/>
      <c r="O262" s="92"/>
      <c r="P262" s="92"/>
    </row>
    <row r="263" spans="1:16" ht="15.75">
      <c r="A263" s="104"/>
      <c r="B263" s="94"/>
      <c r="C263" s="114"/>
      <c r="D263" s="95"/>
      <c r="E263" s="95"/>
      <c r="F263" s="96"/>
      <c r="G263" s="96"/>
      <c r="H263" s="96"/>
      <c r="I263" s="96"/>
      <c r="J263" s="96"/>
      <c r="K263" s="127"/>
      <c r="L263" s="13"/>
      <c r="M263" s="123"/>
      <c r="N263" s="123"/>
      <c r="O263" s="92"/>
      <c r="P263" s="92"/>
    </row>
    <row r="264" spans="1:16" ht="59.25">
      <c r="A264" s="104" t="s">
        <v>561</v>
      </c>
      <c r="B264" s="113" t="s">
        <v>1148</v>
      </c>
      <c r="C264" s="113" t="s">
        <v>1289</v>
      </c>
      <c r="D264" s="95" t="s">
        <v>1142</v>
      </c>
      <c r="E264" s="95">
        <v>0</v>
      </c>
      <c r="F264" s="96">
        <v>0</v>
      </c>
      <c r="G264" s="96"/>
      <c r="H264" s="12">
        <v>0</v>
      </c>
      <c r="I264" s="12">
        <f t="shared" ref="I264" si="24">E264*F264</f>
        <v>0</v>
      </c>
      <c r="J264" s="12">
        <f t="shared" ref="J264" si="25">E264*H264</f>
        <v>0</v>
      </c>
      <c r="K264" s="127"/>
      <c r="L264" s="13"/>
      <c r="M264" s="123"/>
      <c r="N264" s="123"/>
      <c r="O264" s="92"/>
      <c r="P264" s="92"/>
    </row>
    <row r="265" spans="1:16" ht="31.5">
      <c r="A265" s="9" t="s">
        <v>1149</v>
      </c>
      <c r="B265" s="94" t="s">
        <v>507</v>
      </c>
      <c r="C265" s="94" t="s">
        <v>573</v>
      </c>
      <c r="D265" s="95" t="s">
        <v>18</v>
      </c>
      <c r="E265" s="95">
        <v>0</v>
      </c>
      <c r="F265" s="96">
        <v>0</v>
      </c>
      <c r="G265" s="96"/>
      <c r="H265" s="96">
        <v>0</v>
      </c>
      <c r="I265" s="96">
        <f>E265*F265</f>
        <v>0</v>
      </c>
      <c r="J265" s="96">
        <f>E265*H265</f>
        <v>0</v>
      </c>
      <c r="K265" s="127"/>
      <c r="L265" s="13"/>
      <c r="M265" s="123"/>
      <c r="N265" s="123"/>
      <c r="O265" s="92"/>
      <c r="P265" s="92"/>
    </row>
    <row r="266" spans="1:16" ht="31.5">
      <c r="A266" s="9" t="s">
        <v>1150</v>
      </c>
      <c r="B266" s="94" t="s">
        <v>568</v>
      </c>
      <c r="C266" s="94" t="s">
        <v>569</v>
      </c>
      <c r="D266" s="95" t="s">
        <v>206</v>
      </c>
      <c r="E266" s="95">
        <v>1</v>
      </c>
      <c r="F266" s="96">
        <v>0</v>
      </c>
      <c r="G266" s="96"/>
      <c r="H266" s="12">
        <v>0</v>
      </c>
      <c r="I266" s="12">
        <f t="shared" ref="I266:I267" si="26">E266*F266</f>
        <v>0</v>
      </c>
      <c r="J266" s="12">
        <f t="shared" ref="J266:J267" si="27">E266*H266</f>
        <v>0</v>
      </c>
      <c r="K266" s="127"/>
      <c r="L266" s="13"/>
      <c r="M266" s="123"/>
      <c r="N266" s="123"/>
      <c r="O266" s="92"/>
      <c r="P266" s="92"/>
    </row>
    <row r="267" spans="1:16" ht="15.75">
      <c r="A267" s="9" t="s">
        <v>1151</v>
      </c>
      <c r="B267" s="94" t="s">
        <v>1146</v>
      </c>
      <c r="C267" s="94" t="s">
        <v>554</v>
      </c>
      <c r="D267" s="95" t="s">
        <v>18</v>
      </c>
      <c r="E267" s="95">
        <v>2</v>
      </c>
      <c r="F267" s="96">
        <v>0</v>
      </c>
      <c r="G267" s="96"/>
      <c r="H267" s="96">
        <v>0</v>
      </c>
      <c r="I267" s="96">
        <f t="shared" si="26"/>
        <v>0</v>
      </c>
      <c r="J267" s="96">
        <f t="shared" si="27"/>
        <v>0</v>
      </c>
      <c r="K267" s="127"/>
      <c r="L267" s="13"/>
      <c r="M267" s="123"/>
      <c r="N267" s="123"/>
      <c r="O267" s="92"/>
      <c r="P267" s="92"/>
    </row>
    <row r="268" spans="1:16" ht="15.75">
      <c r="A268" s="9" t="s">
        <v>1152</v>
      </c>
      <c r="B268" s="94" t="s">
        <v>537</v>
      </c>
      <c r="C268" s="114" t="s">
        <v>572</v>
      </c>
      <c r="D268" s="95" t="s">
        <v>18</v>
      </c>
      <c r="E268" s="95">
        <v>14</v>
      </c>
      <c r="F268" s="96">
        <v>0</v>
      </c>
      <c r="G268" s="96"/>
      <c r="H268" s="96">
        <v>0</v>
      </c>
      <c r="I268" s="96">
        <f>E268*F268</f>
        <v>0</v>
      </c>
      <c r="J268" s="96">
        <f>E268*H268</f>
        <v>0</v>
      </c>
      <c r="K268" s="127"/>
      <c r="L268" s="13"/>
      <c r="M268" s="123"/>
      <c r="N268" s="123"/>
      <c r="O268" s="92"/>
      <c r="P268" s="92"/>
    </row>
    <row r="269" spans="1:16" ht="15.75">
      <c r="A269" s="9"/>
      <c r="B269" s="94"/>
      <c r="C269" s="114"/>
      <c r="D269" s="95"/>
      <c r="E269" s="95"/>
      <c r="F269" s="96"/>
      <c r="G269" s="96"/>
      <c r="H269" s="96"/>
      <c r="I269" s="96"/>
      <c r="J269" s="96"/>
      <c r="K269" s="127"/>
      <c r="L269" s="13"/>
      <c r="M269" s="123"/>
      <c r="N269" s="123"/>
      <c r="O269" s="92"/>
      <c r="P269" s="92"/>
    </row>
    <row r="270" spans="1:16" ht="40.5">
      <c r="A270" s="9"/>
      <c r="B270" s="117" t="s">
        <v>1226</v>
      </c>
      <c r="C270" s="117" t="s">
        <v>1227</v>
      </c>
      <c r="D270" s="95"/>
      <c r="E270" s="95"/>
      <c r="F270" s="96"/>
      <c r="G270" s="96"/>
      <c r="H270" s="96"/>
      <c r="I270" s="96"/>
      <c r="J270" s="96"/>
      <c r="K270" s="127"/>
      <c r="L270" s="13"/>
      <c r="M270" s="123"/>
      <c r="N270" s="123"/>
      <c r="O270" s="92"/>
      <c r="P270" s="92"/>
    </row>
    <row r="271" spans="1:16" ht="78">
      <c r="A271" s="9">
        <v>8.6</v>
      </c>
      <c r="B271" s="29" t="s">
        <v>1225</v>
      </c>
      <c r="C271" s="118" t="s">
        <v>1290</v>
      </c>
      <c r="D271" s="14" t="s">
        <v>591</v>
      </c>
      <c r="E271" s="14">
        <v>1</v>
      </c>
      <c r="F271" s="12">
        <v>2</v>
      </c>
      <c r="G271" s="12"/>
      <c r="H271" s="12">
        <v>2</v>
      </c>
      <c r="I271" s="12">
        <f t="shared" ref="I271:I277" si="28">E271*F271</f>
        <v>2</v>
      </c>
      <c r="J271" s="12">
        <f t="shared" ref="J271:J277" si="29">E271*H271</f>
        <v>2</v>
      </c>
      <c r="K271" s="127"/>
      <c r="L271" s="13"/>
      <c r="M271" s="123"/>
      <c r="N271" s="123"/>
      <c r="O271" s="92"/>
      <c r="P271" s="92"/>
    </row>
    <row r="272" spans="1:16" ht="15.75">
      <c r="A272" s="9" t="s">
        <v>1228</v>
      </c>
      <c r="B272" s="118" t="s">
        <v>593</v>
      </c>
      <c r="C272" s="118" t="s">
        <v>594</v>
      </c>
      <c r="D272" s="14" t="s">
        <v>206</v>
      </c>
      <c r="E272" s="14">
        <v>1</v>
      </c>
      <c r="F272" s="12">
        <v>2</v>
      </c>
      <c r="G272" s="12"/>
      <c r="H272" s="12">
        <v>0</v>
      </c>
      <c r="I272" s="12">
        <f t="shared" si="28"/>
        <v>2</v>
      </c>
      <c r="J272" s="12">
        <f t="shared" si="29"/>
        <v>0</v>
      </c>
      <c r="K272" s="127"/>
      <c r="L272" s="13"/>
      <c r="M272" s="123"/>
      <c r="N272" s="123"/>
      <c r="O272" s="92"/>
      <c r="P272" s="92"/>
    </row>
    <row r="273" spans="1:16" ht="15.75">
      <c r="A273" s="9" t="s">
        <v>1154</v>
      </c>
      <c r="B273" s="118" t="s">
        <v>155</v>
      </c>
      <c r="C273" s="118" t="s">
        <v>596</v>
      </c>
      <c r="D273" s="14" t="s">
        <v>206</v>
      </c>
      <c r="E273" s="14">
        <v>1</v>
      </c>
      <c r="F273" s="12">
        <v>2</v>
      </c>
      <c r="G273" s="12"/>
      <c r="H273" s="12">
        <v>0</v>
      </c>
      <c r="I273" s="12">
        <f t="shared" si="28"/>
        <v>2</v>
      </c>
      <c r="J273" s="12">
        <f t="shared" si="29"/>
        <v>0</v>
      </c>
      <c r="K273" s="127"/>
      <c r="L273" s="13"/>
      <c r="M273" s="123"/>
      <c r="N273" s="123"/>
      <c r="O273" s="92"/>
      <c r="P273" s="92"/>
    </row>
    <row r="274" spans="1:16" ht="15.75">
      <c r="A274" s="9" t="s">
        <v>1155</v>
      </c>
      <c r="B274" s="118" t="s">
        <v>155</v>
      </c>
      <c r="C274" s="118" t="s">
        <v>598</v>
      </c>
      <c r="D274" s="14" t="s">
        <v>206</v>
      </c>
      <c r="E274" s="14">
        <v>2</v>
      </c>
      <c r="F274" s="12">
        <v>2</v>
      </c>
      <c r="G274" s="12"/>
      <c r="H274" s="12">
        <v>0</v>
      </c>
      <c r="I274" s="12">
        <f t="shared" si="28"/>
        <v>4</v>
      </c>
      <c r="J274" s="12">
        <f t="shared" si="29"/>
        <v>0</v>
      </c>
      <c r="K274" s="127"/>
      <c r="L274" s="13"/>
      <c r="M274" s="123"/>
      <c r="N274" s="123"/>
      <c r="O274" s="92"/>
      <c r="P274" s="92"/>
    </row>
    <row r="275" spans="1:16" ht="25.5">
      <c r="A275" s="9" t="s">
        <v>1229</v>
      </c>
      <c r="B275" s="118" t="s">
        <v>155</v>
      </c>
      <c r="C275" s="119" t="s">
        <v>569</v>
      </c>
      <c r="D275" s="14" t="s">
        <v>591</v>
      </c>
      <c r="E275" s="14">
        <v>1</v>
      </c>
      <c r="F275" s="12">
        <v>0</v>
      </c>
      <c r="G275" s="12"/>
      <c r="H275" s="12">
        <v>0</v>
      </c>
      <c r="I275" s="12">
        <f t="shared" si="28"/>
        <v>0</v>
      </c>
      <c r="J275" s="12">
        <f t="shared" si="29"/>
        <v>0</v>
      </c>
      <c r="K275" s="127"/>
      <c r="L275" s="13"/>
      <c r="M275" s="123"/>
      <c r="N275" s="123"/>
      <c r="O275" s="92"/>
      <c r="P275" s="92"/>
    </row>
    <row r="276" spans="1:16" ht="31.5">
      <c r="A276" s="9" t="s">
        <v>1230</v>
      </c>
      <c r="B276" s="118" t="s">
        <v>60</v>
      </c>
      <c r="C276" s="118" t="s">
        <v>600</v>
      </c>
      <c r="D276" s="14" t="s">
        <v>591</v>
      </c>
      <c r="E276" s="14">
        <v>1</v>
      </c>
      <c r="F276" s="12">
        <v>0</v>
      </c>
      <c r="G276" s="12"/>
      <c r="H276" s="12">
        <v>1</v>
      </c>
      <c r="I276" s="12">
        <f t="shared" si="28"/>
        <v>0</v>
      </c>
      <c r="J276" s="12">
        <f t="shared" si="29"/>
        <v>1</v>
      </c>
      <c r="K276" s="127"/>
      <c r="L276" s="13"/>
      <c r="M276" s="123"/>
      <c r="N276" s="123"/>
      <c r="O276" s="92"/>
      <c r="P276" s="92"/>
    </row>
    <row r="277" spans="1:16" ht="15.75">
      <c r="A277" s="123" t="s">
        <v>1231</v>
      </c>
      <c r="B277" s="118" t="s">
        <v>576</v>
      </c>
      <c r="C277" s="118" t="s">
        <v>587</v>
      </c>
      <c r="D277" s="14" t="s">
        <v>18</v>
      </c>
      <c r="E277" s="14">
        <v>2</v>
      </c>
      <c r="F277" s="12">
        <v>0</v>
      </c>
      <c r="G277" s="12"/>
      <c r="H277" s="12">
        <v>1</v>
      </c>
      <c r="I277" s="12">
        <f t="shared" si="28"/>
        <v>0</v>
      </c>
      <c r="J277" s="12">
        <f t="shared" si="29"/>
        <v>2</v>
      </c>
      <c r="K277" s="12"/>
      <c r="L277" s="13"/>
      <c r="M277" s="123"/>
      <c r="N277" s="123"/>
      <c r="O277" s="92"/>
      <c r="P277" s="92"/>
    </row>
    <row r="278" spans="1:16" ht="15.75">
      <c r="A278" s="123"/>
      <c r="B278" s="118"/>
      <c r="C278" s="118"/>
      <c r="D278" s="14"/>
      <c r="E278" s="14"/>
      <c r="F278" s="12"/>
      <c r="G278" s="12"/>
      <c r="H278" s="12"/>
      <c r="I278" s="12"/>
      <c r="J278" s="12"/>
      <c r="K278" s="12"/>
      <c r="L278" s="13"/>
      <c r="M278" s="123"/>
      <c r="N278" s="123"/>
      <c r="O278" s="92"/>
      <c r="P278" s="92"/>
    </row>
    <row r="279" spans="1:16" ht="15.75">
      <c r="A279" s="123"/>
      <c r="B279" s="118"/>
      <c r="C279" s="20" t="s">
        <v>1247</v>
      </c>
      <c r="D279" s="14"/>
      <c r="E279" s="14"/>
      <c r="F279" s="12"/>
      <c r="G279" s="12"/>
      <c r="H279" s="12"/>
      <c r="I279" s="12"/>
      <c r="J279" s="12"/>
      <c r="K279" s="12"/>
      <c r="L279" s="13"/>
      <c r="M279" s="123"/>
      <c r="N279" s="123"/>
      <c r="O279" s="92"/>
      <c r="P279" s="92"/>
    </row>
    <row r="280" spans="1:16" ht="40.5">
      <c r="A280" s="9"/>
      <c r="B280" s="28" t="s">
        <v>574</v>
      </c>
      <c r="C280" s="28" t="s">
        <v>1238</v>
      </c>
      <c r="D280" s="14"/>
      <c r="E280" s="14"/>
      <c r="F280" s="12"/>
      <c r="G280" s="12"/>
      <c r="H280" s="12"/>
      <c r="I280" s="12"/>
      <c r="J280" s="12"/>
      <c r="K280" s="12"/>
      <c r="L280" s="13"/>
      <c r="M280" s="123"/>
      <c r="N280" s="123"/>
    </row>
    <row r="281" spans="1:16" ht="44.25">
      <c r="A281" s="9" t="s">
        <v>562</v>
      </c>
      <c r="B281" s="10" t="s">
        <v>1153</v>
      </c>
      <c r="C281" s="10" t="s">
        <v>1242</v>
      </c>
      <c r="D281" s="14" t="s">
        <v>65</v>
      </c>
      <c r="E281" s="14">
        <v>1</v>
      </c>
      <c r="F281" s="12">
        <v>4</v>
      </c>
      <c r="G281" s="12"/>
      <c r="H281" s="12">
        <v>0</v>
      </c>
      <c r="I281" s="12">
        <f t="shared" ref="I281:I286" si="30">E281*F281</f>
        <v>4</v>
      </c>
      <c r="J281" s="12">
        <f t="shared" ref="J281:J286" si="31">E281*H281</f>
        <v>0</v>
      </c>
      <c r="K281" s="12"/>
      <c r="L281" s="13"/>
      <c r="M281" s="123"/>
      <c r="N281" s="123"/>
    </row>
    <row r="282" spans="1:16" ht="15.75">
      <c r="A282" s="9" t="s">
        <v>1160</v>
      </c>
      <c r="B282" s="10" t="s">
        <v>537</v>
      </c>
      <c r="C282" s="15" t="s">
        <v>49</v>
      </c>
      <c r="D282" s="14" t="s">
        <v>18</v>
      </c>
      <c r="E282" s="14">
        <v>18</v>
      </c>
      <c r="F282" s="12">
        <v>0</v>
      </c>
      <c r="G282" s="12"/>
      <c r="H282" s="12">
        <v>0.5</v>
      </c>
      <c r="I282" s="12">
        <f t="shared" si="30"/>
        <v>0</v>
      </c>
      <c r="J282" s="12">
        <f t="shared" si="31"/>
        <v>9</v>
      </c>
      <c r="K282" s="12"/>
      <c r="L282" s="13"/>
      <c r="M282" s="123"/>
      <c r="N282" s="123"/>
    </row>
    <row r="283" spans="1:16" ht="31.5">
      <c r="A283" s="9" t="s">
        <v>1159</v>
      </c>
      <c r="B283" s="10" t="s">
        <v>576</v>
      </c>
      <c r="C283" s="10" t="s">
        <v>529</v>
      </c>
      <c r="D283" s="14" t="s">
        <v>18</v>
      </c>
      <c r="E283" s="14">
        <v>10</v>
      </c>
      <c r="F283" s="12">
        <v>0</v>
      </c>
      <c r="G283" s="12"/>
      <c r="H283" s="12">
        <v>2</v>
      </c>
      <c r="I283" s="12">
        <f t="shared" si="30"/>
        <v>0</v>
      </c>
      <c r="J283" s="12">
        <f t="shared" si="31"/>
        <v>20</v>
      </c>
      <c r="K283" s="12"/>
      <c r="L283" s="13"/>
      <c r="M283" s="123"/>
      <c r="N283" s="123"/>
    </row>
    <row r="284" spans="1:16" ht="31.5">
      <c r="A284" s="9" t="s">
        <v>1232</v>
      </c>
      <c r="B284" s="10" t="s">
        <v>568</v>
      </c>
      <c r="C284" s="10" t="s">
        <v>555</v>
      </c>
      <c r="D284" s="14" t="s">
        <v>18</v>
      </c>
      <c r="E284" s="14">
        <v>1</v>
      </c>
      <c r="F284" s="12">
        <v>1</v>
      </c>
      <c r="G284" s="12"/>
      <c r="H284" s="12">
        <v>0</v>
      </c>
      <c r="I284" s="12">
        <f t="shared" si="30"/>
        <v>1</v>
      </c>
      <c r="J284" s="12">
        <f t="shared" si="31"/>
        <v>0</v>
      </c>
      <c r="K284" s="12"/>
      <c r="L284" s="13"/>
      <c r="M284" s="123"/>
      <c r="N284" s="123"/>
    </row>
    <row r="285" spans="1:16" ht="15.75">
      <c r="A285" s="9" t="s">
        <v>1176</v>
      </c>
      <c r="B285" s="10" t="s">
        <v>570</v>
      </c>
      <c r="C285" s="10" t="s">
        <v>577</v>
      </c>
      <c r="D285" s="14" t="s">
        <v>18</v>
      </c>
      <c r="E285" s="14">
        <v>1</v>
      </c>
      <c r="F285" s="12">
        <v>1</v>
      </c>
      <c r="G285" s="12"/>
      <c r="H285" s="12">
        <v>0</v>
      </c>
      <c r="I285" s="12">
        <f t="shared" si="30"/>
        <v>1</v>
      </c>
      <c r="J285" s="12">
        <f t="shared" si="31"/>
        <v>0</v>
      </c>
      <c r="K285" s="12"/>
      <c r="L285" s="13"/>
      <c r="M285" s="123"/>
      <c r="N285" s="123"/>
    </row>
    <row r="286" spans="1:16" ht="31.5">
      <c r="A286" s="9" t="s">
        <v>1233</v>
      </c>
      <c r="B286" s="10" t="s">
        <v>578</v>
      </c>
      <c r="C286" s="10" t="s">
        <v>1157</v>
      </c>
      <c r="D286" s="14" t="s">
        <v>18</v>
      </c>
      <c r="E286" s="14">
        <v>1</v>
      </c>
      <c r="F286" s="12">
        <v>1</v>
      </c>
      <c r="G286" s="12"/>
      <c r="H286" s="12">
        <v>0</v>
      </c>
      <c r="I286" s="12">
        <f t="shared" si="30"/>
        <v>1</v>
      </c>
      <c r="J286" s="12">
        <f t="shared" si="31"/>
        <v>0</v>
      </c>
      <c r="K286" s="12"/>
      <c r="L286" s="13"/>
      <c r="M286" s="123"/>
      <c r="N286" s="123"/>
    </row>
    <row r="287" spans="1:16" ht="15.75">
      <c r="A287" s="9" t="s">
        <v>1234</v>
      </c>
      <c r="B287" s="10" t="s">
        <v>1146</v>
      </c>
      <c r="C287" s="10" t="s">
        <v>1156</v>
      </c>
      <c r="D287" s="14" t="s">
        <v>18</v>
      </c>
      <c r="E287" s="14">
        <v>1</v>
      </c>
      <c r="F287" s="12"/>
      <c r="G287" s="12"/>
      <c r="H287" s="12"/>
      <c r="I287" s="12"/>
      <c r="J287" s="12"/>
      <c r="K287" s="12"/>
      <c r="L287" s="13"/>
      <c r="M287" s="123"/>
      <c r="N287" s="123"/>
    </row>
    <row r="288" spans="1:16" ht="15.75">
      <c r="A288" s="9"/>
      <c r="B288" s="10"/>
      <c r="C288" s="10"/>
      <c r="D288" s="14"/>
      <c r="E288" s="14"/>
      <c r="F288" s="12"/>
      <c r="G288" s="12"/>
      <c r="H288" s="12"/>
      <c r="I288" s="12"/>
      <c r="J288" s="12"/>
      <c r="K288" s="12"/>
      <c r="L288" s="13"/>
      <c r="M288" s="123"/>
      <c r="N288" s="123"/>
    </row>
    <row r="289" spans="1:14" ht="47.25">
      <c r="A289" s="9" t="s">
        <v>563</v>
      </c>
      <c r="B289" s="29" t="s">
        <v>1158</v>
      </c>
      <c r="C289" s="29" t="s">
        <v>1243</v>
      </c>
      <c r="D289" s="14" t="s">
        <v>65</v>
      </c>
      <c r="E289" s="14">
        <v>2</v>
      </c>
      <c r="F289" s="12">
        <v>4</v>
      </c>
      <c r="G289" s="12"/>
      <c r="H289" s="12">
        <v>0</v>
      </c>
      <c r="I289" s="12">
        <f>E289*F289</f>
        <v>8</v>
      </c>
      <c r="J289" s="12">
        <f>E289*H289</f>
        <v>0</v>
      </c>
      <c r="K289" s="12"/>
      <c r="L289" s="13"/>
      <c r="M289" s="123"/>
      <c r="N289" s="123"/>
    </row>
    <row r="290" spans="1:14" ht="31.5">
      <c r="A290" s="9" t="s">
        <v>527</v>
      </c>
      <c r="B290" s="10" t="s">
        <v>568</v>
      </c>
      <c r="C290" s="10" t="s">
        <v>569</v>
      </c>
      <c r="D290" s="14" t="s">
        <v>206</v>
      </c>
      <c r="E290" s="14">
        <v>1</v>
      </c>
      <c r="F290" s="12">
        <v>1</v>
      </c>
      <c r="G290" s="12"/>
      <c r="H290" s="12">
        <v>0</v>
      </c>
      <c r="I290" s="12">
        <f>E290*F290</f>
        <v>1</v>
      </c>
      <c r="J290" s="12">
        <f>E290*H290</f>
        <v>0</v>
      </c>
      <c r="K290" s="12"/>
      <c r="L290" s="13"/>
      <c r="M290" s="123"/>
      <c r="N290" s="123"/>
    </row>
    <row r="291" spans="1:14" ht="15.75">
      <c r="A291" s="9" t="s">
        <v>1239</v>
      </c>
      <c r="B291" s="10" t="s">
        <v>570</v>
      </c>
      <c r="C291" s="10" t="s">
        <v>571</v>
      </c>
      <c r="D291" s="14" t="s">
        <v>18</v>
      </c>
      <c r="E291" s="14">
        <v>1</v>
      </c>
      <c r="F291" s="12">
        <v>1</v>
      </c>
      <c r="G291" s="12"/>
      <c r="H291" s="12">
        <v>0</v>
      </c>
      <c r="I291" s="12">
        <f>E291*F291</f>
        <v>1</v>
      </c>
      <c r="J291" s="12">
        <f>E291*H291</f>
        <v>0</v>
      </c>
      <c r="K291" s="12"/>
      <c r="L291" s="13"/>
      <c r="M291" s="123"/>
      <c r="N291" s="123"/>
    </row>
    <row r="292" spans="1:14" ht="15.75">
      <c r="A292" s="9" t="s">
        <v>1161</v>
      </c>
      <c r="B292" s="10" t="s">
        <v>537</v>
      </c>
      <c r="C292" s="15" t="s">
        <v>572</v>
      </c>
      <c r="D292" s="14" t="s">
        <v>18</v>
      </c>
      <c r="E292" s="14">
        <v>2</v>
      </c>
      <c r="F292" s="12">
        <v>0</v>
      </c>
      <c r="G292" s="12"/>
      <c r="H292" s="12">
        <v>0.5</v>
      </c>
      <c r="I292" s="12">
        <f>E292*F292</f>
        <v>0</v>
      </c>
      <c r="J292" s="12">
        <f>E292*H292</f>
        <v>1</v>
      </c>
      <c r="K292" s="12"/>
      <c r="L292" s="13"/>
      <c r="M292" s="123"/>
      <c r="N292" s="123"/>
    </row>
    <row r="293" spans="1:14" ht="15.75">
      <c r="A293" s="9" t="s">
        <v>1235</v>
      </c>
      <c r="B293" s="10" t="s">
        <v>1177</v>
      </c>
      <c r="C293" s="10" t="s">
        <v>1240</v>
      </c>
      <c r="D293" s="14" t="s">
        <v>22</v>
      </c>
      <c r="E293" s="14">
        <v>1</v>
      </c>
      <c r="F293" s="12">
        <v>2</v>
      </c>
      <c r="G293" s="12"/>
      <c r="H293" s="12">
        <v>0</v>
      </c>
      <c r="I293" s="12">
        <f t="shared" ref="I293" si="32">E293*F293</f>
        <v>2</v>
      </c>
      <c r="J293" s="12">
        <f t="shared" ref="J293" si="33">E293*H293</f>
        <v>0</v>
      </c>
      <c r="K293" s="12"/>
      <c r="L293" s="13"/>
      <c r="M293" s="123"/>
      <c r="N293" s="123"/>
    </row>
    <row r="294" spans="1:14" ht="15.75">
      <c r="A294" s="9"/>
      <c r="B294" s="10"/>
      <c r="C294" s="10"/>
      <c r="D294" s="14"/>
      <c r="E294" s="14"/>
      <c r="F294" s="12"/>
      <c r="G294" s="12"/>
      <c r="H294" s="12"/>
      <c r="I294" s="12"/>
      <c r="J294" s="12"/>
      <c r="K294" s="12"/>
      <c r="L294" s="13"/>
      <c r="M294" s="123"/>
      <c r="N294" s="123"/>
    </row>
    <row r="295" spans="1:14" ht="40.5">
      <c r="A295" s="9"/>
      <c r="B295" s="28" t="s">
        <v>580</v>
      </c>
      <c r="C295" s="28" t="s">
        <v>1283</v>
      </c>
      <c r="D295" s="14"/>
      <c r="E295" s="14"/>
      <c r="F295" s="12"/>
      <c r="G295" s="12"/>
      <c r="H295" s="12"/>
      <c r="I295" s="12"/>
      <c r="J295" s="12"/>
      <c r="K295" s="12"/>
      <c r="L295" s="13"/>
      <c r="M295" s="123"/>
      <c r="N295" s="123"/>
    </row>
    <row r="296" spans="1:14" ht="15.75">
      <c r="A296" s="9" t="s">
        <v>564</v>
      </c>
      <c r="B296" s="29" t="s">
        <v>1244</v>
      </c>
      <c r="C296" s="29" t="s">
        <v>1165</v>
      </c>
      <c r="D296" s="14" t="s">
        <v>194</v>
      </c>
      <c r="E296" s="14">
        <v>1</v>
      </c>
      <c r="F296" s="12">
        <v>2</v>
      </c>
      <c r="G296" s="12"/>
      <c r="H296" s="12">
        <v>2</v>
      </c>
      <c r="I296" s="12">
        <f t="shared" ref="I296:I301" si="34">E296*F296</f>
        <v>2</v>
      </c>
      <c r="J296" s="12">
        <f t="shared" ref="J296:J301" si="35">E296*H296</f>
        <v>2</v>
      </c>
      <c r="K296" s="12"/>
      <c r="L296" s="13"/>
      <c r="M296" s="123"/>
      <c r="N296" s="123"/>
    </row>
    <row r="297" spans="1:14" ht="15.75">
      <c r="A297" s="9" t="s">
        <v>575</v>
      </c>
      <c r="B297" s="10" t="s">
        <v>60</v>
      </c>
      <c r="C297" s="26" t="s">
        <v>582</v>
      </c>
      <c r="D297" s="14" t="s">
        <v>18</v>
      </c>
      <c r="E297" s="14">
        <v>1</v>
      </c>
      <c r="F297" s="12">
        <v>0</v>
      </c>
      <c r="G297" s="12"/>
      <c r="H297" s="12">
        <v>1</v>
      </c>
      <c r="I297" s="12">
        <f t="shared" si="34"/>
        <v>0</v>
      </c>
      <c r="J297" s="12">
        <f t="shared" si="35"/>
        <v>1</v>
      </c>
      <c r="K297" s="12"/>
      <c r="L297" s="13"/>
      <c r="M297" s="123"/>
      <c r="N297" s="123"/>
    </row>
    <row r="298" spans="1:14" ht="15.75">
      <c r="A298" s="9" t="s">
        <v>1236</v>
      </c>
      <c r="B298" s="10" t="s">
        <v>155</v>
      </c>
      <c r="C298" s="26" t="s">
        <v>1162</v>
      </c>
      <c r="D298" s="14" t="s">
        <v>194</v>
      </c>
      <c r="E298" s="14">
        <v>1</v>
      </c>
      <c r="F298" s="12">
        <v>2</v>
      </c>
      <c r="G298" s="12"/>
      <c r="H298" s="12">
        <v>2</v>
      </c>
      <c r="I298" s="12">
        <f t="shared" si="34"/>
        <v>2</v>
      </c>
      <c r="J298" s="12">
        <f t="shared" si="35"/>
        <v>2</v>
      </c>
      <c r="K298" s="12"/>
      <c r="L298" s="13"/>
      <c r="M298" s="123"/>
      <c r="N298" s="123"/>
    </row>
    <row r="299" spans="1:14" ht="15.75">
      <c r="A299" s="9"/>
      <c r="B299" s="10"/>
      <c r="C299" s="26"/>
      <c r="D299" s="14"/>
      <c r="E299" s="14"/>
      <c r="F299" s="12"/>
      <c r="G299" s="12"/>
      <c r="H299" s="12"/>
      <c r="I299" s="12"/>
      <c r="J299" s="12"/>
      <c r="K299" s="12"/>
      <c r="L299" s="13"/>
      <c r="M299" s="123"/>
      <c r="N299" s="123"/>
    </row>
    <row r="300" spans="1:14" ht="42.75">
      <c r="A300" s="9" t="s">
        <v>565</v>
      </c>
      <c r="B300" s="20" t="s">
        <v>1237</v>
      </c>
      <c r="C300" s="10" t="s">
        <v>584</v>
      </c>
      <c r="D300" s="14" t="s">
        <v>18</v>
      </c>
      <c r="E300" s="14">
        <v>1</v>
      </c>
      <c r="F300" s="12">
        <v>2</v>
      </c>
      <c r="G300" s="12"/>
      <c r="H300" s="12">
        <v>2</v>
      </c>
      <c r="I300" s="12">
        <f t="shared" si="34"/>
        <v>2</v>
      </c>
      <c r="J300" s="12">
        <f t="shared" si="35"/>
        <v>2</v>
      </c>
      <c r="K300" s="12"/>
      <c r="L300" s="13"/>
      <c r="M300" s="123"/>
      <c r="N300" s="123"/>
    </row>
    <row r="301" spans="1:14" ht="30">
      <c r="A301" s="9" t="s">
        <v>579</v>
      </c>
      <c r="B301" s="10" t="s">
        <v>60</v>
      </c>
      <c r="C301" s="48" t="s">
        <v>569</v>
      </c>
      <c r="D301" s="14" t="s">
        <v>18</v>
      </c>
      <c r="E301" s="14">
        <v>1</v>
      </c>
      <c r="F301" s="12">
        <v>0</v>
      </c>
      <c r="G301" s="12"/>
      <c r="H301" s="12">
        <v>1</v>
      </c>
      <c r="I301" s="12">
        <f t="shared" si="34"/>
        <v>0</v>
      </c>
      <c r="J301" s="12">
        <f t="shared" si="35"/>
        <v>1</v>
      </c>
      <c r="K301" s="12"/>
      <c r="L301" s="13"/>
      <c r="M301" s="123"/>
      <c r="N301" s="123"/>
    </row>
    <row r="302" spans="1:14" ht="57">
      <c r="A302" s="9" t="s">
        <v>566</v>
      </c>
      <c r="B302" s="20" t="s">
        <v>1163</v>
      </c>
      <c r="C302" s="20" t="s">
        <v>1170</v>
      </c>
      <c r="D302" s="14" t="s">
        <v>22</v>
      </c>
      <c r="E302" s="14">
        <v>1</v>
      </c>
      <c r="F302" s="12">
        <v>2</v>
      </c>
      <c r="G302" s="12"/>
      <c r="H302" s="12">
        <v>2</v>
      </c>
      <c r="I302" s="12">
        <f t="shared" ref="I302:I307" si="36">E302*F302</f>
        <v>2</v>
      </c>
      <c r="J302" s="12">
        <f t="shared" ref="J302:J307" si="37">E302*H302</f>
        <v>2</v>
      </c>
      <c r="K302" s="12"/>
      <c r="L302" s="13"/>
      <c r="M302" s="123"/>
      <c r="N302" s="123"/>
    </row>
    <row r="303" spans="1:14" ht="15.75">
      <c r="A303" s="9" t="s">
        <v>581</v>
      </c>
      <c r="B303" s="10" t="s">
        <v>537</v>
      </c>
      <c r="C303" s="15" t="s">
        <v>551</v>
      </c>
      <c r="D303" s="14" t="s">
        <v>18</v>
      </c>
      <c r="E303" s="14">
        <v>8</v>
      </c>
      <c r="F303" s="12">
        <v>0</v>
      </c>
      <c r="G303" s="12"/>
      <c r="H303" s="12">
        <v>0.5</v>
      </c>
      <c r="I303" s="12">
        <f t="shared" si="36"/>
        <v>0</v>
      </c>
      <c r="J303" s="12">
        <f t="shared" si="37"/>
        <v>4</v>
      </c>
      <c r="K303" s="12"/>
      <c r="L303" s="13"/>
      <c r="M303" s="123"/>
      <c r="N303" s="123"/>
    </row>
    <row r="304" spans="1:14" ht="15.75">
      <c r="A304" s="9" t="s">
        <v>583</v>
      </c>
      <c r="B304" s="10" t="s">
        <v>576</v>
      </c>
      <c r="C304" s="10" t="s">
        <v>587</v>
      </c>
      <c r="D304" s="14" t="s">
        <v>18</v>
      </c>
      <c r="E304" s="14">
        <v>5</v>
      </c>
      <c r="F304" s="12">
        <v>0</v>
      </c>
      <c r="G304" s="12"/>
      <c r="H304" s="12">
        <v>1</v>
      </c>
      <c r="I304" s="12">
        <f t="shared" si="36"/>
        <v>0</v>
      </c>
      <c r="J304" s="12">
        <f t="shared" si="37"/>
        <v>5</v>
      </c>
      <c r="K304" s="12"/>
      <c r="L304" s="13"/>
      <c r="M304" s="123"/>
      <c r="N304" s="123"/>
    </row>
    <row r="305" spans="1:14" ht="15.75">
      <c r="A305" s="9" t="s">
        <v>1166</v>
      </c>
      <c r="B305" s="10" t="s">
        <v>588</v>
      </c>
      <c r="C305" s="10" t="s">
        <v>589</v>
      </c>
      <c r="D305" s="14" t="s">
        <v>18</v>
      </c>
      <c r="E305" s="14">
        <v>3</v>
      </c>
      <c r="F305" s="12">
        <v>0</v>
      </c>
      <c r="G305" s="12"/>
      <c r="H305" s="12">
        <v>1</v>
      </c>
      <c r="I305" s="12">
        <f t="shared" si="36"/>
        <v>0</v>
      </c>
      <c r="J305" s="12">
        <f t="shared" si="37"/>
        <v>3</v>
      </c>
      <c r="K305" s="12"/>
      <c r="L305" s="13"/>
      <c r="M305" s="123"/>
      <c r="N305" s="123"/>
    </row>
    <row r="306" spans="1:14" ht="31.5">
      <c r="A306" s="9" t="s">
        <v>1167</v>
      </c>
      <c r="B306" s="10" t="s">
        <v>60</v>
      </c>
      <c r="C306" s="10" t="s">
        <v>569</v>
      </c>
      <c r="D306" s="14" t="s">
        <v>18</v>
      </c>
      <c r="E306" s="14">
        <v>1</v>
      </c>
      <c r="F306" s="12">
        <v>0</v>
      </c>
      <c r="G306" s="12"/>
      <c r="H306" s="12">
        <v>1</v>
      </c>
      <c r="I306" s="12">
        <f t="shared" si="36"/>
        <v>0</v>
      </c>
      <c r="J306" s="12">
        <f t="shared" si="37"/>
        <v>1</v>
      </c>
      <c r="K306" s="12"/>
      <c r="L306" s="13"/>
      <c r="M306" s="123"/>
      <c r="N306" s="123"/>
    </row>
    <row r="307" spans="1:14" ht="15.75">
      <c r="A307" s="9" t="s">
        <v>1168</v>
      </c>
      <c r="B307" s="10" t="s">
        <v>570</v>
      </c>
      <c r="C307" s="10" t="s">
        <v>590</v>
      </c>
      <c r="D307" s="14" t="s">
        <v>591</v>
      </c>
      <c r="E307" s="14">
        <v>1</v>
      </c>
      <c r="F307" s="12">
        <v>0</v>
      </c>
      <c r="G307" s="12"/>
      <c r="H307" s="12">
        <v>1</v>
      </c>
      <c r="I307" s="12">
        <f t="shared" si="36"/>
        <v>0</v>
      </c>
      <c r="J307" s="12">
        <f t="shared" si="37"/>
        <v>1</v>
      </c>
      <c r="K307" s="12"/>
      <c r="L307" s="13"/>
      <c r="M307" s="123"/>
      <c r="N307" s="123"/>
    </row>
    <row r="308" spans="1:14" ht="15.75">
      <c r="A308" s="9" t="s">
        <v>1169</v>
      </c>
      <c r="B308" s="10" t="s">
        <v>576</v>
      </c>
      <c r="C308" s="10" t="s">
        <v>1164</v>
      </c>
      <c r="D308" s="14" t="s">
        <v>206</v>
      </c>
      <c r="E308" s="14">
        <v>2</v>
      </c>
      <c r="F308" s="12">
        <v>0</v>
      </c>
      <c r="G308" s="12"/>
      <c r="H308" s="12">
        <v>1</v>
      </c>
      <c r="I308" s="12">
        <f t="shared" ref="I308" si="38">E308*F308</f>
        <v>0</v>
      </c>
      <c r="J308" s="12">
        <f t="shared" ref="J308" si="39">E308*H308</f>
        <v>2</v>
      </c>
      <c r="K308" s="12"/>
      <c r="L308" s="13"/>
      <c r="M308" s="123"/>
      <c r="N308" s="123"/>
    </row>
    <row r="309" spans="1:14" ht="56.25">
      <c r="A309" s="9"/>
      <c r="B309" s="31" t="s">
        <v>601</v>
      </c>
      <c r="C309" s="31" t="s">
        <v>1171</v>
      </c>
      <c r="D309" s="14"/>
      <c r="E309" s="14"/>
      <c r="F309" s="12"/>
      <c r="G309" s="12"/>
      <c r="H309" s="12"/>
      <c r="I309" s="12"/>
      <c r="J309" s="12"/>
      <c r="K309" s="12"/>
      <c r="L309" s="13"/>
      <c r="M309" s="123"/>
      <c r="N309" s="123"/>
    </row>
    <row r="310" spans="1:14" ht="56.25">
      <c r="A310" s="9"/>
      <c r="B310" s="122"/>
      <c r="C310" s="30" t="s">
        <v>610</v>
      </c>
      <c r="D310" s="14"/>
      <c r="E310" s="14"/>
      <c r="F310" s="12"/>
      <c r="G310" s="12"/>
      <c r="H310" s="12"/>
      <c r="I310" s="12"/>
      <c r="J310" s="12"/>
      <c r="K310" s="12"/>
      <c r="L310" s="13"/>
      <c r="M310" s="124"/>
      <c r="N310" s="125"/>
    </row>
    <row r="311" spans="1:14" ht="47.25">
      <c r="A311" s="9" t="s">
        <v>567</v>
      </c>
      <c r="B311" s="20" t="s">
        <v>611</v>
      </c>
      <c r="C311" s="20" t="s">
        <v>1129</v>
      </c>
      <c r="D311" s="14" t="s">
        <v>65</v>
      </c>
      <c r="E311" s="14">
        <v>1</v>
      </c>
      <c r="F311" s="12">
        <v>2</v>
      </c>
      <c r="G311" s="12"/>
      <c r="H311" s="12">
        <v>1</v>
      </c>
      <c r="I311" s="12">
        <f t="shared" ref="I311:I312" si="40">E311*F311</f>
        <v>2</v>
      </c>
      <c r="J311" s="12">
        <f t="shared" ref="J311:J312" si="41">E311*H311</f>
        <v>1</v>
      </c>
      <c r="K311" s="12"/>
      <c r="L311" s="13"/>
      <c r="M311" s="124"/>
      <c r="N311" s="125"/>
    </row>
    <row r="312" spans="1:14" ht="63">
      <c r="A312" s="9" t="s">
        <v>1172</v>
      </c>
      <c r="B312" s="20" t="s">
        <v>612</v>
      </c>
      <c r="C312" s="20" t="s">
        <v>613</v>
      </c>
      <c r="D312" s="14" t="s">
        <v>65</v>
      </c>
      <c r="E312" s="14">
        <v>1</v>
      </c>
      <c r="F312" s="12">
        <v>2</v>
      </c>
      <c r="G312" s="12"/>
      <c r="H312" s="12">
        <v>1</v>
      </c>
      <c r="I312" s="12">
        <f t="shared" si="40"/>
        <v>2</v>
      </c>
      <c r="J312" s="12">
        <f t="shared" si="41"/>
        <v>1</v>
      </c>
      <c r="K312" s="12"/>
      <c r="L312" s="13"/>
      <c r="M312" s="124"/>
      <c r="N312" s="125"/>
    </row>
    <row r="313" spans="1:14" ht="31.5">
      <c r="A313" s="9" t="s">
        <v>1173</v>
      </c>
      <c r="B313" s="10" t="s">
        <v>568</v>
      </c>
      <c r="C313" s="10" t="s">
        <v>569</v>
      </c>
      <c r="D313" s="14" t="s">
        <v>206</v>
      </c>
      <c r="E313" s="14">
        <v>1</v>
      </c>
      <c r="F313" s="12">
        <v>1</v>
      </c>
      <c r="G313" s="12"/>
      <c r="H313" s="12">
        <v>0</v>
      </c>
      <c r="I313" s="12">
        <f>E313*F313</f>
        <v>1</v>
      </c>
      <c r="J313" s="12">
        <f>E313*H313</f>
        <v>0</v>
      </c>
      <c r="K313" s="12"/>
      <c r="L313" s="13"/>
      <c r="M313" s="124"/>
      <c r="N313" s="125"/>
    </row>
    <row r="314" spans="1:14" ht="15.75">
      <c r="A314" s="9" t="s">
        <v>1174</v>
      </c>
      <c r="B314" s="10" t="s">
        <v>570</v>
      </c>
      <c r="C314" s="10" t="s">
        <v>571</v>
      </c>
      <c r="D314" s="14" t="s">
        <v>18</v>
      </c>
      <c r="E314" s="14">
        <v>1</v>
      </c>
      <c r="F314" s="12">
        <v>1</v>
      </c>
      <c r="G314" s="12"/>
      <c r="H314" s="12">
        <v>0</v>
      </c>
      <c r="I314" s="12">
        <f>E314*F314</f>
        <v>1</v>
      </c>
      <c r="J314" s="12">
        <f>E314*H314</f>
        <v>0</v>
      </c>
      <c r="K314" s="12"/>
      <c r="L314" s="13"/>
      <c r="M314" s="124"/>
      <c r="N314" s="125"/>
    </row>
    <row r="315" spans="1:14" ht="15.75">
      <c r="A315" s="9" t="s">
        <v>1175</v>
      </c>
      <c r="B315" s="10" t="s">
        <v>537</v>
      </c>
      <c r="C315" s="15" t="s">
        <v>572</v>
      </c>
      <c r="D315" s="14" t="s">
        <v>18</v>
      </c>
      <c r="E315" s="14">
        <v>20</v>
      </c>
      <c r="F315" s="12">
        <v>0</v>
      </c>
      <c r="G315" s="12"/>
      <c r="H315" s="12">
        <v>0.5</v>
      </c>
      <c r="I315" s="12">
        <f>E315*F315</f>
        <v>0</v>
      </c>
      <c r="J315" s="12">
        <f>E315*H315</f>
        <v>10</v>
      </c>
      <c r="K315" s="12"/>
      <c r="L315" s="13"/>
      <c r="M315" s="124"/>
      <c r="N315" s="125"/>
    </row>
    <row r="316" spans="1:14" ht="15.75">
      <c r="A316" s="9" t="s">
        <v>1213</v>
      </c>
      <c r="B316" s="118" t="s">
        <v>576</v>
      </c>
      <c r="C316" s="118" t="s">
        <v>587</v>
      </c>
      <c r="D316" s="14" t="s">
        <v>18</v>
      </c>
      <c r="E316" s="14">
        <v>4</v>
      </c>
      <c r="F316" s="12">
        <v>0</v>
      </c>
      <c r="G316" s="12"/>
      <c r="H316" s="12">
        <v>1</v>
      </c>
      <c r="I316" s="12">
        <f t="shared" ref="I316" si="42">E316*F316</f>
        <v>0</v>
      </c>
      <c r="J316" s="12">
        <f t="shared" ref="J316" si="43">E316*H316</f>
        <v>4</v>
      </c>
      <c r="K316" s="12"/>
      <c r="L316" s="13"/>
      <c r="M316" s="123"/>
      <c r="N316" s="123"/>
    </row>
    <row r="317" spans="1:14" ht="15.75">
      <c r="A317" s="9"/>
      <c r="B317" s="10"/>
      <c r="C317" s="10"/>
      <c r="D317" s="14"/>
      <c r="E317" s="14"/>
      <c r="F317" s="12"/>
      <c r="G317" s="12"/>
      <c r="H317" s="12"/>
      <c r="I317" s="12"/>
      <c r="J317" s="12"/>
      <c r="K317" s="12"/>
      <c r="L317" s="13"/>
      <c r="M317" s="123"/>
      <c r="N317" s="123"/>
    </row>
    <row r="318" spans="1:14" ht="15.75">
      <c r="A318" s="9"/>
      <c r="B318" s="10"/>
      <c r="C318" s="10" t="s">
        <v>1212</v>
      </c>
      <c r="D318" s="14"/>
      <c r="E318" s="14"/>
      <c r="F318" s="12"/>
      <c r="G318" s="12"/>
      <c r="H318" s="12"/>
      <c r="I318" s="12"/>
      <c r="J318" s="12"/>
      <c r="K318" s="12"/>
      <c r="L318" s="13"/>
      <c r="M318" s="123"/>
      <c r="N318" s="123"/>
    </row>
    <row r="319" spans="1:14" ht="31.5">
      <c r="A319" s="9" t="s">
        <v>585</v>
      </c>
      <c r="B319" s="10" t="s">
        <v>1241</v>
      </c>
      <c r="C319" s="10" t="s">
        <v>609</v>
      </c>
      <c r="D319" s="14" t="s">
        <v>65</v>
      </c>
      <c r="E319" s="14">
        <v>1</v>
      </c>
      <c r="F319" s="12">
        <v>2</v>
      </c>
      <c r="G319" s="12"/>
      <c r="H319" s="12">
        <v>2</v>
      </c>
      <c r="I319" s="12">
        <f t="shared" ref="I319:I320" si="44">E319*F319</f>
        <v>2</v>
      </c>
      <c r="J319" s="12">
        <f t="shared" ref="J319:J320" si="45">E319*H319</f>
        <v>2</v>
      </c>
      <c r="K319" s="12"/>
      <c r="L319" s="13"/>
      <c r="M319" s="123"/>
      <c r="N319" s="123"/>
    </row>
    <row r="320" spans="1:14" ht="25.5">
      <c r="A320" s="9" t="s">
        <v>586</v>
      </c>
      <c r="B320" s="10" t="s">
        <v>60</v>
      </c>
      <c r="C320" s="26" t="s">
        <v>569</v>
      </c>
      <c r="D320" s="14" t="s">
        <v>591</v>
      </c>
      <c r="E320" s="14">
        <v>1</v>
      </c>
      <c r="F320" s="12">
        <v>0</v>
      </c>
      <c r="G320" s="12"/>
      <c r="H320" s="12">
        <v>1</v>
      </c>
      <c r="I320" s="12">
        <f t="shared" si="44"/>
        <v>0</v>
      </c>
      <c r="J320" s="12">
        <f t="shared" si="45"/>
        <v>1</v>
      </c>
      <c r="K320" s="12"/>
      <c r="L320" s="13"/>
      <c r="M320" s="123"/>
      <c r="N320" s="123"/>
    </row>
    <row r="321" spans="1:16" ht="15.75">
      <c r="A321" s="9" t="s">
        <v>1279</v>
      </c>
      <c r="B321" s="10" t="s">
        <v>576</v>
      </c>
      <c r="C321" s="26" t="s">
        <v>1280</v>
      </c>
      <c r="D321" s="14" t="s">
        <v>18</v>
      </c>
      <c r="E321" s="14">
        <v>1</v>
      </c>
      <c r="F321" s="12">
        <v>0</v>
      </c>
      <c r="G321" s="12"/>
      <c r="H321" s="12">
        <v>1</v>
      </c>
      <c r="I321" s="12">
        <f t="shared" ref="I321" si="46">E321*F321</f>
        <v>0</v>
      </c>
      <c r="J321" s="12">
        <f t="shared" ref="J321" si="47">E321*H321</f>
        <v>1</v>
      </c>
      <c r="K321" s="12"/>
      <c r="L321" s="13"/>
      <c r="M321" s="123"/>
      <c r="N321" s="123"/>
    </row>
    <row r="322" spans="1:16" ht="15.75">
      <c r="A322" s="9"/>
      <c r="B322" s="20"/>
      <c r="C322" s="20"/>
      <c r="D322" s="14"/>
      <c r="E322" s="14"/>
      <c r="F322" s="12"/>
      <c r="G322" s="12"/>
      <c r="H322" s="12"/>
      <c r="I322" s="12"/>
      <c r="J322" s="12"/>
      <c r="K322" s="12"/>
      <c r="L322" s="13"/>
      <c r="M322" s="124"/>
      <c r="N322" s="125"/>
      <c r="O322" s="68"/>
      <c r="P322" s="68"/>
    </row>
    <row r="323" spans="1:16" ht="75">
      <c r="A323" s="9"/>
      <c r="B323" s="10"/>
      <c r="C323" s="31" t="s">
        <v>614</v>
      </c>
      <c r="D323" s="14"/>
      <c r="E323" s="14"/>
      <c r="F323" s="12"/>
      <c r="G323" s="12"/>
      <c r="H323" s="12"/>
      <c r="I323" s="12"/>
      <c r="J323" s="12"/>
      <c r="K323" s="12"/>
      <c r="L323" s="13"/>
      <c r="M323" s="124"/>
      <c r="N323" s="125"/>
      <c r="O323" s="101"/>
      <c r="P323" s="101"/>
    </row>
    <row r="324" spans="1:16" ht="47.25">
      <c r="A324" s="9" t="s">
        <v>592</v>
      </c>
      <c r="B324" s="20" t="s">
        <v>615</v>
      </c>
      <c r="C324" s="20" t="s">
        <v>616</v>
      </c>
      <c r="D324" s="14" t="s">
        <v>65</v>
      </c>
      <c r="E324" s="14">
        <v>1</v>
      </c>
      <c r="F324" s="12">
        <v>1</v>
      </c>
      <c r="G324" s="12"/>
      <c r="H324" s="12">
        <v>0.5</v>
      </c>
      <c r="I324" s="12">
        <f t="shared" ref="I324:I325" si="48">E324*F324</f>
        <v>1</v>
      </c>
      <c r="J324" s="12">
        <f t="shared" ref="J324:J325" si="49">E324*H324</f>
        <v>0.5</v>
      </c>
      <c r="K324" s="12"/>
      <c r="L324" s="13"/>
      <c r="M324" s="124"/>
      <c r="N324" s="125"/>
      <c r="O324" s="101"/>
      <c r="P324" s="101"/>
    </row>
    <row r="325" spans="1:16" ht="63">
      <c r="A325" s="9" t="s">
        <v>1178</v>
      </c>
      <c r="B325" s="20" t="s">
        <v>617</v>
      </c>
      <c r="C325" s="20" t="s">
        <v>618</v>
      </c>
      <c r="D325" s="14" t="s">
        <v>65</v>
      </c>
      <c r="E325" s="14">
        <v>1</v>
      </c>
      <c r="F325" s="12">
        <v>1</v>
      </c>
      <c r="G325" s="12"/>
      <c r="H325" s="12">
        <v>0.5</v>
      </c>
      <c r="I325" s="12">
        <f t="shared" si="48"/>
        <v>1</v>
      </c>
      <c r="J325" s="12">
        <f t="shared" si="49"/>
        <v>0.5</v>
      </c>
      <c r="K325" s="12"/>
      <c r="L325" s="13"/>
      <c r="M325" s="124"/>
      <c r="N325" s="125"/>
      <c r="O325" s="101"/>
      <c r="P325" s="101"/>
    </row>
    <row r="326" spans="1:16" ht="31.5">
      <c r="A326" s="9" t="s">
        <v>595</v>
      </c>
      <c r="B326" s="10" t="s">
        <v>568</v>
      </c>
      <c r="C326" s="10" t="s">
        <v>569</v>
      </c>
      <c r="D326" s="14" t="s">
        <v>206</v>
      </c>
      <c r="E326" s="14">
        <v>1</v>
      </c>
      <c r="F326" s="12">
        <v>1</v>
      </c>
      <c r="G326" s="12"/>
      <c r="H326" s="12">
        <v>0</v>
      </c>
      <c r="I326" s="12">
        <f>E326*F326</f>
        <v>1</v>
      </c>
      <c r="J326" s="12">
        <f>E326*H326</f>
        <v>0</v>
      </c>
      <c r="K326" s="12"/>
      <c r="L326" s="13"/>
      <c r="M326" s="124"/>
      <c r="N326" s="125"/>
      <c r="O326" s="101"/>
      <c r="P326" s="101"/>
    </row>
    <row r="327" spans="1:16" ht="15.75">
      <c r="A327" s="9" t="s">
        <v>597</v>
      </c>
      <c r="B327" s="10" t="s">
        <v>570</v>
      </c>
      <c r="C327" s="10" t="s">
        <v>571</v>
      </c>
      <c r="D327" s="14" t="s">
        <v>18</v>
      </c>
      <c r="E327" s="14">
        <v>1</v>
      </c>
      <c r="F327" s="12">
        <v>1</v>
      </c>
      <c r="G327" s="12"/>
      <c r="H327" s="12">
        <v>0</v>
      </c>
      <c r="I327" s="12">
        <f>E327*F327</f>
        <v>1</v>
      </c>
      <c r="J327" s="12">
        <f>E327*H327</f>
        <v>0</v>
      </c>
      <c r="K327" s="12"/>
      <c r="L327" s="13"/>
      <c r="M327" s="124"/>
      <c r="N327" s="125"/>
      <c r="O327" s="101"/>
      <c r="P327" s="101"/>
    </row>
    <row r="328" spans="1:16" ht="15.75">
      <c r="A328" s="9" t="s">
        <v>599</v>
      </c>
      <c r="B328" s="10" t="s">
        <v>537</v>
      </c>
      <c r="C328" s="15" t="s">
        <v>551</v>
      </c>
      <c r="D328" s="14" t="s">
        <v>18</v>
      </c>
      <c r="E328" s="14">
        <v>8</v>
      </c>
      <c r="F328" s="12">
        <v>0</v>
      </c>
      <c r="G328" s="12"/>
      <c r="H328" s="12">
        <v>0.5</v>
      </c>
      <c r="I328" s="12">
        <f t="shared" ref="I328:I331" si="50">E328*F328</f>
        <v>0</v>
      </c>
      <c r="J328" s="12">
        <f t="shared" ref="J328:J331" si="51">E328*H328</f>
        <v>4</v>
      </c>
      <c r="K328" s="12"/>
      <c r="L328" s="13"/>
      <c r="M328" s="124"/>
      <c r="N328" s="125"/>
      <c r="O328" s="101"/>
      <c r="P328" s="101"/>
    </row>
    <row r="329" spans="1:16" ht="37.5">
      <c r="A329" s="9"/>
      <c r="B329" s="20"/>
      <c r="C329" s="31" t="s">
        <v>1284</v>
      </c>
      <c r="D329" s="14"/>
      <c r="E329" s="14"/>
      <c r="F329" s="12"/>
      <c r="G329" s="12"/>
      <c r="H329" s="12"/>
      <c r="I329" s="12"/>
      <c r="J329" s="12"/>
      <c r="K329" s="12"/>
      <c r="L329" s="13"/>
      <c r="M329" s="124"/>
      <c r="N329" s="125"/>
      <c r="O329" s="101"/>
      <c r="P329" s="101"/>
    </row>
    <row r="330" spans="1:16" ht="47.25">
      <c r="A330" s="9" t="s">
        <v>602</v>
      </c>
      <c r="B330" s="20" t="s">
        <v>619</v>
      </c>
      <c r="C330" s="20" t="s">
        <v>620</v>
      </c>
      <c r="D330" s="14" t="s">
        <v>65</v>
      </c>
      <c r="E330" s="14">
        <v>1</v>
      </c>
      <c r="F330" s="12">
        <v>1</v>
      </c>
      <c r="G330" s="12"/>
      <c r="H330" s="12">
        <v>0</v>
      </c>
      <c r="I330" s="12">
        <f t="shared" si="50"/>
        <v>1</v>
      </c>
      <c r="J330" s="12">
        <f t="shared" si="51"/>
        <v>0</v>
      </c>
      <c r="K330" s="12"/>
      <c r="L330" s="13"/>
      <c r="M330" s="124"/>
      <c r="N330" s="125"/>
      <c r="O330" s="101"/>
      <c r="P330" s="101"/>
    </row>
    <row r="331" spans="1:16" ht="63">
      <c r="A331" s="9" t="s">
        <v>1179</v>
      </c>
      <c r="B331" s="20" t="s">
        <v>621</v>
      </c>
      <c r="C331" s="20" t="s">
        <v>622</v>
      </c>
      <c r="D331" s="14" t="s">
        <v>65</v>
      </c>
      <c r="E331" s="14">
        <v>1</v>
      </c>
      <c r="F331" s="12">
        <v>1</v>
      </c>
      <c r="G331" s="12"/>
      <c r="H331" s="12">
        <v>0</v>
      </c>
      <c r="I331" s="12">
        <f t="shared" si="50"/>
        <v>1</v>
      </c>
      <c r="J331" s="12">
        <f t="shared" si="51"/>
        <v>0</v>
      </c>
      <c r="K331" s="12"/>
      <c r="L331" s="13"/>
      <c r="M331" s="124"/>
      <c r="N331" s="125"/>
      <c r="O331" s="101"/>
      <c r="P331" s="101"/>
    </row>
    <row r="332" spans="1:16" ht="31.5">
      <c r="A332" s="9" t="s">
        <v>1180</v>
      </c>
      <c r="B332" s="10" t="s">
        <v>568</v>
      </c>
      <c r="C332" s="10" t="s">
        <v>569</v>
      </c>
      <c r="D332" s="14" t="s">
        <v>206</v>
      </c>
      <c r="E332" s="14">
        <v>1</v>
      </c>
      <c r="F332" s="12">
        <v>1</v>
      </c>
      <c r="G332" s="12"/>
      <c r="H332" s="12">
        <v>0</v>
      </c>
      <c r="I332" s="12">
        <f>E332*F332</f>
        <v>1</v>
      </c>
      <c r="J332" s="12">
        <f>E332*H332</f>
        <v>0</v>
      </c>
      <c r="K332" s="12"/>
      <c r="L332" s="13"/>
      <c r="M332" s="124"/>
      <c r="N332" s="125"/>
      <c r="O332" s="101"/>
      <c r="P332" s="101"/>
    </row>
    <row r="333" spans="1:16" ht="15.75">
      <c r="A333" s="9" t="s">
        <v>1181</v>
      </c>
      <c r="B333" s="10" t="s">
        <v>570</v>
      </c>
      <c r="C333" s="10" t="s">
        <v>571</v>
      </c>
      <c r="D333" s="14" t="s">
        <v>18</v>
      </c>
      <c r="E333" s="14">
        <v>1</v>
      </c>
      <c r="F333" s="12">
        <v>1</v>
      </c>
      <c r="G333" s="12"/>
      <c r="H333" s="12">
        <v>0</v>
      </c>
      <c r="I333" s="12">
        <f>E333*F333</f>
        <v>1</v>
      </c>
      <c r="J333" s="12">
        <f>E333*H333</f>
        <v>0</v>
      </c>
      <c r="K333" s="12"/>
      <c r="L333" s="13"/>
      <c r="M333" s="124"/>
      <c r="N333" s="125"/>
      <c r="O333" s="101"/>
      <c r="P333" s="101"/>
    </row>
    <row r="334" spans="1:16" ht="15.75">
      <c r="A334" s="9"/>
      <c r="B334" s="10"/>
      <c r="C334" s="15"/>
      <c r="D334" s="14"/>
      <c r="E334" s="14"/>
      <c r="F334" s="12"/>
      <c r="G334" s="12"/>
      <c r="H334" s="12"/>
      <c r="I334" s="12"/>
      <c r="J334" s="12"/>
      <c r="K334" s="12"/>
      <c r="L334" s="13"/>
      <c r="M334" s="124"/>
      <c r="N334" s="125"/>
      <c r="O334" s="101"/>
      <c r="P334" s="101"/>
    </row>
    <row r="335" spans="1:16" ht="18.75">
      <c r="A335" s="9"/>
      <c r="B335" s="20"/>
      <c r="C335" s="31" t="s">
        <v>623</v>
      </c>
      <c r="D335" s="14"/>
      <c r="E335" s="14"/>
      <c r="F335" s="12"/>
      <c r="G335" s="12"/>
      <c r="H335" s="12"/>
      <c r="I335" s="12"/>
      <c r="J335" s="12"/>
      <c r="K335" s="12"/>
      <c r="L335" s="13"/>
      <c r="M335" s="124"/>
      <c r="N335" s="125"/>
      <c r="O335" s="101"/>
      <c r="P335" s="101"/>
    </row>
    <row r="336" spans="1:16" ht="47.25">
      <c r="A336" s="9" t="s">
        <v>603</v>
      </c>
      <c r="B336" s="20" t="s">
        <v>624</v>
      </c>
      <c r="C336" s="20" t="s">
        <v>625</v>
      </c>
      <c r="D336" s="14" t="s">
        <v>65</v>
      </c>
      <c r="E336" s="14">
        <v>1</v>
      </c>
      <c r="F336" s="12">
        <v>1</v>
      </c>
      <c r="G336" s="12"/>
      <c r="H336" s="12">
        <v>0</v>
      </c>
      <c r="I336" s="12">
        <f t="shared" ref="I336:I337" si="52">E336*F336</f>
        <v>1</v>
      </c>
      <c r="J336" s="12">
        <f t="shared" ref="J336:J337" si="53">E336*H336</f>
        <v>0</v>
      </c>
      <c r="K336" s="12"/>
      <c r="L336" s="13"/>
      <c r="M336" s="124"/>
      <c r="N336" s="125"/>
      <c r="O336" s="101"/>
      <c r="P336" s="101"/>
    </row>
    <row r="337" spans="1:16" ht="47.25">
      <c r="A337" s="9" t="s">
        <v>1182</v>
      </c>
      <c r="B337" s="20" t="s">
        <v>626</v>
      </c>
      <c r="C337" s="20" t="s">
        <v>627</v>
      </c>
      <c r="D337" s="14" t="s">
        <v>65</v>
      </c>
      <c r="E337" s="14">
        <v>1</v>
      </c>
      <c r="F337" s="12">
        <v>1</v>
      </c>
      <c r="G337" s="12"/>
      <c r="H337" s="12">
        <v>0</v>
      </c>
      <c r="I337" s="12">
        <f t="shared" si="52"/>
        <v>1</v>
      </c>
      <c r="J337" s="12">
        <f t="shared" si="53"/>
        <v>0</v>
      </c>
      <c r="K337" s="12"/>
      <c r="L337" s="13"/>
      <c r="M337" s="124"/>
      <c r="N337" s="125"/>
      <c r="O337" s="101"/>
      <c r="P337" s="101"/>
    </row>
    <row r="338" spans="1:16" ht="31.5">
      <c r="A338" s="9" t="s">
        <v>1183</v>
      </c>
      <c r="B338" s="10" t="s">
        <v>568</v>
      </c>
      <c r="C338" s="10" t="s">
        <v>569</v>
      </c>
      <c r="D338" s="14" t="s">
        <v>206</v>
      </c>
      <c r="E338" s="14">
        <v>1</v>
      </c>
      <c r="F338" s="12">
        <v>1</v>
      </c>
      <c r="G338" s="12"/>
      <c r="H338" s="12">
        <v>0</v>
      </c>
      <c r="I338" s="12">
        <f>E338*F338</f>
        <v>1</v>
      </c>
      <c r="J338" s="12">
        <f>E338*H338</f>
        <v>0</v>
      </c>
      <c r="K338" s="12"/>
      <c r="L338" s="13"/>
      <c r="M338" s="123"/>
      <c r="N338" s="123"/>
      <c r="O338" s="92"/>
      <c r="P338" s="92"/>
    </row>
    <row r="339" spans="1:16" ht="15.75">
      <c r="A339" s="9" t="s">
        <v>1184</v>
      </c>
      <c r="B339" s="10" t="s">
        <v>608</v>
      </c>
      <c r="C339" s="10" t="s">
        <v>1185</v>
      </c>
      <c r="D339" s="14" t="s">
        <v>22</v>
      </c>
      <c r="E339" s="14">
        <v>1</v>
      </c>
      <c r="F339" s="12">
        <v>2</v>
      </c>
      <c r="G339" s="12"/>
      <c r="H339" s="12">
        <v>0</v>
      </c>
      <c r="I339" s="12">
        <f t="shared" ref="I339" si="54">E339*F339</f>
        <v>2</v>
      </c>
      <c r="J339" s="12">
        <f t="shared" ref="J339" si="55">E339*H339</f>
        <v>0</v>
      </c>
      <c r="K339" s="12"/>
      <c r="L339" s="13"/>
      <c r="M339" s="123"/>
      <c r="N339" s="123"/>
      <c r="O339" s="92"/>
      <c r="P339" s="92"/>
    </row>
    <row r="340" spans="1:16" ht="15.75">
      <c r="A340" s="9"/>
      <c r="B340" s="20"/>
      <c r="C340" s="20" t="s">
        <v>1248</v>
      </c>
      <c r="D340" s="14"/>
      <c r="E340" s="14"/>
      <c r="F340" s="12"/>
      <c r="G340" s="12"/>
      <c r="H340" s="12"/>
      <c r="I340" s="12"/>
      <c r="J340" s="12"/>
      <c r="K340" s="12"/>
      <c r="L340" s="13"/>
      <c r="M340" s="123"/>
      <c r="N340" s="123"/>
      <c r="O340" s="92"/>
      <c r="P340" s="92"/>
    </row>
    <row r="341" spans="1:16" ht="15.75">
      <c r="A341" s="9"/>
      <c r="B341" s="20"/>
      <c r="C341" s="20" t="s">
        <v>628</v>
      </c>
      <c r="D341" s="14"/>
      <c r="E341" s="14"/>
      <c r="F341" s="12"/>
      <c r="G341" s="12"/>
      <c r="H341" s="12"/>
      <c r="I341" s="12"/>
      <c r="J341" s="12"/>
      <c r="K341" s="12"/>
      <c r="L341" s="13"/>
      <c r="M341" s="123"/>
      <c r="N341" s="123"/>
      <c r="O341" s="92"/>
      <c r="P341" s="92"/>
    </row>
    <row r="342" spans="1:16" ht="78.75">
      <c r="A342" s="9" t="s">
        <v>1189</v>
      </c>
      <c r="B342" s="20" t="s">
        <v>629</v>
      </c>
      <c r="C342" s="20" t="s">
        <v>630</v>
      </c>
      <c r="D342" s="14" t="s">
        <v>65</v>
      </c>
      <c r="E342" s="14">
        <v>1</v>
      </c>
      <c r="F342" s="12">
        <v>4</v>
      </c>
      <c r="G342" s="12"/>
      <c r="H342" s="12">
        <v>0</v>
      </c>
      <c r="I342" s="12">
        <f>E342*F342</f>
        <v>4</v>
      </c>
      <c r="J342" s="12">
        <f>E342*H342</f>
        <v>0</v>
      </c>
      <c r="K342" s="12"/>
      <c r="L342" s="13"/>
      <c r="M342" s="123"/>
      <c r="N342" s="123"/>
      <c r="O342" s="92"/>
      <c r="P342" s="92"/>
    </row>
    <row r="343" spans="1:16" ht="31.5">
      <c r="A343" s="9" t="s">
        <v>1190</v>
      </c>
      <c r="B343" s="10" t="s">
        <v>568</v>
      </c>
      <c r="C343" s="10" t="s">
        <v>569</v>
      </c>
      <c r="D343" s="14" t="s">
        <v>206</v>
      </c>
      <c r="E343" s="14">
        <v>1</v>
      </c>
      <c r="F343" s="12">
        <v>1</v>
      </c>
      <c r="G343" s="12"/>
      <c r="H343" s="12">
        <v>0</v>
      </c>
      <c r="I343" s="12">
        <f>E343*F343</f>
        <v>1</v>
      </c>
      <c r="J343" s="12">
        <f>E343*H343</f>
        <v>0</v>
      </c>
      <c r="K343" s="12"/>
      <c r="L343" s="13"/>
      <c r="M343" s="123"/>
      <c r="N343" s="123"/>
      <c r="O343" s="92"/>
      <c r="P343" s="92"/>
    </row>
    <row r="344" spans="1:16" ht="15.75">
      <c r="A344" s="9" t="s">
        <v>1191</v>
      </c>
      <c r="B344" s="10" t="s">
        <v>155</v>
      </c>
      <c r="C344" s="10" t="s">
        <v>607</v>
      </c>
      <c r="D344" s="14" t="s">
        <v>18</v>
      </c>
      <c r="E344" s="14">
        <v>2</v>
      </c>
      <c r="F344" s="12">
        <v>2</v>
      </c>
      <c r="G344" s="12"/>
      <c r="H344" s="12">
        <v>0</v>
      </c>
      <c r="I344" s="12">
        <f t="shared" ref="I344" si="56">E344*F344</f>
        <v>4</v>
      </c>
      <c r="J344" s="12">
        <f t="shared" ref="J344" si="57">E344*H344</f>
        <v>0</v>
      </c>
      <c r="K344" s="12"/>
      <c r="L344" s="13"/>
      <c r="M344" s="123"/>
      <c r="N344" s="123"/>
      <c r="O344" s="92"/>
      <c r="P344" s="92"/>
    </row>
    <row r="345" spans="1:16" ht="15.75">
      <c r="A345" s="9" t="s">
        <v>1192</v>
      </c>
      <c r="B345" s="10" t="s">
        <v>537</v>
      </c>
      <c r="C345" s="15" t="s">
        <v>572</v>
      </c>
      <c r="D345" s="14" t="s">
        <v>18</v>
      </c>
      <c r="E345" s="14">
        <v>2</v>
      </c>
      <c r="F345" s="12">
        <v>0</v>
      </c>
      <c r="G345" s="12"/>
      <c r="H345" s="12">
        <v>0.5</v>
      </c>
      <c r="I345" s="12">
        <f>E345*F345</f>
        <v>0</v>
      </c>
      <c r="J345" s="12">
        <f>E345*H345</f>
        <v>1</v>
      </c>
      <c r="K345" s="12"/>
      <c r="L345" s="13"/>
      <c r="M345" s="123"/>
      <c r="N345" s="123"/>
      <c r="O345" s="92"/>
      <c r="P345" s="92"/>
    </row>
    <row r="346" spans="1:16" ht="15.75">
      <c r="A346" s="9"/>
      <c r="B346" s="10"/>
      <c r="C346" s="15"/>
      <c r="D346" s="14"/>
      <c r="E346" s="14"/>
      <c r="F346" s="12"/>
      <c r="G346" s="12"/>
      <c r="H346" s="12"/>
      <c r="I346" s="12"/>
      <c r="J346" s="12"/>
      <c r="K346" s="12"/>
      <c r="L346" s="13"/>
      <c r="M346" s="123"/>
      <c r="N346" s="123"/>
      <c r="O346" s="92"/>
      <c r="P346" s="92"/>
    </row>
    <row r="347" spans="1:16" ht="15.75">
      <c r="A347" s="9"/>
      <c r="B347" s="10"/>
      <c r="C347" s="32" t="s">
        <v>631</v>
      </c>
      <c r="D347" s="14"/>
      <c r="E347" s="14"/>
      <c r="F347" s="12"/>
      <c r="G347" s="12"/>
      <c r="H347" s="12"/>
      <c r="I347" s="12"/>
      <c r="J347" s="12"/>
      <c r="K347" s="12"/>
      <c r="L347" s="13"/>
      <c r="M347" s="123"/>
      <c r="N347" s="123"/>
      <c r="O347" s="92"/>
      <c r="P347" s="92"/>
    </row>
    <row r="348" spans="1:16" ht="63">
      <c r="A348" s="9" t="s">
        <v>604</v>
      </c>
      <c r="B348" s="20" t="s">
        <v>632</v>
      </c>
      <c r="C348" s="20" t="s">
        <v>1291</v>
      </c>
      <c r="D348" s="14" t="s">
        <v>65</v>
      </c>
      <c r="E348" s="14">
        <v>1</v>
      </c>
      <c r="F348" s="12">
        <v>4</v>
      </c>
      <c r="G348" s="12"/>
      <c r="H348" s="12">
        <v>0</v>
      </c>
      <c r="I348" s="12">
        <f>E348*F348</f>
        <v>4</v>
      </c>
      <c r="J348" s="12">
        <f>E348*H348</f>
        <v>0</v>
      </c>
      <c r="K348" s="12"/>
      <c r="L348" s="13"/>
      <c r="M348" s="123"/>
      <c r="N348" s="123"/>
      <c r="O348" s="92"/>
      <c r="P348" s="92"/>
    </row>
    <row r="349" spans="1:16" ht="31.5">
      <c r="A349" s="9" t="s">
        <v>1193</v>
      </c>
      <c r="B349" s="10" t="s">
        <v>568</v>
      </c>
      <c r="C349" s="10" t="s">
        <v>569</v>
      </c>
      <c r="D349" s="14" t="s">
        <v>206</v>
      </c>
      <c r="E349" s="14">
        <v>1</v>
      </c>
      <c r="F349" s="12">
        <v>1</v>
      </c>
      <c r="G349" s="12"/>
      <c r="H349" s="12">
        <v>0</v>
      </c>
      <c r="I349" s="12">
        <f>E349*F349</f>
        <v>1</v>
      </c>
      <c r="J349" s="12">
        <f>E349*H349</f>
        <v>0</v>
      </c>
      <c r="K349" s="12"/>
      <c r="L349" s="13"/>
      <c r="M349" s="123"/>
      <c r="N349" s="123"/>
      <c r="O349" s="92"/>
      <c r="P349" s="92"/>
    </row>
    <row r="350" spans="1:16" ht="15.75">
      <c r="A350" s="9" t="s">
        <v>1194</v>
      </c>
      <c r="B350" s="10"/>
      <c r="C350" s="15" t="s">
        <v>572</v>
      </c>
      <c r="D350" s="14" t="s">
        <v>18</v>
      </c>
      <c r="E350" s="14">
        <v>2</v>
      </c>
      <c r="F350" s="12">
        <v>0</v>
      </c>
      <c r="G350" s="12"/>
      <c r="H350" s="12">
        <v>0.5</v>
      </c>
      <c r="I350" s="12">
        <f>E350*F350</f>
        <v>0</v>
      </c>
      <c r="J350" s="12">
        <f>E350*H350</f>
        <v>1</v>
      </c>
      <c r="K350" s="12"/>
      <c r="L350" s="13"/>
      <c r="M350" s="123"/>
      <c r="N350" s="123"/>
      <c r="O350" s="92"/>
      <c r="P350" s="92"/>
    </row>
    <row r="351" spans="1:16" ht="15.75">
      <c r="A351" s="9"/>
      <c r="B351" s="10"/>
      <c r="C351" s="32" t="s">
        <v>633</v>
      </c>
      <c r="D351" s="14"/>
      <c r="E351" s="14"/>
      <c r="F351" s="12"/>
      <c r="G351" s="12"/>
      <c r="H351" s="12"/>
      <c r="I351" s="12"/>
      <c r="J351" s="12"/>
      <c r="K351" s="12"/>
      <c r="L351" s="13"/>
      <c r="M351" s="123"/>
      <c r="N351" s="123"/>
      <c r="O351" s="92"/>
      <c r="P351" s="92"/>
    </row>
    <row r="352" spans="1:16" ht="76.5" customHeight="1">
      <c r="A352" s="9" t="s">
        <v>605</v>
      </c>
      <c r="B352" s="20" t="s">
        <v>634</v>
      </c>
      <c r="C352" s="20" t="s">
        <v>1211</v>
      </c>
      <c r="D352" s="14" t="s">
        <v>65</v>
      </c>
      <c r="E352" s="14">
        <v>1</v>
      </c>
      <c r="F352" s="12">
        <v>4</v>
      </c>
      <c r="G352" s="12"/>
      <c r="H352" s="12">
        <v>0</v>
      </c>
      <c r="I352" s="12">
        <f>E352*F352</f>
        <v>4</v>
      </c>
      <c r="J352" s="12">
        <f>E352*H352</f>
        <v>0</v>
      </c>
      <c r="K352" s="12"/>
      <c r="L352" s="13"/>
      <c r="M352" s="123"/>
      <c r="N352" s="123"/>
      <c r="O352" s="92"/>
      <c r="P352" s="92"/>
    </row>
    <row r="353" spans="1:16" ht="31.5">
      <c r="A353" s="9" t="s">
        <v>1195</v>
      </c>
      <c r="B353" s="10" t="s">
        <v>568</v>
      </c>
      <c r="C353" s="10" t="s">
        <v>569</v>
      </c>
      <c r="D353" s="14" t="s">
        <v>206</v>
      </c>
      <c r="E353" s="14">
        <v>1</v>
      </c>
      <c r="F353" s="12">
        <v>1</v>
      </c>
      <c r="G353" s="12"/>
      <c r="H353" s="12">
        <v>0</v>
      </c>
      <c r="I353" s="12">
        <f>E353*F353</f>
        <v>1</v>
      </c>
      <c r="J353" s="12">
        <f>E353*H353</f>
        <v>0</v>
      </c>
      <c r="K353" s="12"/>
      <c r="L353" s="13"/>
      <c r="M353" s="123"/>
      <c r="N353" s="123"/>
      <c r="O353" s="92"/>
      <c r="P353" s="92"/>
    </row>
    <row r="354" spans="1:16" ht="15.75">
      <c r="A354" s="9" t="s">
        <v>1196</v>
      </c>
      <c r="B354" s="10" t="s">
        <v>537</v>
      </c>
      <c r="C354" s="15" t="s">
        <v>572</v>
      </c>
      <c r="D354" s="14" t="s">
        <v>18</v>
      </c>
      <c r="E354" s="14">
        <v>2</v>
      </c>
      <c r="F354" s="12">
        <v>0</v>
      </c>
      <c r="G354" s="12"/>
      <c r="H354" s="12">
        <v>0.5</v>
      </c>
      <c r="I354" s="12">
        <f>E354*F354</f>
        <v>0</v>
      </c>
      <c r="J354" s="12">
        <f>E354*H354</f>
        <v>1</v>
      </c>
      <c r="K354" s="12"/>
      <c r="L354" s="13"/>
      <c r="M354" s="123"/>
      <c r="N354" s="123"/>
      <c r="O354" s="92"/>
      <c r="P354" s="92"/>
    </row>
    <row r="355" spans="1:16" ht="15.75">
      <c r="A355" s="9"/>
      <c r="B355" s="10"/>
      <c r="C355" s="15"/>
      <c r="D355" s="14"/>
      <c r="E355" s="14"/>
      <c r="F355" s="12"/>
      <c r="G355" s="12"/>
      <c r="H355" s="12"/>
      <c r="I355" s="12"/>
      <c r="J355" s="12"/>
      <c r="K355" s="12"/>
      <c r="L355" s="13"/>
      <c r="M355" s="123"/>
      <c r="N355" s="123"/>
      <c r="O355" s="92"/>
      <c r="P355" s="92"/>
    </row>
    <row r="356" spans="1:16" ht="15.75">
      <c r="A356" s="9"/>
      <c r="B356" s="10"/>
      <c r="C356" s="32" t="s">
        <v>635</v>
      </c>
      <c r="D356" s="14"/>
      <c r="E356" s="14"/>
      <c r="F356" s="12"/>
      <c r="G356" s="12"/>
      <c r="H356" s="12"/>
      <c r="I356" s="12"/>
      <c r="J356" s="12"/>
      <c r="K356" s="12"/>
      <c r="L356" s="13"/>
      <c r="M356" s="123"/>
      <c r="N356" s="123"/>
      <c r="O356" s="92"/>
      <c r="P356" s="92"/>
    </row>
    <row r="357" spans="1:16" ht="31.5">
      <c r="A357" s="9" t="s">
        <v>606</v>
      </c>
      <c r="B357" s="20" t="s">
        <v>636</v>
      </c>
      <c r="C357" s="20" t="s">
        <v>637</v>
      </c>
      <c r="D357" s="14" t="s">
        <v>65</v>
      </c>
      <c r="E357" s="14">
        <v>1</v>
      </c>
      <c r="F357" s="14">
        <v>2</v>
      </c>
      <c r="G357" s="12">
        <v>1</v>
      </c>
      <c r="H357" s="12">
        <v>0</v>
      </c>
      <c r="I357" s="12">
        <f t="shared" ref="I357:I358" si="58">E357*F357</f>
        <v>2</v>
      </c>
      <c r="J357" s="12">
        <f t="shared" ref="J357:J358" si="59">E357*H357</f>
        <v>0</v>
      </c>
      <c r="K357" s="12"/>
      <c r="L357" s="13"/>
      <c r="M357" s="123"/>
      <c r="N357" s="123"/>
      <c r="O357" s="92"/>
      <c r="P357" s="92"/>
    </row>
    <row r="358" spans="1:16" ht="15.75">
      <c r="A358" s="9" t="s">
        <v>1197</v>
      </c>
      <c r="B358" s="20" t="s">
        <v>534</v>
      </c>
      <c r="C358" s="20" t="s">
        <v>627</v>
      </c>
      <c r="D358" s="14" t="s">
        <v>18</v>
      </c>
      <c r="E358" s="14">
        <v>1</v>
      </c>
      <c r="F358" s="12">
        <v>0</v>
      </c>
      <c r="G358" s="12"/>
      <c r="H358" s="12">
        <v>1</v>
      </c>
      <c r="I358" s="12">
        <f t="shared" si="58"/>
        <v>0</v>
      </c>
      <c r="J358" s="12">
        <f t="shared" si="59"/>
        <v>1</v>
      </c>
      <c r="K358" s="12"/>
      <c r="L358" s="13"/>
      <c r="M358" s="123"/>
      <c r="N358" s="123"/>
      <c r="O358" s="92"/>
      <c r="P358" s="92"/>
    </row>
    <row r="359" spans="1:16" ht="31.5">
      <c r="A359" s="9" t="s">
        <v>1198</v>
      </c>
      <c r="B359" s="10" t="s">
        <v>568</v>
      </c>
      <c r="C359" s="10" t="s">
        <v>569</v>
      </c>
      <c r="D359" s="14" t="s">
        <v>206</v>
      </c>
      <c r="E359" s="14">
        <v>1</v>
      </c>
      <c r="F359" s="12">
        <v>1</v>
      </c>
      <c r="G359" s="12"/>
      <c r="H359" s="12">
        <v>0</v>
      </c>
      <c r="I359" s="12">
        <f>E359*F359</f>
        <v>1</v>
      </c>
      <c r="J359" s="12">
        <f>E359*H359</f>
        <v>0</v>
      </c>
      <c r="K359" s="12"/>
      <c r="L359" s="13"/>
      <c r="M359" s="123"/>
      <c r="N359" s="123"/>
      <c r="O359" s="92"/>
      <c r="P359" s="92"/>
    </row>
    <row r="360" spans="1:16" ht="15.75">
      <c r="A360" s="9" t="s">
        <v>1277</v>
      </c>
      <c r="B360" s="10" t="s">
        <v>273</v>
      </c>
      <c r="C360" s="10" t="s">
        <v>1278</v>
      </c>
      <c r="D360" s="14" t="s">
        <v>65</v>
      </c>
      <c r="E360" s="14">
        <v>1</v>
      </c>
      <c r="F360" s="12">
        <v>6</v>
      </c>
      <c r="G360" s="12"/>
      <c r="H360" s="12">
        <v>6</v>
      </c>
      <c r="I360" s="12">
        <f>E360*F360</f>
        <v>6</v>
      </c>
      <c r="J360" s="12">
        <f>E360*H360</f>
        <v>6</v>
      </c>
      <c r="K360" s="12"/>
      <c r="L360" s="13"/>
      <c r="M360" s="123"/>
      <c r="N360" s="123"/>
      <c r="O360" s="92"/>
      <c r="P360" s="92"/>
    </row>
    <row r="361" spans="1:16" ht="15.75">
      <c r="A361" s="9"/>
      <c r="B361" s="10"/>
      <c r="C361" s="15"/>
      <c r="D361" s="14"/>
      <c r="E361" s="14"/>
      <c r="F361" s="12"/>
      <c r="G361" s="12"/>
      <c r="H361" s="12"/>
      <c r="I361" s="12">
        <f>SUM(I230:I360)</f>
        <v>131</v>
      </c>
      <c r="J361" s="12">
        <f>SUM(J230:J360)</f>
        <v>126</v>
      </c>
      <c r="K361" s="12">
        <f>I361*1</f>
        <v>131</v>
      </c>
      <c r="L361" s="13">
        <f>J361*1</f>
        <v>126</v>
      </c>
      <c r="M361" s="124">
        <f>((K361+0.15*L361)*D657)/12</f>
        <v>0</v>
      </c>
      <c r="N361" s="125">
        <f>1.23*M361</f>
        <v>0</v>
      </c>
      <c r="O361" s="92"/>
      <c r="P361" s="92"/>
    </row>
    <row r="362" spans="1:16" ht="15.75">
      <c r="A362" s="9"/>
      <c r="B362" s="10"/>
      <c r="C362" s="15"/>
      <c r="D362" s="14"/>
      <c r="E362" s="14"/>
      <c r="F362" s="12"/>
      <c r="G362" s="12"/>
      <c r="H362" s="12"/>
      <c r="I362" s="12"/>
      <c r="J362" s="12"/>
      <c r="K362" s="12"/>
      <c r="L362" s="13"/>
      <c r="M362" s="123"/>
      <c r="N362" s="123"/>
      <c r="O362" s="92"/>
      <c r="P362" s="92"/>
    </row>
    <row r="363" spans="1:16" ht="40.5">
      <c r="A363" s="33" t="s">
        <v>638</v>
      </c>
      <c r="B363" s="25"/>
      <c r="C363" s="28" t="s">
        <v>639</v>
      </c>
      <c r="D363" s="14"/>
      <c r="E363" s="14"/>
      <c r="F363" s="12"/>
      <c r="G363" s="12"/>
      <c r="H363" s="12"/>
      <c r="I363" s="12"/>
      <c r="J363" s="12"/>
      <c r="K363" s="12"/>
      <c r="L363" s="13"/>
      <c r="M363" s="123"/>
      <c r="N363" s="123"/>
    </row>
    <row r="364" spans="1:16" ht="110.25">
      <c r="A364" s="9"/>
      <c r="B364" s="10"/>
      <c r="C364" s="20" t="s">
        <v>640</v>
      </c>
      <c r="D364" s="14"/>
      <c r="E364" s="14"/>
      <c r="F364" s="12"/>
      <c r="G364" s="12"/>
      <c r="H364" s="12"/>
      <c r="I364" s="12"/>
      <c r="J364" s="12"/>
      <c r="K364" s="12"/>
      <c r="L364" s="13"/>
      <c r="M364" s="123"/>
      <c r="N364" s="123"/>
    </row>
    <row r="365" spans="1:16" ht="44.25">
      <c r="A365" s="16">
        <v>9.1</v>
      </c>
      <c r="B365" s="10" t="s">
        <v>641</v>
      </c>
      <c r="C365" s="10" t="s">
        <v>642</v>
      </c>
      <c r="D365" s="14" t="s">
        <v>65</v>
      </c>
      <c r="E365" s="14">
        <v>2</v>
      </c>
      <c r="F365" s="12">
        <v>4</v>
      </c>
      <c r="G365" s="12"/>
      <c r="H365" s="12">
        <v>2</v>
      </c>
      <c r="I365" s="12">
        <f t="shared" ref="I365:I371" si="60">E365*F365</f>
        <v>8</v>
      </c>
      <c r="J365" s="12">
        <f t="shared" ref="J365:J371" si="61">E365*H365</f>
        <v>4</v>
      </c>
      <c r="K365" s="12"/>
      <c r="L365" s="13"/>
      <c r="M365" s="123"/>
      <c r="N365" s="123"/>
    </row>
    <row r="366" spans="1:16" ht="15.75">
      <c r="A366" s="9" t="s">
        <v>643</v>
      </c>
      <c r="B366" s="10" t="s">
        <v>537</v>
      </c>
      <c r="C366" s="15" t="s">
        <v>572</v>
      </c>
      <c r="D366" s="14" t="s">
        <v>18</v>
      </c>
      <c r="E366" s="14">
        <v>18</v>
      </c>
      <c r="F366" s="12">
        <v>0</v>
      </c>
      <c r="G366" s="12"/>
      <c r="H366" s="12">
        <v>0.5</v>
      </c>
      <c r="I366" s="12">
        <f t="shared" si="60"/>
        <v>0</v>
      </c>
      <c r="J366" s="12">
        <f t="shared" si="61"/>
        <v>9</v>
      </c>
      <c r="K366" s="12"/>
      <c r="L366" s="13"/>
      <c r="M366" s="123"/>
      <c r="N366" s="123"/>
    </row>
    <row r="367" spans="1:16" ht="15.75">
      <c r="A367" s="9" t="s">
        <v>644</v>
      </c>
      <c r="B367" s="10" t="s">
        <v>576</v>
      </c>
      <c r="C367" s="10" t="s">
        <v>645</v>
      </c>
      <c r="D367" s="14" t="s">
        <v>22</v>
      </c>
      <c r="E367" s="14">
        <v>25</v>
      </c>
      <c r="F367" s="12">
        <v>0</v>
      </c>
      <c r="G367" s="12"/>
      <c r="H367" s="12">
        <v>0.5</v>
      </c>
      <c r="I367" s="12">
        <f t="shared" si="60"/>
        <v>0</v>
      </c>
      <c r="J367" s="12">
        <f t="shared" si="61"/>
        <v>12.5</v>
      </c>
      <c r="K367" s="12"/>
      <c r="L367" s="13"/>
      <c r="M367" s="123"/>
      <c r="N367" s="123"/>
    </row>
    <row r="368" spans="1:16" ht="15.75">
      <c r="A368" s="9" t="s">
        <v>646</v>
      </c>
      <c r="B368" s="10" t="s">
        <v>576</v>
      </c>
      <c r="C368" s="10" t="s">
        <v>647</v>
      </c>
      <c r="D368" s="14" t="s">
        <v>22</v>
      </c>
      <c r="E368" s="14">
        <v>2</v>
      </c>
      <c r="F368" s="12">
        <v>0</v>
      </c>
      <c r="G368" s="12"/>
      <c r="H368" s="12">
        <v>1</v>
      </c>
      <c r="I368" s="12">
        <f t="shared" si="60"/>
        <v>0</v>
      </c>
      <c r="J368" s="12">
        <f t="shared" si="61"/>
        <v>2</v>
      </c>
      <c r="K368" s="12"/>
      <c r="L368" s="13"/>
      <c r="M368" s="123"/>
      <c r="N368" s="123"/>
    </row>
    <row r="369" spans="1:16" ht="15.75">
      <c r="A369" s="9" t="s">
        <v>648</v>
      </c>
      <c r="B369" s="10" t="s">
        <v>649</v>
      </c>
      <c r="C369" s="10" t="s">
        <v>650</v>
      </c>
      <c r="D369" s="14" t="s">
        <v>18</v>
      </c>
      <c r="E369" s="14">
        <v>7</v>
      </c>
      <c r="F369" s="12">
        <v>2</v>
      </c>
      <c r="G369" s="12"/>
      <c r="H369" s="12">
        <v>0</v>
      </c>
      <c r="I369" s="12">
        <f t="shared" si="60"/>
        <v>14</v>
      </c>
      <c r="J369" s="12">
        <f t="shared" si="61"/>
        <v>0</v>
      </c>
      <c r="K369" s="12"/>
      <c r="L369" s="13"/>
      <c r="M369" s="123"/>
      <c r="N369" s="123"/>
    </row>
    <row r="370" spans="1:16" ht="25.5">
      <c r="A370" s="9" t="s">
        <v>651</v>
      </c>
      <c r="B370" s="10" t="s">
        <v>60</v>
      </c>
      <c r="C370" s="26" t="s">
        <v>569</v>
      </c>
      <c r="D370" s="14" t="s">
        <v>591</v>
      </c>
      <c r="E370" s="14">
        <v>1</v>
      </c>
      <c r="F370" s="12">
        <v>0</v>
      </c>
      <c r="G370" s="12"/>
      <c r="H370" s="12">
        <v>2</v>
      </c>
      <c r="I370" s="12">
        <f t="shared" si="60"/>
        <v>0</v>
      </c>
      <c r="J370" s="12">
        <f t="shared" si="61"/>
        <v>2</v>
      </c>
      <c r="K370" s="12"/>
      <c r="L370" s="13"/>
      <c r="M370" s="123"/>
      <c r="N370" s="123"/>
    </row>
    <row r="371" spans="1:16" ht="31.5">
      <c r="A371" s="9" t="s">
        <v>652</v>
      </c>
      <c r="B371" s="10" t="s">
        <v>570</v>
      </c>
      <c r="C371" s="10" t="s">
        <v>653</v>
      </c>
      <c r="D371" s="14" t="s">
        <v>591</v>
      </c>
      <c r="E371" s="14">
        <v>1</v>
      </c>
      <c r="F371" s="12">
        <v>0</v>
      </c>
      <c r="G371" s="12"/>
      <c r="H371" s="12">
        <v>1</v>
      </c>
      <c r="I371" s="12">
        <f t="shared" si="60"/>
        <v>0</v>
      </c>
      <c r="J371" s="12">
        <f t="shared" si="61"/>
        <v>1</v>
      </c>
      <c r="K371" s="12"/>
      <c r="L371" s="13"/>
      <c r="M371" s="123"/>
      <c r="N371" s="123"/>
    </row>
    <row r="372" spans="1:16" ht="94.5">
      <c r="A372" s="9"/>
      <c r="B372" s="10"/>
      <c r="C372" s="20" t="s">
        <v>654</v>
      </c>
      <c r="D372" s="14"/>
      <c r="E372" s="14"/>
      <c r="F372" s="12"/>
      <c r="G372" s="12"/>
      <c r="H372" s="12"/>
      <c r="I372" s="12"/>
      <c r="J372" s="12"/>
      <c r="K372" s="12"/>
      <c r="L372" s="13"/>
      <c r="M372" s="123"/>
      <c r="N372" s="123"/>
    </row>
    <row r="373" spans="1:16" ht="44.25">
      <c r="A373" s="9" t="s">
        <v>655</v>
      </c>
      <c r="B373" s="10" t="s">
        <v>1206</v>
      </c>
      <c r="C373" s="10" t="s">
        <v>1299</v>
      </c>
      <c r="D373" s="14" t="s">
        <v>18</v>
      </c>
      <c r="E373" s="14">
        <v>2</v>
      </c>
      <c r="F373" s="12">
        <v>4</v>
      </c>
      <c r="G373" s="12"/>
      <c r="H373" s="12">
        <v>1</v>
      </c>
      <c r="I373" s="12">
        <f t="shared" ref="I373:I378" si="62">E373*F373</f>
        <v>8</v>
      </c>
      <c r="J373" s="12">
        <f t="shared" ref="J373:J378" si="63">E373*H373</f>
        <v>2</v>
      </c>
      <c r="K373" s="12"/>
      <c r="L373" s="13"/>
      <c r="M373" s="123"/>
      <c r="N373" s="123"/>
    </row>
    <row r="374" spans="1:16" ht="15.75">
      <c r="A374" s="9" t="s">
        <v>656</v>
      </c>
      <c r="B374" s="10" t="s">
        <v>537</v>
      </c>
      <c r="C374" s="15" t="s">
        <v>49</v>
      </c>
      <c r="D374" s="14" t="s">
        <v>18</v>
      </c>
      <c r="E374" s="14">
        <v>8</v>
      </c>
      <c r="F374" s="12">
        <v>0</v>
      </c>
      <c r="G374" s="12"/>
      <c r="H374" s="12">
        <v>0.5</v>
      </c>
      <c r="I374" s="12">
        <f t="shared" si="62"/>
        <v>0</v>
      </c>
      <c r="J374" s="12">
        <f t="shared" si="63"/>
        <v>4</v>
      </c>
      <c r="K374" s="12"/>
      <c r="L374" s="13"/>
      <c r="M374" s="123"/>
      <c r="N374" s="123"/>
    </row>
    <row r="375" spans="1:16" ht="25.5">
      <c r="A375" s="9" t="s">
        <v>657</v>
      </c>
      <c r="B375" s="10" t="s">
        <v>60</v>
      </c>
      <c r="C375" s="26" t="s">
        <v>569</v>
      </c>
      <c r="D375" s="14" t="s">
        <v>591</v>
      </c>
      <c r="E375" s="14">
        <v>1</v>
      </c>
      <c r="F375" s="12">
        <v>0</v>
      </c>
      <c r="G375" s="12"/>
      <c r="H375" s="12">
        <v>1</v>
      </c>
      <c r="I375" s="12">
        <f t="shared" si="62"/>
        <v>0</v>
      </c>
      <c r="J375" s="12">
        <f t="shared" si="63"/>
        <v>1</v>
      </c>
      <c r="K375" s="12"/>
      <c r="L375" s="13"/>
      <c r="M375" s="123"/>
      <c r="N375" s="123"/>
    </row>
    <row r="376" spans="1:16" ht="15.75">
      <c r="A376" s="9" t="s">
        <v>658</v>
      </c>
      <c r="B376" s="10" t="s">
        <v>570</v>
      </c>
      <c r="C376" s="10" t="s">
        <v>590</v>
      </c>
      <c r="D376" s="14" t="s">
        <v>591</v>
      </c>
      <c r="E376" s="14">
        <v>1</v>
      </c>
      <c r="F376" s="12">
        <v>0</v>
      </c>
      <c r="G376" s="12"/>
      <c r="H376" s="12">
        <v>1</v>
      </c>
      <c r="I376" s="12">
        <f t="shared" si="62"/>
        <v>0</v>
      </c>
      <c r="J376" s="12">
        <f t="shared" si="63"/>
        <v>1</v>
      </c>
      <c r="K376" s="12"/>
      <c r="L376" s="13"/>
      <c r="M376" s="123"/>
      <c r="N376" s="123"/>
    </row>
    <row r="377" spans="1:16" ht="15.75">
      <c r="A377" s="9" t="s">
        <v>659</v>
      </c>
      <c r="B377" s="10" t="s">
        <v>576</v>
      </c>
      <c r="C377" s="10" t="s">
        <v>645</v>
      </c>
      <c r="D377" s="14" t="s">
        <v>22</v>
      </c>
      <c r="E377" s="14">
        <v>17</v>
      </c>
      <c r="F377" s="12">
        <v>0</v>
      </c>
      <c r="G377" s="12"/>
      <c r="H377" s="12">
        <v>0.5</v>
      </c>
      <c r="I377" s="12">
        <f t="shared" si="62"/>
        <v>0</v>
      </c>
      <c r="J377" s="12">
        <f t="shared" si="63"/>
        <v>8.5</v>
      </c>
      <c r="K377" s="12"/>
      <c r="L377" s="13"/>
      <c r="M377" s="123"/>
      <c r="N377" s="123"/>
    </row>
    <row r="378" spans="1:16" ht="15.75">
      <c r="A378" s="9" t="s">
        <v>660</v>
      </c>
      <c r="B378" s="10" t="s">
        <v>42</v>
      </c>
      <c r="C378" s="10" t="s">
        <v>661</v>
      </c>
      <c r="D378" s="14" t="s">
        <v>18</v>
      </c>
      <c r="E378" s="14">
        <v>1</v>
      </c>
      <c r="F378" s="12">
        <v>0</v>
      </c>
      <c r="G378" s="12"/>
      <c r="H378" s="12">
        <v>0.5</v>
      </c>
      <c r="I378" s="12">
        <f t="shared" si="62"/>
        <v>0</v>
      </c>
      <c r="J378" s="12">
        <f t="shared" si="63"/>
        <v>0.5</v>
      </c>
      <c r="K378" s="12"/>
      <c r="L378" s="13"/>
      <c r="M378" s="123"/>
      <c r="N378" s="123"/>
    </row>
    <row r="379" spans="1:16" ht="110.25">
      <c r="A379" s="123"/>
      <c r="B379" s="123"/>
      <c r="C379" s="34" t="s">
        <v>1285</v>
      </c>
      <c r="D379" s="123"/>
      <c r="E379" s="123"/>
      <c r="F379" s="123"/>
      <c r="G379" s="123"/>
      <c r="H379" s="123"/>
      <c r="I379" s="123"/>
      <c r="J379" s="123"/>
      <c r="K379" s="12"/>
      <c r="L379" s="13"/>
      <c r="M379" s="123"/>
      <c r="N379" s="123"/>
      <c r="O379" s="92"/>
      <c r="P379" s="92"/>
    </row>
    <row r="380" spans="1:16" ht="63">
      <c r="A380" s="9" t="s">
        <v>683</v>
      </c>
      <c r="B380" s="10" t="s">
        <v>1252</v>
      </c>
      <c r="C380" s="20" t="s">
        <v>662</v>
      </c>
      <c r="D380" s="14" t="s">
        <v>591</v>
      </c>
      <c r="E380" s="14">
        <v>1</v>
      </c>
      <c r="F380" s="12">
        <v>2</v>
      </c>
      <c r="G380" s="12"/>
      <c r="H380" s="12">
        <v>0</v>
      </c>
      <c r="I380" s="12">
        <f t="shared" ref="I380:I381" si="64">E380*F380</f>
        <v>2</v>
      </c>
      <c r="J380" s="12">
        <f t="shared" ref="J380:J381" si="65">E380*H380</f>
        <v>0</v>
      </c>
      <c r="K380" s="12"/>
      <c r="L380" s="13"/>
      <c r="M380" s="123"/>
      <c r="N380" s="123"/>
      <c r="O380" s="92"/>
      <c r="P380" s="92"/>
    </row>
    <row r="381" spans="1:16" ht="63">
      <c r="A381" s="9" t="s">
        <v>685</v>
      </c>
      <c r="B381" s="20" t="s">
        <v>663</v>
      </c>
      <c r="C381" s="20" t="s">
        <v>664</v>
      </c>
      <c r="D381" s="14" t="s">
        <v>591</v>
      </c>
      <c r="E381" s="14">
        <v>1</v>
      </c>
      <c r="F381" s="12">
        <v>2</v>
      </c>
      <c r="G381" s="12"/>
      <c r="H381" s="12">
        <v>0</v>
      </c>
      <c r="I381" s="12">
        <f t="shared" si="64"/>
        <v>2</v>
      </c>
      <c r="J381" s="12">
        <f t="shared" si="65"/>
        <v>0</v>
      </c>
      <c r="K381" s="12"/>
      <c r="L381" s="13"/>
      <c r="M381" s="123"/>
      <c r="N381" s="123"/>
      <c r="O381" s="92"/>
      <c r="P381" s="92"/>
    </row>
    <row r="382" spans="1:16" ht="31.5">
      <c r="A382" s="9" t="s">
        <v>686</v>
      </c>
      <c r="B382" s="10" t="s">
        <v>568</v>
      </c>
      <c r="C382" s="10" t="s">
        <v>569</v>
      </c>
      <c r="D382" s="14" t="s">
        <v>206</v>
      </c>
      <c r="E382" s="14">
        <v>1</v>
      </c>
      <c r="F382" s="12">
        <v>1</v>
      </c>
      <c r="G382" s="12"/>
      <c r="H382" s="12">
        <v>0</v>
      </c>
      <c r="I382" s="12">
        <f>E382*F382</f>
        <v>1</v>
      </c>
      <c r="J382" s="12">
        <f>E382*H382</f>
        <v>0</v>
      </c>
      <c r="K382" s="12"/>
      <c r="L382" s="13"/>
      <c r="M382" s="123"/>
      <c r="N382" s="123"/>
      <c r="O382" s="92"/>
      <c r="P382" s="92"/>
    </row>
    <row r="383" spans="1:16" ht="15.75">
      <c r="A383" s="9" t="s">
        <v>687</v>
      </c>
      <c r="B383" s="10" t="s">
        <v>570</v>
      </c>
      <c r="C383" s="10" t="s">
        <v>571</v>
      </c>
      <c r="D383" s="14" t="s">
        <v>18</v>
      </c>
      <c r="E383" s="14">
        <v>1</v>
      </c>
      <c r="F383" s="12">
        <v>1</v>
      </c>
      <c r="G383" s="12"/>
      <c r="H383" s="12">
        <v>0</v>
      </c>
      <c r="I383" s="12">
        <f>E383*F383</f>
        <v>1</v>
      </c>
      <c r="J383" s="12">
        <f>E383*H383</f>
        <v>0</v>
      </c>
      <c r="K383" s="12"/>
      <c r="L383" s="13"/>
      <c r="M383" s="123"/>
      <c r="N383" s="123"/>
      <c r="O383" s="92"/>
      <c r="P383" s="92"/>
    </row>
    <row r="384" spans="1:16" ht="15.75">
      <c r="A384" s="9" t="s">
        <v>688</v>
      </c>
      <c r="B384" s="10" t="s">
        <v>537</v>
      </c>
      <c r="C384" s="15" t="s">
        <v>572</v>
      </c>
      <c r="D384" s="14" t="s">
        <v>18</v>
      </c>
      <c r="E384" s="14">
        <v>18</v>
      </c>
      <c r="F384" s="12">
        <v>0</v>
      </c>
      <c r="G384" s="12"/>
      <c r="H384" s="12">
        <v>0.5</v>
      </c>
      <c r="I384" s="12">
        <f>E384*F384</f>
        <v>0</v>
      </c>
      <c r="J384" s="12">
        <f>E384*H384</f>
        <v>9</v>
      </c>
      <c r="K384" s="12"/>
      <c r="L384" s="13"/>
      <c r="M384" s="123"/>
      <c r="N384" s="123"/>
      <c r="O384" s="92"/>
      <c r="P384" s="92"/>
    </row>
    <row r="385" spans="1:16" ht="15.75">
      <c r="A385" s="9"/>
      <c r="B385" s="10"/>
      <c r="C385" s="9"/>
      <c r="D385" s="14"/>
      <c r="E385" s="14"/>
      <c r="F385" s="12"/>
      <c r="G385" s="12"/>
      <c r="H385" s="12"/>
      <c r="I385" s="12"/>
      <c r="J385" s="12"/>
      <c r="K385" s="12"/>
      <c r="L385" s="13"/>
      <c r="M385" s="123"/>
      <c r="N385" s="123"/>
      <c r="O385" s="92"/>
      <c r="P385" s="92"/>
    </row>
    <row r="386" spans="1:16" ht="15.75">
      <c r="A386" s="9" t="s">
        <v>689</v>
      </c>
      <c r="B386" s="10" t="s">
        <v>1209</v>
      </c>
      <c r="C386" s="9" t="s">
        <v>1210</v>
      </c>
      <c r="D386" s="14" t="s">
        <v>65</v>
      </c>
      <c r="E386" s="14">
        <v>1</v>
      </c>
      <c r="F386" s="12">
        <v>2</v>
      </c>
      <c r="G386" s="12"/>
      <c r="H386" s="12">
        <v>0</v>
      </c>
      <c r="I386" s="12">
        <f>E386*F386</f>
        <v>2</v>
      </c>
      <c r="J386" s="12">
        <f>E386*H386</f>
        <v>0</v>
      </c>
      <c r="K386" s="12"/>
      <c r="L386" s="13"/>
      <c r="M386" s="123"/>
      <c r="N386" s="123"/>
      <c r="O386" s="92"/>
      <c r="P386" s="92"/>
    </row>
    <row r="387" spans="1:16" ht="15.75">
      <c r="A387" s="9" t="s">
        <v>691</v>
      </c>
      <c r="B387" s="10" t="s">
        <v>707</v>
      </c>
      <c r="C387" s="9" t="s">
        <v>1274</v>
      </c>
      <c r="D387" s="14" t="s">
        <v>18</v>
      </c>
      <c r="E387" s="14">
        <v>4</v>
      </c>
      <c r="F387" s="12">
        <v>2</v>
      </c>
      <c r="G387" s="12"/>
      <c r="H387" s="12">
        <v>1</v>
      </c>
      <c r="I387" s="12">
        <f>E387*F387</f>
        <v>8</v>
      </c>
      <c r="J387" s="12">
        <f>E387*H387</f>
        <v>4</v>
      </c>
      <c r="K387" s="12"/>
      <c r="L387" s="13"/>
      <c r="M387" s="123"/>
      <c r="N387" s="123"/>
      <c r="O387" s="92"/>
      <c r="P387" s="92"/>
    </row>
    <row r="388" spans="1:16" ht="126">
      <c r="A388" s="9"/>
      <c r="B388" s="123"/>
      <c r="C388" s="34" t="s">
        <v>665</v>
      </c>
      <c r="D388" s="14"/>
      <c r="E388" s="14"/>
      <c r="F388" s="12"/>
      <c r="G388" s="12"/>
      <c r="H388" s="12"/>
      <c r="I388" s="12"/>
      <c r="J388" s="12"/>
      <c r="K388" s="12"/>
      <c r="L388" s="13"/>
      <c r="M388" s="123"/>
      <c r="N388" s="123"/>
      <c r="O388" s="92"/>
      <c r="P388" s="92"/>
    </row>
    <row r="389" spans="1:16" ht="63">
      <c r="A389" s="9" t="s">
        <v>693</v>
      </c>
      <c r="B389" s="20" t="s">
        <v>666</v>
      </c>
      <c r="C389" s="20" t="s">
        <v>667</v>
      </c>
      <c r="D389" s="14" t="s">
        <v>65</v>
      </c>
      <c r="E389" s="14">
        <v>1</v>
      </c>
      <c r="F389" s="12">
        <v>2</v>
      </c>
      <c r="G389" s="12"/>
      <c r="H389" s="12">
        <v>0</v>
      </c>
      <c r="I389" s="12">
        <f t="shared" ref="I389:I390" si="66">E389*F389</f>
        <v>2</v>
      </c>
      <c r="J389" s="12">
        <f t="shared" ref="J389:J390" si="67">E389*H389</f>
        <v>0</v>
      </c>
      <c r="K389" s="12"/>
      <c r="L389" s="13"/>
      <c r="M389" s="123"/>
      <c r="N389" s="123"/>
      <c r="O389" s="92"/>
      <c r="P389" s="92"/>
    </row>
    <row r="390" spans="1:16" ht="47.25">
      <c r="A390" s="9" t="s">
        <v>694</v>
      </c>
      <c r="B390" s="20" t="s">
        <v>668</v>
      </c>
      <c r="C390" s="20" t="s">
        <v>669</v>
      </c>
      <c r="D390" s="14" t="s">
        <v>65</v>
      </c>
      <c r="E390" s="14">
        <v>1</v>
      </c>
      <c r="F390" s="12">
        <v>2</v>
      </c>
      <c r="G390" s="12"/>
      <c r="H390" s="12">
        <v>0</v>
      </c>
      <c r="I390" s="12">
        <f t="shared" si="66"/>
        <v>2</v>
      </c>
      <c r="J390" s="12">
        <f t="shared" si="67"/>
        <v>0</v>
      </c>
      <c r="K390" s="12"/>
      <c r="L390" s="13"/>
      <c r="M390" s="123"/>
      <c r="N390" s="123"/>
      <c r="O390" s="92"/>
      <c r="P390" s="92"/>
    </row>
    <row r="391" spans="1:16" ht="31.5">
      <c r="A391" s="9" t="s">
        <v>695</v>
      </c>
      <c r="B391" s="10" t="s">
        <v>568</v>
      </c>
      <c r="C391" s="10" t="s">
        <v>569</v>
      </c>
      <c r="D391" s="14" t="s">
        <v>206</v>
      </c>
      <c r="E391" s="14">
        <v>1</v>
      </c>
      <c r="F391" s="12">
        <v>1</v>
      </c>
      <c r="G391" s="12"/>
      <c r="H391" s="12">
        <v>0</v>
      </c>
      <c r="I391" s="12">
        <f>E391*F391</f>
        <v>1</v>
      </c>
      <c r="J391" s="12">
        <f>E391*H391</f>
        <v>0</v>
      </c>
      <c r="K391" s="12"/>
      <c r="L391" s="13"/>
      <c r="M391" s="123"/>
      <c r="N391" s="123"/>
      <c r="O391" s="92"/>
      <c r="P391" s="92"/>
    </row>
    <row r="392" spans="1:16" ht="15.75">
      <c r="A392" s="9" t="s">
        <v>696</v>
      </c>
      <c r="B392" s="10" t="s">
        <v>570</v>
      </c>
      <c r="C392" s="10" t="s">
        <v>571</v>
      </c>
      <c r="D392" s="14" t="s">
        <v>18</v>
      </c>
      <c r="E392" s="14">
        <v>1</v>
      </c>
      <c r="F392" s="12">
        <v>1</v>
      </c>
      <c r="G392" s="12"/>
      <c r="H392" s="12">
        <v>0</v>
      </c>
      <c r="I392" s="12">
        <f>E392*F392</f>
        <v>1</v>
      </c>
      <c r="J392" s="12">
        <f>E392*H392</f>
        <v>0</v>
      </c>
      <c r="K392" s="12"/>
      <c r="L392" s="13"/>
      <c r="M392" s="123"/>
      <c r="N392" s="123"/>
      <c r="O392" s="92"/>
      <c r="P392" s="92"/>
    </row>
    <row r="393" spans="1:16" ht="15.75">
      <c r="A393" s="9" t="s">
        <v>697</v>
      </c>
      <c r="B393" s="10" t="s">
        <v>537</v>
      </c>
      <c r="C393" s="15" t="s">
        <v>572</v>
      </c>
      <c r="D393" s="14" t="s">
        <v>18</v>
      </c>
      <c r="E393" s="14">
        <v>15</v>
      </c>
      <c r="F393" s="12">
        <v>0</v>
      </c>
      <c r="G393" s="12"/>
      <c r="H393" s="12">
        <v>0.5</v>
      </c>
      <c r="I393" s="12">
        <f>E393*F393</f>
        <v>0</v>
      </c>
      <c r="J393" s="12">
        <f>E393*H393</f>
        <v>7.5</v>
      </c>
      <c r="K393" s="12"/>
      <c r="L393" s="13"/>
      <c r="M393" s="123"/>
      <c r="N393" s="123"/>
      <c r="O393" s="92"/>
      <c r="P393" s="92"/>
    </row>
    <row r="394" spans="1:16" ht="15.75">
      <c r="A394" s="9"/>
      <c r="B394" s="10"/>
      <c r="C394" s="15"/>
      <c r="D394" s="14"/>
      <c r="E394" s="14"/>
      <c r="F394" s="12"/>
      <c r="G394" s="12"/>
      <c r="H394" s="12"/>
      <c r="I394" s="12"/>
      <c r="J394" s="12"/>
      <c r="K394" s="12"/>
      <c r="L394" s="13"/>
      <c r="M394" s="123"/>
      <c r="N394" s="123"/>
      <c r="O394" s="92"/>
      <c r="P394" s="92"/>
    </row>
    <row r="395" spans="1:16" ht="15.75">
      <c r="A395" s="9"/>
      <c r="B395" s="123"/>
      <c r="C395" s="34" t="s">
        <v>1286</v>
      </c>
      <c r="D395" s="14"/>
      <c r="E395" s="14"/>
      <c r="F395" s="12"/>
      <c r="G395" s="12"/>
      <c r="H395" s="12"/>
      <c r="I395" s="12"/>
      <c r="J395" s="12"/>
      <c r="K395" s="12"/>
      <c r="L395" s="13"/>
      <c r="M395" s="123"/>
      <c r="N395" s="123"/>
      <c r="O395" s="92"/>
      <c r="P395" s="92"/>
    </row>
    <row r="396" spans="1:16" ht="63">
      <c r="A396" s="9" t="s">
        <v>700</v>
      </c>
      <c r="B396" s="20" t="s">
        <v>670</v>
      </c>
      <c r="C396" s="20" t="s">
        <v>671</v>
      </c>
      <c r="D396" s="14" t="s">
        <v>65</v>
      </c>
      <c r="E396" s="14">
        <v>1</v>
      </c>
      <c r="F396" s="12">
        <v>2</v>
      </c>
      <c r="G396" s="12"/>
      <c r="H396" s="12">
        <v>0</v>
      </c>
      <c r="I396" s="12">
        <f t="shared" ref="I396:I397" si="68">E396*F396</f>
        <v>2</v>
      </c>
      <c r="J396" s="12">
        <f t="shared" ref="J396:J397" si="69">E396*H396</f>
        <v>0</v>
      </c>
      <c r="K396" s="12"/>
      <c r="L396" s="13"/>
      <c r="M396" s="123"/>
      <c r="N396" s="123"/>
      <c r="O396" s="92"/>
      <c r="P396" s="92"/>
    </row>
    <row r="397" spans="1:16" ht="47.25">
      <c r="A397" s="9" t="s">
        <v>702</v>
      </c>
      <c r="B397" s="20" t="s">
        <v>672</v>
      </c>
      <c r="C397" s="20" t="s">
        <v>673</v>
      </c>
      <c r="D397" s="14" t="s">
        <v>65</v>
      </c>
      <c r="E397" s="14">
        <v>1</v>
      </c>
      <c r="F397" s="12">
        <v>2</v>
      </c>
      <c r="G397" s="12"/>
      <c r="H397" s="12">
        <v>0</v>
      </c>
      <c r="I397" s="12">
        <f t="shared" si="68"/>
        <v>2</v>
      </c>
      <c r="J397" s="12">
        <f t="shared" si="69"/>
        <v>0</v>
      </c>
      <c r="K397" s="12"/>
      <c r="L397" s="13"/>
      <c r="M397" s="123"/>
      <c r="N397" s="123"/>
      <c r="O397" s="92"/>
      <c r="P397" s="92"/>
    </row>
    <row r="398" spans="1:16" ht="31.5">
      <c r="A398" s="9" t="s">
        <v>1199</v>
      </c>
      <c r="B398" s="10" t="s">
        <v>568</v>
      </c>
      <c r="C398" s="10" t="s">
        <v>569</v>
      </c>
      <c r="D398" s="14" t="s">
        <v>206</v>
      </c>
      <c r="E398" s="14">
        <v>1</v>
      </c>
      <c r="F398" s="12">
        <v>1</v>
      </c>
      <c r="G398" s="12"/>
      <c r="H398" s="12">
        <v>0</v>
      </c>
      <c r="I398" s="12">
        <f>E398*F398</f>
        <v>1</v>
      </c>
      <c r="J398" s="12">
        <f>E398*H398</f>
        <v>0</v>
      </c>
      <c r="K398" s="12"/>
      <c r="L398" s="13"/>
      <c r="M398" s="123"/>
      <c r="N398" s="123"/>
      <c r="O398" s="92"/>
      <c r="P398" s="92"/>
    </row>
    <row r="399" spans="1:16" ht="15.75">
      <c r="A399" s="9" t="s">
        <v>1200</v>
      </c>
      <c r="B399" s="10" t="s">
        <v>570</v>
      </c>
      <c r="C399" s="10" t="s">
        <v>571</v>
      </c>
      <c r="D399" s="14" t="s">
        <v>18</v>
      </c>
      <c r="E399" s="14">
        <v>1</v>
      </c>
      <c r="F399" s="12">
        <v>1</v>
      </c>
      <c r="G399" s="12"/>
      <c r="H399" s="12">
        <v>0</v>
      </c>
      <c r="I399" s="12">
        <f>E399*F399</f>
        <v>1</v>
      </c>
      <c r="J399" s="12">
        <f>E399*H399</f>
        <v>0</v>
      </c>
      <c r="K399" s="12"/>
      <c r="L399" s="13"/>
      <c r="M399" s="123"/>
      <c r="N399" s="123"/>
      <c r="O399" s="92"/>
      <c r="P399" s="92"/>
    </row>
    <row r="400" spans="1:16" ht="15.75">
      <c r="A400" s="9"/>
      <c r="B400" s="10"/>
      <c r="C400" s="15"/>
      <c r="D400" s="14"/>
      <c r="E400" s="14"/>
      <c r="F400" s="12"/>
      <c r="G400" s="12"/>
      <c r="H400" s="12"/>
      <c r="I400" s="12"/>
      <c r="J400" s="12"/>
      <c r="K400" s="12"/>
      <c r="L400" s="13"/>
      <c r="M400" s="123"/>
      <c r="N400" s="123"/>
      <c r="O400" s="92"/>
      <c r="P400" s="92"/>
    </row>
    <row r="401" spans="1:16" ht="15.75">
      <c r="A401" s="9"/>
      <c r="B401" s="123"/>
      <c r="C401" s="34" t="s">
        <v>674</v>
      </c>
      <c r="D401" s="14"/>
      <c r="E401" s="14"/>
      <c r="F401" s="12"/>
      <c r="G401" s="12"/>
      <c r="H401" s="12"/>
      <c r="I401" s="12"/>
      <c r="J401" s="12"/>
      <c r="K401" s="12"/>
      <c r="L401" s="13"/>
      <c r="M401" s="123"/>
      <c r="N401" s="123"/>
      <c r="O401" s="92"/>
      <c r="P401" s="92"/>
    </row>
    <row r="402" spans="1:16" ht="63">
      <c r="A402" s="9" t="s">
        <v>703</v>
      </c>
      <c r="B402" s="20" t="s">
        <v>675</v>
      </c>
      <c r="C402" s="20" t="s">
        <v>676</v>
      </c>
      <c r="D402" s="108" t="s">
        <v>65</v>
      </c>
      <c r="E402" s="108">
        <v>1</v>
      </c>
      <c r="F402" s="109">
        <v>2</v>
      </c>
      <c r="G402" s="109"/>
      <c r="H402" s="109">
        <v>0</v>
      </c>
      <c r="I402" s="109">
        <f t="shared" ref="I402:I403" si="70">E402*F402</f>
        <v>2</v>
      </c>
      <c r="J402" s="109">
        <f t="shared" ref="J402:J403" si="71">E402*H402</f>
        <v>0</v>
      </c>
      <c r="K402" s="12"/>
      <c r="L402" s="13"/>
      <c r="M402" s="123"/>
      <c r="N402" s="123"/>
      <c r="O402" s="92"/>
      <c r="P402" s="92"/>
    </row>
    <row r="403" spans="1:16" ht="63">
      <c r="A403" s="123" t="s">
        <v>1201</v>
      </c>
      <c r="B403" s="20" t="s">
        <v>677</v>
      </c>
      <c r="C403" s="20" t="s">
        <v>678</v>
      </c>
      <c r="D403" s="128" t="s">
        <v>65</v>
      </c>
      <c r="E403" s="128">
        <v>1</v>
      </c>
      <c r="F403" s="109">
        <v>2</v>
      </c>
      <c r="G403" s="109"/>
      <c r="H403" s="109">
        <v>0</v>
      </c>
      <c r="I403" s="109">
        <f t="shared" si="70"/>
        <v>2</v>
      </c>
      <c r="J403" s="109">
        <f t="shared" si="71"/>
        <v>0</v>
      </c>
      <c r="K403" s="12"/>
      <c r="L403" s="13"/>
      <c r="M403" s="123"/>
      <c r="N403" s="123"/>
      <c r="O403" s="92"/>
      <c r="P403" s="92"/>
    </row>
    <row r="404" spans="1:16" ht="31.5">
      <c r="A404" s="123" t="s">
        <v>1202</v>
      </c>
      <c r="B404" s="10" t="s">
        <v>568</v>
      </c>
      <c r="C404" s="10" t="s">
        <v>569</v>
      </c>
      <c r="D404" s="14" t="s">
        <v>206</v>
      </c>
      <c r="E404" s="14">
        <v>1</v>
      </c>
      <c r="F404" s="12">
        <v>1</v>
      </c>
      <c r="G404" s="12"/>
      <c r="H404" s="12">
        <v>0</v>
      </c>
      <c r="I404" s="12">
        <f>E404*F404</f>
        <v>1</v>
      </c>
      <c r="J404" s="12">
        <f>E404*H404</f>
        <v>0</v>
      </c>
      <c r="K404" s="12"/>
      <c r="L404" s="13"/>
      <c r="M404" s="123"/>
      <c r="N404" s="123"/>
      <c r="O404" s="92"/>
      <c r="P404" s="92"/>
    </row>
    <row r="405" spans="1:16" ht="15.75">
      <c r="A405" s="123" t="s">
        <v>1203</v>
      </c>
      <c r="B405" s="10" t="s">
        <v>570</v>
      </c>
      <c r="C405" s="10" t="s">
        <v>571</v>
      </c>
      <c r="D405" s="14" t="s">
        <v>18</v>
      </c>
      <c r="E405" s="14">
        <v>1</v>
      </c>
      <c r="F405" s="12">
        <v>1</v>
      </c>
      <c r="G405" s="12"/>
      <c r="H405" s="12">
        <v>0</v>
      </c>
      <c r="I405" s="12">
        <f>E405*F405</f>
        <v>1</v>
      </c>
      <c r="J405" s="12">
        <f>E405*H405</f>
        <v>0</v>
      </c>
      <c r="K405" s="12"/>
      <c r="L405" s="13"/>
      <c r="M405" s="123"/>
      <c r="N405" s="123"/>
      <c r="O405" s="92"/>
      <c r="P405" s="92"/>
    </row>
    <row r="406" spans="1:16" ht="47.25">
      <c r="A406" s="123" t="s">
        <v>1204</v>
      </c>
      <c r="B406" s="10" t="s">
        <v>42</v>
      </c>
      <c r="C406" s="32" t="s">
        <v>679</v>
      </c>
      <c r="D406" s="14" t="s">
        <v>18</v>
      </c>
      <c r="E406" s="14">
        <v>1</v>
      </c>
      <c r="F406" s="12">
        <v>1</v>
      </c>
      <c r="G406" s="12"/>
      <c r="H406" s="12">
        <v>0</v>
      </c>
      <c r="I406" s="12">
        <f t="shared" ref="I406:I407" si="72">E406*F406</f>
        <v>1</v>
      </c>
      <c r="J406" s="12">
        <f t="shared" ref="J406:J407" si="73">E406*H406</f>
        <v>0</v>
      </c>
      <c r="K406" s="12"/>
      <c r="L406" s="13"/>
      <c r="M406" s="123"/>
      <c r="N406" s="123"/>
      <c r="O406" s="92"/>
      <c r="P406" s="92"/>
    </row>
    <row r="407" spans="1:16" ht="31.5">
      <c r="A407" s="123" t="s">
        <v>1205</v>
      </c>
      <c r="B407" s="10" t="s">
        <v>680</v>
      </c>
      <c r="C407" s="32" t="s">
        <v>681</v>
      </c>
      <c r="D407" s="14" t="s">
        <v>18</v>
      </c>
      <c r="E407" s="14">
        <v>1</v>
      </c>
      <c r="F407" s="12">
        <v>1</v>
      </c>
      <c r="G407" s="12"/>
      <c r="H407" s="12">
        <v>0</v>
      </c>
      <c r="I407" s="12">
        <f t="shared" si="72"/>
        <v>1</v>
      </c>
      <c r="J407" s="12">
        <f t="shared" si="73"/>
        <v>0</v>
      </c>
      <c r="K407" s="12"/>
      <c r="L407" s="13"/>
      <c r="M407" s="123"/>
      <c r="N407" s="123"/>
      <c r="O407" s="92"/>
      <c r="P407" s="92"/>
    </row>
    <row r="408" spans="1:16" ht="78.75">
      <c r="A408" s="9"/>
      <c r="B408" s="10"/>
      <c r="C408" s="20" t="s">
        <v>682</v>
      </c>
      <c r="D408" s="14"/>
      <c r="E408" s="14"/>
      <c r="F408" s="12"/>
      <c r="G408" s="12"/>
      <c r="H408" s="12"/>
      <c r="I408" s="12"/>
      <c r="J408" s="12"/>
      <c r="K408" s="12"/>
      <c r="L408" s="13"/>
      <c r="M408" s="123"/>
      <c r="N408" s="123"/>
    </row>
    <row r="409" spans="1:16" ht="44.25">
      <c r="A409" s="9" t="s">
        <v>704</v>
      </c>
      <c r="B409" s="10" t="s">
        <v>684</v>
      </c>
      <c r="C409" s="10" t="s">
        <v>1300</v>
      </c>
      <c r="D409" s="14" t="s">
        <v>65</v>
      </c>
      <c r="E409" s="14">
        <v>2</v>
      </c>
      <c r="F409" s="12">
        <v>4</v>
      </c>
      <c r="G409" s="12"/>
      <c r="H409" s="12">
        <v>1</v>
      </c>
      <c r="I409" s="12">
        <f>E409*F409</f>
        <v>8</v>
      </c>
      <c r="J409" s="12">
        <f>E409*H409</f>
        <v>2</v>
      </c>
      <c r="K409" s="12"/>
      <c r="L409" s="13"/>
      <c r="M409" s="123"/>
      <c r="N409" s="123"/>
    </row>
    <row r="410" spans="1:16" ht="15.75">
      <c r="A410" s="9" t="s">
        <v>1249</v>
      </c>
      <c r="B410" s="10" t="s">
        <v>537</v>
      </c>
      <c r="C410" s="15" t="s">
        <v>49</v>
      </c>
      <c r="D410" s="14" t="s">
        <v>18</v>
      </c>
      <c r="E410" s="14">
        <v>8</v>
      </c>
      <c r="F410" s="12">
        <v>0</v>
      </c>
      <c r="G410" s="12"/>
      <c r="H410" s="12">
        <v>0.5</v>
      </c>
      <c r="I410" s="12">
        <f>E410*F410</f>
        <v>0</v>
      </c>
      <c r="J410" s="12">
        <f>E410*H410</f>
        <v>4</v>
      </c>
      <c r="K410" s="12"/>
      <c r="L410" s="13"/>
      <c r="M410" s="123"/>
      <c r="N410" s="123"/>
    </row>
    <row r="411" spans="1:16" ht="25.5">
      <c r="A411" s="9" t="s">
        <v>1250</v>
      </c>
      <c r="B411" s="10" t="s">
        <v>60</v>
      </c>
      <c r="C411" s="26" t="s">
        <v>569</v>
      </c>
      <c r="D411" s="14" t="s">
        <v>591</v>
      </c>
      <c r="E411" s="14">
        <v>1</v>
      </c>
      <c r="F411" s="12">
        <v>0</v>
      </c>
      <c r="G411" s="12"/>
      <c r="H411" s="12">
        <v>1</v>
      </c>
      <c r="I411" s="12">
        <f>E411*F411</f>
        <v>0</v>
      </c>
      <c r="J411" s="12">
        <f>E411*H411</f>
        <v>1</v>
      </c>
      <c r="K411" s="12"/>
      <c r="L411" s="13"/>
      <c r="M411" s="123"/>
      <c r="N411" s="123"/>
    </row>
    <row r="412" spans="1:16" ht="31.5">
      <c r="A412" s="9" t="s">
        <v>1251</v>
      </c>
      <c r="B412" s="10" t="s">
        <v>570</v>
      </c>
      <c r="C412" s="10" t="s">
        <v>600</v>
      </c>
      <c r="D412" s="14" t="s">
        <v>591</v>
      </c>
      <c r="E412" s="14">
        <v>1</v>
      </c>
      <c r="F412" s="12">
        <v>0</v>
      </c>
      <c r="G412" s="12"/>
      <c r="H412" s="12">
        <v>1</v>
      </c>
      <c r="I412" s="12">
        <f>E412*F412</f>
        <v>0</v>
      </c>
      <c r="J412" s="12">
        <f>E412*H412</f>
        <v>1</v>
      </c>
      <c r="K412" s="12"/>
      <c r="L412" s="13"/>
      <c r="M412" s="123"/>
      <c r="N412" s="123"/>
    </row>
    <row r="413" spans="1:16" ht="15.75">
      <c r="A413" s="9" t="s">
        <v>1253</v>
      </c>
      <c r="B413" s="10" t="s">
        <v>576</v>
      </c>
      <c r="C413" s="10" t="s">
        <v>645</v>
      </c>
      <c r="D413" s="14" t="s">
        <v>22</v>
      </c>
      <c r="E413" s="14">
        <v>17</v>
      </c>
      <c r="F413" s="12">
        <v>0</v>
      </c>
      <c r="G413" s="12"/>
      <c r="H413" s="12">
        <v>0.5</v>
      </c>
      <c r="I413" s="12">
        <f>E413*F413</f>
        <v>0</v>
      </c>
      <c r="J413" s="12">
        <f>E413*H413</f>
        <v>8.5</v>
      </c>
      <c r="K413" s="12"/>
      <c r="L413" s="13"/>
      <c r="M413" s="123"/>
      <c r="N413" s="123"/>
    </row>
    <row r="414" spans="1:16" ht="31.5">
      <c r="A414" s="9" t="s">
        <v>1254</v>
      </c>
      <c r="B414" s="10" t="s">
        <v>42</v>
      </c>
      <c r="C414" s="10" t="s">
        <v>690</v>
      </c>
      <c r="D414" s="14" t="s">
        <v>18</v>
      </c>
      <c r="E414" s="14">
        <v>1</v>
      </c>
      <c r="F414" s="12">
        <v>4</v>
      </c>
      <c r="G414" s="12"/>
      <c r="H414" s="12">
        <v>1</v>
      </c>
      <c r="I414" s="12">
        <f t="shared" ref="I414:I415" si="74">E414*F414</f>
        <v>4</v>
      </c>
      <c r="J414" s="12">
        <f t="shared" ref="J414:J415" si="75">E414*H414</f>
        <v>1</v>
      </c>
      <c r="K414" s="12"/>
      <c r="L414" s="13"/>
      <c r="M414" s="123"/>
      <c r="N414" s="123"/>
    </row>
    <row r="415" spans="1:16" ht="31.5">
      <c r="A415" s="9" t="s">
        <v>1255</v>
      </c>
      <c r="B415" s="10" t="s">
        <v>132</v>
      </c>
      <c r="C415" s="10" t="s">
        <v>692</v>
      </c>
      <c r="D415" s="14" t="s">
        <v>18</v>
      </c>
      <c r="E415" s="14">
        <v>1</v>
      </c>
      <c r="F415" s="12">
        <v>4</v>
      </c>
      <c r="G415" s="12"/>
      <c r="H415" s="12">
        <v>1</v>
      </c>
      <c r="I415" s="12">
        <f t="shared" si="74"/>
        <v>4</v>
      </c>
      <c r="J415" s="12">
        <f t="shared" si="75"/>
        <v>1</v>
      </c>
      <c r="K415" s="12"/>
      <c r="L415" s="13"/>
      <c r="M415" s="123"/>
      <c r="N415" s="123"/>
    </row>
    <row r="416" spans="1:16" ht="15.75">
      <c r="A416" s="9"/>
      <c r="B416" s="10"/>
      <c r="C416" s="10"/>
      <c r="D416" s="14"/>
      <c r="E416" s="14"/>
      <c r="F416" s="12"/>
      <c r="G416" s="12"/>
      <c r="H416" s="12"/>
      <c r="I416" s="12"/>
      <c r="J416" s="12"/>
      <c r="K416" s="12"/>
      <c r="L416" s="13"/>
      <c r="M416" s="123"/>
      <c r="N416" s="123"/>
    </row>
    <row r="417" spans="1:14" ht="44.25">
      <c r="A417" s="9" t="s">
        <v>1256</v>
      </c>
      <c r="B417" s="10" t="s">
        <v>1207</v>
      </c>
      <c r="C417" s="10" t="s">
        <v>1271</v>
      </c>
      <c r="D417" s="14" t="s">
        <v>65</v>
      </c>
      <c r="E417" s="14">
        <v>2</v>
      </c>
      <c r="F417" s="12">
        <v>4</v>
      </c>
      <c r="G417" s="12"/>
      <c r="H417" s="12">
        <v>1</v>
      </c>
      <c r="I417" s="12">
        <f>E417*F417</f>
        <v>8</v>
      </c>
      <c r="J417" s="12">
        <f>E417*H417</f>
        <v>2</v>
      </c>
      <c r="K417" s="12"/>
      <c r="L417" s="13"/>
      <c r="M417" s="123"/>
      <c r="N417" s="123"/>
    </row>
    <row r="418" spans="1:14" ht="15.75">
      <c r="A418" s="9" t="s">
        <v>1257</v>
      </c>
      <c r="B418" s="10" t="s">
        <v>537</v>
      </c>
      <c r="C418" s="15" t="s">
        <v>49</v>
      </c>
      <c r="D418" s="14" t="s">
        <v>18</v>
      </c>
      <c r="E418" s="14">
        <v>13</v>
      </c>
      <c r="F418" s="12">
        <v>0</v>
      </c>
      <c r="G418" s="12"/>
      <c r="H418" s="12">
        <v>0.5</v>
      </c>
      <c r="I418" s="12">
        <f>E418*F418</f>
        <v>0</v>
      </c>
      <c r="J418" s="12">
        <f>E418*H418</f>
        <v>6.5</v>
      </c>
      <c r="K418" s="12"/>
      <c r="L418" s="13"/>
      <c r="M418" s="123"/>
      <c r="N418" s="123"/>
    </row>
    <row r="419" spans="1:14" ht="25.5">
      <c r="A419" s="9" t="s">
        <v>1258</v>
      </c>
      <c r="B419" s="10" t="s">
        <v>60</v>
      </c>
      <c r="C419" s="26" t="s">
        <v>569</v>
      </c>
      <c r="D419" s="14" t="s">
        <v>591</v>
      </c>
      <c r="E419" s="14">
        <v>1</v>
      </c>
      <c r="F419" s="12">
        <v>0</v>
      </c>
      <c r="G419" s="12"/>
      <c r="H419" s="12">
        <v>1</v>
      </c>
      <c r="I419" s="12">
        <f>E419*F419</f>
        <v>0</v>
      </c>
      <c r="J419" s="12">
        <f>E419*H419</f>
        <v>1</v>
      </c>
      <c r="K419" s="12"/>
      <c r="L419" s="13"/>
      <c r="M419" s="123"/>
      <c r="N419" s="123"/>
    </row>
    <row r="420" spans="1:14" ht="15.75">
      <c r="A420" s="9" t="s">
        <v>1260</v>
      </c>
      <c r="B420" s="10" t="s">
        <v>570</v>
      </c>
      <c r="C420" s="10" t="s">
        <v>590</v>
      </c>
      <c r="D420" s="14" t="s">
        <v>591</v>
      </c>
      <c r="E420" s="14">
        <v>1</v>
      </c>
      <c r="F420" s="12">
        <v>0</v>
      </c>
      <c r="G420" s="12"/>
      <c r="H420" s="12">
        <v>1</v>
      </c>
      <c r="I420" s="12">
        <f>E420*F420</f>
        <v>0</v>
      </c>
      <c r="J420" s="12">
        <f>E420*H420</f>
        <v>1</v>
      </c>
      <c r="K420" s="12"/>
      <c r="L420" s="13"/>
      <c r="M420" s="123"/>
      <c r="N420" s="123"/>
    </row>
    <row r="421" spans="1:14" ht="15.75">
      <c r="A421" s="9" t="s">
        <v>1261</v>
      </c>
      <c r="B421" s="10" t="s">
        <v>576</v>
      </c>
      <c r="C421" s="10" t="s">
        <v>645</v>
      </c>
      <c r="D421" s="14" t="s">
        <v>22</v>
      </c>
      <c r="E421" s="14">
        <v>11</v>
      </c>
      <c r="F421" s="12">
        <v>0</v>
      </c>
      <c r="G421" s="12"/>
      <c r="H421" s="12">
        <v>0.5</v>
      </c>
      <c r="I421" s="12">
        <f>E421*F421</f>
        <v>0</v>
      </c>
      <c r="J421" s="12">
        <f>E421*H421</f>
        <v>5.5</v>
      </c>
      <c r="K421" s="12"/>
      <c r="L421" s="13"/>
      <c r="M421" s="123"/>
      <c r="N421" s="123"/>
    </row>
    <row r="422" spans="1:14" ht="15.75">
      <c r="A422" s="9"/>
      <c r="B422" s="10"/>
      <c r="C422" s="10"/>
      <c r="D422" s="14"/>
      <c r="E422" s="14"/>
      <c r="F422" s="12"/>
      <c r="G422" s="12"/>
      <c r="H422" s="12"/>
      <c r="I422" s="12"/>
      <c r="J422" s="12"/>
      <c r="K422" s="12"/>
      <c r="L422" s="13"/>
      <c r="M422" s="123"/>
      <c r="N422" s="123"/>
    </row>
    <row r="423" spans="1:14" ht="31.5">
      <c r="A423" s="9"/>
      <c r="B423" s="10"/>
      <c r="C423" s="20" t="s">
        <v>699</v>
      </c>
      <c r="D423" s="14"/>
      <c r="E423" s="14"/>
      <c r="F423" s="12"/>
      <c r="G423" s="12"/>
      <c r="H423" s="12"/>
      <c r="I423" s="12"/>
      <c r="J423" s="12"/>
      <c r="K423" s="12"/>
      <c r="L423" s="13"/>
      <c r="M423" s="123"/>
      <c r="N423" s="123"/>
    </row>
    <row r="424" spans="1:14" ht="31.5">
      <c r="A424" s="9" t="s">
        <v>1259</v>
      </c>
      <c r="B424" s="20" t="s">
        <v>698</v>
      </c>
      <c r="C424" s="10" t="s">
        <v>701</v>
      </c>
      <c r="D424" s="14" t="s">
        <v>65</v>
      </c>
      <c r="E424" s="14">
        <v>1</v>
      </c>
      <c r="F424" s="12">
        <v>2</v>
      </c>
      <c r="G424" s="12"/>
      <c r="H424" s="12">
        <v>2</v>
      </c>
      <c r="I424" s="12">
        <f t="shared" ref="I424:I425" si="76">E424*F424</f>
        <v>2</v>
      </c>
      <c r="J424" s="12">
        <f t="shared" ref="J424:J425" si="77">E424*H424</f>
        <v>2</v>
      </c>
      <c r="K424" s="12"/>
      <c r="L424" s="13"/>
      <c r="M424" s="123"/>
      <c r="N424" s="123"/>
    </row>
    <row r="425" spans="1:14" ht="25.5">
      <c r="A425" s="9" t="s">
        <v>1262</v>
      </c>
      <c r="B425" s="10" t="s">
        <v>60</v>
      </c>
      <c r="C425" s="26" t="s">
        <v>1301</v>
      </c>
      <c r="D425" s="14" t="s">
        <v>591</v>
      </c>
      <c r="E425" s="14">
        <v>1</v>
      </c>
      <c r="F425" s="12">
        <v>0</v>
      </c>
      <c r="G425" s="12"/>
      <c r="H425" s="12">
        <v>1</v>
      </c>
      <c r="I425" s="12">
        <f t="shared" si="76"/>
        <v>0</v>
      </c>
      <c r="J425" s="12">
        <f t="shared" si="77"/>
        <v>1</v>
      </c>
      <c r="K425" s="12"/>
      <c r="L425" s="13"/>
      <c r="M425" s="123"/>
      <c r="N425" s="123"/>
    </row>
    <row r="426" spans="1:14" ht="40.5">
      <c r="A426" s="9"/>
      <c r="B426" s="10"/>
      <c r="C426" s="28" t="s">
        <v>705</v>
      </c>
      <c r="D426" s="14"/>
      <c r="E426" s="14"/>
      <c r="F426" s="12"/>
      <c r="G426" s="12"/>
      <c r="H426" s="12"/>
      <c r="I426" s="12"/>
      <c r="J426" s="12"/>
      <c r="K426" s="12"/>
      <c r="L426" s="13"/>
      <c r="M426" s="123"/>
      <c r="N426" s="123"/>
    </row>
    <row r="427" spans="1:14" ht="63">
      <c r="A427" s="9" t="s">
        <v>1263</v>
      </c>
      <c r="B427" s="20" t="s">
        <v>1272</v>
      </c>
      <c r="C427" s="10" t="s">
        <v>1273</v>
      </c>
      <c r="D427" s="108" t="s">
        <v>65</v>
      </c>
      <c r="E427" s="108">
        <v>1</v>
      </c>
      <c r="F427" s="109">
        <v>2</v>
      </c>
      <c r="G427" s="109"/>
      <c r="H427" s="109">
        <v>2</v>
      </c>
      <c r="I427" s="109">
        <f t="shared" ref="I427:I435" si="78">E427*F427</f>
        <v>2</v>
      </c>
      <c r="J427" s="109">
        <f t="shared" ref="J427:J435" si="79">E427*H427</f>
        <v>2</v>
      </c>
      <c r="K427" s="12"/>
      <c r="L427" s="13"/>
      <c r="M427" s="123"/>
      <c r="N427" s="123"/>
    </row>
    <row r="428" spans="1:14" ht="15.75">
      <c r="A428" s="9" t="s">
        <v>1264</v>
      </c>
      <c r="B428" s="10" t="s">
        <v>537</v>
      </c>
      <c r="C428" s="15" t="s">
        <v>49</v>
      </c>
      <c r="D428" s="14" t="s">
        <v>18</v>
      </c>
      <c r="E428" s="14">
        <v>6</v>
      </c>
      <c r="F428" s="12">
        <v>0</v>
      </c>
      <c r="G428" s="12"/>
      <c r="H428" s="12">
        <v>0.5</v>
      </c>
      <c r="I428" s="12">
        <f t="shared" si="78"/>
        <v>0</v>
      </c>
      <c r="J428" s="12">
        <f t="shared" si="79"/>
        <v>3</v>
      </c>
      <c r="K428" s="12"/>
      <c r="L428" s="13"/>
      <c r="M428" s="123"/>
      <c r="N428" s="123"/>
    </row>
    <row r="429" spans="1:14" ht="15.75">
      <c r="A429" s="9" t="s">
        <v>1265</v>
      </c>
      <c r="B429" s="10" t="s">
        <v>576</v>
      </c>
      <c r="C429" s="10" t="s">
        <v>645</v>
      </c>
      <c r="D429" s="14" t="s">
        <v>22</v>
      </c>
      <c r="E429" s="14">
        <v>10</v>
      </c>
      <c r="F429" s="12">
        <v>0</v>
      </c>
      <c r="G429" s="12"/>
      <c r="H429" s="12">
        <v>1</v>
      </c>
      <c r="I429" s="12">
        <f t="shared" si="78"/>
        <v>0</v>
      </c>
      <c r="J429" s="12">
        <f t="shared" si="79"/>
        <v>10</v>
      </c>
      <c r="K429" s="12"/>
      <c r="L429" s="13"/>
      <c r="M429" s="123"/>
      <c r="N429" s="123"/>
    </row>
    <row r="430" spans="1:14" ht="15.75">
      <c r="A430" s="9" t="s">
        <v>1266</v>
      </c>
      <c r="B430" s="10" t="s">
        <v>155</v>
      </c>
      <c r="C430" s="10" t="s">
        <v>1116</v>
      </c>
      <c r="D430" s="14" t="s">
        <v>18</v>
      </c>
      <c r="E430" s="14">
        <v>2</v>
      </c>
      <c r="F430" s="12">
        <v>2</v>
      </c>
      <c r="G430" s="12"/>
      <c r="H430" s="12">
        <v>0</v>
      </c>
      <c r="I430" s="12">
        <f t="shared" si="78"/>
        <v>4</v>
      </c>
      <c r="J430" s="12">
        <f t="shared" si="79"/>
        <v>0</v>
      </c>
      <c r="K430" s="12"/>
      <c r="L430" s="13"/>
      <c r="M430" s="123"/>
      <c r="N430" s="123"/>
    </row>
    <row r="431" spans="1:14" ht="15.75">
      <c r="A431" s="9"/>
      <c r="B431" s="10"/>
      <c r="C431" s="10"/>
      <c r="D431" s="14"/>
      <c r="E431" s="14"/>
      <c r="F431" s="12"/>
      <c r="G431" s="12"/>
      <c r="H431" s="12"/>
      <c r="I431" s="12"/>
      <c r="J431" s="12"/>
      <c r="K431" s="12"/>
      <c r="L431" s="13"/>
      <c r="M431" s="123"/>
      <c r="N431" s="123"/>
    </row>
    <row r="432" spans="1:14" ht="79.5" customHeight="1">
      <c r="A432" s="9" t="s">
        <v>1267</v>
      </c>
      <c r="B432" s="115" t="s">
        <v>1208</v>
      </c>
      <c r="C432" s="10" t="s">
        <v>1302</v>
      </c>
      <c r="D432" s="14" t="s">
        <v>65</v>
      </c>
      <c r="E432" s="14">
        <v>1</v>
      </c>
      <c r="F432" s="12">
        <v>4</v>
      </c>
      <c r="G432" s="12"/>
      <c r="H432" s="12">
        <v>0</v>
      </c>
      <c r="I432" s="12">
        <f t="shared" si="78"/>
        <v>4</v>
      </c>
      <c r="J432" s="12">
        <f t="shared" si="79"/>
        <v>0</v>
      </c>
      <c r="K432" s="12"/>
      <c r="L432" s="13"/>
      <c r="M432" s="123"/>
      <c r="N432" s="123"/>
    </row>
    <row r="433" spans="1:14" ht="15.75">
      <c r="A433" s="9" t="s">
        <v>1268</v>
      </c>
      <c r="B433" s="10" t="s">
        <v>537</v>
      </c>
      <c r="C433" s="15" t="s">
        <v>49</v>
      </c>
      <c r="D433" s="14" t="s">
        <v>18</v>
      </c>
      <c r="E433" s="14">
        <v>6</v>
      </c>
      <c r="F433" s="12">
        <v>0</v>
      </c>
      <c r="G433" s="12"/>
      <c r="H433" s="12">
        <v>0.5</v>
      </c>
      <c r="I433" s="12">
        <f t="shared" si="78"/>
        <v>0</v>
      </c>
      <c r="J433" s="12">
        <f t="shared" si="79"/>
        <v>3</v>
      </c>
      <c r="K433" s="12"/>
      <c r="L433" s="13"/>
      <c r="M433" s="123"/>
      <c r="N433" s="123"/>
    </row>
    <row r="434" spans="1:14" ht="15.75">
      <c r="A434" s="9" t="s">
        <v>1269</v>
      </c>
      <c r="B434" s="10" t="s">
        <v>576</v>
      </c>
      <c r="C434" s="10" t="s">
        <v>645</v>
      </c>
      <c r="D434" s="14" t="s">
        <v>22</v>
      </c>
      <c r="E434" s="14">
        <v>10</v>
      </c>
      <c r="F434" s="12">
        <v>0</v>
      </c>
      <c r="G434" s="12"/>
      <c r="H434" s="12">
        <v>1</v>
      </c>
      <c r="I434" s="12">
        <f t="shared" si="78"/>
        <v>0</v>
      </c>
      <c r="J434" s="12">
        <f t="shared" si="79"/>
        <v>10</v>
      </c>
      <c r="K434" s="12"/>
      <c r="L434" s="13"/>
      <c r="M434" s="123"/>
      <c r="N434" s="123"/>
    </row>
    <row r="435" spans="1:14" ht="31.5">
      <c r="A435" s="9" t="s">
        <v>1270</v>
      </c>
      <c r="B435" s="10" t="s">
        <v>155</v>
      </c>
      <c r="C435" s="10" t="s">
        <v>706</v>
      </c>
      <c r="D435" s="14" t="s">
        <v>18</v>
      </c>
      <c r="E435" s="14">
        <v>1</v>
      </c>
      <c r="F435" s="12">
        <v>2</v>
      </c>
      <c r="G435" s="12"/>
      <c r="H435" s="12">
        <v>0</v>
      </c>
      <c r="I435" s="12">
        <f t="shared" si="78"/>
        <v>2</v>
      </c>
      <c r="J435" s="12">
        <f t="shared" si="79"/>
        <v>0</v>
      </c>
      <c r="K435" s="12"/>
      <c r="L435" s="13"/>
      <c r="M435" s="123"/>
      <c r="N435" s="123"/>
    </row>
    <row r="436" spans="1:14" ht="15.75">
      <c r="A436" s="122" t="s">
        <v>1275</v>
      </c>
      <c r="B436" s="10" t="s">
        <v>273</v>
      </c>
      <c r="C436" s="9" t="s">
        <v>1276</v>
      </c>
      <c r="D436" s="14" t="s">
        <v>65</v>
      </c>
      <c r="E436" s="14">
        <v>31</v>
      </c>
      <c r="F436" s="12">
        <v>1</v>
      </c>
      <c r="G436" s="12"/>
      <c r="H436" s="12">
        <v>1</v>
      </c>
      <c r="I436" s="12">
        <f t="shared" ref="I436" si="80">E436*F436</f>
        <v>31</v>
      </c>
      <c r="J436" s="12">
        <f t="shared" ref="J436" si="81">E436*H436</f>
        <v>31</v>
      </c>
      <c r="K436" s="12"/>
      <c r="L436" s="13"/>
      <c r="M436" s="123"/>
      <c r="N436" s="123"/>
    </row>
    <row r="437" spans="1:14" ht="15.75">
      <c r="A437" s="9"/>
      <c r="B437" s="10"/>
      <c r="C437" s="26"/>
      <c r="D437" s="14"/>
      <c r="E437" s="14"/>
      <c r="F437" s="12"/>
      <c r="G437" s="12"/>
      <c r="H437" s="12"/>
      <c r="I437" s="12">
        <f>SUM(I365:I436)</f>
        <v>135</v>
      </c>
      <c r="J437" s="12">
        <f>SUM(J365:J436)</f>
        <v>164.5</v>
      </c>
      <c r="K437" s="12">
        <f>I437</f>
        <v>135</v>
      </c>
      <c r="L437" s="13">
        <f>J437*1</f>
        <v>164.5</v>
      </c>
      <c r="M437" s="124"/>
      <c r="N437" s="125"/>
    </row>
    <row r="438" spans="1:14" ht="15.75">
      <c r="A438" s="9" t="s">
        <v>708</v>
      </c>
      <c r="B438" s="10"/>
      <c r="C438" s="20" t="s">
        <v>1293</v>
      </c>
      <c r="D438" s="14"/>
      <c r="E438" s="14"/>
      <c r="F438" s="12"/>
      <c r="G438" s="12"/>
      <c r="H438" s="12"/>
      <c r="I438" s="12"/>
      <c r="J438" s="12"/>
      <c r="K438" s="12"/>
      <c r="L438" s="13"/>
      <c r="M438" s="123"/>
      <c r="N438" s="123"/>
    </row>
    <row r="439" spans="1:14" ht="15.75">
      <c r="A439" s="9" t="s">
        <v>709</v>
      </c>
      <c r="B439" s="10" t="s">
        <v>576</v>
      </c>
      <c r="C439" s="10" t="s">
        <v>1292</v>
      </c>
      <c r="D439" s="14" t="s">
        <v>18</v>
      </c>
      <c r="E439" s="14">
        <v>2</v>
      </c>
      <c r="F439" s="12">
        <v>0</v>
      </c>
      <c r="G439" s="12"/>
      <c r="H439" s="12">
        <v>1</v>
      </c>
      <c r="I439" s="12">
        <f t="shared" ref="I439:I440" si="82">E439*F439</f>
        <v>0</v>
      </c>
      <c r="J439" s="12">
        <f t="shared" ref="J439:J440" si="83">E439*H439</f>
        <v>2</v>
      </c>
      <c r="K439" s="12"/>
      <c r="L439" s="13"/>
      <c r="M439" s="123"/>
      <c r="N439" s="123"/>
    </row>
    <row r="440" spans="1:14" ht="15.75">
      <c r="A440" s="9" t="s">
        <v>710</v>
      </c>
      <c r="B440" s="10" t="s">
        <v>768</v>
      </c>
      <c r="C440" s="9" t="s">
        <v>766</v>
      </c>
      <c r="D440" s="14" t="s">
        <v>18</v>
      </c>
      <c r="E440" s="14">
        <v>8</v>
      </c>
      <c r="F440" s="12">
        <v>0</v>
      </c>
      <c r="G440" s="12"/>
      <c r="H440" s="12">
        <v>0.5</v>
      </c>
      <c r="I440" s="12">
        <f t="shared" si="82"/>
        <v>0</v>
      </c>
      <c r="J440" s="12">
        <f t="shared" si="83"/>
        <v>4</v>
      </c>
      <c r="K440" s="12"/>
      <c r="L440" s="13"/>
      <c r="M440" s="123"/>
      <c r="N440" s="123"/>
    </row>
    <row r="441" spans="1:14" ht="15.75">
      <c r="A441" s="9" t="s">
        <v>711</v>
      </c>
      <c r="B441" s="10"/>
      <c r="C441" s="9"/>
      <c r="D441" s="14"/>
      <c r="E441" s="14"/>
      <c r="F441" s="12"/>
      <c r="G441" s="12"/>
      <c r="H441" s="12"/>
      <c r="I441" s="12">
        <f>SUM(I439:I440)</f>
        <v>0</v>
      </c>
      <c r="J441" s="12">
        <f>SUM(J439:J440)</f>
        <v>6</v>
      </c>
      <c r="K441" s="12">
        <f>I441</f>
        <v>0</v>
      </c>
      <c r="L441" s="13">
        <f>J441*1</f>
        <v>6</v>
      </c>
      <c r="M441" s="124">
        <f>((K441+0.15*L441)*D657)/12</f>
        <v>0</v>
      </c>
      <c r="N441" s="125">
        <f>1.23*M441</f>
        <v>0</v>
      </c>
    </row>
    <row r="442" spans="1:14" ht="15.75">
      <c r="A442" s="9"/>
      <c r="B442" s="10"/>
      <c r="C442" s="9"/>
      <c r="D442" s="14"/>
      <c r="E442" s="14"/>
      <c r="F442" s="12"/>
      <c r="G442" s="12"/>
      <c r="H442" s="12"/>
      <c r="I442" s="12"/>
      <c r="J442" s="12"/>
      <c r="K442" s="12"/>
      <c r="L442" s="13"/>
      <c r="M442" s="123"/>
      <c r="N442" s="123"/>
    </row>
    <row r="443" spans="1:14" ht="15.75">
      <c r="A443" s="24">
        <v>11</v>
      </c>
      <c r="B443" s="10"/>
      <c r="C443" s="34" t="s">
        <v>713</v>
      </c>
      <c r="D443" s="9"/>
      <c r="E443" s="9"/>
      <c r="F443" s="9"/>
      <c r="G443" s="9">
        <v>11</v>
      </c>
      <c r="H443" s="12"/>
      <c r="I443" s="12"/>
      <c r="J443" s="12"/>
      <c r="K443" s="12"/>
      <c r="L443" s="13"/>
      <c r="M443" s="123"/>
      <c r="N443" s="123"/>
    </row>
    <row r="444" spans="1:14" ht="30">
      <c r="A444" s="9" t="s">
        <v>714</v>
      </c>
      <c r="B444" s="9" t="s">
        <v>715</v>
      </c>
      <c r="C444" s="9" t="s">
        <v>716</v>
      </c>
      <c r="D444" s="14" t="s">
        <v>18</v>
      </c>
      <c r="E444" s="14">
        <v>1</v>
      </c>
      <c r="F444" s="12">
        <v>2</v>
      </c>
      <c r="G444" s="12"/>
      <c r="H444" s="12">
        <v>5</v>
      </c>
      <c r="I444" s="12">
        <f t="shared" ref="I444:I472" si="84">E444*F444</f>
        <v>2</v>
      </c>
      <c r="J444" s="12">
        <f t="shared" ref="J444:J472" si="85">E444*H444</f>
        <v>5</v>
      </c>
      <c r="K444" s="12"/>
      <c r="L444" s="13"/>
      <c r="M444" s="123"/>
      <c r="N444" s="123"/>
    </row>
    <row r="445" spans="1:14" ht="15.75">
      <c r="A445" s="9" t="s">
        <v>717</v>
      </c>
      <c r="B445" s="10" t="s">
        <v>24</v>
      </c>
      <c r="C445" s="9" t="s">
        <v>718</v>
      </c>
      <c r="D445" s="14" t="s">
        <v>18</v>
      </c>
      <c r="E445" s="14">
        <v>1</v>
      </c>
      <c r="F445" s="12">
        <v>2</v>
      </c>
      <c r="G445" s="12"/>
      <c r="H445" s="12">
        <v>5</v>
      </c>
      <c r="I445" s="12">
        <f t="shared" si="84"/>
        <v>2</v>
      </c>
      <c r="J445" s="12">
        <f t="shared" si="85"/>
        <v>5</v>
      </c>
      <c r="K445" s="12"/>
      <c r="L445" s="13"/>
      <c r="M445" s="123"/>
      <c r="N445" s="123"/>
    </row>
    <row r="446" spans="1:14" ht="15.75">
      <c r="A446" s="9" t="s">
        <v>719</v>
      </c>
      <c r="B446" s="10" t="s">
        <v>72</v>
      </c>
      <c r="C446" s="9" t="s">
        <v>720</v>
      </c>
      <c r="D446" s="14" t="s">
        <v>18</v>
      </c>
      <c r="E446" s="14">
        <v>1</v>
      </c>
      <c r="F446" s="12">
        <v>2</v>
      </c>
      <c r="G446" s="12"/>
      <c r="H446" s="12">
        <v>5</v>
      </c>
      <c r="I446" s="12">
        <f t="shared" si="84"/>
        <v>2</v>
      </c>
      <c r="J446" s="12">
        <f t="shared" si="85"/>
        <v>5</v>
      </c>
      <c r="K446" s="12"/>
      <c r="L446" s="13"/>
      <c r="M446" s="10"/>
      <c r="N446" s="123"/>
    </row>
    <row r="447" spans="1:14" ht="15.75">
      <c r="A447" s="9" t="s">
        <v>721</v>
      </c>
      <c r="B447" s="10" t="s">
        <v>33</v>
      </c>
      <c r="C447" s="9" t="s">
        <v>722</v>
      </c>
      <c r="D447" s="14" t="s">
        <v>18</v>
      </c>
      <c r="E447" s="14">
        <v>1</v>
      </c>
      <c r="F447" s="12">
        <v>2</v>
      </c>
      <c r="G447" s="12"/>
      <c r="H447" s="12">
        <v>5</v>
      </c>
      <c r="I447" s="12">
        <f t="shared" si="84"/>
        <v>2</v>
      </c>
      <c r="J447" s="12">
        <f t="shared" si="85"/>
        <v>5</v>
      </c>
      <c r="K447" s="12"/>
      <c r="L447" s="13"/>
      <c r="M447" s="10"/>
      <c r="N447" s="123"/>
    </row>
    <row r="448" spans="1:14" ht="15.75">
      <c r="A448" s="9" t="s">
        <v>723</v>
      </c>
      <c r="B448" s="10" t="s">
        <v>89</v>
      </c>
      <c r="C448" s="9" t="s">
        <v>724</v>
      </c>
      <c r="D448" s="14" t="s">
        <v>18</v>
      </c>
      <c r="E448" s="14">
        <v>1</v>
      </c>
      <c r="F448" s="12">
        <v>2</v>
      </c>
      <c r="G448" s="12"/>
      <c r="H448" s="12">
        <v>5</v>
      </c>
      <c r="I448" s="12">
        <f t="shared" si="84"/>
        <v>2</v>
      </c>
      <c r="J448" s="12">
        <f t="shared" si="85"/>
        <v>5</v>
      </c>
      <c r="K448" s="12"/>
      <c r="L448" s="13"/>
      <c r="M448" s="123"/>
      <c r="N448" s="123"/>
    </row>
    <row r="449" spans="1:14" ht="15.75">
      <c r="A449" s="9" t="s">
        <v>725</v>
      </c>
      <c r="B449" s="10" t="s">
        <v>95</v>
      </c>
      <c r="C449" s="9" t="s">
        <v>726</v>
      </c>
      <c r="D449" s="14" t="s">
        <v>18</v>
      </c>
      <c r="E449" s="14">
        <v>1</v>
      </c>
      <c r="F449" s="12">
        <v>2</v>
      </c>
      <c r="G449" s="12"/>
      <c r="H449" s="12">
        <v>5</v>
      </c>
      <c r="I449" s="12">
        <f t="shared" si="84"/>
        <v>2</v>
      </c>
      <c r="J449" s="12">
        <f t="shared" si="85"/>
        <v>5</v>
      </c>
      <c r="K449" s="12"/>
      <c r="L449" s="13"/>
      <c r="M449" s="10"/>
      <c r="N449" s="123"/>
    </row>
    <row r="450" spans="1:14" ht="15.75">
      <c r="A450" s="9" t="s">
        <v>727</v>
      </c>
      <c r="B450" s="10" t="s">
        <v>108</v>
      </c>
      <c r="C450" s="9" t="s">
        <v>728</v>
      </c>
      <c r="D450" s="14" t="s">
        <v>18</v>
      </c>
      <c r="E450" s="14">
        <v>1</v>
      </c>
      <c r="F450" s="12">
        <v>2</v>
      </c>
      <c r="G450" s="12"/>
      <c r="H450" s="12">
        <v>5</v>
      </c>
      <c r="I450" s="12">
        <f t="shared" si="84"/>
        <v>2</v>
      </c>
      <c r="J450" s="12">
        <f t="shared" si="85"/>
        <v>5</v>
      </c>
      <c r="K450" s="12"/>
      <c r="L450" s="13"/>
      <c r="M450" s="123"/>
      <c r="N450" s="123"/>
    </row>
    <row r="451" spans="1:14" ht="15.75">
      <c r="A451" s="9" t="s">
        <v>729</v>
      </c>
      <c r="B451" s="10" t="s">
        <v>118</v>
      </c>
      <c r="C451" s="9" t="s">
        <v>730</v>
      </c>
      <c r="D451" s="14" t="s">
        <v>18</v>
      </c>
      <c r="E451" s="14">
        <v>4</v>
      </c>
      <c r="F451" s="12">
        <v>0</v>
      </c>
      <c r="G451" s="12"/>
      <c r="H451" s="12">
        <v>1</v>
      </c>
      <c r="I451" s="12">
        <f t="shared" si="84"/>
        <v>0</v>
      </c>
      <c r="J451" s="12">
        <f t="shared" si="85"/>
        <v>4</v>
      </c>
      <c r="K451" s="12"/>
      <c r="L451" s="13"/>
      <c r="M451" s="123"/>
      <c r="N451" s="123"/>
    </row>
    <row r="452" spans="1:14" ht="31.5">
      <c r="A452" s="9" t="s">
        <v>731</v>
      </c>
      <c r="B452" s="10" t="s">
        <v>732</v>
      </c>
      <c r="C452" s="9" t="s">
        <v>733</v>
      </c>
      <c r="D452" s="14" t="s">
        <v>18</v>
      </c>
      <c r="E452" s="14">
        <v>10</v>
      </c>
      <c r="F452" s="12">
        <v>0</v>
      </c>
      <c r="G452" s="12"/>
      <c r="H452" s="12">
        <v>1</v>
      </c>
      <c r="I452" s="12">
        <f t="shared" si="84"/>
        <v>0</v>
      </c>
      <c r="J452" s="12">
        <f t="shared" si="85"/>
        <v>10</v>
      </c>
      <c r="K452" s="12"/>
      <c r="L452" s="13"/>
      <c r="M452" s="123"/>
      <c r="N452" s="123"/>
    </row>
    <row r="453" spans="1:14" ht="15.75">
      <c r="A453" s="9" t="s">
        <v>734</v>
      </c>
      <c r="B453" s="10" t="s">
        <v>735</v>
      </c>
      <c r="C453" s="9" t="s">
        <v>736</v>
      </c>
      <c r="D453" s="14" t="s">
        <v>18</v>
      </c>
      <c r="E453" s="14">
        <v>8</v>
      </c>
      <c r="F453" s="12">
        <v>0</v>
      </c>
      <c r="G453" s="12"/>
      <c r="H453" s="12">
        <v>1</v>
      </c>
      <c r="I453" s="12">
        <f t="shared" si="84"/>
        <v>0</v>
      </c>
      <c r="J453" s="12">
        <f t="shared" si="85"/>
        <v>8</v>
      </c>
      <c r="K453" s="12"/>
      <c r="L453" s="13"/>
      <c r="M453" s="123"/>
      <c r="N453" s="123"/>
    </row>
    <row r="454" spans="1:14" ht="15.75">
      <c r="A454" s="9" t="s">
        <v>737</v>
      </c>
      <c r="B454" s="10" t="s">
        <v>738</v>
      </c>
      <c r="C454" s="9" t="s">
        <v>739</v>
      </c>
      <c r="D454" s="14" t="s">
        <v>18</v>
      </c>
      <c r="E454" s="14">
        <v>2</v>
      </c>
      <c r="F454" s="12">
        <v>0</v>
      </c>
      <c r="G454" s="12"/>
      <c r="H454" s="12">
        <v>1</v>
      </c>
      <c r="I454" s="12">
        <f t="shared" si="84"/>
        <v>0</v>
      </c>
      <c r="J454" s="12">
        <f t="shared" si="85"/>
        <v>2</v>
      </c>
      <c r="K454" s="12"/>
      <c r="L454" s="13"/>
      <c r="M454" s="123"/>
      <c r="N454" s="123"/>
    </row>
    <row r="455" spans="1:14" ht="15.75">
      <c r="A455" s="9" t="s">
        <v>740</v>
      </c>
      <c r="B455" s="10" t="s">
        <v>741</v>
      </c>
      <c r="C455" s="9" t="s">
        <v>742</v>
      </c>
      <c r="D455" s="14" t="s">
        <v>22</v>
      </c>
      <c r="E455" s="14">
        <v>2</v>
      </c>
      <c r="F455" s="12">
        <v>0</v>
      </c>
      <c r="G455" s="12"/>
      <c r="H455" s="12">
        <v>1</v>
      </c>
      <c r="I455" s="12">
        <f t="shared" si="84"/>
        <v>0</v>
      </c>
      <c r="J455" s="12">
        <f t="shared" si="85"/>
        <v>2</v>
      </c>
      <c r="K455" s="12"/>
      <c r="L455" s="13"/>
      <c r="M455" s="123"/>
      <c r="N455" s="123"/>
    </row>
    <row r="456" spans="1:14" ht="15.75">
      <c r="A456" s="9" t="s">
        <v>743</v>
      </c>
      <c r="B456" s="10" t="s">
        <v>744</v>
      </c>
      <c r="C456" s="9" t="s">
        <v>745</v>
      </c>
      <c r="D456" s="14" t="s">
        <v>18</v>
      </c>
      <c r="E456" s="14">
        <v>2</v>
      </c>
      <c r="F456" s="12">
        <v>0</v>
      </c>
      <c r="G456" s="12"/>
      <c r="H456" s="12">
        <v>1</v>
      </c>
      <c r="I456" s="12">
        <f t="shared" si="84"/>
        <v>0</v>
      </c>
      <c r="J456" s="12">
        <f t="shared" si="85"/>
        <v>2</v>
      </c>
      <c r="K456" s="12"/>
      <c r="L456" s="13"/>
      <c r="M456" s="123"/>
      <c r="N456" s="123"/>
    </row>
    <row r="457" spans="1:14" ht="30">
      <c r="A457" s="9" t="s">
        <v>746</v>
      </c>
      <c r="B457" s="10" t="s">
        <v>747</v>
      </c>
      <c r="C457" s="9" t="s">
        <v>748</v>
      </c>
      <c r="D457" s="14" t="s">
        <v>18</v>
      </c>
      <c r="E457" s="14">
        <v>1</v>
      </c>
      <c r="F457" s="12">
        <v>2</v>
      </c>
      <c r="G457" s="12"/>
      <c r="H457" s="12">
        <v>2</v>
      </c>
      <c r="I457" s="12">
        <f t="shared" si="84"/>
        <v>2</v>
      </c>
      <c r="J457" s="12">
        <f t="shared" si="85"/>
        <v>2</v>
      </c>
      <c r="K457" s="12"/>
      <c r="L457" s="13"/>
      <c r="M457" s="123"/>
      <c r="N457" s="123"/>
    </row>
    <row r="458" spans="1:14" ht="15.75">
      <c r="A458" s="9" t="s">
        <v>749</v>
      </c>
      <c r="B458" s="10" t="s">
        <v>750</v>
      </c>
      <c r="C458" s="9" t="s">
        <v>751</v>
      </c>
      <c r="D458" s="14" t="s">
        <v>22</v>
      </c>
      <c r="E458" s="14">
        <v>1</v>
      </c>
      <c r="F458" s="12">
        <v>2</v>
      </c>
      <c r="G458" s="12"/>
      <c r="H458" s="12">
        <v>2</v>
      </c>
      <c r="I458" s="12">
        <f t="shared" si="84"/>
        <v>2</v>
      </c>
      <c r="J458" s="12">
        <f t="shared" si="85"/>
        <v>2</v>
      </c>
      <c r="K458" s="12"/>
      <c r="L458" s="13"/>
      <c r="M458" s="123"/>
      <c r="N458" s="123"/>
    </row>
    <row r="459" spans="1:14" ht="15.75">
      <c r="A459" s="9" t="s">
        <v>752</v>
      </c>
      <c r="B459" s="10" t="s">
        <v>753</v>
      </c>
      <c r="C459" s="9" t="s">
        <v>754</v>
      </c>
      <c r="D459" s="14" t="s">
        <v>18</v>
      </c>
      <c r="E459" s="14">
        <v>1</v>
      </c>
      <c r="F459" s="12">
        <v>2</v>
      </c>
      <c r="G459" s="12"/>
      <c r="H459" s="12">
        <v>4</v>
      </c>
      <c r="I459" s="12">
        <f t="shared" si="84"/>
        <v>2</v>
      </c>
      <c r="J459" s="12">
        <f t="shared" si="85"/>
        <v>4</v>
      </c>
      <c r="K459" s="12"/>
      <c r="L459" s="13"/>
      <c r="M459" s="123"/>
      <c r="N459" s="123"/>
    </row>
    <row r="460" spans="1:14" ht="15.75">
      <c r="A460" s="9" t="s">
        <v>755</v>
      </c>
      <c r="B460" s="10" t="s">
        <v>756</v>
      </c>
      <c r="C460" s="9" t="s">
        <v>757</v>
      </c>
      <c r="D460" s="14" t="s">
        <v>18</v>
      </c>
      <c r="E460" s="14">
        <v>1</v>
      </c>
      <c r="F460" s="12">
        <v>1</v>
      </c>
      <c r="G460" s="12"/>
      <c r="H460" s="12">
        <v>6</v>
      </c>
      <c r="I460" s="12">
        <f t="shared" si="84"/>
        <v>1</v>
      </c>
      <c r="J460" s="12">
        <f t="shared" si="85"/>
        <v>6</v>
      </c>
      <c r="K460" s="12"/>
      <c r="L460" s="13"/>
      <c r="M460" s="123"/>
      <c r="N460" s="123"/>
    </row>
    <row r="461" spans="1:14" ht="15.75">
      <c r="A461" s="9" t="s">
        <v>758</v>
      </c>
      <c r="B461" s="10" t="s">
        <v>42</v>
      </c>
      <c r="C461" s="9" t="s">
        <v>759</v>
      </c>
      <c r="D461" s="14" t="s">
        <v>18</v>
      </c>
      <c r="E461" s="14">
        <v>14</v>
      </c>
      <c r="F461" s="12">
        <v>0</v>
      </c>
      <c r="G461" s="12"/>
      <c r="H461" s="12">
        <v>0.5</v>
      </c>
      <c r="I461" s="12">
        <f t="shared" si="84"/>
        <v>0</v>
      </c>
      <c r="J461" s="12">
        <f t="shared" si="85"/>
        <v>7</v>
      </c>
      <c r="K461" s="12"/>
      <c r="L461" s="13"/>
      <c r="M461" s="123"/>
      <c r="N461" s="123"/>
    </row>
    <row r="462" spans="1:14" ht="15.75">
      <c r="A462" s="9" t="s">
        <v>760</v>
      </c>
      <c r="B462" s="10" t="s">
        <v>761</v>
      </c>
      <c r="C462" s="9" t="s">
        <v>762</v>
      </c>
      <c r="D462" s="14" t="s">
        <v>18</v>
      </c>
      <c r="E462" s="14">
        <v>20</v>
      </c>
      <c r="F462" s="12">
        <v>0</v>
      </c>
      <c r="G462" s="12"/>
      <c r="H462" s="12">
        <v>0.5</v>
      </c>
      <c r="I462" s="12">
        <f t="shared" si="84"/>
        <v>0</v>
      </c>
      <c r="J462" s="12">
        <f t="shared" si="85"/>
        <v>10</v>
      </c>
      <c r="K462" s="12"/>
      <c r="L462" s="13"/>
      <c r="M462" s="123"/>
      <c r="N462" s="123"/>
    </row>
    <row r="463" spans="1:14" ht="15.75">
      <c r="A463" s="9" t="s">
        <v>763</v>
      </c>
      <c r="B463" s="10" t="s">
        <v>764</v>
      </c>
      <c r="C463" s="9" t="s">
        <v>712</v>
      </c>
      <c r="D463" s="14" t="s">
        <v>18</v>
      </c>
      <c r="E463" s="14">
        <v>8</v>
      </c>
      <c r="F463" s="12">
        <v>0</v>
      </c>
      <c r="G463" s="12"/>
      <c r="H463" s="12">
        <v>1</v>
      </c>
      <c r="I463" s="12">
        <f t="shared" si="84"/>
        <v>0</v>
      </c>
      <c r="J463" s="12">
        <f t="shared" si="85"/>
        <v>8</v>
      </c>
      <c r="K463" s="12"/>
      <c r="L463" s="13"/>
      <c r="M463" s="123"/>
      <c r="N463" s="123"/>
    </row>
    <row r="464" spans="1:14" ht="15.75">
      <c r="A464" s="9" t="s">
        <v>765</v>
      </c>
      <c r="B464" s="10" t="s">
        <v>768</v>
      </c>
      <c r="C464" s="9" t="s">
        <v>766</v>
      </c>
      <c r="D464" s="14" t="s">
        <v>18</v>
      </c>
      <c r="E464" s="14">
        <v>8</v>
      </c>
      <c r="F464" s="12">
        <v>0</v>
      </c>
      <c r="G464" s="12"/>
      <c r="H464" s="12">
        <v>0.5</v>
      </c>
      <c r="I464" s="12">
        <f t="shared" si="84"/>
        <v>0</v>
      </c>
      <c r="J464" s="12">
        <f t="shared" si="85"/>
        <v>4</v>
      </c>
      <c r="K464" s="12"/>
      <c r="L464" s="13"/>
      <c r="M464" s="123"/>
      <c r="N464" s="123"/>
    </row>
    <row r="465" spans="1:16" ht="31.5">
      <c r="A465" s="9" t="s">
        <v>767</v>
      </c>
      <c r="B465" s="10" t="s">
        <v>768</v>
      </c>
      <c r="C465" s="10" t="s">
        <v>1136</v>
      </c>
      <c r="D465" s="14" t="s">
        <v>18</v>
      </c>
      <c r="E465" s="14">
        <v>7</v>
      </c>
      <c r="F465" s="12">
        <v>0</v>
      </c>
      <c r="G465" s="12"/>
      <c r="H465" s="12">
        <v>2</v>
      </c>
      <c r="I465" s="12">
        <f t="shared" si="84"/>
        <v>0</v>
      </c>
      <c r="J465" s="12">
        <f t="shared" si="85"/>
        <v>14</v>
      </c>
      <c r="K465" s="12"/>
      <c r="L465" s="13"/>
      <c r="M465" s="123"/>
      <c r="N465" s="123"/>
    </row>
    <row r="466" spans="1:16" ht="15.75">
      <c r="A466" s="9" t="s">
        <v>769</v>
      </c>
      <c r="B466" s="10" t="s">
        <v>60</v>
      </c>
      <c r="C466" s="10" t="s">
        <v>770</v>
      </c>
      <c r="D466" s="14" t="s">
        <v>65</v>
      </c>
      <c r="E466" s="14">
        <v>1</v>
      </c>
      <c r="F466" s="12">
        <v>2</v>
      </c>
      <c r="G466" s="12"/>
      <c r="H466" s="12">
        <v>0</v>
      </c>
      <c r="I466" s="12">
        <f t="shared" si="84"/>
        <v>2</v>
      </c>
      <c r="J466" s="12">
        <f t="shared" si="85"/>
        <v>0</v>
      </c>
      <c r="K466" s="12"/>
      <c r="L466" s="13"/>
      <c r="M466" s="123"/>
      <c r="N466" s="123"/>
    </row>
    <row r="467" spans="1:16" ht="15.75">
      <c r="A467" s="9" t="s">
        <v>771</v>
      </c>
      <c r="B467" s="10" t="s">
        <v>772</v>
      </c>
      <c r="C467" s="10" t="s">
        <v>773</v>
      </c>
      <c r="D467" s="14" t="s">
        <v>65</v>
      </c>
      <c r="E467" s="14">
        <v>5</v>
      </c>
      <c r="F467" s="12">
        <v>0</v>
      </c>
      <c r="G467" s="12"/>
      <c r="H467" s="12">
        <v>2</v>
      </c>
      <c r="I467" s="12">
        <f t="shared" si="84"/>
        <v>0</v>
      </c>
      <c r="J467" s="12">
        <f t="shared" si="85"/>
        <v>10</v>
      </c>
      <c r="K467" s="12"/>
      <c r="L467" s="13"/>
      <c r="M467" s="123"/>
      <c r="N467" s="123"/>
    </row>
    <row r="468" spans="1:16" ht="25.5">
      <c r="A468" s="9" t="s">
        <v>774</v>
      </c>
      <c r="B468" s="10" t="s">
        <v>63</v>
      </c>
      <c r="C468" s="35" t="s">
        <v>1117</v>
      </c>
      <c r="D468" s="14" t="s">
        <v>65</v>
      </c>
      <c r="E468" s="14">
        <v>1</v>
      </c>
      <c r="F468" s="12">
        <v>2</v>
      </c>
      <c r="G468" s="12"/>
      <c r="H468" s="12">
        <v>6</v>
      </c>
      <c r="I468" s="12">
        <f t="shared" si="84"/>
        <v>2</v>
      </c>
      <c r="J468" s="12">
        <f t="shared" si="85"/>
        <v>6</v>
      </c>
      <c r="K468" s="12"/>
      <c r="L468" s="13"/>
      <c r="M468" s="123"/>
      <c r="N468" s="123"/>
    </row>
    <row r="469" spans="1:16" ht="15.75">
      <c r="A469" s="9" t="s">
        <v>775</v>
      </c>
      <c r="B469" s="10" t="s">
        <v>776</v>
      </c>
      <c r="C469" s="10" t="s">
        <v>777</v>
      </c>
      <c r="D469" s="14" t="s">
        <v>18</v>
      </c>
      <c r="E469" s="14">
        <v>1</v>
      </c>
      <c r="F469" s="12">
        <v>2</v>
      </c>
      <c r="G469" s="12"/>
      <c r="H469" s="12">
        <v>0</v>
      </c>
      <c r="I469" s="12">
        <f t="shared" si="84"/>
        <v>2</v>
      </c>
      <c r="J469" s="12">
        <f t="shared" si="85"/>
        <v>0</v>
      </c>
      <c r="K469" s="12"/>
      <c r="L469" s="13"/>
      <c r="M469" s="123"/>
      <c r="N469" s="123"/>
    </row>
    <row r="470" spans="1:16" ht="15.75">
      <c r="A470" s="9" t="s">
        <v>778</v>
      </c>
      <c r="B470" s="10" t="s">
        <v>132</v>
      </c>
      <c r="C470" s="10" t="s">
        <v>779</v>
      </c>
      <c r="D470" s="14" t="s">
        <v>18</v>
      </c>
      <c r="E470" s="14">
        <v>6</v>
      </c>
      <c r="F470" s="12">
        <v>0</v>
      </c>
      <c r="G470" s="12"/>
      <c r="H470" s="12">
        <v>1</v>
      </c>
      <c r="I470" s="12">
        <f t="shared" si="84"/>
        <v>0</v>
      </c>
      <c r="J470" s="12">
        <f t="shared" si="85"/>
        <v>6</v>
      </c>
      <c r="K470" s="12"/>
      <c r="L470" s="13"/>
      <c r="M470" s="123"/>
      <c r="N470" s="123"/>
    </row>
    <row r="471" spans="1:16" ht="15.75">
      <c r="A471" s="9" t="s">
        <v>780</v>
      </c>
      <c r="B471" s="10" t="s">
        <v>781</v>
      </c>
      <c r="C471" s="10" t="s">
        <v>782</v>
      </c>
      <c r="D471" s="14" t="s">
        <v>18</v>
      </c>
      <c r="E471" s="14">
        <v>4</v>
      </c>
      <c r="F471" s="12">
        <v>2</v>
      </c>
      <c r="G471" s="12"/>
      <c r="H471" s="12">
        <v>0</v>
      </c>
      <c r="I471" s="12">
        <f t="shared" si="84"/>
        <v>8</v>
      </c>
      <c r="J471" s="12">
        <f t="shared" si="85"/>
        <v>0</v>
      </c>
      <c r="K471" s="12"/>
      <c r="L471" s="13"/>
      <c r="M471" s="123"/>
      <c r="N471" s="123"/>
    </row>
    <row r="472" spans="1:16" ht="15.75">
      <c r="A472" s="9" t="s">
        <v>783</v>
      </c>
      <c r="B472" s="10" t="s">
        <v>784</v>
      </c>
      <c r="C472" s="10" t="s">
        <v>785</v>
      </c>
      <c r="D472" s="14" t="s">
        <v>65</v>
      </c>
      <c r="E472" s="14">
        <v>8</v>
      </c>
      <c r="F472" s="12">
        <v>2</v>
      </c>
      <c r="G472" s="12"/>
      <c r="H472" s="12">
        <v>0</v>
      </c>
      <c r="I472" s="12">
        <f t="shared" si="84"/>
        <v>16</v>
      </c>
      <c r="J472" s="12">
        <f t="shared" si="85"/>
        <v>0</v>
      </c>
      <c r="K472" s="12"/>
      <c r="L472" s="13"/>
      <c r="M472" s="123"/>
      <c r="N472" s="123"/>
    </row>
    <row r="473" spans="1:16" ht="15.75">
      <c r="A473" s="9" t="s">
        <v>786</v>
      </c>
      <c r="B473" s="10" t="s">
        <v>519</v>
      </c>
      <c r="C473" s="10" t="s">
        <v>1118</v>
      </c>
      <c r="D473" s="14" t="s">
        <v>18</v>
      </c>
      <c r="E473" s="14">
        <v>1</v>
      </c>
      <c r="F473" s="12">
        <v>2</v>
      </c>
      <c r="G473" s="12"/>
      <c r="H473" s="12">
        <v>0</v>
      </c>
      <c r="I473" s="12">
        <f t="shared" ref="I473:I475" si="86">E473*F473</f>
        <v>2</v>
      </c>
      <c r="J473" s="12">
        <f t="shared" ref="J473:J475" si="87">E473*H473</f>
        <v>0</v>
      </c>
      <c r="K473" s="12"/>
      <c r="L473" s="13"/>
      <c r="M473" s="123"/>
      <c r="N473" s="123"/>
    </row>
    <row r="474" spans="1:16" ht="15.75">
      <c r="A474" s="129" t="s">
        <v>1119</v>
      </c>
      <c r="B474" s="10" t="s">
        <v>787</v>
      </c>
      <c r="C474" s="10" t="s">
        <v>788</v>
      </c>
      <c r="D474" s="14" t="s">
        <v>65</v>
      </c>
      <c r="E474" s="14">
        <v>1</v>
      </c>
      <c r="F474" s="12">
        <v>4</v>
      </c>
      <c r="G474" s="12"/>
      <c r="H474" s="12">
        <v>0</v>
      </c>
      <c r="I474" s="12">
        <f t="shared" si="86"/>
        <v>4</v>
      </c>
      <c r="J474" s="12">
        <f t="shared" si="87"/>
        <v>0</v>
      </c>
      <c r="K474" s="12"/>
      <c r="L474" s="13"/>
      <c r="M474" s="124"/>
      <c r="N474" s="125"/>
    </row>
    <row r="475" spans="1:16" ht="15.75">
      <c r="A475" s="129" t="s">
        <v>1120</v>
      </c>
      <c r="B475" s="10" t="s">
        <v>147</v>
      </c>
      <c r="C475" s="10" t="s">
        <v>789</v>
      </c>
      <c r="D475" s="14" t="s">
        <v>18</v>
      </c>
      <c r="E475" s="14">
        <v>1</v>
      </c>
      <c r="F475" s="12">
        <v>2</v>
      </c>
      <c r="G475" s="12"/>
      <c r="H475" s="12">
        <v>0</v>
      </c>
      <c r="I475" s="12">
        <f t="shared" si="86"/>
        <v>2</v>
      </c>
      <c r="J475" s="12">
        <f t="shared" si="87"/>
        <v>0</v>
      </c>
      <c r="K475" s="12"/>
      <c r="L475" s="13"/>
      <c r="M475" s="124"/>
      <c r="N475" s="125"/>
      <c r="O475" s="92"/>
      <c r="P475" s="92"/>
    </row>
    <row r="476" spans="1:16" ht="15.75">
      <c r="A476" s="123"/>
      <c r="B476" s="10"/>
      <c r="C476" s="10"/>
      <c r="D476" s="14"/>
      <c r="E476" s="14"/>
      <c r="F476" s="12"/>
      <c r="G476" s="12"/>
      <c r="H476" s="12"/>
      <c r="I476" s="12">
        <f>SUM(I446:I475)</f>
        <v>55</v>
      </c>
      <c r="J476" s="12">
        <f>SUM(J446:J475)</f>
        <v>132</v>
      </c>
      <c r="K476" s="12">
        <f>I476*1</f>
        <v>55</v>
      </c>
      <c r="L476" s="13">
        <f>J476*1</f>
        <v>132</v>
      </c>
      <c r="M476" s="124">
        <f>((K476+0.15*L476)*D657)/12</f>
        <v>0</v>
      </c>
      <c r="N476" s="125">
        <f>1.23*M476</f>
        <v>0</v>
      </c>
    </row>
    <row r="477" spans="1:16" ht="15.75">
      <c r="A477" s="123"/>
      <c r="B477" s="10"/>
      <c r="C477" s="10"/>
      <c r="D477" s="14"/>
      <c r="E477" s="14"/>
      <c r="F477" s="12"/>
      <c r="G477" s="12"/>
      <c r="H477" s="12"/>
      <c r="I477" s="12"/>
      <c r="J477" s="12"/>
      <c r="K477" s="12"/>
      <c r="L477" s="13"/>
      <c r="M477" s="124"/>
      <c r="N477" s="125"/>
    </row>
    <row r="478" spans="1:16" ht="20.25">
      <c r="A478" s="36" t="s">
        <v>790</v>
      </c>
      <c r="B478" s="25"/>
      <c r="C478" s="28" t="s">
        <v>791</v>
      </c>
      <c r="D478" s="37"/>
      <c r="E478" s="37"/>
      <c r="F478" s="38"/>
      <c r="G478" s="38"/>
      <c r="H478" s="12"/>
      <c r="I478" s="12"/>
      <c r="J478" s="12"/>
      <c r="K478" s="12"/>
      <c r="L478" s="13"/>
      <c r="M478" s="123"/>
      <c r="N478" s="123"/>
    </row>
    <row r="479" spans="1:16" ht="45.75">
      <c r="A479" s="9" t="s">
        <v>792</v>
      </c>
      <c r="B479" s="10" t="s">
        <v>793</v>
      </c>
      <c r="C479" s="10" t="s">
        <v>794</v>
      </c>
      <c r="D479" s="14" t="s">
        <v>18</v>
      </c>
      <c r="E479" s="14">
        <v>1</v>
      </c>
      <c r="F479" s="12">
        <v>4</v>
      </c>
      <c r="G479" s="12"/>
      <c r="H479" s="12">
        <v>2</v>
      </c>
      <c r="I479" s="12">
        <f t="shared" ref="I479:I497" si="88">E479*F479</f>
        <v>4</v>
      </c>
      <c r="J479" s="12">
        <f t="shared" ref="J479:J497" si="89">E479*H479</f>
        <v>2</v>
      </c>
      <c r="K479" s="23"/>
      <c r="L479" s="39"/>
      <c r="M479" s="123"/>
      <c r="N479" s="123"/>
    </row>
    <row r="480" spans="1:16" ht="47.25">
      <c r="A480" s="9" t="s">
        <v>795</v>
      </c>
      <c r="B480" s="10" t="s">
        <v>796</v>
      </c>
      <c r="C480" s="10" t="s">
        <v>797</v>
      </c>
      <c r="D480" s="14" t="s">
        <v>206</v>
      </c>
      <c r="E480" s="14">
        <v>1</v>
      </c>
      <c r="F480" s="12">
        <v>4</v>
      </c>
      <c r="G480" s="12"/>
      <c r="H480" s="12">
        <v>2</v>
      </c>
      <c r="I480" s="12">
        <f t="shared" si="88"/>
        <v>4</v>
      </c>
      <c r="J480" s="12">
        <f t="shared" si="89"/>
        <v>2</v>
      </c>
      <c r="K480" s="23"/>
      <c r="L480" s="39"/>
      <c r="M480" s="123"/>
      <c r="N480" s="123"/>
    </row>
    <row r="481" spans="1:17" ht="47.25">
      <c r="A481" s="9" t="s">
        <v>798</v>
      </c>
      <c r="B481" s="10" t="s">
        <v>799</v>
      </c>
      <c r="C481" s="10" t="s">
        <v>800</v>
      </c>
      <c r="D481" s="14" t="s">
        <v>18</v>
      </c>
      <c r="E481" s="14">
        <v>1</v>
      </c>
      <c r="F481" s="12">
        <v>4</v>
      </c>
      <c r="G481" s="12"/>
      <c r="H481" s="12">
        <v>2</v>
      </c>
      <c r="I481" s="12">
        <f t="shared" si="88"/>
        <v>4</v>
      </c>
      <c r="J481" s="12">
        <f t="shared" si="89"/>
        <v>2</v>
      </c>
      <c r="K481" s="23"/>
      <c r="L481" s="39"/>
      <c r="M481" s="123"/>
      <c r="N481" s="123"/>
    </row>
    <row r="482" spans="1:17" ht="47.25">
      <c r="A482" s="9" t="s">
        <v>801</v>
      </c>
      <c r="B482" s="10" t="s">
        <v>802</v>
      </c>
      <c r="C482" s="10" t="s">
        <v>803</v>
      </c>
      <c r="D482" s="14" t="s">
        <v>18</v>
      </c>
      <c r="E482" s="14">
        <v>1</v>
      </c>
      <c r="F482" s="12">
        <v>4</v>
      </c>
      <c r="G482" s="12"/>
      <c r="H482" s="12">
        <v>2</v>
      </c>
      <c r="I482" s="12">
        <f t="shared" si="88"/>
        <v>4</v>
      </c>
      <c r="J482" s="12">
        <f t="shared" si="89"/>
        <v>2</v>
      </c>
      <c r="K482" s="23"/>
      <c r="L482" s="39"/>
      <c r="M482" s="123"/>
      <c r="N482" s="123"/>
    </row>
    <row r="483" spans="1:17" ht="47.25">
      <c r="A483" s="9" t="s">
        <v>804</v>
      </c>
      <c r="B483" s="10" t="s">
        <v>805</v>
      </c>
      <c r="C483" s="10" t="s">
        <v>806</v>
      </c>
      <c r="D483" s="14" t="s">
        <v>18</v>
      </c>
      <c r="E483" s="14">
        <v>1</v>
      </c>
      <c r="F483" s="12">
        <v>4</v>
      </c>
      <c r="G483" s="12"/>
      <c r="H483" s="12">
        <v>2</v>
      </c>
      <c r="I483" s="12">
        <f t="shared" si="88"/>
        <v>4</v>
      </c>
      <c r="J483" s="12">
        <f t="shared" si="89"/>
        <v>2</v>
      </c>
      <c r="K483" s="23"/>
      <c r="L483" s="39"/>
      <c r="M483" s="123"/>
      <c r="N483" s="123"/>
    </row>
    <row r="484" spans="1:17" ht="31.5">
      <c r="A484" s="9" t="s">
        <v>807</v>
      </c>
      <c r="B484" s="10" t="s">
        <v>808</v>
      </c>
      <c r="C484" s="10" t="s">
        <v>809</v>
      </c>
      <c r="D484" s="14" t="s">
        <v>18</v>
      </c>
      <c r="E484" s="14">
        <v>1</v>
      </c>
      <c r="F484" s="12">
        <v>4</v>
      </c>
      <c r="G484" s="12"/>
      <c r="H484" s="12">
        <v>2</v>
      </c>
      <c r="I484" s="12">
        <f t="shared" si="88"/>
        <v>4</v>
      </c>
      <c r="J484" s="12">
        <f t="shared" si="89"/>
        <v>2</v>
      </c>
      <c r="K484" s="23"/>
      <c r="L484" s="39"/>
      <c r="M484" s="123"/>
      <c r="N484" s="123"/>
      <c r="Q484" t="s">
        <v>810</v>
      </c>
    </row>
    <row r="485" spans="1:17" ht="31.5">
      <c r="A485" s="9" t="s">
        <v>811</v>
      </c>
      <c r="B485" s="10" t="s">
        <v>812</v>
      </c>
      <c r="C485" s="10" t="s">
        <v>813</v>
      </c>
      <c r="D485" s="14" t="s">
        <v>18</v>
      </c>
      <c r="E485" s="14">
        <v>1</v>
      </c>
      <c r="F485" s="12">
        <v>4</v>
      </c>
      <c r="G485" s="12"/>
      <c r="H485" s="12">
        <v>2</v>
      </c>
      <c r="I485" s="12">
        <f t="shared" si="88"/>
        <v>4</v>
      </c>
      <c r="J485" s="12">
        <f t="shared" si="89"/>
        <v>2</v>
      </c>
      <c r="K485" s="23"/>
      <c r="L485" s="39"/>
      <c r="M485" s="123"/>
      <c r="N485" s="123"/>
    </row>
    <row r="486" spans="1:17" ht="15.75">
      <c r="A486" s="9" t="s">
        <v>814</v>
      </c>
      <c r="B486" s="10" t="s">
        <v>772</v>
      </c>
      <c r="C486" s="10" t="s">
        <v>815</v>
      </c>
      <c r="D486" s="14" t="s">
        <v>18</v>
      </c>
      <c r="E486" s="14">
        <v>3</v>
      </c>
      <c r="F486" s="12">
        <v>2</v>
      </c>
      <c r="G486" s="12"/>
      <c r="H486" s="12">
        <v>0</v>
      </c>
      <c r="I486" s="12">
        <f t="shared" si="88"/>
        <v>6</v>
      </c>
      <c r="J486" s="12">
        <f t="shared" si="89"/>
        <v>0</v>
      </c>
      <c r="K486" s="23"/>
      <c r="L486" s="39"/>
      <c r="M486" s="123"/>
      <c r="N486" s="123"/>
    </row>
    <row r="487" spans="1:17" ht="15.75">
      <c r="A487" s="9" t="s">
        <v>816</v>
      </c>
      <c r="B487" s="10" t="s">
        <v>299</v>
      </c>
      <c r="C487" s="10" t="s">
        <v>817</v>
      </c>
      <c r="D487" s="14" t="s">
        <v>18</v>
      </c>
      <c r="E487" s="14">
        <v>1</v>
      </c>
      <c r="F487" s="12">
        <v>4</v>
      </c>
      <c r="G487" s="12"/>
      <c r="H487" s="12">
        <v>2</v>
      </c>
      <c r="I487" s="12">
        <f t="shared" si="88"/>
        <v>4</v>
      </c>
      <c r="J487" s="12">
        <f t="shared" si="89"/>
        <v>2</v>
      </c>
      <c r="K487" s="23"/>
      <c r="L487" s="39"/>
      <c r="M487" s="123"/>
      <c r="N487" s="123"/>
    </row>
    <row r="488" spans="1:17" ht="15.75">
      <c r="A488" s="17" t="s">
        <v>818</v>
      </c>
      <c r="B488" s="40" t="s">
        <v>302</v>
      </c>
      <c r="C488" s="40" t="s">
        <v>819</v>
      </c>
      <c r="D488" s="41" t="s">
        <v>18</v>
      </c>
      <c r="E488" s="41">
        <v>1</v>
      </c>
      <c r="F488" s="71">
        <v>4</v>
      </c>
      <c r="G488" s="71"/>
      <c r="H488" s="71">
        <v>4</v>
      </c>
      <c r="I488" s="71">
        <f t="shared" si="88"/>
        <v>4</v>
      </c>
      <c r="J488" s="71">
        <f t="shared" si="89"/>
        <v>4</v>
      </c>
      <c r="K488" s="8"/>
      <c r="L488" s="72"/>
      <c r="M488" s="123"/>
      <c r="N488" s="123"/>
    </row>
    <row r="489" spans="1:17" ht="15.75">
      <c r="A489" s="73" t="s">
        <v>816</v>
      </c>
      <c r="B489" s="73" t="s">
        <v>304</v>
      </c>
      <c r="C489" s="73" t="s">
        <v>820</v>
      </c>
      <c r="D489" s="71" t="s">
        <v>18</v>
      </c>
      <c r="E489" s="71">
        <v>1</v>
      </c>
      <c r="F489" s="71">
        <v>4</v>
      </c>
      <c r="G489" s="71"/>
      <c r="H489" s="71">
        <v>4</v>
      </c>
      <c r="I489" s="71">
        <f t="shared" si="88"/>
        <v>4</v>
      </c>
      <c r="J489" s="71">
        <f t="shared" si="89"/>
        <v>4</v>
      </c>
      <c r="K489" s="8"/>
      <c r="L489" s="72"/>
      <c r="M489" s="123"/>
      <c r="N489" s="123"/>
    </row>
    <row r="490" spans="1:17" ht="15.75">
      <c r="A490" s="73" t="s">
        <v>818</v>
      </c>
      <c r="B490" s="73" t="s">
        <v>307</v>
      </c>
      <c r="C490" s="73" t="s">
        <v>821</v>
      </c>
      <c r="D490" s="71" t="s">
        <v>206</v>
      </c>
      <c r="E490" s="71">
        <v>1</v>
      </c>
      <c r="F490" s="71">
        <v>4</v>
      </c>
      <c r="G490" s="71"/>
      <c r="H490" s="71">
        <v>4</v>
      </c>
      <c r="I490" s="71">
        <f t="shared" si="88"/>
        <v>4</v>
      </c>
      <c r="J490" s="71">
        <f t="shared" si="89"/>
        <v>4</v>
      </c>
      <c r="K490" s="8"/>
      <c r="L490" s="72"/>
      <c r="M490" s="123"/>
      <c r="N490" s="123"/>
    </row>
    <row r="491" spans="1:17" ht="15.75">
      <c r="A491" s="73" t="s">
        <v>822</v>
      </c>
      <c r="B491" s="73" t="s">
        <v>310</v>
      </c>
      <c r="C491" s="73" t="s">
        <v>823</v>
      </c>
      <c r="D491" s="71" t="s">
        <v>18</v>
      </c>
      <c r="E491" s="71">
        <v>1</v>
      </c>
      <c r="F491" s="71">
        <v>4</v>
      </c>
      <c r="G491" s="71"/>
      <c r="H491" s="71">
        <v>4</v>
      </c>
      <c r="I491" s="71">
        <f>E491*F491</f>
        <v>4</v>
      </c>
      <c r="J491" s="71">
        <f>E491*H491</f>
        <v>4</v>
      </c>
      <c r="K491" s="8"/>
      <c r="L491" s="72"/>
      <c r="M491" s="123"/>
      <c r="N491" s="123"/>
    </row>
    <row r="492" spans="1:17" ht="15.75">
      <c r="A492" s="73" t="s">
        <v>824</v>
      </c>
      <c r="B492" s="73" t="s">
        <v>336</v>
      </c>
      <c r="C492" s="73" t="s">
        <v>825</v>
      </c>
      <c r="D492" s="71" t="s">
        <v>18</v>
      </c>
      <c r="E492" s="71">
        <v>1</v>
      </c>
      <c r="F492" s="71">
        <v>4</v>
      </c>
      <c r="G492" s="71"/>
      <c r="H492" s="71">
        <v>4</v>
      </c>
      <c r="I492" s="71">
        <f t="shared" si="88"/>
        <v>4</v>
      </c>
      <c r="J492" s="71">
        <f t="shared" si="89"/>
        <v>4</v>
      </c>
      <c r="K492" s="8"/>
      <c r="L492" s="72"/>
      <c r="M492" s="123"/>
      <c r="N492" s="123"/>
    </row>
    <row r="493" spans="1:17" ht="30.75">
      <c r="A493" s="71">
        <v>12.14</v>
      </c>
      <c r="B493" s="42" t="s">
        <v>826</v>
      </c>
      <c r="C493" s="82" t="s">
        <v>827</v>
      </c>
      <c r="D493" s="42" t="s">
        <v>206</v>
      </c>
      <c r="E493" s="42">
        <v>1</v>
      </c>
      <c r="F493" s="71">
        <v>1</v>
      </c>
      <c r="G493" s="71"/>
      <c r="H493" s="71">
        <v>0</v>
      </c>
      <c r="I493" s="71">
        <f t="shared" si="88"/>
        <v>1</v>
      </c>
      <c r="J493" s="71">
        <f t="shared" si="89"/>
        <v>0</v>
      </c>
      <c r="K493" s="74"/>
      <c r="L493" s="75"/>
      <c r="M493" s="123"/>
      <c r="N493" s="123"/>
    </row>
    <row r="494" spans="1:17" ht="30.75">
      <c r="A494" s="71">
        <v>12.15</v>
      </c>
      <c r="B494" s="42" t="s">
        <v>828</v>
      </c>
      <c r="C494" s="82" t="s">
        <v>829</v>
      </c>
      <c r="D494" s="42" t="s">
        <v>18</v>
      </c>
      <c r="E494" s="42">
        <v>1</v>
      </c>
      <c r="F494" s="71">
        <v>1</v>
      </c>
      <c r="G494" s="71"/>
      <c r="H494" s="71">
        <v>0</v>
      </c>
      <c r="I494" s="71">
        <f t="shared" si="88"/>
        <v>1</v>
      </c>
      <c r="J494" s="71">
        <f t="shared" si="89"/>
        <v>0</v>
      </c>
      <c r="K494" s="130"/>
      <c r="L494" s="131"/>
      <c r="M494" s="123"/>
      <c r="N494" s="123"/>
    </row>
    <row r="495" spans="1:17" ht="15.75">
      <c r="A495" s="73" t="s">
        <v>830</v>
      </c>
      <c r="B495" s="76" t="s">
        <v>831</v>
      </c>
      <c r="C495" s="76" t="s">
        <v>1121</v>
      </c>
      <c r="D495" s="42" t="s">
        <v>206</v>
      </c>
      <c r="E495" s="42">
        <v>33</v>
      </c>
      <c r="F495" s="42">
        <v>0</v>
      </c>
      <c r="G495" s="73"/>
      <c r="H495" s="42">
        <v>1</v>
      </c>
      <c r="I495" s="42">
        <f t="shared" si="88"/>
        <v>0</v>
      </c>
      <c r="J495" s="42">
        <f t="shared" si="89"/>
        <v>33</v>
      </c>
      <c r="K495" s="123"/>
      <c r="L495" s="132"/>
      <c r="M495" s="123"/>
      <c r="N495" s="123"/>
    </row>
    <row r="496" spans="1:17" ht="15.75">
      <c r="A496" s="73" t="s">
        <v>832</v>
      </c>
      <c r="B496" s="76" t="s">
        <v>833</v>
      </c>
      <c r="C496" s="76" t="s">
        <v>834</v>
      </c>
      <c r="D496" s="42" t="s">
        <v>206</v>
      </c>
      <c r="E496" s="42">
        <v>2</v>
      </c>
      <c r="F496" s="42">
        <v>2</v>
      </c>
      <c r="G496" s="73"/>
      <c r="H496" s="42">
        <v>0</v>
      </c>
      <c r="I496" s="42">
        <f t="shared" si="88"/>
        <v>4</v>
      </c>
      <c r="J496" s="42">
        <f t="shared" si="89"/>
        <v>0</v>
      </c>
      <c r="K496" s="123"/>
      <c r="L496" s="132"/>
      <c r="M496" s="123"/>
      <c r="N496" s="123"/>
    </row>
    <row r="497" spans="1:16" ht="15.75">
      <c r="A497" s="73" t="s">
        <v>835</v>
      </c>
      <c r="B497" s="76" t="s">
        <v>836</v>
      </c>
      <c r="C497" s="76" t="s">
        <v>1287</v>
      </c>
      <c r="D497" s="42" t="s">
        <v>206</v>
      </c>
      <c r="E497" s="42">
        <v>1</v>
      </c>
      <c r="F497" s="42">
        <v>2</v>
      </c>
      <c r="G497" s="73"/>
      <c r="H497" s="42">
        <v>0</v>
      </c>
      <c r="I497" s="42">
        <f t="shared" si="88"/>
        <v>2</v>
      </c>
      <c r="J497" s="42">
        <f t="shared" si="89"/>
        <v>0</v>
      </c>
      <c r="K497" s="123"/>
      <c r="L497" s="132"/>
      <c r="M497" s="123"/>
      <c r="N497" s="123"/>
      <c r="O497" s="92"/>
      <c r="P497" s="92"/>
    </row>
    <row r="498" spans="1:16" ht="15.75">
      <c r="A498" s="9"/>
      <c r="B498" s="133"/>
      <c r="C498" s="10"/>
      <c r="D498" s="14"/>
      <c r="E498" s="14"/>
      <c r="F498" s="34"/>
      <c r="G498" s="34" t="e">
        <f>SUM(#REF!)</f>
        <v>#REF!</v>
      </c>
      <c r="H498" s="38"/>
      <c r="I498" s="12">
        <f>SUM(I479:I497)</f>
        <v>66</v>
      </c>
      <c r="J498" s="22">
        <f>SUM(J479:J497)</f>
        <v>69</v>
      </c>
      <c r="K498" s="22">
        <f>I498*1</f>
        <v>66</v>
      </c>
      <c r="L498" s="43">
        <f>J498*1</f>
        <v>69</v>
      </c>
      <c r="M498" s="124">
        <f>((K498+0.15*L498)*D657)/12</f>
        <v>0</v>
      </c>
      <c r="N498" s="125">
        <f>1.23*M498</f>
        <v>0</v>
      </c>
    </row>
    <row r="499" spans="1:16" ht="15.75">
      <c r="A499" s="9"/>
      <c r="B499" s="10"/>
      <c r="C499" s="10"/>
      <c r="D499" s="14"/>
      <c r="E499" s="14"/>
      <c r="F499" s="12"/>
      <c r="G499" s="12"/>
      <c r="H499" s="12"/>
      <c r="I499" s="12"/>
      <c r="J499" s="12"/>
      <c r="K499" s="12"/>
      <c r="L499" s="13"/>
      <c r="M499" s="123"/>
      <c r="N499" s="123"/>
    </row>
    <row r="500" spans="1:16" ht="20.25">
      <c r="A500" s="36" t="s">
        <v>837</v>
      </c>
      <c r="B500" s="25"/>
      <c r="C500" s="28" t="s">
        <v>838</v>
      </c>
      <c r="D500" s="44"/>
      <c r="E500" s="44"/>
      <c r="F500" s="45"/>
      <c r="G500" s="45"/>
      <c r="H500" s="46"/>
      <c r="I500" s="46"/>
      <c r="J500" s="46"/>
      <c r="K500" s="46"/>
      <c r="L500" s="47"/>
      <c r="M500" s="123"/>
      <c r="N500" s="123"/>
    </row>
    <row r="501" spans="1:16" ht="15.75">
      <c r="A501" s="9"/>
      <c r="B501" s="20"/>
      <c r="C501" s="10"/>
      <c r="D501" s="14"/>
      <c r="E501" s="14"/>
      <c r="F501" s="12"/>
      <c r="G501" s="12"/>
      <c r="H501" s="38"/>
      <c r="I501" s="12"/>
      <c r="J501" s="12"/>
      <c r="K501" s="12"/>
      <c r="L501" s="13"/>
      <c r="M501" s="123"/>
      <c r="N501" s="123"/>
    </row>
    <row r="502" spans="1:16" ht="31.5">
      <c r="A502" s="9" t="s">
        <v>839</v>
      </c>
      <c r="B502" s="10" t="s">
        <v>24</v>
      </c>
      <c r="C502" s="10" t="s">
        <v>840</v>
      </c>
      <c r="D502" s="14" t="s">
        <v>18</v>
      </c>
      <c r="E502" s="14">
        <v>2</v>
      </c>
      <c r="F502" s="12">
        <v>2</v>
      </c>
      <c r="G502" s="12"/>
      <c r="H502" s="12">
        <v>0</v>
      </c>
      <c r="I502" s="12">
        <f t="shared" ref="I502:I512" si="90">E502*F502</f>
        <v>4</v>
      </c>
      <c r="J502" s="12">
        <f t="shared" ref="J502:J512" si="91">E502*H502</f>
        <v>0</v>
      </c>
      <c r="K502" s="12"/>
      <c r="L502" s="13"/>
      <c r="M502" s="123"/>
      <c r="N502" s="123"/>
    </row>
    <row r="503" spans="1:16" ht="31.5">
      <c r="A503" s="9" t="s">
        <v>841</v>
      </c>
      <c r="B503" s="10" t="s">
        <v>72</v>
      </c>
      <c r="C503" s="10" t="s">
        <v>842</v>
      </c>
      <c r="D503" s="14" t="s">
        <v>18</v>
      </c>
      <c r="E503" s="14">
        <v>1</v>
      </c>
      <c r="F503" s="12">
        <v>2</v>
      </c>
      <c r="G503" s="12"/>
      <c r="H503" s="12">
        <v>0</v>
      </c>
      <c r="I503" s="12">
        <f t="shared" si="90"/>
        <v>2</v>
      </c>
      <c r="J503" s="12">
        <f t="shared" si="91"/>
        <v>0</v>
      </c>
      <c r="K503" s="12"/>
      <c r="L503" s="13"/>
      <c r="M503" s="123"/>
      <c r="N503" s="123"/>
    </row>
    <row r="504" spans="1:16" ht="15.75">
      <c r="A504" s="9" t="s">
        <v>843</v>
      </c>
      <c r="B504" s="10" t="s">
        <v>30</v>
      </c>
      <c r="C504" s="10" t="s">
        <v>844</v>
      </c>
      <c r="D504" s="14" t="s">
        <v>18</v>
      </c>
      <c r="E504" s="14">
        <v>1</v>
      </c>
      <c r="F504" s="12">
        <v>0</v>
      </c>
      <c r="G504" s="12"/>
      <c r="H504" s="12">
        <v>1</v>
      </c>
      <c r="I504" s="12">
        <f t="shared" si="90"/>
        <v>0</v>
      </c>
      <c r="J504" s="12">
        <f t="shared" si="91"/>
        <v>1</v>
      </c>
      <c r="K504" s="12"/>
      <c r="L504" s="13"/>
      <c r="M504" s="123"/>
      <c r="N504" s="123"/>
    </row>
    <row r="505" spans="1:16" ht="15.75">
      <c r="A505" s="9" t="s">
        <v>845</v>
      </c>
      <c r="B505" s="10" t="s">
        <v>846</v>
      </c>
      <c r="C505" s="10" t="s">
        <v>847</v>
      </c>
      <c r="D505" s="14" t="s">
        <v>18</v>
      </c>
      <c r="E505" s="14">
        <v>1</v>
      </c>
      <c r="F505" s="12">
        <v>0</v>
      </c>
      <c r="G505" s="12"/>
      <c r="H505" s="12">
        <v>0</v>
      </c>
      <c r="I505" s="12">
        <f t="shared" si="90"/>
        <v>0</v>
      </c>
      <c r="J505" s="12">
        <f t="shared" si="91"/>
        <v>0</v>
      </c>
      <c r="K505" s="12"/>
      <c r="L505" s="13"/>
      <c r="M505" s="123"/>
      <c r="N505" s="123"/>
    </row>
    <row r="506" spans="1:16" ht="31.5">
      <c r="A506" s="9" t="s">
        <v>848</v>
      </c>
      <c r="B506" s="10" t="s">
        <v>39</v>
      </c>
      <c r="C506" s="10" t="s">
        <v>849</v>
      </c>
      <c r="D506" s="14" t="s">
        <v>18</v>
      </c>
      <c r="E506" s="14">
        <v>2</v>
      </c>
      <c r="F506" s="12">
        <v>0</v>
      </c>
      <c r="G506" s="12"/>
      <c r="H506" s="12">
        <v>0</v>
      </c>
      <c r="I506" s="12">
        <f t="shared" si="90"/>
        <v>0</v>
      </c>
      <c r="J506" s="12">
        <f t="shared" si="91"/>
        <v>0</v>
      </c>
      <c r="K506" s="12"/>
      <c r="L506" s="13"/>
      <c r="M506" s="123"/>
      <c r="N506" s="123"/>
    </row>
    <row r="507" spans="1:16" ht="31.5">
      <c r="A507" s="9" t="s">
        <v>850</v>
      </c>
      <c r="B507" s="10" t="s">
        <v>851</v>
      </c>
      <c r="C507" s="10" t="s">
        <v>852</v>
      </c>
      <c r="D507" s="14" t="s">
        <v>18</v>
      </c>
      <c r="E507" s="14">
        <v>1</v>
      </c>
      <c r="F507" s="12">
        <v>2</v>
      </c>
      <c r="G507" s="12"/>
      <c r="H507" s="12">
        <v>0</v>
      </c>
      <c r="I507" s="12">
        <f t="shared" si="90"/>
        <v>2</v>
      </c>
      <c r="J507" s="12">
        <f t="shared" si="91"/>
        <v>0</v>
      </c>
      <c r="K507" s="12"/>
      <c r="L507" s="13"/>
      <c r="M507" s="123"/>
      <c r="N507" s="123"/>
    </row>
    <row r="508" spans="1:16" ht="15.75">
      <c r="A508" s="9" t="s">
        <v>853</v>
      </c>
      <c r="B508" s="10" t="s">
        <v>519</v>
      </c>
      <c r="C508" s="10" t="s">
        <v>854</v>
      </c>
      <c r="D508" s="14" t="s">
        <v>18</v>
      </c>
      <c r="E508" s="14">
        <v>5</v>
      </c>
      <c r="F508" s="12">
        <v>2</v>
      </c>
      <c r="G508" s="12"/>
      <c r="H508" s="12">
        <v>0</v>
      </c>
      <c r="I508" s="12">
        <f t="shared" si="90"/>
        <v>10</v>
      </c>
      <c r="J508" s="12">
        <f t="shared" si="91"/>
        <v>0</v>
      </c>
      <c r="K508" s="12"/>
      <c r="L508" s="13"/>
      <c r="M508" s="123"/>
      <c r="N508" s="123"/>
    </row>
    <row r="509" spans="1:16" ht="15.75">
      <c r="A509" s="9" t="s">
        <v>855</v>
      </c>
      <c r="B509" s="10" t="s">
        <v>519</v>
      </c>
      <c r="C509" s="10" t="s">
        <v>856</v>
      </c>
      <c r="D509" s="14" t="s">
        <v>18</v>
      </c>
      <c r="E509" s="14">
        <v>2</v>
      </c>
      <c r="F509" s="12">
        <v>2</v>
      </c>
      <c r="G509" s="12"/>
      <c r="H509" s="12">
        <v>0</v>
      </c>
      <c r="I509" s="12">
        <f t="shared" si="90"/>
        <v>4</v>
      </c>
      <c r="J509" s="12">
        <f t="shared" si="91"/>
        <v>0</v>
      </c>
      <c r="K509" s="12"/>
      <c r="L509" s="13"/>
      <c r="M509" s="123"/>
      <c r="N509" s="123"/>
    </row>
    <row r="510" spans="1:16" ht="15.75">
      <c r="A510" s="9" t="s">
        <v>857</v>
      </c>
      <c r="B510" s="10" t="s">
        <v>519</v>
      </c>
      <c r="C510" s="10" t="s">
        <v>858</v>
      </c>
      <c r="D510" s="14" t="s">
        <v>18</v>
      </c>
      <c r="E510" s="14">
        <v>4</v>
      </c>
      <c r="F510" s="12">
        <v>2</v>
      </c>
      <c r="G510" s="12"/>
      <c r="H510" s="12">
        <v>0</v>
      </c>
      <c r="I510" s="12">
        <f t="shared" si="90"/>
        <v>8</v>
      </c>
      <c r="J510" s="12">
        <f t="shared" si="91"/>
        <v>0</v>
      </c>
      <c r="K510" s="12"/>
      <c r="L510" s="13"/>
      <c r="M510" s="123"/>
      <c r="N510" s="123"/>
    </row>
    <row r="511" spans="1:16" ht="15.75">
      <c r="A511" s="9" t="s">
        <v>859</v>
      </c>
      <c r="B511" s="10" t="s">
        <v>42</v>
      </c>
      <c r="C511" s="10" t="s">
        <v>860</v>
      </c>
      <c r="D511" s="14" t="s">
        <v>18</v>
      </c>
      <c r="E511" s="14">
        <v>1</v>
      </c>
      <c r="F511" s="12">
        <v>2</v>
      </c>
      <c r="G511" s="12"/>
      <c r="H511" s="12">
        <v>0</v>
      </c>
      <c r="I511" s="12">
        <f t="shared" si="90"/>
        <v>2</v>
      </c>
      <c r="J511" s="12">
        <f t="shared" si="91"/>
        <v>0</v>
      </c>
      <c r="K511" s="12"/>
      <c r="L511" s="13"/>
      <c r="M511" s="123"/>
      <c r="N511" s="123"/>
    </row>
    <row r="512" spans="1:16" ht="57">
      <c r="A512" s="9" t="s">
        <v>861</v>
      </c>
      <c r="B512" s="10" t="s">
        <v>862</v>
      </c>
      <c r="C512" s="48" t="s">
        <v>863</v>
      </c>
      <c r="D512" s="14" t="s">
        <v>65</v>
      </c>
      <c r="E512" s="14">
        <v>1</v>
      </c>
      <c r="F512" s="12">
        <v>2</v>
      </c>
      <c r="G512" s="12"/>
      <c r="H512" s="12">
        <v>2</v>
      </c>
      <c r="I512" s="12">
        <f t="shared" si="90"/>
        <v>2</v>
      </c>
      <c r="J512" s="12">
        <f t="shared" si="91"/>
        <v>2</v>
      </c>
      <c r="K512" s="12"/>
      <c r="L512" s="13"/>
      <c r="M512" s="123"/>
      <c r="N512" s="123"/>
    </row>
    <row r="513" spans="1:14" ht="15.75">
      <c r="A513" s="9" t="s">
        <v>864</v>
      </c>
      <c r="B513" s="10" t="s">
        <v>865</v>
      </c>
      <c r="C513" s="10" t="s">
        <v>866</v>
      </c>
      <c r="D513" s="14" t="s">
        <v>18</v>
      </c>
      <c r="E513" s="14">
        <v>1</v>
      </c>
      <c r="F513" s="12">
        <v>2</v>
      </c>
      <c r="G513" s="12"/>
      <c r="H513" s="12">
        <v>0</v>
      </c>
      <c r="I513" s="12">
        <f>E513*F513</f>
        <v>2</v>
      </c>
      <c r="J513" s="12">
        <f>E513*H513</f>
        <v>0</v>
      </c>
      <c r="K513" s="12"/>
      <c r="L513" s="13"/>
      <c r="M513" s="123"/>
      <c r="N513" s="123"/>
    </row>
    <row r="514" spans="1:14" ht="31.5">
      <c r="A514" s="9" t="s">
        <v>867</v>
      </c>
      <c r="B514" s="10" t="s">
        <v>868</v>
      </c>
      <c r="C514" s="10" t="s">
        <v>869</v>
      </c>
      <c r="D514" s="14" t="s">
        <v>18</v>
      </c>
      <c r="E514" s="14">
        <v>4</v>
      </c>
      <c r="F514" s="12">
        <v>2</v>
      </c>
      <c r="G514" s="12"/>
      <c r="H514" s="12">
        <v>0</v>
      </c>
      <c r="I514" s="12">
        <f>E514*F514</f>
        <v>8</v>
      </c>
      <c r="J514" s="12">
        <f>E514*H514</f>
        <v>0</v>
      </c>
      <c r="K514" s="12"/>
      <c r="L514" s="13"/>
      <c r="M514" s="123"/>
      <c r="N514" s="123"/>
    </row>
    <row r="515" spans="1:14" ht="25.5">
      <c r="A515" s="9" t="s">
        <v>870</v>
      </c>
      <c r="B515" s="10" t="s">
        <v>60</v>
      </c>
      <c r="C515" s="26" t="s">
        <v>871</v>
      </c>
      <c r="D515" s="14" t="s">
        <v>591</v>
      </c>
      <c r="E515" s="14">
        <v>4</v>
      </c>
      <c r="F515" s="12">
        <v>0</v>
      </c>
      <c r="G515" s="12"/>
      <c r="H515" s="12">
        <v>1</v>
      </c>
      <c r="I515" s="12">
        <f>E515*F515</f>
        <v>0</v>
      </c>
      <c r="J515" s="12">
        <f>E515*H515</f>
        <v>4</v>
      </c>
      <c r="K515" s="12"/>
      <c r="L515" s="13"/>
      <c r="M515" s="123"/>
      <c r="N515" s="123"/>
    </row>
    <row r="516" spans="1:14" ht="15.75">
      <c r="A516" s="104" t="s">
        <v>1122</v>
      </c>
      <c r="B516" s="10" t="s">
        <v>36</v>
      </c>
      <c r="C516" s="26" t="s">
        <v>1123</v>
      </c>
      <c r="D516" s="14" t="s">
        <v>65</v>
      </c>
      <c r="E516" s="14">
        <v>1</v>
      </c>
      <c r="F516" s="12">
        <v>4</v>
      </c>
      <c r="G516" s="12"/>
      <c r="H516" s="12">
        <v>0</v>
      </c>
      <c r="I516" s="12">
        <f>E516*F516</f>
        <v>4</v>
      </c>
      <c r="J516" s="12">
        <f>E516*H516</f>
        <v>0</v>
      </c>
      <c r="K516" s="12"/>
      <c r="L516" s="13"/>
      <c r="M516" s="123"/>
      <c r="N516" s="123"/>
    </row>
    <row r="517" spans="1:14" ht="15.75">
      <c r="A517" s="104" t="s">
        <v>1288</v>
      </c>
      <c r="B517" s="10" t="s">
        <v>537</v>
      </c>
      <c r="C517" s="15" t="s">
        <v>49</v>
      </c>
      <c r="D517" s="14" t="s">
        <v>18</v>
      </c>
      <c r="E517" s="14">
        <v>2</v>
      </c>
      <c r="F517" s="12">
        <v>0</v>
      </c>
      <c r="G517" s="12"/>
      <c r="H517" s="12">
        <v>0.5</v>
      </c>
      <c r="I517" s="12">
        <f>E517*F517</f>
        <v>0</v>
      </c>
      <c r="J517" s="12">
        <f>E517*H517</f>
        <v>1</v>
      </c>
      <c r="K517" s="12"/>
      <c r="L517" s="13"/>
      <c r="M517" s="123"/>
      <c r="N517" s="123"/>
    </row>
    <row r="518" spans="1:14" ht="15.75">
      <c r="A518" s="9"/>
      <c r="B518" s="10"/>
      <c r="C518" s="26"/>
      <c r="D518" s="14"/>
      <c r="E518" s="14"/>
      <c r="F518" s="12"/>
      <c r="G518" s="12"/>
      <c r="H518" s="12"/>
      <c r="I518" s="12">
        <f>SUM(I502:I517)</f>
        <v>48</v>
      </c>
      <c r="J518" s="12">
        <f>SUM(J502:J517)</f>
        <v>8</v>
      </c>
      <c r="K518" s="12">
        <f>I518*1</f>
        <v>48</v>
      </c>
      <c r="L518" s="13">
        <v>7</v>
      </c>
      <c r="M518" s="124">
        <f>((K518+0.15*L518)*D657)/12</f>
        <v>0</v>
      </c>
      <c r="N518" s="125">
        <f>1.23*M518</f>
        <v>0</v>
      </c>
    </row>
    <row r="519" spans="1:14" ht="20.25">
      <c r="A519" s="33"/>
      <c r="B519" s="25"/>
      <c r="C519" s="28" t="s">
        <v>1135</v>
      </c>
      <c r="D519" s="14"/>
      <c r="E519" s="14"/>
      <c r="F519" s="12"/>
      <c r="G519" s="12"/>
      <c r="H519" s="12"/>
      <c r="I519" s="12"/>
      <c r="J519" s="12"/>
      <c r="K519" s="12"/>
      <c r="L519" s="13"/>
      <c r="M519" s="123"/>
      <c r="N519" s="123"/>
    </row>
    <row r="520" spans="1:14" ht="15.75">
      <c r="A520" s="9" t="s">
        <v>872</v>
      </c>
      <c r="B520" s="10" t="s">
        <v>42</v>
      </c>
      <c r="C520" s="10" t="s">
        <v>873</v>
      </c>
      <c r="D520" s="14" t="s">
        <v>18</v>
      </c>
      <c r="E520" s="14">
        <v>1</v>
      </c>
      <c r="F520" s="12">
        <v>2</v>
      </c>
      <c r="G520" s="12"/>
      <c r="H520" s="12">
        <v>0</v>
      </c>
      <c r="I520" s="12">
        <f>E520*F520</f>
        <v>2</v>
      </c>
      <c r="J520" s="12">
        <f>E520*H520</f>
        <v>0</v>
      </c>
      <c r="K520" s="12"/>
      <c r="L520" s="13"/>
      <c r="M520" s="123"/>
      <c r="N520" s="123"/>
    </row>
    <row r="521" spans="1:14" ht="15.75">
      <c r="A521" s="9"/>
      <c r="B521" s="10"/>
      <c r="C521" s="10"/>
      <c r="D521" s="14"/>
      <c r="E521" s="14"/>
      <c r="F521" s="12"/>
      <c r="G521" s="12"/>
      <c r="H521" s="12"/>
      <c r="I521" s="12"/>
      <c r="J521" s="12"/>
      <c r="K521" s="12">
        <v>2</v>
      </c>
      <c r="L521" s="13">
        <v>0</v>
      </c>
      <c r="M521" s="124">
        <f>((K521+0.15*L521)*D657)/12</f>
        <v>0</v>
      </c>
      <c r="N521" s="125">
        <f>1.23*M521</f>
        <v>0</v>
      </c>
    </row>
    <row r="522" spans="1:14" ht="20.25">
      <c r="A522" s="36" t="s">
        <v>874</v>
      </c>
      <c r="B522" s="25"/>
      <c r="C522" s="28" t="s">
        <v>875</v>
      </c>
      <c r="D522" s="37"/>
      <c r="E522" s="37"/>
      <c r="F522" s="38"/>
      <c r="G522" s="38"/>
      <c r="H522" s="12"/>
      <c r="I522" s="12"/>
      <c r="J522" s="12"/>
      <c r="K522" s="12"/>
      <c r="L522" s="13"/>
      <c r="M522" s="123"/>
      <c r="N522" s="123"/>
    </row>
    <row r="523" spans="1:14" ht="15.75">
      <c r="A523" s="9" t="s">
        <v>876</v>
      </c>
      <c r="B523" s="10" t="s">
        <v>42</v>
      </c>
      <c r="C523" s="10" t="s">
        <v>877</v>
      </c>
      <c r="D523" s="14" t="s">
        <v>18</v>
      </c>
      <c r="E523" s="14">
        <v>1</v>
      </c>
      <c r="F523" s="12">
        <v>2</v>
      </c>
      <c r="G523" s="12"/>
      <c r="H523" s="38">
        <v>0</v>
      </c>
      <c r="I523" s="12">
        <f>E523*F523</f>
        <v>2</v>
      </c>
      <c r="J523" s="12">
        <f>E523*H523</f>
        <v>0</v>
      </c>
      <c r="K523" s="12"/>
      <c r="L523" s="13"/>
      <c r="M523" s="123"/>
      <c r="N523" s="123"/>
    </row>
    <row r="524" spans="1:14" ht="15.75">
      <c r="A524" s="9" t="s">
        <v>878</v>
      </c>
      <c r="B524" s="10" t="s">
        <v>862</v>
      </c>
      <c r="C524" s="10" t="s">
        <v>1303</v>
      </c>
      <c r="D524" s="14" t="s">
        <v>22</v>
      </c>
      <c r="E524" s="14">
        <v>2</v>
      </c>
      <c r="F524" s="12">
        <v>0</v>
      </c>
      <c r="G524" s="12"/>
      <c r="H524" s="12">
        <v>1</v>
      </c>
      <c r="I524" s="12">
        <f>E524*F524</f>
        <v>0</v>
      </c>
      <c r="J524" s="12">
        <f>E524*H524</f>
        <v>2</v>
      </c>
      <c r="K524" s="12"/>
      <c r="L524" s="13"/>
      <c r="M524" s="123"/>
      <c r="N524" s="123"/>
    </row>
    <row r="525" spans="1:14" ht="31.5">
      <c r="A525" s="9" t="s">
        <v>879</v>
      </c>
      <c r="B525" s="10" t="s">
        <v>75</v>
      </c>
      <c r="C525" s="10" t="s">
        <v>880</v>
      </c>
      <c r="D525" s="14" t="s">
        <v>881</v>
      </c>
      <c r="E525" s="14">
        <v>1</v>
      </c>
      <c r="F525" s="12">
        <v>2</v>
      </c>
      <c r="G525" s="12"/>
      <c r="H525" s="12">
        <v>1</v>
      </c>
      <c r="I525" s="12">
        <f>E525*F525</f>
        <v>2</v>
      </c>
      <c r="J525" s="12">
        <f>E525*H525</f>
        <v>1</v>
      </c>
      <c r="K525" s="12"/>
      <c r="L525" s="13"/>
      <c r="M525" s="123"/>
      <c r="N525" s="123"/>
    </row>
    <row r="526" spans="1:14" ht="15.75">
      <c r="A526" s="9"/>
      <c r="B526" s="10"/>
      <c r="C526" s="10"/>
      <c r="D526" s="14"/>
      <c r="E526" s="14"/>
      <c r="F526" s="12"/>
      <c r="G526" s="12"/>
      <c r="H526" s="12"/>
      <c r="I526" s="12">
        <f>SUM(I523:I525)</f>
        <v>4</v>
      </c>
      <c r="J526" s="12">
        <f>SUM(J523:J525)</f>
        <v>3</v>
      </c>
      <c r="K526" s="12">
        <f>I526*1</f>
        <v>4</v>
      </c>
      <c r="L526" s="13">
        <f>J526*1</f>
        <v>3</v>
      </c>
      <c r="M526" s="124">
        <f>((K526+0.15*L526)*D657)/12</f>
        <v>0</v>
      </c>
      <c r="N526" s="125">
        <f>1.23*M526</f>
        <v>0</v>
      </c>
    </row>
    <row r="527" spans="1:14" ht="15.75">
      <c r="A527" s="9"/>
      <c r="B527" s="10"/>
      <c r="C527" s="10"/>
      <c r="D527" s="14"/>
      <c r="E527" s="14"/>
      <c r="F527" s="12"/>
      <c r="G527" s="12"/>
      <c r="H527" s="12"/>
      <c r="I527" s="12"/>
      <c r="J527" s="12"/>
      <c r="K527" s="12"/>
      <c r="L527" s="13"/>
      <c r="M527" s="123"/>
      <c r="N527" s="123"/>
    </row>
    <row r="528" spans="1:14" ht="20.25">
      <c r="A528" s="49">
        <v>16</v>
      </c>
      <c r="B528" s="25"/>
      <c r="C528" s="28" t="s">
        <v>1294</v>
      </c>
      <c r="D528" s="14"/>
      <c r="E528" s="14"/>
      <c r="F528" s="12"/>
      <c r="G528" s="12"/>
      <c r="H528" s="12"/>
      <c r="I528" s="12"/>
      <c r="J528" s="12"/>
      <c r="K528" s="12"/>
      <c r="L528" s="13"/>
      <c r="M528" s="123"/>
      <c r="N528" s="123"/>
    </row>
    <row r="529" spans="1:14" ht="15.75">
      <c r="A529" s="9" t="s">
        <v>882</v>
      </c>
      <c r="B529" s="10"/>
      <c r="C529" s="10"/>
      <c r="D529" s="14" t="s">
        <v>18</v>
      </c>
      <c r="E529" s="14">
        <v>0</v>
      </c>
      <c r="F529" s="12">
        <v>0</v>
      </c>
      <c r="G529" s="12"/>
      <c r="H529" s="12">
        <v>0</v>
      </c>
      <c r="I529" s="12">
        <f>E529*F529</f>
        <v>0</v>
      </c>
      <c r="J529" s="12">
        <f>E529*H529</f>
        <v>0</v>
      </c>
      <c r="K529" s="12"/>
      <c r="L529" s="13"/>
      <c r="M529" s="123"/>
      <c r="N529" s="123"/>
    </row>
    <row r="530" spans="1:14" ht="15.75">
      <c r="A530" s="9" t="s">
        <v>883</v>
      </c>
      <c r="B530" s="10"/>
      <c r="C530" s="10"/>
      <c r="D530" s="14" t="s">
        <v>18</v>
      </c>
      <c r="E530" s="14">
        <v>0</v>
      </c>
      <c r="F530" s="12">
        <v>0</v>
      </c>
      <c r="G530" s="12"/>
      <c r="H530" s="12">
        <v>0</v>
      </c>
      <c r="I530" s="12">
        <f>E530*F530</f>
        <v>0</v>
      </c>
      <c r="J530" s="12">
        <f>E530*H530</f>
        <v>0</v>
      </c>
      <c r="K530" s="12"/>
      <c r="L530" s="13"/>
      <c r="M530" s="123"/>
      <c r="N530" s="123"/>
    </row>
    <row r="531" spans="1:14" ht="15.75">
      <c r="A531" s="9"/>
      <c r="B531" s="10"/>
      <c r="C531" s="10"/>
      <c r="D531" s="14"/>
      <c r="E531" s="14"/>
      <c r="F531" s="12"/>
      <c r="G531" s="12"/>
      <c r="H531" s="12"/>
      <c r="I531" s="12">
        <f>SUM(I529:I530)</f>
        <v>0</v>
      </c>
      <c r="J531" s="12">
        <f>SUM(J529:J530)</f>
        <v>0</v>
      </c>
      <c r="K531" s="12">
        <f>I531*1</f>
        <v>0</v>
      </c>
      <c r="L531" s="13">
        <f>J531*1</f>
        <v>0</v>
      </c>
      <c r="M531" s="124">
        <f>((K531+0.15*L531)*238.95)/12</f>
        <v>0</v>
      </c>
      <c r="N531" s="125">
        <f>1.23*M531</f>
        <v>0</v>
      </c>
    </row>
    <row r="532" spans="1:14" ht="20.25">
      <c r="A532" s="49">
        <v>17</v>
      </c>
      <c r="B532" s="25"/>
      <c r="C532" s="28" t="s">
        <v>884</v>
      </c>
      <c r="D532" s="14"/>
      <c r="E532" s="14"/>
      <c r="F532" s="12"/>
      <c r="G532" s="12"/>
      <c r="H532" s="12"/>
      <c r="I532" s="12"/>
      <c r="J532" s="12"/>
      <c r="K532" s="12"/>
      <c r="L532" s="13"/>
      <c r="M532" s="123"/>
      <c r="N532" s="123"/>
    </row>
    <row r="533" spans="1:14" ht="15.75">
      <c r="A533" s="9" t="s">
        <v>885</v>
      </c>
      <c r="B533" s="10" t="s">
        <v>155</v>
      </c>
      <c r="C533" s="10" t="s">
        <v>886</v>
      </c>
      <c r="D533" s="14" t="s">
        <v>18</v>
      </c>
      <c r="E533" s="14">
        <v>1</v>
      </c>
      <c r="F533" s="12">
        <v>2</v>
      </c>
      <c r="G533" s="12"/>
      <c r="H533" s="12">
        <v>0</v>
      </c>
      <c r="I533" s="12">
        <f>E533*F533</f>
        <v>2</v>
      </c>
      <c r="J533" s="12">
        <f>E533*H533</f>
        <v>0</v>
      </c>
      <c r="K533" s="12"/>
      <c r="L533" s="13"/>
      <c r="M533" s="123"/>
      <c r="N533" s="123"/>
    </row>
    <row r="534" spans="1:14" ht="15.75">
      <c r="A534" s="9" t="s">
        <v>887</v>
      </c>
      <c r="B534" s="10" t="s">
        <v>78</v>
      </c>
      <c r="C534" s="10" t="s">
        <v>888</v>
      </c>
      <c r="D534" s="14" t="s">
        <v>65</v>
      </c>
      <c r="E534" s="14">
        <v>1</v>
      </c>
      <c r="F534" s="12">
        <v>2</v>
      </c>
      <c r="G534" s="12"/>
      <c r="H534" s="12">
        <v>2</v>
      </c>
      <c r="I534" s="12">
        <v>2</v>
      </c>
      <c r="J534" s="12">
        <v>2</v>
      </c>
      <c r="K534" s="12"/>
      <c r="L534" s="13"/>
      <c r="M534" s="123"/>
      <c r="N534" s="123"/>
    </row>
    <row r="535" spans="1:14" ht="15.75">
      <c r="A535" s="9" t="s">
        <v>889</v>
      </c>
      <c r="B535" s="10" t="s">
        <v>72</v>
      </c>
      <c r="C535" s="10" t="s">
        <v>888</v>
      </c>
      <c r="D535" s="14" t="s">
        <v>65</v>
      </c>
      <c r="E535" s="14">
        <v>1</v>
      </c>
      <c r="F535" s="12">
        <v>2</v>
      </c>
      <c r="G535" s="12"/>
      <c r="H535" s="12">
        <v>2</v>
      </c>
      <c r="I535" s="12">
        <v>2</v>
      </c>
      <c r="J535" s="12">
        <v>2</v>
      </c>
      <c r="K535" s="12"/>
      <c r="L535" s="13"/>
      <c r="M535" s="123"/>
      <c r="N535" s="123"/>
    </row>
    <row r="536" spans="1:14" ht="15.75">
      <c r="A536" s="9" t="s">
        <v>890</v>
      </c>
      <c r="B536" s="10" t="s">
        <v>576</v>
      </c>
      <c r="C536" s="10" t="s">
        <v>891</v>
      </c>
      <c r="D536" s="14" t="s">
        <v>206</v>
      </c>
      <c r="E536" s="14">
        <v>6</v>
      </c>
      <c r="F536" s="12">
        <v>0</v>
      </c>
      <c r="G536" s="12"/>
      <c r="H536" s="12">
        <v>1</v>
      </c>
      <c r="I536" s="12">
        <f>E536*F536</f>
        <v>0</v>
      </c>
      <c r="J536" s="12">
        <f>E536*H536</f>
        <v>6</v>
      </c>
      <c r="K536" s="12"/>
      <c r="L536" s="13"/>
      <c r="M536" s="123"/>
      <c r="N536" s="123"/>
    </row>
    <row r="537" spans="1:14" ht="15.75">
      <c r="A537" s="9"/>
      <c r="B537" s="10"/>
      <c r="C537" s="10" t="s">
        <v>1115</v>
      </c>
      <c r="D537" s="14" t="s">
        <v>18</v>
      </c>
      <c r="E537" s="14">
        <v>3</v>
      </c>
      <c r="F537" s="12">
        <v>1</v>
      </c>
      <c r="G537" s="12"/>
      <c r="H537" s="12">
        <v>1</v>
      </c>
      <c r="I537" s="12">
        <f>E537*F537</f>
        <v>3</v>
      </c>
      <c r="J537" s="12">
        <f>E537*H537</f>
        <v>3</v>
      </c>
      <c r="K537" s="12"/>
      <c r="L537" s="13"/>
      <c r="M537" s="123"/>
      <c r="N537" s="123"/>
    </row>
    <row r="538" spans="1:14" ht="15.75">
      <c r="A538" s="9"/>
      <c r="B538" s="10"/>
      <c r="C538" s="10"/>
      <c r="D538" s="14"/>
      <c r="E538" s="14"/>
      <c r="F538" s="12"/>
      <c r="G538" s="12"/>
      <c r="H538" s="12"/>
      <c r="I538" s="12">
        <f>SUM(I533:I537)</f>
        <v>9</v>
      </c>
      <c r="J538" s="12">
        <f>SUM(J533:J537)</f>
        <v>13</v>
      </c>
      <c r="K538" s="12">
        <f>I538*1</f>
        <v>9</v>
      </c>
      <c r="L538" s="13">
        <f>J538*1</f>
        <v>13</v>
      </c>
      <c r="M538" s="124">
        <f>((K538+0.15*L538)* D657)/12</f>
        <v>0</v>
      </c>
      <c r="N538" s="125">
        <f>1.23*M538</f>
        <v>0</v>
      </c>
    </row>
    <row r="539" spans="1:14" ht="20.25">
      <c r="A539" s="49">
        <v>18</v>
      </c>
      <c r="B539" s="25"/>
      <c r="C539" s="28" t="s">
        <v>892</v>
      </c>
      <c r="D539" s="14"/>
      <c r="E539" s="14"/>
      <c r="F539" s="12"/>
      <c r="G539" s="12"/>
      <c r="H539" s="12"/>
      <c r="I539" s="12"/>
      <c r="J539" s="12"/>
      <c r="K539" s="12"/>
      <c r="L539" s="13"/>
      <c r="M539" s="123"/>
      <c r="N539" s="123"/>
    </row>
    <row r="540" spans="1:14" ht="15.75">
      <c r="A540" s="9" t="s">
        <v>893</v>
      </c>
      <c r="B540" s="10" t="s">
        <v>894</v>
      </c>
      <c r="C540" s="10" t="s">
        <v>895</v>
      </c>
      <c r="D540" s="14" t="s">
        <v>18</v>
      </c>
      <c r="E540" s="14">
        <v>1</v>
      </c>
      <c r="F540" s="12">
        <v>2</v>
      </c>
      <c r="G540" s="12"/>
      <c r="H540" s="12">
        <v>0</v>
      </c>
      <c r="I540" s="12">
        <f>E540*F540</f>
        <v>2</v>
      </c>
      <c r="J540" s="12">
        <f>E540*H540</f>
        <v>0</v>
      </c>
      <c r="K540" s="12"/>
      <c r="L540" s="13"/>
      <c r="M540" s="123"/>
      <c r="N540" s="123"/>
    </row>
    <row r="541" spans="1:14" ht="15.75">
      <c r="A541" s="9" t="s">
        <v>896</v>
      </c>
      <c r="B541" s="10" t="s">
        <v>576</v>
      </c>
      <c r="C541" s="10" t="s">
        <v>897</v>
      </c>
      <c r="D541" s="14" t="s">
        <v>18</v>
      </c>
      <c r="E541" s="14">
        <v>1</v>
      </c>
      <c r="F541" s="12">
        <v>0</v>
      </c>
      <c r="G541" s="12"/>
      <c r="H541" s="12">
        <v>2</v>
      </c>
      <c r="I541" s="12">
        <f>E541*F541</f>
        <v>0</v>
      </c>
      <c r="J541" s="12">
        <f>E541*H541</f>
        <v>2</v>
      </c>
      <c r="K541" s="12"/>
      <c r="L541" s="13"/>
      <c r="M541" s="123"/>
      <c r="N541" s="123"/>
    </row>
    <row r="542" spans="1:14" ht="15.75">
      <c r="A542" s="9" t="s">
        <v>898</v>
      </c>
      <c r="B542" s="10" t="s">
        <v>219</v>
      </c>
      <c r="C542" s="10" t="s">
        <v>899</v>
      </c>
      <c r="D542" s="14" t="s">
        <v>18</v>
      </c>
      <c r="E542" s="14">
        <v>2</v>
      </c>
      <c r="F542" s="12">
        <v>0</v>
      </c>
      <c r="G542" s="12"/>
      <c r="H542" s="12">
        <v>1</v>
      </c>
      <c r="I542" s="12">
        <f>E542*F542</f>
        <v>0</v>
      </c>
      <c r="J542" s="12">
        <f>E542*H542</f>
        <v>2</v>
      </c>
      <c r="K542" s="12"/>
      <c r="L542" s="13"/>
      <c r="M542" s="123"/>
      <c r="N542" s="123"/>
    </row>
    <row r="543" spans="1:14" ht="15.75">
      <c r="A543" s="9" t="s">
        <v>900</v>
      </c>
      <c r="B543" s="10" t="s">
        <v>901</v>
      </c>
      <c r="C543" s="15" t="s">
        <v>1304</v>
      </c>
      <c r="D543" s="14" t="s">
        <v>18</v>
      </c>
      <c r="E543" s="14">
        <v>1</v>
      </c>
      <c r="F543" s="12">
        <v>0</v>
      </c>
      <c r="G543" s="12"/>
      <c r="H543" s="12">
        <v>1</v>
      </c>
      <c r="I543" s="12">
        <v>0</v>
      </c>
      <c r="J543" s="12">
        <v>1</v>
      </c>
      <c r="K543" s="12"/>
      <c r="L543" s="50"/>
      <c r="M543" s="123"/>
      <c r="N543" s="123"/>
    </row>
    <row r="544" spans="1:14" ht="15.75">
      <c r="A544" s="9"/>
      <c r="B544" s="10"/>
      <c r="C544" s="10"/>
      <c r="D544" s="14"/>
      <c r="E544" s="14"/>
      <c r="F544" s="12"/>
      <c r="G544" s="12"/>
      <c r="H544" s="12"/>
      <c r="I544" s="12">
        <f>SUM(I540:I543)</f>
        <v>2</v>
      </c>
      <c r="J544" s="12">
        <f>SUM(J540:J543)</f>
        <v>5</v>
      </c>
      <c r="K544" s="12">
        <f>I544</f>
        <v>2</v>
      </c>
      <c r="L544" s="13">
        <f>J544*1</f>
        <v>5</v>
      </c>
      <c r="M544" s="124">
        <f>((K544+0.15*L544)*D657)/12</f>
        <v>0</v>
      </c>
      <c r="N544" s="125">
        <f>1.23*M544</f>
        <v>0</v>
      </c>
    </row>
    <row r="545" spans="1:14" ht="15.75">
      <c r="A545" s="9"/>
      <c r="B545" s="10"/>
      <c r="C545" s="10"/>
      <c r="D545" s="14"/>
      <c r="E545" s="14"/>
      <c r="F545" s="12"/>
      <c r="G545" s="12"/>
      <c r="H545" s="12"/>
      <c r="I545" s="12"/>
      <c r="J545" s="12"/>
      <c r="K545" s="12"/>
      <c r="L545" s="13"/>
      <c r="M545" s="123"/>
      <c r="N545" s="123"/>
    </row>
    <row r="546" spans="1:14" ht="20.25">
      <c r="A546" s="49">
        <v>19</v>
      </c>
      <c r="B546" s="25"/>
      <c r="C546" s="28" t="s">
        <v>902</v>
      </c>
      <c r="D546" s="14"/>
      <c r="E546" s="14"/>
      <c r="F546" s="12"/>
      <c r="G546" s="12"/>
      <c r="H546" s="12"/>
      <c r="I546" s="12"/>
      <c r="J546" s="12"/>
      <c r="K546" s="12"/>
      <c r="L546" s="13"/>
      <c r="M546" s="123"/>
      <c r="N546" s="123"/>
    </row>
    <row r="547" spans="1:14" ht="15.75">
      <c r="A547" s="9" t="s">
        <v>903</v>
      </c>
      <c r="B547" s="51" t="s">
        <v>576</v>
      </c>
      <c r="C547" s="10" t="s">
        <v>904</v>
      </c>
      <c r="D547" s="14" t="s">
        <v>18</v>
      </c>
      <c r="E547" s="14">
        <v>4</v>
      </c>
      <c r="F547" s="12">
        <v>0</v>
      </c>
      <c r="G547" s="12"/>
      <c r="H547" s="12">
        <v>1</v>
      </c>
      <c r="I547" s="12">
        <f>E547*F547</f>
        <v>0</v>
      </c>
      <c r="J547" s="12">
        <f>E547*H547</f>
        <v>4</v>
      </c>
      <c r="K547" s="12"/>
      <c r="L547" s="13"/>
      <c r="M547" s="123"/>
      <c r="N547" s="77"/>
    </row>
    <row r="548" spans="1:14" ht="15.75">
      <c r="A548" s="9" t="s">
        <v>905</v>
      </c>
      <c r="B548" s="10" t="s">
        <v>906</v>
      </c>
      <c r="C548" s="10" t="s">
        <v>907</v>
      </c>
      <c r="D548" s="14" t="s">
        <v>18</v>
      </c>
      <c r="E548" s="14">
        <v>1</v>
      </c>
      <c r="F548" s="12">
        <v>0</v>
      </c>
      <c r="G548" s="12"/>
      <c r="H548" s="12">
        <v>1</v>
      </c>
      <c r="I548" s="12">
        <v>0</v>
      </c>
      <c r="J548" s="12">
        <v>1</v>
      </c>
      <c r="K548" s="12"/>
      <c r="L548" s="13"/>
      <c r="M548" s="123"/>
      <c r="N548" s="77"/>
    </row>
    <row r="549" spans="1:14" ht="15.75">
      <c r="A549" s="9"/>
      <c r="B549" s="10"/>
      <c r="C549" s="10"/>
      <c r="D549" s="14"/>
      <c r="E549" s="14"/>
      <c r="F549" s="12"/>
      <c r="G549" s="12"/>
      <c r="H549" s="12"/>
      <c r="I549" s="12">
        <v>0</v>
      </c>
      <c r="J549" s="12">
        <f>SUM(J547:J548)</f>
        <v>5</v>
      </c>
      <c r="K549" s="12">
        <f>I549*1</f>
        <v>0</v>
      </c>
      <c r="L549" s="13">
        <f>J549</f>
        <v>5</v>
      </c>
      <c r="M549" s="124">
        <f>((K549+0.15*L549)*D657)/12</f>
        <v>0</v>
      </c>
      <c r="N549" s="125">
        <f>1.23*M549</f>
        <v>0</v>
      </c>
    </row>
    <row r="550" spans="1:14" ht="20.25">
      <c r="A550" s="49">
        <v>20</v>
      </c>
      <c r="B550" s="25"/>
      <c r="C550" s="28" t="s">
        <v>908</v>
      </c>
      <c r="D550" s="12"/>
      <c r="E550" s="14"/>
      <c r="F550" s="12"/>
      <c r="G550" s="12"/>
      <c r="H550" s="12"/>
      <c r="I550" s="12"/>
      <c r="J550" s="12"/>
      <c r="K550" s="12"/>
      <c r="L550" s="13"/>
      <c r="M550" s="123"/>
      <c r="N550" s="77"/>
    </row>
    <row r="551" spans="1:14" ht="15.75">
      <c r="A551" s="9" t="s">
        <v>909</v>
      </c>
      <c r="B551" s="10" t="s">
        <v>24</v>
      </c>
      <c r="C551" s="10" t="s">
        <v>910</v>
      </c>
      <c r="D551" s="14" t="s">
        <v>18</v>
      </c>
      <c r="E551" s="14">
        <v>1</v>
      </c>
      <c r="F551" s="12">
        <v>2</v>
      </c>
      <c r="G551" s="12"/>
      <c r="H551" s="12">
        <v>0</v>
      </c>
      <c r="I551" s="12">
        <v>2</v>
      </c>
      <c r="J551" s="12">
        <v>0</v>
      </c>
      <c r="K551" s="12"/>
      <c r="L551" s="13"/>
      <c r="M551" s="123"/>
      <c r="N551" s="77"/>
    </row>
    <row r="552" spans="1:14" ht="15.75">
      <c r="A552" s="9" t="s">
        <v>911</v>
      </c>
      <c r="B552" s="10" t="s">
        <v>27</v>
      </c>
      <c r="C552" s="10" t="s">
        <v>912</v>
      </c>
      <c r="D552" s="14" t="s">
        <v>18</v>
      </c>
      <c r="E552" s="14">
        <v>1</v>
      </c>
      <c r="F552" s="12">
        <v>2</v>
      </c>
      <c r="G552" s="12"/>
      <c r="H552" s="12">
        <v>2</v>
      </c>
      <c r="I552" s="12">
        <v>2</v>
      </c>
      <c r="J552" s="12">
        <v>2</v>
      </c>
      <c r="K552" s="12"/>
      <c r="L552" s="13"/>
      <c r="M552" s="123"/>
      <c r="N552" s="77"/>
    </row>
    <row r="553" spans="1:14" ht="15.75">
      <c r="A553" s="9" t="s">
        <v>913</v>
      </c>
      <c r="B553" s="10" t="s">
        <v>553</v>
      </c>
      <c r="C553" s="10" t="s">
        <v>914</v>
      </c>
      <c r="D553" s="14" t="s">
        <v>18</v>
      </c>
      <c r="E553" s="14">
        <v>4</v>
      </c>
      <c r="F553" s="12">
        <v>1</v>
      </c>
      <c r="G553" s="12"/>
      <c r="H553" s="12">
        <v>0</v>
      </c>
      <c r="I553" s="12">
        <v>3</v>
      </c>
      <c r="J553" s="12">
        <v>0</v>
      </c>
      <c r="K553" s="12"/>
      <c r="L553" s="13"/>
      <c r="M553" s="123"/>
      <c r="N553" s="77"/>
    </row>
    <row r="554" spans="1:14" ht="15.75">
      <c r="A554" s="9" t="s">
        <v>915</v>
      </c>
      <c r="B554" s="10" t="s">
        <v>576</v>
      </c>
      <c r="C554" s="10" t="s">
        <v>916</v>
      </c>
      <c r="D554" s="14" t="s">
        <v>18</v>
      </c>
      <c r="E554" s="14">
        <v>4</v>
      </c>
      <c r="F554" s="12">
        <v>0</v>
      </c>
      <c r="G554" s="12"/>
      <c r="H554" s="12">
        <v>1</v>
      </c>
      <c r="I554" s="12">
        <f>E554*F554</f>
        <v>0</v>
      </c>
      <c r="J554" s="12">
        <f>E554*H554</f>
        <v>4</v>
      </c>
      <c r="K554" s="12"/>
      <c r="L554" s="13"/>
      <c r="M554" s="123"/>
      <c r="N554" s="123"/>
    </row>
    <row r="555" spans="1:14" ht="31.5">
      <c r="A555" s="9" t="s">
        <v>917</v>
      </c>
      <c r="B555" s="10" t="s">
        <v>862</v>
      </c>
      <c r="C555" s="10" t="s">
        <v>918</v>
      </c>
      <c r="D555" s="14" t="s">
        <v>22</v>
      </c>
      <c r="E555" s="14">
        <v>1</v>
      </c>
      <c r="F555" s="12">
        <v>2</v>
      </c>
      <c r="G555" s="12"/>
      <c r="H555" s="38">
        <v>2</v>
      </c>
      <c r="I555" s="12">
        <f>E555*F555</f>
        <v>2</v>
      </c>
      <c r="J555" s="12">
        <f>E555*H555</f>
        <v>2</v>
      </c>
      <c r="K555" s="12"/>
      <c r="L555" s="13"/>
      <c r="M555" s="123"/>
      <c r="N555" s="123"/>
    </row>
    <row r="556" spans="1:14" ht="15.75">
      <c r="A556" s="9" t="s">
        <v>919</v>
      </c>
      <c r="B556" s="10" t="s">
        <v>862</v>
      </c>
      <c r="C556" s="10" t="s">
        <v>1303</v>
      </c>
      <c r="D556" s="14" t="s">
        <v>22</v>
      </c>
      <c r="E556" s="14">
        <v>2</v>
      </c>
      <c r="F556" s="12">
        <v>0</v>
      </c>
      <c r="G556" s="12"/>
      <c r="H556" s="12">
        <v>1</v>
      </c>
      <c r="I556" s="12">
        <f>E556*F556</f>
        <v>0</v>
      </c>
      <c r="J556" s="12">
        <f>E556*H556</f>
        <v>2</v>
      </c>
      <c r="K556" s="12"/>
      <c r="L556" s="13"/>
      <c r="M556" s="123"/>
      <c r="N556" s="123"/>
    </row>
    <row r="557" spans="1:14" ht="15.75">
      <c r="A557" s="9" t="s">
        <v>920</v>
      </c>
      <c r="B557" s="10" t="s">
        <v>894</v>
      </c>
      <c r="C557" s="10" t="s">
        <v>921</v>
      </c>
      <c r="D557" s="14" t="s">
        <v>22</v>
      </c>
      <c r="E557" s="14">
        <v>1</v>
      </c>
      <c r="F557" s="12">
        <v>2</v>
      </c>
      <c r="G557" s="12"/>
      <c r="H557" s="12">
        <v>0</v>
      </c>
      <c r="I557" s="12">
        <f>E557*F557</f>
        <v>2</v>
      </c>
      <c r="J557" s="12">
        <f>E557*H557</f>
        <v>0</v>
      </c>
      <c r="K557" s="12"/>
      <c r="L557" s="13"/>
      <c r="M557" s="123"/>
      <c r="N557" s="123"/>
    </row>
    <row r="558" spans="1:14" ht="15.75">
      <c r="A558" s="9" t="s">
        <v>922</v>
      </c>
      <c r="B558" s="10" t="s">
        <v>60</v>
      </c>
      <c r="C558" s="10" t="s">
        <v>923</v>
      </c>
      <c r="D558" s="14" t="s">
        <v>18</v>
      </c>
      <c r="E558" s="14">
        <v>2</v>
      </c>
      <c r="F558" s="12">
        <v>0</v>
      </c>
      <c r="G558" s="12"/>
      <c r="H558" s="12">
        <v>2</v>
      </c>
      <c r="I558" s="12">
        <v>0</v>
      </c>
      <c r="J558" s="12">
        <v>4</v>
      </c>
      <c r="K558" s="12"/>
      <c r="L558" s="13"/>
      <c r="M558" s="123"/>
      <c r="N558" s="123"/>
    </row>
    <row r="559" spans="1:14" ht="15.75">
      <c r="A559" s="9" t="s">
        <v>924</v>
      </c>
      <c r="B559" s="10" t="s">
        <v>155</v>
      </c>
      <c r="C559" s="10" t="s">
        <v>925</v>
      </c>
      <c r="D559" s="14" t="s">
        <v>18</v>
      </c>
      <c r="E559" s="14">
        <v>1</v>
      </c>
      <c r="F559" s="12">
        <v>2</v>
      </c>
      <c r="G559" s="12"/>
      <c r="H559" s="12">
        <v>0</v>
      </c>
      <c r="I559" s="12">
        <v>2</v>
      </c>
      <c r="J559" s="12">
        <v>0</v>
      </c>
      <c r="K559" s="12"/>
      <c r="L559" s="13"/>
      <c r="M559" s="123"/>
      <c r="N559" s="123"/>
    </row>
    <row r="560" spans="1:14" ht="15.75">
      <c r="A560" s="104" t="s">
        <v>1124</v>
      </c>
      <c r="B560" s="10" t="s">
        <v>906</v>
      </c>
      <c r="C560" s="10" t="s">
        <v>1215</v>
      </c>
      <c r="D560" s="14" t="s">
        <v>18</v>
      </c>
      <c r="E560" s="14">
        <v>1</v>
      </c>
      <c r="F560" s="12">
        <v>0</v>
      </c>
      <c r="G560" s="12"/>
      <c r="H560" s="12">
        <v>1</v>
      </c>
      <c r="I560" s="12">
        <f>E560*F560</f>
        <v>0</v>
      </c>
      <c r="J560" s="12">
        <f>E560*H560</f>
        <v>1</v>
      </c>
      <c r="K560" s="12"/>
      <c r="L560" s="13"/>
      <c r="M560" s="124"/>
      <c r="N560" s="125"/>
    </row>
    <row r="561" spans="1:14" ht="15.75">
      <c r="A561" s="9"/>
      <c r="B561" s="10"/>
      <c r="C561" s="10"/>
      <c r="D561" s="14"/>
      <c r="E561" s="14"/>
      <c r="F561" s="12"/>
      <c r="G561" s="12"/>
      <c r="H561" s="12"/>
      <c r="I561" s="12">
        <f>SUM(I551:I560)</f>
        <v>13</v>
      </c>
      <c r="J561" s="12">
        <f>SUM(J551:J560)</f>
        <v>15</v>
      </c>
      <c r="K561" s="12">
        <f>I561*1</f>
        <v>13</v>
      </c>
      <c r="L561" s="13">
        <f>J561*1</f>
        <v>15</v>
      </c>
      <c r="M561" s="124">
        <f>((K561+0.15*L561)*D657)/12</f>
        <v>0</v>
      </c>
      <c r="N561" s="125">
        <f>1.23*M561</f>
        <v>0</v>
      </c>
    </row>
    <row r="562" spans="1:14" ht="20.25">
      <c r="A562" s="36">
        <v>21</v>
      </c>
      <c r="B562" s="25"/>
      <c r="C562" s="28" t="s">
        <v>926</v>
      </c>
      <c r="D562" s="14"/>
      <c r="E562" s="14"/>
      <c r="F562" s="12"/>
      <c r="G562" s="12"/>
      <c r="H562" s="12"/>
      <c r="I562" s="12"/>
      <c r="J562" s="12"/>
      <c r="K562" s="12"/>
      <c r="L562" s="13"/>
      <c r="M562" s="123"/>
      <c r="N562" s="123"/>
    </row>
    <row r="563" spans="1:14" ht="30.75">
      <c r="A563" s="9" t="s">
        <v>927</v>
      </c>
      <c r="B563" s="10" t="s">
        <v>198</v>
      </c>
      <c r="C563" s="10" t="s">
        <v>928</v>
      </c>
      <c r="D563" s="14" t="s">
        <v>65</v>
      </c>
      <c r="E563" s="14">
        <v>1</v>
      </c>
      <c r="F563" s="12">
        <v>4</v>
      </c>
      <c r="G563" s="12"/>
      <c r="H563" s="12">
        <v>0</v>
      </c>
      <c r="I563" s="12">
        <v>4</v>
      </c>
      <c r="J563" s="12">
        <v>0</v>
      </c>
      <c r="K563" s="12"/>
      <c r="L563" s="13"/>
      <c r="M563" s="123"/>
      <c r="N563" s="123"/>
    </row>
    <row r="564" spans="1:14" ht="15.75">
      <c r="A564" s="9" t="s">
        <v>929</v>
      </c>
      <c r="B564" s="10" t="s">
        <v>198</v>
      </c>
      <c r="C564" s="10" t="s">
        <v>930</v>
      </c>
      <c r="D564" s="14" t="s">
        <v>65</v>
      </c>
      <c r="E564" s="14">
        <v>1</v>
      </c>
      <c r="F564" s="12">
        <v>4</v>
      </c>
      <c r="G564" s="12"/>
      <c r="H564" s="12">
        <v>0</v>
      </c>
      <c r="I564" s="12">
        <v>4</v>
      </c>
      <c r="J564" s="12">
        <v>0</v>
      </c>
      <c r="K564" s="12"/>
      <c r="L564" s="13"/>
      <c r="M564" s="123"/>
      <c r="N564" s="123"/>
    </row>
    <row r="565" spans="1:14" ht="15.75">
      <c r="A565" s="9" t="s">
        <v>931</v>
      </c>
      <c r="B565" s="10" t="s">
        <v>576</v>
      </c>
      <c r="C565" s="10" t="s">
        <v>932</v>
      </c>
      <c r="D565" s="14" t="s">
        <v>18</v>
      </c>
      <c r="E565" s="14">
        <v>3</v>
      </c>
      <c r="F565" s="12">
        <v>0</v>
      </c>
      <c r="G565" s="12"/>
      <c r="H565" s="12">
        <v>1</v>
      </c>
      <c r="I565" s="12">
        <v>0</v>
      </c>
      <c r="J565" s="12">
        <v>3</v>
      </c>
      <c r="K565" s="12"/>
      <c r="L565" s="13"/>
      <c r="M565" s="123"/>
      <c r="N565" s="123"/>
    </row>
    <row r="566" spans="1:14" ht="15.75">
      <c r="A566" s="9" t="s">
        <v>933</v>
      </c>
      <c r="B566" s="10" t="s">
        <v>42</v>
      </c>
      <c r="C566" s="10" t="s">
        <v>934</v>
      </c>
      <c r="D566" s="14" t="s">
        <v>18</v>
      </c>
      <c r="E566" s="14">
        <v>1</v>
      </c>
      <c r="F566" s="12">
        <v>2</v>
      </c>
      <c r="G566" s="12"/>
      <c r="H566" s="12">
        <v>0</v>
      </c>
      <c r="I566" s="12">
        <v>2</v>
      </c>
      <c r="J566" s="12">
        <v>0</v>
      </c>
      <c r="K566" s="12"/>
      <c r="L566" s="13"/>
      <c r="M566" s="123"/>
      <c r="N566" s="123"/>
    </row>
    <row r="567" spans="1:14" ht="15.75">
      <c r="A567" s="9" t="s">
        <v>935</v>
      </c>
      <c r="B567" s="10" t="s">
        <v>132</v>
      </c>
      <c r="C567" s="10" t="s">
        <v>936</v>
      </c>
      <c r="D567" s="14" t="s">
        <v>18</v>
      </c>
      <c r="E567" s="14">
        <v>1</v>
      </c>
      <c r="F567" s="12">
        <v>2</v>
      </c>
      <c r="G567" s="12"/>
      <c r="H567" s="12">
        <v>0</v>
      </c>
      <c r="I567" s="12">
        <v>2</v>
      </c>
      <c r="J567" s="12">
        <v>0</v>
      </c>
      <c r="K567" s="12"/>
      <c r="L567" s="13"/>
      <c r="M567" s="123"/>
      <c r="N567" s="123"/>
    </row>
    <row r="568" spans="1:14" ht="31.5">
      <c r="A568" s="9" t="s">
        <v>937</v>
      </c>
      <c r="B568" s="10" t="s">
        <v>938</v>
      </c>
      <c r="C568" s="10" t="s">
        <v>939</v>
      </c>
      <c r="D568" s="14" t="s">
        <v>18</v>
      </c>
      <c r="E568" s="14">
        <v>1</v>
      </c>
      <c r="F568" s="12">
        <v>0</v>
      </c>
      <c r="G568" s="12"/>
      <c r="H568" s="12">
        <v>1</v>
      </c>
      <c r="I568" s="12">
        <v>0</v>
      </c>
      <c r="J568" s="12">
        <v>1</v>
      </c>
      <c r="K568" s="12"/>
      <c r="L568" s="13"/>
      <c r="M568" s="123"/>
      <c r="N568" s="123"/>
    </row>
    <row r="569" spans="1:14" ht="15.75">
      <c r="A569" s="9" t="s">
        <v>935</v>
      </c>
      <c r="B569" s="10" t="s">
        <v>60</v>
      </c>
      <c r="C569" s="10" t="s">
        <v>940</v>
      </c>
      <c r="D569" s="14" t="s">
        <v>65</v>
      </c>
      <c r="E569" s="14">
        <v>1</v>
      </c>
      <c r="F569" s="12">
        <v>1</v>
      </c>
      <c r="G569" s="12"/>
      <c r="H569" s="12">
        <v>2</v>
      </c>
      <c r="I569" s="12">
        <v>1</v>
      </c>
      <c r="J569" s="12">
        <v>2</v>
      </c>
      <c r="K569" s="12"/>
      <c r="L569" s="13"/>
      <c r="M569" s="123"/>
      <c r="N569" s="123"/>
    </row>
    <row r="570" spans="1:14" ht="15.75">
      <c r="A570" s="9" t="s">
        <v>937</v>
      </c>
      <c r="B570" s="10" t="s">
        <v>1133</v>
      </c>
      <c r="C570" s="10" t="s">
        <v>1134</v>
      </c>
      <c r="D570" s="14" t="s">
        <v>65</v>
      </c>
      <c r="E570" s="14">
        <v>1</v>
      </c>
      <c r="F570" s="12">
        <v>0</v>
      </c>
      <c r="G570" s="12"/>
      <c r="H570" s="12">
        <v>1</v>
      </c>
      <c r="I570" s="12">
        <v>1</v>
      </c>
      <c r="J570" s="12">
        <v>1</v>
      </c>
      <c r="K570" s="12"/>
      <c r="L570" s="13"/>
      <c r="M570" s="123"/>
      <c r="N570" s="123"/>
    </row>
    <row r="571" spans="1:14" ht="15.75">
      <c r="A571" s="9"/>
      <c r="B571" s="10"/>
      <c r="C571" s="10"/>
      <c r="D571" s="14" t="s">
        <v>941</v>
      </c>
      <c r="E571" s="14"/>
      <c r="F571" s="12"/>
      <c r="G571" s="12"/>
      <c r="H571" s="12"/>
      <c r="I571" s="12">
        <f>SUM(I563:I569)</f>
        <v>13</v>
      </c>
      <c r="J571" s="12">
        <f>SUM(J563:J569)</f>
        <v>6</v>
      </c>
      <c r="K571" s="12">
        <v>13</v>
      </c>
      <c r="L571" s="13">
        <v>6</v>
      </c>
      <c r="M571" s="124">
        <f>((K571+0.15*L571)*D657)/12</f>
        <v>0</v>
      </c>
      <c r="N571" s="125">
        <f>1.23*M571</f>
        <v>0</v>
      </c>
    </row>
    <row r="572" spans="1:14" ht="18.75">
      <c r="A572" s="52">
        <v>22</v>
      </c>
      <c r="B572" s="10"/>
      <c r="C572" s="31" t="s">
        <v>942</v>
      </c>
      <c r="D572" s="14"/>
      <c r="E572" s="14"/>
      <c r="F572" s="12"/>
      <c r="G572" s="12"/>
      <c r="H572" s="12"/>
      <c r="I572" s="12"/>
      <c r="J572" s="12"/>
      <c r="K572" s="12"/>
      <c r="L572" s="13"/>
      <c r="M572" s="123"/>
      <c r="N572" s="123"/>
    </row>
    <row r="573" spans="1:14" ht="18.75">
      <c r="A573" s="12" t="s">
        <v>943</v>
      </c>
      <c r="B573" s="53" t="s">
        <v>198</v>
      </c>
      <c r="C573" s="10" t="s">
        <v>944</v>
      </c>
      <c r="D573" s="14" t="s">
        <v>65</v>
      </c>
      <c r="E573" s="14">
        <v>1</v>
      </c>
      <c r="F573" s="12">
        <v>2</v>
      </c>
      <c r="G573" s="12"/>
      <c r="H573" s="12">
        <v>1</v>
      </c>
      <c r="I573" s="12">
        <v>2</v>
      </c>
      <c r="J573" s="12">
        <v>0</v>
      </c>
      <c r="K573" s="12"/>
      <c r="L573" s="13"/>
      <c r="M573" s="123"/>
      <c r="N573" s="123"/>
    </row>
    <row r="574" spans="1:14" ht="15.75">
      <c r="A574" s="12" t="s">
        <v>945</v>
      </c>
      <c r="B574" s="10" t="s">
        <v>155</v>
      </c>
      <c r="C574" s="10" t="s">
        <v>946</v>
      </c>
      <c r="D574" s="14" t="s">
        <v>65</v>
      </c>
      <c r="E574" s="14">
        <v>1</v>
      </c>
      <c r="F574" s="12">
        <v>2</v>
      </c>
      <c r="G574" s="12"/>
      <c r="H574" s="12">
        <v>1</v>
      </c>
      <c r="I574" s="12">
        <v>2</v>
      </c>
      <c r="J574" s="12">
        <v>0</v>
      </c>
      <c r="K574" s="12"/>
      <c r="L574" s="13"/>
      <c r="M574" s="123"/>
      <c r="N574" s="123"/>
    </row>
    <row r="575" spans="1:14" ht="31.5">
      <c r="A575" s="12" t="s">
        <v>947</v>
      </c>
      <c r="B575" s="10" t="s">
        <v>60</v>
      </c>
      <c r="C575" s="10" t="s">
        <v>948</v>
      </c>
      <c r="D575" s="14" t="s">
        <v>18</v>
      </c>
      <c r="E575" s="14">
        <v>1</v>
      </c>
      <c r="F575" s="12">
        <v>0</v>
      </c>
      <c r="G575" s="12"/>
      <c r="H575" s="12">
        <v>2</v>
      </c>
      <c r="I575" s="12">
        <v>0</v>
      </c>
      <c r="J575" s="12">
        <v>2</v>
      </c>
      <c r="K575" s="12"/>
      <c r="L575" s="13"/>
      <c r="M575" s="123"/>
      <c r="N575" s="123"/>
    </row>
    <row r="576" spans="1:14" ht="15.75">
      <c r="A576" s="12">
        <v>22.4</v>
      </c>
      <c r="B576" s="10" t="s">
        <v>588</v>
      </c>
      <c r="C576" s="10" t="s">
        <v>1125</v>
      </c>
      <c r="D576" s="14" t="s">
        <v>18</v>
      </c>
      <c r="E576" s="14">
        <v>1</v>
      </c>
      <c r="F576" s="12">
        <v>0</v>
      </c>
      <c r="G576" s="12"/>
      <c r="H576" s="12">
        <v>1</v>
      </c>
      <c r="I576" s="12">
        <v>0</v>
      </c>
      <c r="J576" s="12">
        <v>1</v>
      </c>
      <c r="K576" s="12"/>
      <c r="L576" s="13"/>
      <c r="M576" s="123"/>
      <c r="N576" s="123"/>
    </row>
    <row r="577" spans="1:14" ht="15.75">
      <c r="A577" s="12" t="s">
        <v>1130</v>
      </c>
      <c r="B577" s="10" t="s">
        <v>1131</v>
      </c>
      <c r="C577" s="10" t="s">
        <v>1132</v>
      </c>
      <c r="D577" s="14" t="s">
        <v>18</v>
      </c>
      <c r="E577" s="14">
        <v>1</v>
      </c>
      <c r="F577" s="12">
        <v>0</v>
      </c>
      <c r="G577" s="12"/>
      <c r="H577" s="12">
        <v>1</v>
      </c>
      <c r="I577" s="12">
        <v>0</v>
      </c>
      <c r="J577" s="12">
        <v>1</v>
      </c>
      <c r="K577" s="12"/>
      <c r="L577" s="13"/>
      <c r="M577" s="123"/>
      <c r="N577" s="123"/>
    </row>
    <row r="578" spans="1:14" ht="15.75">
      <c r="A578" s="9"/>
      <c r="B578" s="10"/>
      <c r="C578" s="10"/>
      <c r="D578" s="14"/>
      <c r="E578" s="14"/>
      <c r="F578" s="12"/>
      <c r="G578" s="12"/>
      <c r="H578" s="12"/>
      <c r="I578" s="12">
        <f>SUM(I573:I576)</f>
        <v>4</v>
      </c>
      <c r="J578" s="12">
        <f>SUM(J573:J577)</f>
        <v>4</v>
      </c>
      <c r="K578" s="12">
        <f>I578*1</f>
        <v>4</v>
      </c>
      <c r="L578" s="13">
        <f>J578*1</f>
        <v>4</v>
      </c>
      <c r="M578" s="124">
        <f>((K578+0.15*L578)*D657)/12</f>
        <v>0</v>
      </c>
      <c r="N578" s="125">
        <f>1.23*M578</f>
        <v>0</v>
      </c>
    </row>
    <row r="579" spans="1:14" ht="20.25">
      <c r="A579" s="36">
        <v>23</v>
      </c>
      <c r="B579" s="78"/>
      <c r="C579" s="28" t="s">
        <v>1126</v>
      </c>
      <c r="D579" s="37"/>
      <c r="E579" s="37"/>
      <c r="F579" s="38"/>
      <c r="G579" s="38"/>
      <c r="H579" s="12"/>
      <c r="I579" s="12"/>
      <c r="J579" s="12"/>
      <c r="K579" s="12"/>
      <c r="L579" s="13"/>
      <c r="M579" s="123"/>
      <c r="N579" s="123"/>
    </row>
    <row r="580" spans="1:14" ht="15.75">
      <c r="A580" s="122"/>
      <c r="B580" s="20"/>
      <c r="C580" s="122"/>
      <c r="D580" s="122"/>
      <c r="E580" s="122"/>
      <c r="F580" s="122"/>
      <c r="G580" s="122"/>
      <c r="H580" s="122"/>
      <c r="I580" s="122"/>
      <c r="J580" s="122"/>
      <c r="K580" s="122"/>
      <c r="L580" s="122"/>
      <c r="M580" s="123"/>
      <c r="N580" s="123"/>
    </row>
    <row r="581" spans="1:14" ht="18.75">
      <c r="A581" s="79">
        <v>24</v>
      </c>
      <c r="B581" s="31"/>
      <c r="C581" s="107" t="s">
        <v>949</v>
      </c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</row>
    <row r="582" spans="1:14" ht="62.25">
      <c r="A582" s="9" t="s">
        <v>950</v>
      </c>
      <c r="B582" s="10" t="s">
        <v>198</v>
      </c>
      <c r="C582" s="10" t="s">
        <v>951</v>
      </c>
      <c r="D582" s="14" t="s">
        <v>18</v>
      </c>
      <c r="E582" s="14">
        <v>1</v>
      </c>
      <c r="F582" s="12">
        <v>3</v>
      </c>
      <c r="G582" s="12"/>
      <c r="H582" s="12">
        <v>1</v>
      </c>
      <c r="I582" s="12">
        <f t="shared" ref="I582:I595" si="92">E582*F582</f>
        <v>3</v>
      </c>
      <c r="J582" s="12">
        <f t="shared" ref="J582:J595" si="93">E582*H582</f>
        <v>1</v>
      </c>
      <c r="K582" s="12"/>
      <c r="L582" s="13"/>
      <c r="M582" s="123"/>
      <c r="N582" s="123"/>
    </row>
    <row r="583" spans="1:14" ht="62.25">
      <c r="A583" s="9" t="s">
        <v>952</v>
      </c>
      <c r="B583" s="10" t="s">
        <v>201</v>
      </c>
      <c r="C583" s="10" t="s">
        <v>953</v>
      </c>
      <c r="D583" s="14" t="s">
        <v>206</v>
      </c>
      <c r="E583" s="14">
        <v>1</v>
      </c>
      <c r="F583" s="12">
        <v>3</v>
      </c>
      <c r="G583" s="12"/>
      <c r="H583" s="12">
        <v>1</v>
      </c>
      <c r="I583" s="12">
        <f t="shared" si="92"/>
        <v>3</v>
      </c>
      <c r="J583" s="12">
        <f t="shared" si="93"/>
        <v>1</v>
      </c>
      <c r="K583" s="12"/>
      <c r="L583" s="13"/>
      <c r="M583" s="123"/>
      <c r="N583" s="123"/>
    </row>
    <row r="584" spans="1:14" ht="62.25">
      <c r="A584" s="9" t="s">
        <v>954</v>
      </c>
      <c r="B584" s="10" t="s">
        <v>955</v>
      </c>
      <c r="C584" s="10" t="s">
        <v>956</v>
      </c>
      <c r="D584" s="14" t="s">
        <v>18</v>
      </c>
      <c r="E584" s="14">
        <v>1</v>
      </c>
      <c r="F584" s="12">
        <v>3</v>
      </c>
      <c r="G584" s="12"/>
      <c r="H584" s="12">
        <v>1</v>
      </c>
      <c r="I584" s="12">
        <f t="shared" si="92"/>
        <v>3</v>
      </c>
      <c r="J584" s="12">
        <f t="shared" si="93"/>
        <v>1</v>
      </c>
      <c r="K584" s="12"/>
      <c r="L584" s="13"/>
      <c r="M584" s="123"/>
      <c r="N584" s="123"/>
    </row>
    <row r="585" spans="1:14" ht="62.25">
      <c r="A585" s="9" t="s">
        <v>957</v>
      </c>
      <c r="B585" s="10" t="s">
        <v>958</v>
      </c>
      <c r="C585" s="10" t="s">
        <v>959</v>
      </c>
      <c r="D585" s="14" t="s">
        <v>18</v>
      </c>
      <c r="E585" s="14">
        <v>1</v>
      </c>
      <c r="F585" s="12">
        <v>3</v>
      </c>
      <c r="G585" s="12"/>
      <c r="H585" s="12">
        <v>1</v>
      </c>
      <c r="I585" s="12">
        <f t="shared" si="92"/>
        <v>3</v>
      </c>
      <c r="J585" s="12">
        <f t="shared" si="93"/>
        <v>1</v>
      </c>
      <c r="K585" s="12"/>
      <c r="L585" s="13"/>
      <c r="M585" s="123"/>
      <c r="N585" s="123"/>
    </row>
    <row r="586" spans="1:14" ht="62.25">
      <c r="A586" s="9" t="s">
        <v>960</v>
      </c>
      <c r="B586" s="10" t="s">
        <v>961</v>
      </c>
      <c r="C586" s="10" t="s">
        <v>962</v>
      </c>
      <c r="D586" s="14" t="s">
        <v>18</v>
      </c>
      <c r="E586" s="14">
        <v>1</v>
      </c>
      <c r="F586" s="12">
        <v>3</v>
      </c>
      <c r="G586" s="12"/>
      <c r="H586" s="12">
        <v>1</v>
      </c>
      <c r="I586" s="12">
        <f t="shared" si="92"/>
        <v>3</v>
      </c>
      <c r="J586" s="12">
        <f t="shared" si="93"/>
        <v>1</v>
      </c>
      <c r="K586" s="12"/>
      <c r="L586" s="13"/>
      <c r="M586" s="123"/>
      <c r="N586" s="123"/>
    </row>
    <row r="587" spans="1:14" ht="62.25">
      <c r="A587" s="9" t="s">
        <v>963</v>
      </c>
      <c r="B587" s="10" t="s">
        <v>964</v>
      </c>
      <c r="C587" s="10" t="s">
        <v>965</v>
      </c>
      <c r="D587" s="14" t="s">
        <v>18</v>
      </c>
      <c r="E587" s="14">
        <v>1</v>
      </c>
      <c r="F587" s="12">
        <v>3</v>
      </c>
      <c r="G587" s="12"/>
      <c r="H587" s="12"/>
      <c r="I587" s="12">
        <f t="shared" si="92"/>
        <v>3</v>
      </c>
      <c r="J587" s="12">
        <f t="shared" si="93"/>
        <v>0</v>
      </c>
      <c r="K587" s="12"/>
      <c r="L587" s="13"/>
      <c r="M587" s="123"/>
      <c r="N587" s="123"/>
    </row>
    <row r="588" spans="1:14" ht="62.25">
      <c r="A588" s="9" t="s">
        <v>966</v>
      </c>
      <c r="B588" s="10" t="s">
        <v>967</v>
      </c>
      <c r="C588" s="10" t="s">
        <v>968</v>
      </c>
      <c r="D588" s="14" t="s">
        <v>18</v>
      </c>
      <c r="E588" s="14">
        <v>1</v>
      </c>
      <c r="F588" s="12">
        <v>3</v>
      </c>
      <c r="G588" s="12"/>
      <c r="H588" s="12">
        <v>1</v>
      </c>
      <c r="I588" s="12">
        <f t="shared" si="92"/>
        <v>3</v>
      </c>
      <c r="J588" s="12">
        <f t="shared" si="93"/>
        <v>1</v>
      </c>
      <c r="K588" s="12"/>
      <c r="L588" s="13"/>
      <c r="M588" s="123"/>
      <c r="N588" s="123"/>
    </row>
    <row r="589" spans="1:14" ht="60.75">
      <c r="A589" s="9" t="s">
        <v>969</v>
      </c>
      <c r="B589" s="10" t="s">
        <v>970</v>
      </c>
      <c r="C589" s="10" t="s">
        <v>971</v>
      </c>
      <c r="D589" s="14" t="s">
        <v>65</v>
      </c>
      <c r="E589" s="14">
        <v>1</v>
      </c>
      <c r="F589" s="12">
        <v>2</v>
      </c>
      <c r="G589" s="12"/>
      <c r="H589" s="12">
        <v>1</v>
      </c>
      <c r="I589" s="12">
        <f t="shared" si="92"/>
        <v>2</v>
      </c>
      <c r="J589" s="12">
        <f t="shared" si="93"/>
        <v>1</v>
      </c>
      <c r="K589" s="12"/>
      <c r="L589" s="13"/>
      <c r="M589" s="123"/>
      <c r="N589" s="123"/>
    </row>
    <row r="590" spans="1:14" ht="31.5">
      <c r="A590" s="9" t="s">
        <v>972</v>
      </c>
      <c r="B590" s="10" t="s">
        <v>60</v>
      </c>
      <c r="C590" s="10" t="s">
        <v>973</v>
      </c>
      <c r="D590" s="14" t="s">
        <v>18</v>
      </c>
      <c r="E590" s="14">
        <v>7</v>
      </c>
      <c r="F590" s="12">
        <v>1</v>
      </c>
      <c r="G590" s="12"/>
      <c r="H590" s="12">
        <v>1</v>
      </c>
      <c r="I590" s="12">
        <f t="shared" si="92"/>
        <v>7</v>
      </c>
      <c r="J590" s="12">
        <f t="shared" si="93"/>
        <v>7</v>
      </c>
      <c r="K590" s="12"/>
      <c r="L590" s="13"/>
      <c r="M590" s="123"/>
      <c r="N590" s="123"/>
    </row>
    <row r="591" spans="1:14" ht="15.75">
      <c r="A591" s="17" t="s">
        <v>974</v>
      </c>
      <c r="B591" s="40" t="s">
        <v>63</v>
      </c>
      <c r="C591" s="40" t="s">
        <v>975</v>
      </c>
      <c r="D591" s="41" t="s">
        <v>18</v>
      </c>
      <c r="E591" s="41">
        <v>7</v>
      </c>
      <c r="F591" s="71">
        <v>1</v>
      </c>
      <c r="G591" s="71"/>
      <c r="H591" s="71">
        <v>2</v>
      </c>
      <c r="I591" s="71">
        <f t="shared" si="92"/>
        <v>7</v>
      </c>
      <c r="J591" s="71">
        <f t="shared" si="93"/>
        <v>14</v>
      </c>
      <c r="K591" s="73"/>
      <c r="L591" s="80"/>
      <c r="M591" s="123"/>
      <c r="N591" s="123"/>
    </row>
    <row r="592" spans="1:14" ht="29.25">
      <c r="A592" s="73" t="s">
        <v>976</v>
      </c>
      <c r="B592" s="73" t="s">
        <v>977</v>
      </c>
      <c r="C592" s="81" t="s">
        <v>978</v>
      </c>
      <c r="D592" s="71" t="s">
        <v>18</v>
      </c>
      <c r="E592" s="71">
        <v>1</v>
      </c>
      <c r="F592" s="71">
        <v>2</v>
      </c>
      <c r="G592" s="71"/>
      <c r="H592" s="71">
        <v>6</v>
      </c>
      <c r="I592" s="71">
        <f t="shared" si="92"/>
        <v>2</v>
      </c>
      <c r="J592" s="71">
        <f t="shared" si="93"/>
        <v>6</v>
      </c>
      <c r="K592" s="73"/>
      <c r="L592" s="80"/>
      <c r="M592" s="123"/>
      <c r="N592" s="123"/>
    </row>
    <row r="593" spans="1:14" ht="15.75">
      <c r="A593" s="73" t="s">
        <v>979</v>
      </c>
      <c r="B593" s="73" t="s">
        <v>219</v>
      </c>
      <c r="C593" s="81" t="s">
        <v>980</v>
      </c>
      <c r="D593" s="71" t="s">
        <v>206</v>
      </c>
      <c r="E593" s="71">
        <v>1</v>
      </c>
      <c r="F593" s="71">
        <v>0</v>
      </c>
      <c r="G593" s="71"/>
      <c r="H593" s="71">
        <v>1</v>
      </c>
      <c r="I593" s="71">
        <f t="shared" si="92"/>
        <v>0</v>
      </c>
      <c r="J593" s="71">
        <f t="shared" si="93"/>
        <v>1</v>
      </c>
      <c r="K593" s="73"/>
      <c r="L593" s="80"/>
      <c r="M593" s="123"/>
      <c r="N593" s="123"/>
    </row>
    <row r="594" spans="1:14" ht="15.75">
      <c r="A594" s="73" t="s">
        <v>981</v>
      </c>
      <c r="B594" s="73" t="s">
        <v>75</v>
      </c>
      <c r="C594" s="81" t="s">
        <v>982</v>
      </c>
      <c r="D594" s="71" t="s">
        <v>18</v>
      </c>
      <c r="E594" s="71">
        <v>1</v>
      </c>
      <c r="F594" s="71">
        <v>0</v>
      </c>
      <c r="G594" s="71"/>
      <c r="H594" s="71">
        <v>1</v>
      </c>
      <c r="I594" s="71">
        <f t="shared" si="92"/>
        <v>0</v>
      </c>
      <c r="J594" s="71">
        <f t="shared" si="93"/>
        <v>1</v>
      </c>
      <c r="K594" s="73"/>
      <c r="L594" s="80"/>
      <c r="M594" s="123"/>
      <c r="N594" s="123"/>
    </row>
    <row r="595" spans="1:14" ht="15.75">
      <c r="A595" s="71" t="s">
        <v>983</v>
      </c>
      <c r="B595" s="82" t="s">
        <v>984</v>
      </c>
      <c r="C595" s="54" t="s">
        <v>985</v>
      </c>
      <c r="D595" s="42" t="s">
        <v>206</v>
      </c>
      <c r="E595" s="42">
        <v>32</v>
      </c>
      <c r="F595" s="71">
        <v>0</v>
      </c>
      <c r="G595" s="71"/>
      <c r="H595" s="71">
        <v>0.25</v>
      </c>
      <c r="I595" s="71">
        <f t="shared" si="92"/>
        <v>0</v>
      </c>
      <c r="J595" s="71">
        <f t="shared" si="93"/>
        <v>8</v>
      </c>
      <c r="K595" s="71"/>
      <c r="L595" s="121"/>
      <c r="M595" s="123"/>
      <c r="N595" s="123"/>
    </row>
    <row r="596" spans="1:14" ht="15.75">
      <c r="A596" s="71" t="s">
        <v>986</v>
      </c>
      <c r="B596" s="82" t="s">
        <v>273</v>
      </c>
      <c r="C596" s="54" t="s">
        <v>1214</v>
      </c>
      <c r="D596" s="42" t="s">
        <v>591</v>
      </c>
      <c r="E596" s="42">
        <v>1</v>
      </c>
      <c r="F596" s="12">
        <v>1</v>
      </c>
      <c r="G596" s="12"/>
      <c r="H596" s="12">
        <v>12</v>
      </c>
      <c r="I596" s="12">
        <f>E596*F596</f>
        <v>1</v>
      </c>
      <c r="J596" s="12">
        <f>E596*H596</f>
        <v>12</v>
      </c>
      <c r="K596" s="71"/>
      <c r="L596" s="121"/>
      <c r="M596" s="123"/>
      <c r="N596" s="123"/>
    </row>
    <row r="597" spans="1:14" ht="15.75">
      <c r="A597" s="71"/>
      <c r="B597" s="82"/>
      <c r="C597" s="55"/>
      <c r="D597" s="42"/>
      <c r="E597" s="42"/>
      <c r="F597" s="71">
        <f>SUM(F582:F596)</f>
        <v>28</v>
      </c>
      <c r="G597" s="71"/>
      <c r="H597" s="71">
        <f>SUM(H582:H596)</f>
        <v>30.25</v>
      </c>
      <c r="I597" s="71">
        <f>SUM(I582:I596)</f>
        <v>40</v>
      </c>
      <c r="J597" s="71">
        <f>SUM(J582:J596)</f>
        <v>56</v>
      </c>
      <c r="K597" s="71">
        <f>I597*1</f>
        <v>40</v>
      </c>
      <c r="L597" s="121">
        <f>J597*1</f>
        <v>56</v>
      </c>
      <c r="M597" s="124">
        <f>((K597+0.15*L597)*D657)/12</f>
        <v>0</v>
      </c>
      <c r="N597" s="125">
        <f>1.23*M597</f>
        <v>0</v>
      </c>
    </row>
    <row r="598" spans="1:14" ht="15.75">
      <c r="A598" s="2"/>
      <c r="B598" s="42"/>
      <c r="C598" s="83"/>
      <c r="D598" s="84"/>
      <c r="E598" s="84"/>
      <c r="F598" s="84"/>
      <c r="G598" s="2"/>
      <c r="H598" s="84"/>
      <c r="I598" s="84"/>
      <c r="J598" s="84"/>
      <c r="K598" s="2"/>
      <c r="L598" s="2"/>
      <c r="M598" s="123"/>
      <c r="N598" s="123"/>
    </row>
    <row r="599" spans="1:14" ht="20.25">
      <c r="A599" s="34">
        <v>25</v>
      </c>
      <c r="B599" s="10"/>
      <c r="C599" s="28" t="s">
        <v>987</v>
      </c>
      <c r="D599" s="14"/>
      <c r="E599" s="14"/>
      <c r="F599" s="34"/>
      <c r="G599" s="34"/>
      <c r="H599" s="38"/>
      <c r="I599" s="12"/>
      <c r="J599" s="22"/>
      <c r="K599" s="56"/>
      <c r="L599" s="57"/>
      <c r="M599" s="123"/>
      <c r="N599" s="123"/>
    </row>
    <row r="600" spans="1:14" ht="15.75">
      <c r="A600" s="9"/>
      <c r="B600" s="20"/>
      <c r="C600" s="20" t="s">
        <v>988</v>
      </c>
      <c r="D600" s="14"/>
      <c r="E600" s="14"/>
      <c r="F600" s="34"/>
      <c r="G600" s="34"/>
      <c r="H600" s="38"/>
      <c r="I600" s="12"/>
      <c r="J600" s="22"/>
      <c r="K600" s="56"/>
      <c r="L600" s="57"/>
      <c r="M600" s="123"/>
      <c r="N600" s="123"/>
    </row>
    <row r="601" spans="1:14" ht="63">
      <c r="A601" s="9" t="s">
        <v>989</v>
      </c>
      <c r="B601" s="10" t="s">
        <v>198</v>
      </c>
      <c r="C601" s="10" t="s">
        <v>990</v>
      </c>
      <c r="D601" s="14" t="s">
        <v>65</v>
      </c>
      <c r="E601" s="14">
        <v>1</v>
      </c>
      <c r="F601" s="9">
        <v>2</v>
      </c>
      <c r="G601" s="9"/>
      <c r="H601" s="12">
        <v>1</v>
      </c>
      <c r="I601" s="23">
        <f>E601*F601</f>
        <v>2</v>
      </c>
      <c r="J601" s="23">
        <f>E601*H601</f>
        <v>1</v>
      </c>
      <c r="K601" s="56"/>
      <c r="L601" s="57"/>
      <c r="M601" s="123"/>
      <c r="N601" s="123"/>
    </row>
    <row r="602" spans="1:14" ht="15.75">
      <c r="A602" s="9" t="s">
        <v>991</v>
      </c>
      <c r="B602" s="10" t="s">
        <v>553</v>
      </c>
      <c r="C602" s="10" t="s">
        <v>992</v>
      </c>
      <c r="D602" s="14" t="s">
        <v>18</v>
      </c>
      <c r="E602" s="14">
        <v>40</v>
      </c>
      <c r="F602" s="9">
        <v>1</v>
      </c>
      <c r="G602" s="9"/>
      <c r="H602" s="12">
        <v>1</v>
      </c>
      <c r="I602" s="23">
        <f>E602*F602</f>
        <v>40</v>
      </c>
      <c r="J602" s="23">
        <f>E602*H602</f>
        <v>40</v>
      </c>
      <c r="K602" s="56"/>
      <c r="L602" s="57"/>
      <c r="M602" s="123"/>
      <c r="N602" s="123"/>
    </row>
    <row r="603" spans="1:14" ht="31.5">
      <c r="A603" s="9" t="s">
        <v>993</v>
      </c>
      <c r="B603" s="10"/>
      <c r="C603" s="10" t="s">
        <v>994</v>
      </c>
      <c r="D603" s="14" t="s">
        <v>65</v>
      </c>
      <c r="E603" s="14">
        <v>1</v>
      </c>
      <c r="F603" s="9">
        <v>1</v>
      </c>
      <c r="G603" s="9"/>
      <c r="H603" s="12">
        <v>2</v>
      </c>
      <c r="I603" s="23">
        <f t="shared" ref="I603:I627" si="94">E603*F603</f>
        <v>1</v>
      </c>
      <c r="J603" s="23">
        <f t="shared" ref="J603:J627" si="95">E603*H603</f>
        <v>2</v>
      </c>
      <c r="K603" s="56"/>
      <c r="L603" s="57"/>
      <c r="M603" s="123"/>
      <c r="N603" s="123"/>
    </row>
    <row r="604" spans="1:14" ht="78.75">
      <c r="A604" s="9" t="s">
        <v>995</v>
      </c>
      <c r="B604" s="10" t="s">
        <v>996</v>
      </c>
      <c r="C604" s="10" t="s">
        <v>997</v>
      </c>
      <c r="D604" s="14" t="s">
        <v>65</v>
      </c>
      <c r="E604" s="14">
        <v>1</v>
      </c>
      <c r="F604" s="9">
        <v>1</v>
      </c>
      <c r="G604" s="9"/>
      <c r="H604" s="12">
        <v>1</v>
      </c>
      <c r="I604" s="23">
        <f t="shared" si="94"/>
        <v>1</v>
      </c>
      <c r="J604" s="23">
        <f t="shared" si="95"/>
        <v>1</v>
      </c>
      <c r="K604" s="56"/>
      <c r="L604" s="57"/>
      <c r="M604" s="123"/>
      <c r="N604" s="123"/>
    </row>
    <row r="605" spans="1:14" ht="78.75">
      <c r="A605" s="9" t="s">
        <v>998</v>
      </c>
      <c r="B605" s="10" t="s">
        <v>955</v>
      </c>
      <c r="C605" s="10" t="s">
        <v>999</v>
      </c>
      <c r="D605" s="14" t="s">
        <v>65</v>
      </c>
      <c r="E605" s="14">
        <v>1</v>
      </c>
      <c r="F605" s="9">
        <v>1</v>
      </c>
      <c r="G605" s="9"/>
      <c r="H605" s="12">
        <v>1</v>
      </c>
      <c r="I605" s="23">
        <f t="shared" si="94"/>
        <v>1</v>
      </c>
      <c r="J605" s="23">
        <f t="shared" si="95"/>
        <v>1</v>
      </c>
      <c r="K605" s="56"/>
      <c r="L605" s="57"/>
      <c r="M605" s="123"/>
      <c r="N605" s="123"/>
    </row>
    <row r="606" spans="1:14" ht="31.5">
      <c r="A606" s="9" t="s">
        <v>1000</v>
      </c>
      <c r="B606" s="10" t="s">
        <v>1001</v>
      </c>
      <c r="C606" s="10" t="s">
        <v>1002</v>
      </c>
      <c r="D606" s="14" t="s">
        <v>65</v>
      </c>
      <c r="E606" s="14">
        <v>1</v>
      </c>
      <c r="F606" s="9">
        <v>1</v>
      </c>
      <c r="G606" s="9"/>
      <c r="H606" s="12">
        <v>1</v>
      </c>
      <c r="I606" s="23">
        <f t="shared" si="94"/>
        <v>1</v>
      </c>
      <c r="J606" s="23">
        <f t="shared" si="95"/>
        <v>1</v>
      </c>
      <c r="K606" s="56"/>
      <c r="L606" s="57"/>
      <c r="M606" s="123"/>
      <c r="N606" s="123"/>
    </row>
    <row r="607" spans="1:14" ht="15.75">
      <c r="A607" s="9" t="s">
        <v>1003</v>
      </c>
      <c r="B607" s="10" t="s">
        <v>1004</v>
      </c>
      <c r="C607" s="10" t="s">
        <v>1005</v>
      </c>
      <c r="D607" s="14" t="s">
        <v>65</v>
      </c>
      <c r="E607" s="14">
        <v>1</v>
      </c>
      <c r="F607" s="9">
        <v>4</v>
      </c>
      <c r="G607" s="9"/>
      <c r="H607" s="12">
        <v>2</v>
      </c>
      <c r="I607" s="23">
        <f t="shared" si="94"/>
        <v>4</v>
      </c>
      <c r="J607" s="23">
        <f t="shared" si="95"/>
        <v>2</v>
      </c>
      <c r="K607" s="56"/>
      <c r="L607" s="57"/>
      <c r="M607" s="123"/>
      <c r="N607" s="123"/>
    </row>
    <row r="608" spans="1:14" ht="15.75">
      <c r="A608" s="9" t="s">
        <v>1006</v>
      </c>
      <c r="B608" s="10" t="s">
        <v>258</v>
      </c>
      <c r="C608" s="10" t="s">
        <v>1007</v>
      </c>
      <c r="D608" s="14" t="s">
        <v>18</v>
      </c>
      <c r="E608" s="14">
        <v>1</v>
      </c>
      <c r="F608" s="9">
        <v>0</v>
      </c>
      <c r="G608" s="9"/>
      <c r="H608" s="12">
        <v>1</v>
      </c>
      <c r="I608" s="23">
        <f t="shared" si="94"/>
        <v>0</v>
      </c>
      <c r="J608" s="23">
        <f t="shared" si="95"/>
        <v>1</v>
      </c>
      <c r="K608" s="56"/>
      <c r="L608" s="57"/>
      <c r="M608" s="123"/>
      <c r="N608" s="123"/>
    </row>
    <row r="609" spans="1:14" ht="15.75">
      <c r="A609" s="9" t="s">
        <v>1008</v>
      </c>
      <c r="B609" s="10" t="s">
        <v>219</v>
      </c>
      <c r="C609" s="10" t="s">
        <v>1009</v>
      </c>
      <c r="D609" s="14" t="s">
        <v>18</v>
      </c>
      <c r="E609" s="14">
        <v>1</v>
      </c>
      <c r="F609" s="9">
        <v>0</v>
      </c>
      <c r="G609" s="9"/>
      <c r="H609" s="12">
        <v>1</v>
      </c>
      <c r="I609" s="23">
        <f t="shared" si="94"/>
        <v>0</v>
      </c>
      <c r="J609" s="23">
        <f t="shared" si="95"/>
        <v>1</v>
      </c>
      <c r="K609" s="56"/>
      <c r="L609" s="57"/>
      <c r="M609" s="123"/>
      <c r="N609" s="123"/>
    </row>
    <row r="610" spans="1:14" ht="15.75">
      <c r="A610" s="9" t="s">
        <v>1010</v>
      </c>
      <c r="B610" s="10" t="s">
        <v>75</v>
      </c>
      <c r="C610" s="10" t="s">
        <v>1011</v>
      </c>
      <c r="D610" s="14" t="s">
        <v>18</v>
      </c>
      <c r="E610" s="14">
        <v>1</v>
      </c>
      <c r="F610" s="9">
        <v>0</v>
      </c>
      <c r="G610" s="9"/>
      <c r="H610" s="12">
        <v>1</v>
      </c>
      <c r="I610" s="23">
        <f t="shared" si="94"/>
        <v>0</v>
      </c>
      <c r="J610" s="23">
        <f t="shared" si="95"/>
        <v>1</v>
      </c>
      <c r="K610" s="56"/>
      <c r="L610" s="57"/>
      <c r="M610" s="123"/>
      <c r="N610" s="123"/>
    </row>
    <row r="611" spans="1:14" ht="15.75">
      <c r="A611" s="9" t="s">
        <v>1012</v>
      </c>
      <c r="B611" s="10" t="s">
        <v>30</v>
      </c>
      <c r="C611" s="10" t="s">
        <v>1013</v>
      </c>
      <c r="D611" s="14" t="s">
        <v>18</v>
      </c>
      <c r="E611" s="14">
        <v>1</v>
      </c>
      <c r="F611" s="9">
        <v>0</v>
      </c>
      <c r="G611" s="9"/>
      <c r="H611" s="12">
        <v>1</v>
      </c>
      <c r="I611" s="23">
        <f t="shared" si="94"/>
        <v>0</v>
      </c>
      <c r="J611" s="23">
        <f t="shared" si="95"/>
        <v>1</v>
      </c>
      <c r="K611" s="56"/>
      <c r="L611" s="57"/>
      <c r="M611" s="123"/>
      <c r="N611" s="123"/>
    </row>
    <row r="612" spans="1:14" ht="31.5">
      <c r="A612" s="9" t="s">
        <v>1014</v>
      </c>
      <c r="B612" s="10" t="s">
        <v>846</v>
      </c>
      <c r="C612" s="10" t="s">
        <v>1015</v>
      </c>
      <c r="D612" s="14" t="s">
        <v>65</v>
      </c>
      <c r="E612" s="14">
        <v>1</v>
      </c>
      <c r="F612" s="9">
        <v>1</v>
      </c>
      <c r="G612" s="9"/>
      <c r="H612" s="12">
        <v>0</v>
      </c>
      <c r="I612" s="23">
        <f t="shared" si="94"/>
        <v>1</v>
      </c>
      <c r="J612" s="23">
        <f t="shared" si="95"/>
        <v>0</v>
      </c>
      <c r="K612" s="56"/>
      <c r="L612" s="57"/>
      <c r="M612" s="123"/>
      <c r="N612" s="123"/>
    </row>
    <row r="613" spans="1:14" ht="31.5">
      <c r="A613" s="9" t="s">
        <v>1016</v>
      </c>
      <c r="B613" s="10" t="s">
        <v>1017</v>
      </c>
      <c r="C613" s="10" t="s">
        <v>1018</v>
      </c>
      <c r="D613" s="14" t="s">
        <v>18</v>
      </c>
      <c r="E613" s="14">
        <v>7</v>
      </c>
      <c r="F613" s="9">
        <v>1</v>
      </c>
      <c r="G613" s="9"/>
      <c r="H613" s="12">
        <v>0</v>
      </c>
      <c r="I613" s="23">
        <f t="shared" si="94"/>
        <v>7</v>
      </c>
      <c r="J613" s="23">
        <f t="shared" si="95"/>
        <v>0</v>
      </c>
      <c r="K613" s="56"/>
      <c r="L613" s="57"/>
      <c r="M613" s="123"/>
      <c r="N613" s="123"/>
    </row>
    <row r="614" spans="1:14" ht="15.75">
      <c r="A614" s="9" t="s">
        <v>1019</v>
      </c>
      <c r="B614" s="10" t="s">
        <v>1020</v>
      </c>
      <c r="C614" s="10" t="s">
        <v>1021</v>
      </c>
      <c r="D614" s="14" t="s">
        <v>18</v>
      </c>
      <c r="E614" s="14">
        <v>1</v>
      </c>
      <c r="F614" s="9">
        <v>1</v>
      </c>
      <c r="G614" s="9"/>
      <c r="H614" s="12">
        <v>1</v>
      </c>
      <c r="I614" s="23">
        <f t="shared" si="94"/>
        <v>1</v>
      </c>
      <c r="J614" s="23">
        <f t="shared" si="95"/>
        <v>1</v>
      </c>
      <c r="K614" s="56"/>
      <c r="L614" s="57"/>
      <c r="M614" s="123"/>
      <c r="N614" s="123"/>
    </row>
    <row r="615" spans="1:14" ht="15.75">
      <c r="A615" s="9" t="s">
        <v>1022</v>
      </c>
      <c r="B615" s="10" t="s">
        <v>1023</v>
      </c>
      <c r="C615" s="10" t="s">
        <v>1024</v>
      </c>
      <c r="D615" s="14" t="s">
        <v>18</v>
      </c>
      <c r="E615" s="14">
        <v>1</v>
      </c>
      <c r="F615" s="9">
        <v>1</v>
      </c>
      <c r="G615" s="9"/>
      <c r="H615" s="12">
        <v>1</v>
      </c>
      <c r="I615" s="23">
        <f t="shared" si="94"/>
        <v>1</v>
      </c>
      <c r="J615" s="23">
        <f t="shared" si="95"/>
        <v>1</v>
      </c>
      <c r="K615" s="56"/>
      <c r="L615" s="57"/>
      <c r="M615" s="123"/>
      <c r="N615" s="123"/>
    </row>
    <row r="616" spans="1:14" ht="15.75">
      <c r="A616" s="9" t="s">
        <v>1025</v>
      </c>
      <c r="B616" s="10" t="s">
        <v>1026</v>
      </c>
      <c r="C616" s="10" t="s">
        <v>1027</v>
      </c>
      <c r="D616" s="14" t="s">
        <v>18</v>
      </c>
      <c r="E616" s="14">
        <v>0</v>
      </c>
      <c r="F616" s="9">
        <v>0</v>
      </c>
      <c r="G616" s="9"/>
      <c r="H616" s="12">
        <v>1</v>
      </c>
      <c r="I616" s="23">
        <f t="shared" si="94"/>
        <v>0</v>
      </c>
      <c r="J616" s="23">
        <f t="shared" si="95"/>
        <v>0</v>
      </c>
      <c r="K616" s="56"/>
      <c r="L616" s="57"/>
      <c r="M616" s="123"/>
      <c r="N616" s="123"/>
    </row>
    <row r="617" spans="1:14" ht="15.75">
      <c r="A617" s="9" t="s">
        <v>1028</v>
      </c>
      <c r="B617" s="10"/>
      <c r="C617" s="10" t="s">
        <v>1029</v>
      </c>
      <c r="D617" s="14" t="s">
        <v>18</v>
      </c>
      <c r="E617" s="14">
        <v>1</v>
      </c>
      <c r="F617" s="9">
        <v>1</v>
      </c>
      <c r="G617" s="9"/>
      <c r="H617" s="12">
        <v>1</v>
      </c>
      <c r="I617" s="23">
        <f t="shared" si="94"/>
        <v>1</v>
      </c>
      <c r="J617" s="23">
        <f t="shared" si="95"/>
        <v>1</v>
      </c>
      <c r="K617" s="56"/>
      <c r="L617" s="57"/>
      <c r="M617" s="123"/>
      <c r="N617" s="123"/>
    </row>
    <row r="618" spans="1:14" ht="15.75">
      <c r="A618" s="9" t="s">
        <v>1030</v>
      </c>
      <c r="B618" s="10" t="s">
        <v>1031</v>
      </c>
      <c r="C618" s="10" t="s">
        <v>1032</v>
      </c>
      <c r="D618" s="14" t="s">
        <v>18</v>
      </c>
      <c r="E618" s="14">
        <v>1</v>
      </c>
      <c r="F618" s="9">
        <v>1</v>
      </c>
      <c r="G618" s="9"/>
      <c r="H618" s="12">
        <v>1</v>
      </c>
      <c r="I618" s="23">
        <f t="shared" si="94"/>
        <v>1</v>
      </c>
      <c r="J618" s="23">
        <f t="shared" si="95"/>
        <v>1</v>
      </c>
      <c r="K618" s="56"/>
      <c r="L618" s="57"/>
      <c r="M618" s="123"/>
      <c r="N618" s="123"/>
    </row>
    <row r="619" spans="1:14" ht="31.5">
      <c r="A619" s="9" t="s">
        <v>1033</v>
      </c>
      <c r="B619" s="10" t="s">
        <v>1034</v>
      </c>
      <c r="C619" s="10" t="s">
        <v>1035</v>
      </c>
      <c r="D619" s="14" t="s">
        <v>65</v>
      </c>
      <c r="E619" s="14">
        <v>2</v>
      </c>
      <c r="F619" s="9">
        <v>1</v>
      </c>
      <c r="G619" s="9"/>
      <c r="H619" s="12">
        <v>0</v>
      </c>
      <c r="I619" s="23">
        <f t="shared" si="94"/>
        <v>2</v>
      </c>
      <c r="J619" s="23">
        <f t="shared" si="95"/>
        <v>0</v>
      </c>
      <c r="K619" s="56"/>
      <c r="L619" s="57"/>
      <c r="M619" s="123"/>
      <c r="N619" s="123"/>
    </row>
    <row r="620" spans="1:14" ht="15.75">
      <c r="A620" s="9" t="s">
        <v>1036</v>
      </c>
      <c r="B620" s="10" t="s">
        <v>1037</v>
      </c>
      <c r="C620" s="10" t="s">
        <v>1038</v>
      </c>
      <c r="D620" s="14" t="s">
        <v>18</v>
      </c>
      <c r="E620" s="14">
        <v>2</v>
      </c>
      <c r="F620" s="9">
        <v>1</v>
      </c>
      <c r="G620" s="9"/>
      <c r="H620" s="12">
        <v>0</v>
      </c>
      <c r="I620" s="23">
        <f t="shared" si="94"/>
        <v>2</v>
      </c>
      <c r="J620" s="23">
        <f t="shared" si="95"/>
        <v>0</v>
      </c>
      <c r="K620" s="56"/>
      <c r="L620" s="57"/>
      <c r="M620" s="123"/>
      <c r="N620" s="123"/>
    </row>
    <row r="621" spans="1:14" ht="15.75">
      <c r="A621" s="9"/>
      <c r="B621" s="10" t="s">
        <v>1039</v>
      </c>
      <c r="C621" s="20" t="s">
        <v>1040</v>
      </c>
      <c r="D621" s="14"/>
      <c r="E621" s="14"/>
      <c r="F621" s="9"/>
      <c r="G621" s="9"/>
      <c r="H621" s="12"/>
      <c r="I621" s="23">
        <f t="shared" si="94"/>
        <v>0</v>
      </c>
      <c r="J621" s="23">
        <f t="shared" si="95"/>
        <v>0</v>
      </c>
      <c r="K621" s="56"/>
      <c r="L621" s="57"/>
      <c r="M621" s="123"/>
      <c r="N621" s="123"/>
    </row>
    <row r="622" spans="1:14" ht="31.5">
      <c r="A622" s="9" t="s">
        <v>1041</v>
      </c>
      <c r="B622" s="10" t="s">
        <v>1042</v>
      </c>
      <c r="C622" s="10" t="s">
        <v>1043</v>
      </c>
      <c r="D622" s="14" t="s">
        <v>18</v>
      </c>
      <c r="E622" s="14">
        <v>2</v>
      </c>
      <c r="F622" s="9">
        <v>2</v>
      </c>
      <c r="G622" s="9"/>
      <c r="H622" s="12">
        <v>2</v>
      </c>
      <c r="I622" s="23">
        <f t="shared" si="94"/>
        <v>4</v>
      </c>
      <c r="J622" s="23">
        <f t="shared" si="95"/>
        <v>4</v>
      </c>
      <c r="K622" s="56"/>
      <c r="L622" s="57"/>
      <c r="M622" s="123"/>
      <c r="N622" s="123"/>
    </row>
    <row r="623" spans="1:14" ht="15.75">
      <c r="A623" s="9" t="s">
        <v>1041</v>
      </c>
      <c r="B623" s="10" t="s">
        <v>1044</v>
      </c>
      <c r="C623" s="10" t="s">
        <v>1045</v>
      </c>
      <c r="D623" s="14" t="s">
        <v>206</v>
      </c>
      <c r="E623" s="14">
        <v>4</v>
      </c>
      <c r="F623" s="9">
        <v>2</v>
      </c>
      <c r="G623" s="9"/>
      <c r="H623" s="12">
        <v>2</v>
      </c>
      <c r="I623" s="23">
        <f t="shared" si="94"/>
        <v>8</v>
      </c>
      <c r="J623" s="23">
        <f t="shared" si="95"/>
        <v>8</v>
      </c>
      <c r="K623" s="56"/>
      <c r="L623" s="57"/>
      <c r="M623" s="123"/>
      <c r="N623" s="123"/>
    </row>
    <row r="624" spans="1:14" ht="31.5">
      <c r="A624" s="9" t="s">
        <v>1046</v>
      </c>
      <c r="B624" s="10" t="s">
        <v>1047</v>
      </c>
      <c r="C624" s="10" t="s">
        <v>1048</v>
      </c>
      <c r="D624" s="14" t="s">
        <v>18</v>
      </c>
      <c r="E624" s="14">
        <v>2</v>
      </c>
      <c r="F624" s="9">
        <v>2</v>
      </c>
      <c r="G624" s="9"/>
      <c r="H624" s="12">
        <v>2</v>
      </c>
      <c r="I624" s="23">
        <f t="shared" si="94"/>
        <v>4</v>
      </c>
      <c r="J624" s="23">
        <f t="shared" si="95"/>
        <v>4</v>
      </c>
      <c r="K624" s="56"/>
      <c r="L624" s="57"/>
      <c r="M624" s="123"/>
      <c r="N624" s="123"/>
    </row>
    <row r="625" spans="1:14" ht="15.75">
      <c r="A625" s="9" t="s">
        <v>1049</v>
      </c>
      <c r="B625" s="10" t="s">
        <v>1044</v>
      </c>
      <c r="C625" s="10" t="s">
        <v>1050</v>
      </c>
      <c r="D625" s="14" t="s">
        <v>206</v>
      </c>
      <c r="E625" s="14">
        <v>2</v>
      </c>
      <c r="F625" s="9">
        <v>2</v>
      </c>
      <c r="G625" s="9"/>
      <c r="H625" s="12">
        <v>0</v>
      </c>
      <c r="I625" s="23">
        <f t="shared" si="94"/>
        <v>4</v>
      </c>
      <c r="J625" s="23">
        <f t="shared" si="95"/>
        <v>0</v>
      </c>
      <c r="K625" s="56"/>
      <c r="L625" s="57"/>
      <c r="M625" s="123"/>
      <c r="N625" s="123"/>
    </row>
    <row r="626" spans="1:14" ht="31.5">
      <c r="A626" s="9" t="s">
        <v>1051</v>
      </c>
      <c r="B626" s="10" t="s">
        <v>1052</v>
      </c>
      <c r="C626" s="10" t="s">
        <v>1053</v>
      </c>
      <c r="D626" s="14" t="s">
        <v>18</v>
      </c>
      <c r="E626" s="14">
        <v>1</v>
      </c>
      <c r="F626" s="9">
        <v>2</v>
      </c>
      <c r="G626" s="9"/>
      <c r="H626" s="12">
        <v>2</v>
      </c>
      <c r="I626" s="23">
        <f t="shared" si="94"/>
        <v>2</v>
      </c>
      <c r="J626" s="23">
        <f t="shared" si="95"/>
        <v>2</v>
      </c>
      <c r="K626" s="56"/>
      <c r="L626" s="57"/>
      <c r="M626" s="123"/>
      <c r="N626" s="123"/>
    </row>
    <row r="627" spans="1:14" ht="15.75">
      <c r="A627" s="9" t="s">
        <v>1054</v>
      </c>
      <c r="B627" s="10" t="s">
        <v>1055</v>
      </c>
      <c r="C627" s="10" t="s">
        <v>1056</v>
      </c>
      <c r="D627" s="14" t="s">
        <v>18</v>
      </c>
      <c r="E627" s="14">
        <v>1</v>
      </c>
      <c r="F627" s="9">
        <v>2</v>
      </c>
      <c r="G627" s="9"/>
      <c r="H627" s="12">
        <v>0</v>
      </c>
      <c r="I627" s="23">
        <f t="shared" si="94"/>
        <v>2</v>
      </c>
      <c r="J627" s="23">
        <f t="shared" si="95"/>
        <v>0</v>
      </c>
      <c r="K627" s="56"/>
      <c r="L627" s="57"/>
      <c r="M627" s="123"/>
      <c r="N627" s="123"/>
    </row>
    <row r="628" spans="1:14" ht="15.75">
      <c r="A628" s="9" t="s">
        <v>1057</v>
      </c>
      <c r="B628" s="10" t="s">
        <v>273</v>
      </c>
      <c r="C628" s="10" t="s">
        <v>1127</v>
      </c>
      <c r="D628" s="14" t="s">
        <v>65</v>
      </c>
      <c r="E628" s="14">
        <v>1</v>
      </c>
      <c r="F628" s="9">
        <v>1</v>
      </c>
      <c r="G628" s="9"/>
      <c r="H628" s="12">
        <v>12</v>
      </c>
      <c r="I628" s="23">
        <f>E628*F628</f>
        <v>1</v>
      </c>
      <c r="J628" s="23">
        <f>E628*H628</f>
        <v>12</v>
      </c>
      <c r="K628" s="56"/>
      <c r="L628" s="57"/>
      <c r="M628" s="123"/>
      <c r="N628" s="123"/>
    </row>
    <row r="629" spans="1:14" ht="15.75">
      <c r="A629" s="9"/>
      <c r="B629" s="10"/>
      <c r="C629" s="10"/>
      <c r="D629" s="14"/>
      <c r="E629" s="14">
        <f>SUM(E10:E628)</f>
        <v>2001</v>
      </c>
      <c r="F629" s="9">
        <f>SUM(F601:F628)</f>
        <v>32</v>
      </c>
      <c r="G629" s="9"/>
      <c r="H629" s="12">
        <f>SUM(H601:H628)</f>
        <v>38</v>
      </c>
      <c r="I629" s="23">
        <f>SUM(I601:I628)</f>
        <v>91</v>
      </c>
      <c r="J629" s="23">
        <f>SUM(J601:J628)</f>
        <v>86</v>
      </c>
      <c r="K629" s="23">
        <f>I629*1</f>
        <v>91</v>
      </c>
      <c r="L629" s="39">
        <f>J629*1</f>
        <v>86</v>
      </c>
      <c r="M629" s="124">
        <f>((K629+0.15*L629)*D657)/12</f>
        <v>0</v>
      </c>
      <c r="N629" s="125">
        <f>1.23*M629</f>
        <v>0</v>
      </c>
    </row>
    <row r="630" spans="1:14" ht="15.75">
      <c r="A630" s="27"/>
      <c r="B630" s="10"/>
      <c r="C630" s="10"/>
      <c r="D630" s="14"/>
      <c r="E630" s="14"/>
      <c r="F630" s="9"/>
      <c r="G630" s="9"/>
      <c r="H630" s="12"/>
      <c r="I630" s="23"/>
      <c r="J630" s="23"/>
      <c r="K630" s="23"/>
      <c r="L630" s="39"/>
      <c r="M630" s="124"/>
      <c r="N630" s="125"/>
    </row>
    <row r="631" spans="1:14" ht="18.75">
      <c r="A631" s="134">
        <v>26</v>
      </c>
      <c r="B631" s="53"/>
      <c r="C631" s="31" t="s">
        <v>1058</v>
      </c>
      <c r="D631" s="14"/>
      <c r="E631" s="14"/>
      <c r="F631" s="34"/>
      <c r="G631" s="34"/>
      <c r="H631" s="38"/>
      <c r="I631" s="12"/>
      <c r="J631" s="22"/>
      <c r="K631" s="135"/>
      <c r="L631" s="135"/>
      <c r="M631" s="124"/>
      <c r="N631" s="125"/>
    </row>
    <row r="632" spans="1:14" ht="78.75">
      <c r="A632" s="136" t="s">
        <v>1059</v>
      </c>
      <c r="B632" s="10" t="s">
        <v>1060</v>
      </c>
      <c r="C632" s="10" t="s">
        <v>1061</v>
      </c>
      <c r="D632" s="14" t="s">
        <v>65</v>
      </c>
      <c r="E632" s="14">
        <v>1</v>
      </c>
      <c r="F632" s="9">
        <v>2</v>
      </c>
      <c r="G632" s="34"/>
      <c r="H632" s="38">
        <v>2</v>
      </c>
      <c r="I632" s="23">
        <f t="shared" ref="I632:I642" si="96">E632*F632</f>
        <v>2</v>
      </c>
      <c r="J632" s="23">
        <f t="shared" ref="J632:J642" si="97">E632*H632</f>
        <v>2</v>
      </c>
      <c r="K632" s="135"/>
      <c r="L632" s="135"/>
      <c r="M632" s="124"/>
      <c r="N632" s="125"/>
    </row>
    <row r="633" spans="1:14" ht="31.5">
      <c r="A633" s="104" t="s">
        <v>1062</v>
      </c>
      <c r="B633" s="10" t="s">
        <v>568</v>
      </c>
      <c r="C633" s="10" t="s">
        <v>569</v>
      </c>
      <c r="D633" s="14" t="s">
        <v>206</v>
      </c>
      <c r="E633" s="14">
        <v>1</v>
      </c>
      <c r="F633" s="12">
        <v>1</v>
      </c>
      <c r="G633" s="12"/>
      <c r="H633" s="12">
        <v>0</v>
      </c>
      <c r="I633" s="12">
        <f t="shared" si="96"/>
        <v>1</v>
      </c>
      <c r="J633" s="12">
        <f t="shared" si="97"/>
        <v>0</v>
      </c>
      <c r="K633" s="135"/>
      <c r="L633" s="135"/>
      <c r="M633" s="124"/>
      <c r="N633" s="125"/>
    </row>
    <row r="634" spans="1:14" ht="110.25">
      <c r="A634" s="104" t="s">
        <v>1063</v>
      </c>
      <c r="B634" s="10" t="s">
        <v>42</v>
      </c>
      <c r="C634" s="10" t="s">
        <v>1064</v>
      </c>
      <c r="D634" s="14" t="s">
        <v>65</v>
      </c>
      <c r="E634" s="14">
        <v>1</v>
      </c>
      <c r="F634" s="12">
        <v>2</v>
      </c>
      <c r="G634" s="12"/>
      <c r="H634" s="12">
        <v>2</v>
      </c>
      <c r="I634" s="12">
        <f t="shared" si="96"/>
        <v>2</v>
      </c>
      <c r="J634" s="12">
        <f t="shared" si="97"/>
        <v>2</v>
      </c>
      <c r="K634" s="135"/>
      <c r="L634" s="135"/>
      <c r="M634" s="124"/>
      <c r="N634" s="125"/>
    </row>
    <row r="635" spans="1:14" ht="15.75">
      <c r="A635" s="104" t="s">
        <v>1065</v>
      </c>
      <c r="B635" s="10"/>
      <c r="C635" s="10"/>
      <c r="D635" s="14"/>
      <c r="E635" s="14"/>
      <c r="F635" s="12"/>
      <c r="G635" s="12"/>
      <c r="H635" s="12"/>
      <c r="I635" s="12"/>
      <c r="J635" s="12"/>
      <c r="K635" s="135"/>
      <c r="L635" s="135"/>
      <c r="M635" s="124"/>
      <c r="N635" s="125"/>
    </row>
    <row r="636" spans="1:14" ht="63">
      <c r="A636" s="104" t="s">
        <v>1066</v>
      </c>
      <c r="B636" s="10" t="s">
        <v>1067</v>
      </c>
      <c r="C636" s="10" t="s">
        <v>1068</v>
      </c>
      <c r="D636" s="14" t="s">
        <v>18</v>
      </c>
      <c r="E636" s="14">
        <v>1</v>
      </c>
      <c r="F636" s="34">
        <v>2</v>
      </c>
      <c r="G636" s="34"/>
      <c r="H636" s="38">
        <v>1</v>
      </c>
      <c r="I636" s="23">
        <f t="shared" si="96"/>
        <v>2</v>
      </c>
      <c r="J636" s="23">
        <f t="shared" si="97"/>
        <v>1</v>
      </c>
      <c r="K636" s="135"/>
      <c r="L636" s="135"/>
      <c r="M636" s="124"/>
      <c r="N636" s="125"/>
    </row>
    <row r="637" spans="1:14" ht="31.5">
      <c r="A637" s="104" t="s">
        <v>1069</v>
      </c>
      <c r="B637" s="10" t="s">
        <v>568</v>
      </c>
      <c r="C637" s="10" t="s">
        <v>569</v>
      </c>
      <c r="D637" s="14" t="s">
        <v>206</v>
      </c>
      <c r="E637" s="14">
        <v>1</v>
      </c>
      <c r="F637" s="12">
        <v>1</v>
      </c>
      <c r="G637" s="12"/>
      <c r="H637" s="12">
        <v>1</v>
      </c>
      <c r="I637" s="12">
        <f t="shared" si="96"/>
        <v>1</v>
      </c>
      <c r="J637" s="12">
        <f t="shared" si="97"/>
        <v>1</v>
      </c>
      <c r="K637" s="135"/>
      <c r="L637" s="135"/>
      <c r="M637" s="124"/>
      <c r="N637" s="125"/>
    </row>
    <row r="638" spans="1:14" ht="110.25">
      <c r="A638" s="104" t="s">
        <v>1070</v>
      </c>
      <c r="B638" s="10" t="s">
        <v>132</v>
      </c>
      <c r="C638" s="10" t="s">
        <v>1071</v>
      </c>
      <c r="D638" s="14" t="s">
        <v>18</v>
      </c>
      <c r="E638" s="14">
        <v>1</v>
      </c>
      <c r="F638" s="12">
        <v>2</v>
      </c>
      <c r="G638" s="12"/>
      <c r="H638" s="12">
        <v>1</v>
      </c>
      <c r="I638" s="12">
        <f t="shared" si="96"/>
        <v>2</v>
      </c>
      <c r="J638" s="12">
        <f t="shared" si="97"/>
        <v>1</v>
      </c>
      <c r="K638" s="135"/>
      <c r="L638" s="135"/>
      <c r="M638" s="124"/>
      <c r="N638" s="125"/>
    </row>
    <row r="639" spans="1:14" ht="126">
      <c r="A639" s="104" t="s">
        <v>1072</v>
      </c>
      <c r="B639" s="10" t="s">
        <v>1073</v>
      </c>
      <c r="C639" s="10" t="s">
        <v>1074</v>
      </c>
      <c r="D639" s="14" t="s">
        <v>65</v>
      </c>
      <c r="E639" s="14">
        <v>1</v>
      </c>
      <c r="F639" s="34">
        <v>2</v>
      </c>
      <c r="G639" s="34"/>
      <c r="H639" s="38">
        <v>1</v>
      </c>
      <c r="I639" s="23">
        <f t="shared" si="96"/>
        <v>2</v>
      </c>
      <c r="J639" s="23">
        <f t="shared" si="97"/>
        <v>1</v>
      </c>
      <c r="K639" s="135"/>
      <c r="L639" s="135"/>
      <c r="M639" s="124"/>
      <c r="N639" s="125"/>
    </row>
    <row r="640" spans="1:14" ht="31.5">
      <c r="A640" s="104" t="s">
        <v>1075</v>
      </c>
      <c r="B640" s="10" t="s">
        <v>568</v>
      </c>
      <c r="C640" s="10" t="s">
        <v>569</v>
      </c>
      <c r="D640" s="14" t="s">
        <v>206</v>
      </c>
      <c r="E640" s="14">
        <v>1</v>
      </c>
      <c r="F640" s="12">
        <v>1</v>
      </c>
      <c r="G640" s="12"/>
      <c r="H640" s="12">
        <v>1</v>
      </c>
      <c r="I640" s="12">
        <f t="shared" si="96"/>
        <v>1</v>
      </c>
      <c r="J640" s="12">
        <f t="shared" si="97"/>
        <v>1</v>
      </c>
      <c r="K640" s="135"/>
      <c r="L640" s="135"/>
      <c r="M640" s="124"/>
      <c r="N640" s="125"/>
    </row>
    <row r="641" spans="1:14" ht="110.25">
      <c r="A641" s="104" t="s">
        <v>1070</v>
      </c>
      <c r="B641" s="10" t="s">
        <v>135</v>
      </c>
      <c r="C641" s="10" t="s">
        <v>1076</v>
      </c>
      <c r="D641" s="14" t="s">
        <v>18</v>
      </c>
      <c r="E641" s="14">
        <v>1</v>
      </c>
      <c r="F641" s="12">
        <v>2</v>
      </c>
      <c r="G641" s="12"/>
      <c r="H641" s="12">
        <v>1</v>
      </c>
      <c r="I641" s="12">
        <f t="shared" si="96"/>
        <v>2</v>
      </c>
      <c r="J641" s="12">
        <f t="shared" si="97"/>
        <v>1</v>
      </c>
      <c r="K641" s="135"/>
      <c r="L641" s="135"/>
      <c r="M641" s="124"/>
      <c r="N641" s="125"/>
    </row>
    <row r="642" spans="1:14" ht="94.5">
      <c r="A642" s="104" t="s">
        <v>1072</v>
      </c>
      <c r="B642" s="10" t="s">
        <v>1077</v>
      </c>
      <c r="C642" s="10" t="s">
        <v>1078</v>
      </c>
      <c r="D642" s="14" t="s">
        <v>65</v>
      </c>
      <c r="E642" s="14">
        <v>1</v>
      </c>
      <c r="F642" s="34">
        <v>1</v>
      </c>
      <c r="G642" s="34"/>
      <c r="H642" s="38">
        <v>1</v>
      </c>
      <c r="I642" s="23">
        <f t="shared" si="96"/>
        <v>1</v>
      </c>
      <c r="J642" s="23">
        <f t="shared" si="97"/>
        <v>1</v>
      </c>
      <c r="K642" s="135"/>
      <c r="L642" s="135"/>
      <c r="M642" s="124"/>
      <c r="N642" s="125"/>
    </row>
    <row r="643" spans="1:14" ht="31.5">
      <c r="A643" s="104" t="s">
        <v>1070</v>
      </c>
      <c r="B643" s="10" t="s">
        <v>568</v>
      </c>
      <c r="C643" s="10" t="s">
        <v>569</v>
      </c>
      <c r="D643" s="14" t="s">
        <v>206</v>
      </c>
      <c r="E643" s="14">
        <v>1</v>
      </c>
      <c r="F643" s="12">
        <v>1</v>
      </c>
      <c r="G643" s="12"/>
      <c r="H643" s="12">
        <v>1</v>
      </c>
      <c r="I643" s="12">
        <f>E643*F643</f>
        <v>1</v>
      </c>
      <c r="J643" s="12">
        <f>E643*H643</f>
        <v>1</v>
      </c>
      <c r="K643" s="135"/>
      <c r="L643" s="135"/>
      <c r="M643" s="124"/>
      <c r="N643" s="125"/>
    </row>
    <row r="644" spans="1:14" ht="15.75">
      <c r="A644" s="104" t="s">
        <v>1072</v>
      </c>
      <c r="B644" s="10" t="s">
        <v>570</v>
      </c>
      <c r="C644" s="10" t="s">
        <v>571</v>
      </c>
      <c r="D644" s="14" t="s">
        <v>18</v>
      </c>
      <c r="E644" s="14">
        <v>1</v>
      </c>
      <c r="F644" s="12">
        <v>1</v>
      </c>
      <c r="G644" s="12"/>
      <c r="H644" s="12">
        <v>0</v>
      </c>
      <c r="I644" s="12">
        <f>E644*F644</f>
        <v>1</v>
      </c>
      <c r="J644" s="12">
        <f>E644*H644</f>
        <v>0</v>
      </c>
      <c r="K644" s="135"/>
      <c r="L644" s="135"/>
      <c r="M644" s="124"/>
      <c r="N644" s="125"/>
    </row>
    <row r="645" spans="1:14" ht="110.25">
      <c r="A645" s="104" t="s">
        <v>1075</v>
      </c>
      <c r="B645" s="10" t="s">
        <v>1079</v>
      </c>
      <c r="C645" s="10" t="s">
        <v>1080</v>
      </c>
      <c r="D645" s="14"/>
      <c r="E645" s="14"/>
      <c r="F645" s="34"/>
      <c r="G645" s="34"/>
      <c r="H645" s="38"/>
      <c r="I645" s="23"/>
      <c r="J645" s="23"/>
      <c r="K645" s="135"/>
      <c r="L645" s="135"/>
      <c r="M645" s="124"/>
      <c r="N645" s="125"/>
    </row>
    <row r="646" spans="1:14" ht="31.5">
      <c r="A646" s="104" t="s">
        <v>1081</v>
      </c>
      <c r="B646" s="10" t="s">
        <v>568</v>
      </c>
      <c r="C646" s="10" t="s">
        <v>569</v>
      </c>
      <c r="D646" s="14" t="s">
        <v>206</v>
      </c>
      <c r="E646" s="14">
        <v>1</v>
      </c>
      <c r="F646" s="12">
        <v>1</v>
      </c>
      <c r="G646" s="12"/>
      <c r="H646" s="12">
        <v>1</v>
      </c>
      <c r="I646" s="12">
        <f t="shared" ref="I646:I652" si="98">E646*F646</f>
        <v>1</v>
      </c>
      <c r="J646" s="12">
        <f t="shared" ref="J646:J652" si="99">E646*H646</f>
        <v>1</v>
      </c>
      <c r="K646" s="135"/>
      <c r="L646" s="135"/>
      <c r="M646" s="124"/>
      <c r="N646" s="125"/>
    </row>
    <row r="647" spans="1:14" ht="110.25">
      <c r="A647" s="104" t="s">
        <v>1128</v>
      </c>
      <c r="B647" s="10" t="s">
        <v>299</v>
      </c>
      <c r="C647" s="10" t="s">
        <v>1082</v>
      </c>
      <c r="D647" s="14" t="s">
        <v>18</v>
      </c>
      <c r="E647" s="14">
        <v>1</v>
      </c>
      <c r="F647" s="12">
        <v>2</v>
      </c>
      <c r="G647" s="12"/>
      <c r="H647" s="12">
        <v>1</v>
      </c>
      <c r="I647" s="12">
        <f t="shared" si="98"/>
        <v>2</v>
      </c>
      <c r="J647" s="12">
        <f t="shared" si="99"/>
        <v>1</v>
      </c>
      <c r="K647" s="135"/>
      <c r="L647" s="135"/>
      <c r="M647" s="124"/>
      <c r="N647" s="125"/>
    </row>
    <row r="648" spans="1:14" ht="126">
      <c r="A648" s="104" t="s">
        <v>1083</v>
      </c>
      <c r="B648" s="10" t="s">
        <v>1084</v>
      </c>
      <c r="C648" s="10" t="s">
        <v>1085</v>
      </c>
      <c r="D648" s="14" t="s">
        <v>65</v>
      </c>
      <c r="E648" s="14">
        <v>1</v>
      </c>
      <c r="F648" s="34">
        <v>1</v>
      </c>
      <c r="G648" s="34"/>
      <c r="H648" s="38">
        <v>1</v>
      </c>
      <c r="I648" s="23">
        <f t="shared" si="98"/>
        <v>1</v>
      </c>
      <c r="J648" s="23">
        <f t="shared" si="99"/>
        <v>1</v>
      </c>
      <c r="K648" s="135"/>
      <c r="L648" s="135"/>
      <c r="M648" s="124"/>
      <c r="N648" s="125"/>
    </row>
    <row r="649" spans="1:14" ht="31.5">
      <c r="A649" s="104" t="s">
        <v>1086</v>
      </c>
      <c r="B649" s="10" t="s">
        <v>568</v>
      </c>
      <c r="C649" s="10" t="s">
        <v>569</v>
      </c>
      <c r="D649" s="14" t="s">
        <v>65</v>
      </c>
      <c r="E649" s="14">
        <v>1</v>
      </c>
      <c r="F649" s="34">
        <v>1</v>
      </c>
      <c r="G649" s="34"/>
      <c r="H649" s="38">
        <v>1</v>
      </c>
      <c r="I649" s="23">
        <f t="shared" si="98"/>
        <v>1</v>
      </c>
      <c r="J649" s="23">
        <f t="shared" si="99"/>
        <v>1</v>
      </c>
      <c r="K649" s="135"/>
      <c r="L649" s="135"/>
      <c r="M649" s="124"/>
      <c r="N649" s="125"/>
    </row>
    <row r="650" spans="1:14" ht="110.25">
      <c r="A650" s="104" t="s">
        <v>1087</v>
      </c>
      <c r="B650" s="137" t="s">
        <v>302</v>
      </c>
      <c r="C650" s="137" t="s">
        <v>1088</v>
      </c>
      <c r="D650" s="138" t="s">
        <v>65</v>
      </c>
      <c r="E650" s="138">
        <v>1</v>
      </c>
      <c r="F650" s="34">
        <v>2</v>
      </c>
      <c r="G650" s="34"/>
      <c r="H650" s="38">
        <v>1</v>
      </c>
      <c r="I650" s="23">
        <f t="shared" si="98"/>
        <v>2</v>
      </c>
      <c r="J650" s="23">
        <f t="shared" si="99"/>
        <v>1</v>
      </c>
      <c r="K650" s="135"/>
      <c r="L650" s="135"/>
      <c r="M650" s="124"/>
      <c r="N650" s="125"/>
    </row>
    <row r="651" spans="1:14" ht="126">
      <c r="A651" s="104" t="s">
        <v>1089</v>
      </c>
      <c r="B651" s="10" t="s">
        <v>1090</v>
      </c>
      <c r="C651" s="10" t="s">
        <v>1091</v>
      </c>
      <c r="D651" s="14" t="s">
        <v>65</v>
      </c>
      <c r="E651" s="14">
        <v>8</v>
      </c>
      <c r="F651" s="34">
        <v>2</v>
      </c>
      <c r="G651" s="34"/>
      <c r="H651" s="38">
        <v>1</v>
      </c>
      <c r="I651" s="23">
        <f t="shared" si="98"/>
        <v>16</v>
      </c>
      <c r="J651" s="23">
        <f t="shared" si="99"/>
        <v>8</v>
      </c>
      <c r="K651" s="135"/>
      <c r="L651" s="135"/>
      <c r="M651" s="124"/>
      <c r="N651" s="125"/>
    </row>
    <row r="652" spans="1:14" ht="102.75">
      <c r="A652" s="106" t="s">
        <v>1092</v>
      </c>
      <c r="B652" s="40" t="s">
        <v>1093</v>
      </c>
      <c r="C652" s="8" t="s">
        <v>1094</v>
      </c>
      <c r="D652" s="8" t="s">
        <v>65</v>
      </c>
      <c r="E652" s="35">
        <v>11</v>
      </c>
      <c r="F652" s="34">
        <v>2</v>
      </c>
      <c r="G652" s="34"/>
      <c r="H652" s="38">
        <v>1</v>
      </c>
      <c r="I652" s="23">
        <f t="shared" si="98"/>
        <v>22</v>
      </c>
      <c r="J652" s="23">
        <f t="shared" si="99"/>
        <v>11</v>
      </c>
      <c r="K652" s="135"/>
      <c r="L652" s="135"/>
      <c r="M652" s="124"/>
      <c r="N652" s="125"/>
    </row>
    <row r="653" spans="1:14">
      <c r="A653" s="104" t="s">
        <v>1095</v>
      </c>
      <c r="B653" s="123"/>
      <c r="C653" s="123"/>
      <c r="D653" s="123"/>
      <c r="E653" s="123"/>
      <c r="F653" s="123">
        <f>SUM(F632:F652)</f>
        <v>29</v>
      </c>
      <c r="G653" s="123"/>
      <c r="H653" s="123">
        <f>SUM(H632:H652)</f>
        <v>19</v>
      </c>
      <c r="I653" s="123">
        <f>SUM(I632:I652)</f>
        <v>63</v>
      </c>
      <c r="J653" s="123">
        <f>SUM(J632:J652)</f>
        <v>36</v>
      </c>
      <c r="K653" s="23">
        <f>I653*1</f>
        <v>63</v>
      </c>
      <c r="L653" s="39">
        <f>J653*1</f>
        <v>36</v>
      </c>
      <c r="M653" s="124">
        <f>((K653+0.15*L653)*D657)/12</f>
        <v>0</v>
      </c>
      <c r="N653" s="125">
        <f>1.23*M653</f>
        <v>0</v>
      </c>
    </row>
    <row r="654" spans="1:14" ht="15.75">
      <c r="A654" s="9"/>
      <c r="B654" s="10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</row>
    <row r="655" spans="1:14" ht="15.75">
      <c r="A655" s="9"/>
      <c r="B655" s="10"/>
      <c r="C655" s="123" t="s">
        <v>1096</v>
      </c>
      <c r="D655" s="123"/>
      <c r="E655" s="123">
        <f>SUM(E629:E654)</f>
        <v>2037</v>
      </c>
      <c r="F655" s="123"/>
      <c r="G655" s="123"/>
      <c r="H655" s="123"/>
      <c r="I655" s="123"/>
      <c r="J655" s="123"/>
      <c r="K655" s="123">
        <f>SUM(K28:K654)</f>
        <v>1317.5</v>
      </c>
      <c r="L655" s="123">
        <f>SUM(L28:L654)</f>
        <v>1816.75</v>
      </c>
      <c r="M655" s="139">
        <f>SUM(M28:M654)</f>
        <v>0</v>
      </c>
      <c r="N655" s="125">
        <f>SUM(N28:N654)</f>
        <v>0</v>
      </c>
    </row>
    <row r="656" spans="1:14" ht="15.75">
      <c r="A656" s="85"/>
      <c r="B656" s="10"/>
      <c r="C656" s="20" t="s">
        <v>1097</v>
      </c>
      <c r="D656" s="110">
        <f>(K655+0.15*L655)</f>
        <v>1590.0125</v>
      </c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</row>
    <row r="657" spans="1:14" ht="15.75">
      <c r="A657" s="85"/>
      <c r="B657" s="10"/>
      <c r="C657" s="10" t="s">
        <v>1098</v>
      </c>
      <c r="D657" s="111">
        <v>0</v>
      </c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</row>
    <row r="658" spans="1:14" ht="15.75">
      <c r="A658" s="85"/>
      <c r="B658" s="10"/>
      <c r="C658" s="20" t="s">
        <v>1099</v>
      </c>
      <c r="D658" s="112">
        <f>D656*D657</f>
        <v>0</v>
      </c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</row>
    <row r="659" spans="1:14" ht="15.75">
      <c r="A659" s="85"/>
      <c r="B659" s="10"/>
      <c r="C659" s="10" t="s">
        <v>1100</v>
      </c>
      <c r="D659" s="110">
        <f>0.23*D658</f>
        <v>0</v>
      </c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</row>
    <row r="660" spans="1:14" ht="15.75">
      <c r="A660" s="85"/>
      <c r="B660" s="10"/>
      <c r="C660" s="20" t="s">
        <v>1101</v>
      </c>
      <c r="D660" s="112">
        <f>D658+D659</f>
        <v>0</v>
      </c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</row>
    <row r="661" spans="1:14" ht="15.75">
      <c r="A661" s="85"/>
      <c r="B661" s="10"/>
      <c r="C661" s="20" t="s">
        <v>1102</v>
      </c>
      <c r="D661" s="112">
        <f>(D660)*2</f>
        <v>0</v>
      </c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</row>
    <row r="662" spans="1:14">
      <c r="A662" s="85"/>
      <c r="B662" s="122"/>
      <c r="C662" s="58" t="s">
        <v>1103</v>
      </c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  <c r="N662" s="122"/>
    </row>
    <row r="663" spans="1:14" ht="26.25">
      <c r="A663" s="85"/>
      <c r="B663" s="122">
        <v>1</v>
      </c>
      <c r="C663" s="58" t="s">
        <v>1104</v>
      </c>
      <c r="D663" s="122"/>
      <c r="E663" s="122"/>
      <c r="F663" s="122" t="s">
        <v>1281</v>
      </c>
      <c r="G663" s="122"/>
      <c r="H663" s="132"/>
      <c r="I663" s="140"/>
      <c r="J663" s="140"/>
      <c r="K663" s="140"/>
      <c r="L663" s="140"/>
      <c r="M663" s="140"/>
      <c r="N663" s="141"/>
    </row>
    <row r="664" spans="1:14" ht="15.75">
      <c r="A664" s="86"/>
      <c r="B664" s="122">
        <v>2</v>
      </c>
      <c r="C664" s="87" t="s">
        <v>1105</v>
      </c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</row>
    <row r="665" spans="1:14" ht="15.75">
      <c r="A665" s="86"/>
      <c r="B665" s="122">
        <v>3</v>
      </c>
      <c r="C665" s="87" t="s">
        <v>1106</v>
      </c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  <c r="N665" s="122"/>
    </row>
    <row r="666" spans="1:14" ht="15.75">
      <c r="A666" s="86"/>
      <c r="B666" s="122">
        <v>4</v>
      </c>
      <c r="C666" s="87" t="s">
        <v>1107</v>
      </c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</row>
    <row r="667" spans="1:14" ht="51.75">
      <c r="A667" s="86"/>
      <c r="B667" s="122">
        <v>5</v>
      </c>
      <c r="C667" s="58" t="s">
        <v>1108</v>
      </c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</row>
    <row r="668" spans="1:14" ht="16.5" thickBot="1">
      <c r="A668" s="86"/>
      <c r="B668" s="122">
        <v>6</v>
      </c>
      <c r="C668" s="87" t="s">
        <v>1109</v>
      </c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</row>
    <row r="669" spans="1:14" ht="16.5" thickBot="1">
      <c r="A669" s="86"/>
      <c r="B669" s="58"/>
      <c r="C669" s="87"/>
      <c r="D669" s="142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</row>
    <row r="670" spans="1:14" ht="16.5" thickBot="1">
      <c r="A670" s="86"/>
      <c r="D670" s="89"/>
      <c r="E670" s="89"/>
    </row>
    <row r="671" spans="1:14" ht="15.75" thickBot="1">
      <c r="C671" s="58"/>
      <c r="D671" s="88"/>
    </row>
    <row r="672" spans="1:14" ht="15.75" thickBot="1"/>
    <row r="673" spans="1:4" ht="16.5" thickBot="1">
      <c r="A673" s="86"/>
      <c r="D673" s="88"/>
    </row>
    <row r="674" spans="1:4" ht="15.75">
      <c r="A674" s="86"/>
    </row>
    <row r="677" spans="1:4" ht="39">
      <c r="C677" s="58" t="s">
        <v>1110</v>
      </c>
    </row>
    <row r="710" spans="1:3" ht="15.75">
      <c r="C710" s="90"/>
    </row>
    <row r="711" spans="1:3" ht="15.75">
      <c r="B711" s="90"/>
      <c r="C711" s="90"/>
    </row>
    <row r="712" spans="1:3" ht="15.75">
      <c r="A712" s="90"/>
      <c r="B712" s="90"/>
      <c r="C712" s="90"/>
    </row>
    <row r="713" spans="1:3" ht="49.5" customHeight="1"/>
  </sheetData>
  <mergeCells count="3">
    <mergeCell ref="K2:N2"/>
    <mergeCell ref="B2:I2"/>
    <mergeCell ref="B1:C1"/>
  </mergeCells>
  <printOptions horizontalCentered="1" verticalCentered="1"/>
  <pageMargins left="0.23622047244094491" right="0.23622047244094491" top="0.74803149606299213" bottom="0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2019-02-25T10:18:16Z</dcterms:modified>
</cp:coreProperties>
</file>