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qnap\home\DokumentyPS\DZIERZKOWICE_Strzalkowice 2192D RFRD2023\PT Dzierzkowice_Strzalkowice\Zamowienia  Dzirzkowice_StrzaLkowice\"/>
    </mc:Choice>
  </mc:AlternateContent>
  <xr:revisionPtr revIDLastSave="0" documentId="13_ncr:1_{55500A97-ED54-4326-94E3-A0BEBD021039}" xr6:coauthVersionLast="47" xr6:coauthVersionMax="47" xr10:uidLastSave="{00000000-0000-0000-0000-000000000000}"/>
  <bookViews>
    <workbookView xWindow="828" yWindow="-108" windowWidth="30000" windowHeight="17496" xr2:uid="{00000000-000D-0000-FFFF-FFFF00000000}"/>
  </bookViews>
  <sheets>
    <sheet name="Przedmiar robót" sheetId="2" r:id="rId1"/>
    <sheet name="Fromularz ofertowy" sheetId="4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4" l="1"/>
  <c r="G7" i="4"/>
  <c r="G9" i="4"/>
  <c r="G11" i="4"/>
  <c r="G13" i="4"/>
  <c r="G14" i="4"/>
  <c r="G15" i="4"/>
  <c r="G17" i="4"/>
  <c r="G18" i="4"/>
  <c r="G19" i="4"/>
  <c r="G20" i="4"/>
  <c r="G21" i="4"/>
  <c r="G22" i="4"/>
  <c r="G24" i="4"/>
  <c r="G25" i="4"/>
  <c r="G26" i="4"/>
  <c r="G27" i="4"/>
  <c r="E27" i="4" l="1"/>
  <c r="E26" i="4"/>
  <c r="E24" i="4"/>
  <c r="E25" i="4" s="1"/>
  <c r="E22" i="4"/>
  <c r="E21" i="4"/>
  <c r="E20" i="4"/>
  <c r="E17" i="4"/>
  <c r="E14" i="4" s="1"/>
  <c r="E15" i="4"/>
  <c r="E13" i="4"/>
  <c r="E19" i="4" s="1"/>
  <c r="E9" i="4"/>
  <c r="E17" i="2" l="1"/>
  <c r="E14" i="2" s="1"/>
  <c r="E27" i="2"/>
  <c r="E22" i="2"/>
  <c r="E20" i="2"/>
  <c r="E13" i="2"/>
  <c r="E21" i="2" s="1"/>
  <c r="E24" i="2"/>
  <c r="E26" i="2" s="1"/>
  <c r="E25" i="2"/>
  <c r="E9" i="2"/>
  <c r="E19" i="2" l="1"/>
  <c r="E15" i="2"/>
  <c r="D28" i="4" l="1"/>
  <c r="D29" i="4" l="1"/>
  <c r="D30" i="4" s="1"/>
</calcChain>
</file>

<file path=xl/sharedStrings.xml><?xml version="1.0" encoding="utf-8"?>
<sst xmlns="http://schemas.openxmlformats.org/spreadsheetml/2006/main" count="195" uniqueCount="64">
  <si>
    <t>Ilość</t>
  </si>
  <si>
    <t>PRZEDMIAR  ROBÓT</t>
  </si>
  <si>
    <t>Lp</t>
  </si>
  <si>
    <t>Pozycja wg 
specyfikacji</t>
  </si>
  <si>
    <t>Wyszczególnienie elementów
 rozliczeniowych</t>
  </si>
  <si>
    <t>Jednostka</t>
  </si>
  <si>
    <t>x</t>
  </si>
  <si>
    <t>D.01.00.00</t>
  </si>
  <si>
    <t>ROBOTY PRZYGOTOWAWCZE CPV 45100000-8</t>
  </si>
  <si>
    <t>D.01.01.01</t>
  </si>
  <si>
    <t>km</t>
  </si>
  <si>
    <t>D.04.00.00</t>
  </si>
  <si>
    <t>PODBUDOWY CPV 45233000-9</t>
  </si>
  <si>
    <t>D.04.04.02</t>
  </si>
  <si>
    <t>05.00.00</t>
  </si>
  <si>
    <t>NAWIERZCHNIE CPV 45233000-9</t>
  </si>
  <si>
    <t>D.05.03.05a</t>
  </si>
  <si>
    <t>D.05.03.05b</t>
  </si>
  <si>
    <t>D.03.00.00</t>
  </si>
  <si>
    <t>ODWODNIENIE - KOD CPV: 45232000-2</t>
  </si>
  <si>
    <r>
      <t>m</t>
    </r>
    <r>
      <rPr>
        <vertAlign val="superscript"/>
        <sz val="10"/>
        <rFont val="Arial"/>
        <family val="2"/>
      </rPr>
      <t>2</t>
    </r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</si>
  <si>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 CE"/>
        <charset val="238"/>
      </rPr>
      <t/>
    </r>
  </si>
  <si>
    <t>Cena jedn.</t>
  </si>
  <si>
    <t>Wartość</t>
  </si>
  <si>
    <t>FORMULARZ OFERTOWY</t>
  </si>
  <si>
    <t>Razem: netto</t>
  </si>
  <si>
    <t>VAT (23%)</t>
  </si>
  <si>
    <t>Razem: brutto</t>
  </si>
  <si>
    <t xml:space="preserve">Odtworzenie trasy i punktów wysokościowych w terenie płaskim </t>
  </si>
  <si>
    <t>D.02.00.00</t>
  </si>
  <si>
    <t>ROBOTY ZIEMNE CPV: 45100000-8</t>
  </si>
  <si>
    <t>D.02.01.01</t>
  </si>
  <si>
    <r>
      <t>m</t>
    </r>
    <r>
      <rPr>
        <vertAlign val="superscript"/>
        <sz val="10"/>
        <rFont val="Arial"/>
        <family val="2"/>
      </rPr>
      <t>3</t>
    </r>
  </si>
  <si>
    <t>kpl.</t>
  </si>
  <si>
    <t>Organizacja ruchu tymczasowego na czas robót - projekt, wdrożenie i utrzymanie</t>
  </si>
  <si>
    <t>t</t>
  </si>
  <si>
    <t>Remont drogi powiatowej nr 2192D                                                                                  na odcinku Dzierżkowice - Strzałkowice, długości 1000m</t>
  </si>
  <si>
    <t>Mechaniczne profilowanie i zagęszczenie podłoża pod warstwy konstrukcyjne nawierzchni, grunt kat. II. Koryto pod konstrukcję zjazdów.</t>
  </si>
  <si>
    <t>Oczyszczenie i skropienie warstw bitumicznych</t>
  </si>
  <si>
    <t>Wykonanie podbudowy z mieszanki niezwiązanej z kruszywem C 90/3  gr. 20 cm układanej w dwóch warstwach (zjazdy)</t>
  </si>
  <si>
    <t>Wykonanie warstwy ścieralnej gr. 4 cm z betonu asfaltowego o uziarnieniu 0/11 mm (AC 11S jezdnia):</t>
  </si>
  <si>
    <t>Wykonanie warstwy ścieralnej gr. 4 cm z betonu asfaltowego o uziarnieniu 0/11 mm (AC 11S zjazdy).</t>
  </si>
  <si>
    <t>Wykonanie warstwy wiążącej gr. 4cm z betonu asfaltowego o uziarnieniu 0/16 mm (AC 16W zjazdy).</t>
  </si>
  <si>
    <t>Wykonanie warstwy profilującej w ilości 75kg/m2 z betonu asfaltowego o uziarnieniu 0/16 mm (AC 16W jezdnia).</t>
  </si>
  <si>
    <t>D.05.03.23</t>
  </si>
  <si>
    <t>Przełożenie nawierzchni z kostki betonowej szarej gr.8 cm - nawierzchnia istniejących zjazdów</t>
  </si>
  <si>
    <t>D.06.00.00</t>
  </si>
  <si>
    <t xml:space="preserve">ROBOTY WYKOŃCZENIOWE CPV 45233140-2 </t>
  </si>
  <si>
    <t>D.06.03.01</t>
  </si>
  <si>
    <t xml:space="preserve">Ścinanie poboczy wykonywane mechanicznie przy grubości ścinania 10 cm  </t>
  </si>
  <si>
    <t>Wywóz materiału ze ścinania poboczy na składowisko Wykonawcy wraz z utylizacją.</t>
  </si>
  <si>
    <t>D.06.04.01</t>
  </si>
  <si>
    <t>Wykonanie odmulenia i reprofilacji rowów przydrożnych wraz z transportem urobku na składowisko Wykonawcy i utylizacją.</t>
  </si>
  <si>
    <t>m</t>
  </si>
  <si>
    <t>D-05.02.11</t>
  </si>
  <si>
    <t xml:space="preserve">Frezowanie nawierzchni do 4 cm z wywozem urobku na składowisko wykonawcy celem wbudowania w pobocza </t>
  </si>
  <si>
    <t>m2</t>
  </si>
  <si>
    <t>D-03.01.01</t>
  </si>
  <si>
    <t>Wykonanie przepustów PEHD fi 40 L=6m na ławie żwirowej wraz z umocnieniem wlotów kostką granitową 2x1,5m2 - zjazdy z jezdni</t>
  </si>
  <si>
    <t>Analogia. Wykonanie pobocza. Podbudowa z kruszywa łamanego - warstwa górna o grubości po zagęszczeniu 10cm, mieszanka destruktu i kruszywa łamanego 0/31,5.</t>
  </si>
  <si>
    <t>Założenia: Inwestycja obejmuje wykonanie remontu nawierzchni jezdni na odcinku 1000m szer. 5,0m</t>
  </si>
  <si>
    <t>z lokalnym poszerzeniem na łuku do 5,5m. Remont zjazdów, wykonanie ścinki i umocnienie pobocza frezowiną.</t>
  </si>
  <si>
    <t>Remont drogi powiatowej nr 2192D na odcinku Dzierżkowice - Strzałkowice, długości 1000m</t>
  </si>
  <si>
    <t>Wykop mechaniczny w gruncie kat. III z transportem na składowisko Wykonawcy wraz z utylizacją:                                                                                                                                           - koryto zjazdów [12+15+15+12+15+15+15]x0,28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</si>
</sst>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"/>
  </numFmts>
  <fonts count="13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</font>
    <font>
      <b/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44" fontId="10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4" fontId="1" fillId="0" borderId="1" xfId="4" applyFont="1" applyBorder="1" applyAlignment="1">
      <alignment horizontal="right" vertical="center"/>
    </xf>
    <xf numFmtId="0" fontId="1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4" fontId="1" fillId="0" borderId="0" xfId="0" applyNumberFormat="1" applyFont="1"/>
    <xf numFmtId="44" fontId="1" fillId="0" borderId="0" xfId="4" applyFont="1"/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4" fontId="2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44" fontId="11" fillId="0" borderId="1" xfId="0" applyNumberFormat="1" applyFont="1" applyBorder="1" applyAlignment="1">
      <alignment horizontal="right" vertical="center" wrapText="1"/>
    </xf>
    <xf numFmtId="44" fontId="9" fillId="0" borderId="1" xfId="0" applyNumberFormat="1" applyFont="1" applyBorder="1" applyAlignment="1">
      <alignment horizontal="right" vertical="center" wrapText="1"/>
    </xf>
  </cellXfs>
  <cellStyles count="5">
    <cellStyle name="Normalny" xfId="0" builtinId="0"/>
    <cellStyle name="Normalny 2" xfId="2" xr:uid="{8F239134-83F3-4133-A02B-BF0780165251}"/>
    <cellStyle name="Normalny 3" xfId="3" xr:uid="{C1688CCE-46E9-46D3-8CB6-C8C7BD27BB43}"/>
    <cellStyle name="Normalny 4" xfId="1" xr:uid="{99ECBFD8-6293-4F32-A19E-862FE79696CA}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9B3BD-E81C-4E80-A54D-8F93ADD04F6C}">
  <dimension ref="A1:E32"/>
  <sheetViews>
    <sheetView tabSelected="1" zoomScale="160" zoomScaleNormal="160" workbookViewId="0">
      <selection sqref="A1:E1"/>
    </sheetView>
  </sheetViews>
  <sheetFormatPr defaultColWidth="9.109375" defaultRowHeight="13.2"/>
  <cols>
    <col min="1" max="1" width="5" style="12" customWidth="1"/>
    <col min="2" max="2" width="11.33203125" style="12" customWidth="1"/>
    <col min="3" max="3" width="48.33203125" style="12" customWidth="1"/>
    <col min="4" max="4" width="9.44140625" style="12" customWidth="1"/>
    <col min="5" max="5" width="9.5546875" style="12" customWidth="1"/>
    <col min="6" max="16384" width="9.109375" style="12"/>
  </cols>
  <sheetData>
    <row r="1" spans="1:5" ht="30" customHeight="1">
      <c r="A1" s="21" t="s">
        <v>1</v>
      </c>
      <c r="B1" s="21"/>
      <c r="C1" s="21"/>
      <c r="D1" s="21"/>
      <c r="E1" s="21"/>
    </row>
    <row r="2" spans="1:5" ht="30" customHeight="1">
      <c r="A2" s="22" t="s">
        <v>36</v>
      </c>
      <c r="B2" s="22"/>
      <c r="C2" s="22"/>
      <c r="D2" s="22"/>
      <c r="E2" s="22"/>
    </row>
    <row r="3" spans="1:5" ht="26.4">
      <c r="A3" s="5" t="s">
        <v>2</v>
      </c>
      <c r="B3" s="8" t="s">
        <v>3</v>
      </c>
      <c r="C3" s="5" t="s">
        <v>4</v>
      </c>
      <c r="D3" s="5" t="s">
        <v>5</v>
      </c>
      <c r="E3" s="9" t="s">
        <v>0</v>
      </c>
    </row>
    <row r="4" spans="1:5">
      <c r="A4" s="1">
        <v>1</v>
      </c>
      <c r="B4" s="1">
        <v>2</v>
      </c>
      <c r="C4" s="1">
        <v>3</v>
      </c>
      <c r="D4" s="1">
        <v>4</v>
      </c>
      <c r="E4" s="2">
        <v>5</v>
      </c>
    </row>
    <row r="5" spans="1:5">
      <c r="A5" s="1" t="s">
        <v>6</v>
      </c>
      <c r="B5" s="1" t="s">
        <v>7</v>
      </c>
      <c r="C5" s="3" t="s">
        <v>8</v>
      </c>
      <c r="D5" s="1" t="s">
        <v>6</v>
      </c>
      <c r="E5" s="4" t="s">
        <v>6</v>
      </c>
    </row>
    <row r="6" spans="1:5" ht="26.4">
      <c r="A6" s="5">
        <v>1</v>
      </c>
      <c r="B6" s="5" t="s">
        <v>9</v>
      </c>
      <c r="C6" s="6" t="s">
        <v>28</v>
      </c>
      <c r="D6" s="5" t="s">
        <v>10</v>
      </c>
      <c r="E6" s="7">
        <v>1</v>
      </c>
    </row>
    <row r="7" spans="1:5" ht="26.4">
      <c r="A7" s="5">
        <v>2</v>
      </c>
      <c r="B7" s="5" t="s">
        <v>9</v>
      </c>
      <c r="C7" s="6" t="s">
        <v>34</v>
      </c>
      <c r="D7" s="5" t="s">
        <v>33</v>
      </c>
      <c r="E7" s="9">
        <v>1</v>
      </c>
    </row>
    <row r="8" spans="1:5">
      <c r="A8" s="1" t="s">
        <v>6</v>
      </c>
      <c r="B8" s="1" t="s">
        <v>29</v>
      </c>
      <c r="C8" s="3" t="s">
        <v>30</v>
      </c>
      <c r="D8" s="1" t="s">
        <v>6</v>
      </c>
      <c r="E8" s="4" t="s">
        <v>6</v>
      </c>
    </row>
    <row r="9" spans="1:5" ht="39.6">
      <c r="A9" s="10">
        <v>3</v>
      </c>
      <c r="B9" s="5" t="s">
        <v>31</v>
      </c>
      <c r="C9" s="6" t="s">
        <v>63</v>
      </c>
      <c r="D9" s="5" t="s">
        <v>32</v>
      </c>
      <c r="E9" s="9">
        <f>(12+15+15+12+15+15+15)*0.28</f>
        <v>27.720000000000002</v>
      </c>
    </row>
    <row r="10" spans="1:5">
      <c r="A10" s="1" t="s">
        <v>6</v>
      </c>
      <c r="B10" s="1" t="s">
        <v>18</v>
      </c>
      <c r="C10" s="3" t="s">
        <v>19</v>
      </c>
      <c r="D10" s="1" t="s">
        <v>6</v>
      </c>
      <c r="E10" s="4" t="s">
        <v>6</v>
      </c>
    </row>
    <row r="11" spans="1:5" ht="39.6">
      <c r="A11" s="10">
        <v>4</v>
      </c>
      <c r="B11" s="5" t="s">
        <v>57</v>
      </c>
      <c r="C11" s="20" t="s">
        <v>58</v>
      </c>
      <c r="D11" s="5" t="s">
        <v>33</v>
      </c>
      <c r="E11" s="9">
        <v>4</v>
      </c>
    </row>
    <row r="12" spans="1:5">
      <c r="A12" s="1" t="s">
        <v>6</v>
      </c>
      <c r="B12" s="1" t="s">
        <v>11</v>
      </c>
      <c r="C12" s="3" t="s">
        <v>12</v>
      </c>
      <c r="D12" s="1" t="s">
        <v>6</v>
      </c>
      <c r="E12" s="4" t="s">
        <v>6</v>
      </c>
    </row>
    <row r="13" spans="1:5" ht="39.6">
      <c r="A13" s="5">
        <v>5</v>
      </c>
      <c r="B13" s="5" t="s">
        <v>13</v>
      </c>
      <c r="C13" s="6" t="s">
        <v>37</v>
      </c>
      <c r="D13" s="5" t="s">
        <v>20</v>
      </c>
      <c r="E13" s="9">
        <f>12+15+15+12+15+15+15</f>
        <v>99</v>
      </c>
    </row>
    <row r="14" spans="1:5" ht="15.6">
      <c r="A14" s="5">
        <v>6</v>
      </c>
      <c r="B14" s="5" t="s">
        <v>13</v>
      </c>
      <c r="C14" s="6" t="s">
        <v>38</v>
      </c>
      <c r="D14" s="5" t="s">
        <v>20</v>
      </c>
      <c r="E14" s="9">
        <f>E17*2</f>
        <v>10040</v>
      </c>
    </row>
    <row r="15" spans="1:5" ht="39.6">
      <c r="A15" s="5">
        <v>7</v>
      </c>
      <c r="B15" s="5" t="s">
        <v>13</v>
      </c>
      <c r="C15" s="6" t="s">
        <v>39</v>
      </c>
      <c r="D15" s="5" t="s">
        <v>21</v>
      </c>
      <c r="E15" s="9">
        <f>E13</f>
        <v>99</v>
      </c>
    </row>
    <row r="16" spans="1:5">
      <c r="A16" s="1" t="s">
        <v>6</v>
      </c>
      <c r="B16" s="1" t="s">
        <v>14</v>
      </c>
      <c r="C16" s="3" t="s">
        <v>15</v>
      </c>
      <c r="D16" s="1" t="s">
        <v>6</v>
      </c>
      <c r="E16" s="4" t="s">
        <v>6</v>
      </c>
    </row>
    <row r="17" spans="1:5" ht="26.4">
      <c r="A17" s="5">
        <v>8</v>
      </c>
      <c r="B17" s="5" t="s">
        <v>54</v>
      </c>
      <c r="C17" s="20" t="s">
        <v>55</v>
      </c>
      <c r="D17" s="5" t="s">
        <v>56</v>
      </c>
      <c r="E17" s="9">
        <f>E18</f>
        <v>5020</v>
      </c>
    </row>
    <row r="18" spans="1:5" ht="26.4">
      <c r="A18" s="5">
        <v>9</v>
      </c>
      <c r="B18" s="5" t="s">
        <v>16</v>
      </c>
      <c r="C18" s="6" t="s">
        <v>40</v>
      </c>
      <c r="D18" s="5" t="s">
        <v>21</v>
      </c>
      <c r="E18" s="9">
        <v>5020</v>
      </c>
    </row>
    <row r="19" spans="1:5" ht="26.4">
      <c r="A19" s="5">
        <v>10</v>
      </c>
      <c r="B19" s="5" t="s">
        <v>16</v>
      </c>
      <c r="C19" s="6" t="s">
        <v>41</v>
      </c>
      <c r="D19" s="5" t="s">
        <v>21</v>
      </c>
      <c r="E19" s="9">
        <f>E13</f>
        <v>99</v>
      </c>
    </row>
    <row r="20" spans="1:5" ht="26.4">
      <c r="A20" s="5">
        <v>11</v>
      </c>
      <c r="B20" s="5" t="s">
        <v>17</v>
      </c>
      <c r="C20" s="6" t="s">
        <v>43</v>
      </c>
      <c r="D20" s="5" t="s">
        <v>35</v>
      </c>
      <c r="E20" s="9">
        <f>5020*0.075</f>
        <v>376.5</v>
      </c>
    </row>
    <row r="21" spans="1:5" ht="26.4">
      <c r="A21" s="5">
        <v>12</v>
      </c>
      <c r="B21" s="5" t="s">
        <v>17</v>
      </c>
      <c r="C21" s="6" t="s">
        <v>42</v>
      </c>
      <c r="D21" s="5" t="s">
        <v>21</v>
      </c>
      <c r="E21" s="9">
        <f>E13</f>
        <v>99</v>
      </c>
    </row>
    <row r="22" spans="1:5" ht="26.4">
      <c r="A22" s="5">
        <v>13</v>
      </c>
      <c r="B22" s="5" t="s">
        <v>44</v>
      </c>
      <c r="C22" s="6" t="s">
        <v>45</v>
      </c>
      <c r="D22" s="5" t="s">
        <v>21</v>
      </c>
      <c r="E22" s="9">
        <f>20+20+25</f>
        <v>65</v>
      </c>
    </row>
    <row r="23" spans="1:5">
      <c r="A23" s="1" t="s">
        <v>6</v>
      </c>
      <c r="B23" s="1" t="s">
        <v>46</v>
      </c>
      <c r="C23" s="3" t="s">
        <v>47</v>
      </c>
      <c r="D23" s="1" t="s">
        <v>6</v>
      </c>
      <c r="E23" s="4" t="s">
        <v>6</v>
      </c>
    </row>
    <row r="24" spans="1:5" ht="26.4">
      <c r="A24" s="5">
        <v>14</v>
      </c>
      <c r="B24" s="5" t="s">
        <v>48</v>
      </c>
      <c r="C24" s="6" t="s">
        <v>49</v>
      </c>
      <c r="D24" s="5" t="s">
        <v>20</v>
      </c>
      <c r="E24" s="9">
        <f>(3+200+143+115+295+216+217+396+53+121+84+53)*0.75</f>
        <v>1422</v>
      </c>
    </row>
    <row r="25" spans="1:5" ht="26.4">
      <c r="A25" s="5">
        <v>15</v>
      </c>
      <c r="B25" s="5" t="s">
        <v>48</v>
      </c>
      <c r="C25" s="6" t="s">
        <v>50</v>
      </c>
      <c r="D25" s="5" t="s">
        <v>32</v>
      </c>
      <c r="E25" s="9">
        <f>E24*0.1</f>
        <v>142.20000000000002</v>
      </c>
    </row>
    <row r="26" spans="1:5" ht="39.6">
      <c r="A26" s="5">
        <v>16</v>
      </c>
      <c r="B26" s="5" t="s">
        <v>48</v>
      </c>
      <c r="C26" s="6" t="s">
        <v>59</v>
      </c>
      <c r="D26" s="5" t="s">
        <v>20</v>
      </c>
      <c r="E26" s="9">
        <f>E24</f>
        <v>1422</v>
      </c>
    </row>
    <row r="27" spans="1:5" ht="39" customHeight="1">
      <c r="A27" s="5">
        <v>17</v>
      </c>
      <c r="B27" s="5" t="s">
        <v>51</v>
      </c>
      <c r="C27" s="6" t="s">
        <v>52</v>
      </c>
      <c r="D27" s="5" t="s">
        <v>53</v>
      </c>
      <c r="E27" s="17">
        <f>3+198+140+114+294+216+217+396+47+119+83+54</f>
        <v>1881</v>
      </c>
    </row>
    <row r="28" spans="1:5" ht="7.8" customHeight="1">
      <c r="A28" s="15"/>
      <c r="B28" s="15"/>
      <c r="C28" s="16"/>
      <c r="D28" s="15"/>
      <c r="E28" s="11"/>
    </row>
    <row r="29" spans="1:5">
      <c r="A29" s="14" t="s">
        <v>60</v>
      </c>
    </row>
    <row r="30" spans="1:5">
      <c r="A30" s="14" t="s">
        <v>61</v>
      </c>
    </row>
    <row r="31" spans="1:5">
      <c r="A31" s="14"/>
    </row>
    <row r="32" spans="1:5">
      <c r="A32" s="14"/>
    </row>
  </sheetData>
  <mergeCells count="2">
    <mergeCell ref="A1:E1"/>
    <mergeCell ref="A2:E2"/>
  </mergeCells>
  <phoneticPr fontId="2" type="noConversion"/>
  <pageMargins left="1.1023622047244095" right="0.70866141732283472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CE12-1909-498F-B7BA-E2479909027B}">
  <sheetPr>
    <pageSetUpPr fitToPage="1"/>
  </sheetPr>
  <dimension ref="A1:H34"/>
  <sheetViews>
    <sheetView zoomScale="130" zoomScaleNormal="130" workbookViewId="0">
      <selection sqref="A1:G1"/>
    </sheetView>
  </sheetViews>
  <sheetFormatPr defaultColWidth="9.109375" defaultRowHeight="13.2"/>
  <cols>
    <col min="1" max="1" width="5" style="12" customWidth="1"/>
    <col min="2" max="2" width="11" style="12" customWidth="1"/>
    <col min="3" max="3" width="48.33203125" style="12" customWidth="1"/>
    <col min="4" max="4" width="9.44140625" style="12" customWidth="1"/>
    <col min="5" max="5" width="10" style="12" customWidth="1"/>
    <col min="6" max="6" width="12.33203125" style="12" bestFit="1" customWidth="1"/>
    <col min="7" max="7" width="13.109375" style="12" customWidth="1"/>
    <col min="8" max="8" width="13.44140625" style="12" bestFit="1" customWidth="1"/>
    <col min="9" max="16384" width="9.109375" style="12"/>
  </cols>
  <sheetData>
    <row r="1" spans="1:8" ht="30" customHeight="1">
      <c r="A1" s="21" t="s">
        <v>24</v>
      </c>
      <c r="B1" s="21"/>
      <c r="C1" s="21"/>
      <c r="D1" s="21"/>
      <c r="E1" s="21"/>
      <c r="F1" s="21"/>
      <c r="G1" s="21"/>
    </row>
    <row r="2" spans="1:8" ht="30" customHeight="1">
      <c r="A2" s="22" t="s">
        <v>62</v>
      </c>
      <c r="B2" s="22"/>
      <c r="C2" s="22"/>
      <c r="D2" s="22"/>
      <c r="E2" s="22"/>
      <c r="F2" s="22"/>
      <c r="G2" s="22"/>
    </row>
    <row r="3" spans="1:8" ht="26.4">
      <c r="A3" s="5" t="s">
        <v>2</v>
      </c>
      <c r="B3" s="8" t="s">
        <v>3</v>
      </c>
      <c r="C3" s="5" t="s">
        <v>4</v>
      </c>
      <c r="D3" s="5" t="s">
        <v>5</v>
      </c>
      <c r="E3" s="9" t="s">
        <v>0</v>
      </c>
      <c r="F3" s="9" t="s">
        <v>22</v>
      </c>
      <c r="G3" s="9" t="s">
        <v>23</v>
      </c>
    </row>
    <row r="4" spans="1:8">
      <c r="A4" s="1">
        <v>1</v>
      </c>
      <c r="B4" s="1">
        <v>2</v>
      </c>
      <c r="C4" s="1">
        <v>3</v>
      </c>
      <c r="D4" s="1">
        <v>4</v>
      </c>
      <c r="E4" s="2">
        <v>5</v>
      </c>
      <c r="F4" s="1">
        <v>6</v>
      </c>
      <c r="G4" s="1">
        <v>7</v>
      </c>
    </row>
    <row r="5" spans="1:8">
      <c r="A5" s="1" t="s">
        <v>6</v>
      </c>
      <c r="B5" s="1" t="s">
        <v>7</v>
      </c>
      <c r="C5" s="3" t="s">
        <v>8</v>
      </c>
      <c r="D5" s="1" t="s">
        <v>6</v>
      </c>
      <c r="E5" s="4" t="s">
        <v>6</v>
      </c>
      <c r="F5" s="4" t="s">
        <v>6</v>
      </c>
      <c r="G5" s="4" t="s">
        <v>6</v>
      </c>
    </row>
    <row r="6" spans="1:8" ht="26.4">
      <c r="A6" s="5">
        <v>1</v>
      </c>
      <c r="B6" s="5" t="s">
        <v>9</v>
      </c>
      <c r="C6" s="6" t="s">
        <v>28</v>
      </c>
      <c r="D6" s="5" t="s">
        <v>10</v>
      </c>
      <c r="E6" s="7">
        <v>1</v>
      </c>
      <c r="F6" s="13"/>
      <c r="G6" s="13">
        <f>E6*F6</f>
        <v>0</v>
      </c>
      <c r="H6" s="19"/>
    </row>
    <row r="7" spans="1:8" ht="26.4">
      <c r="A7" s="5">
        <v>2</v>
      </c>
      <c r="B7" s="5" t="s">
        <v>9</v>
      </c>
      <c r="C7" s="6" t="s">
        <v>34</v>
      </c>
      <c r="D7" s="5" t="s">
        <v>33</v>
      </c>
      <c r="E7" s="9">
        <v>1</v>
      </c>
      <c r="F7" s="13"/>
      <c r="G7" s="13">
        <f>E7*F7</f>
        <v>0</v>
      </c>
    </row>
    <row r="8" spans="1:8">
      <c r="A8" s="1" t="s">
        <v>6</v>
      </c>
      <c r="B8" s="1" t="s">
        <v>29</v>
      </c>
      <c r="C8" s="3" t="s">
        <v>30</v>
      </c>
      <c r="D8" s="1" t="s">
        <v>6</v>
      </c>
      <c r="E8" s="4" t="s">
        <v>6</v>
      </c>
      <c r="F8" s="4" t="s">
        <v>6</v>
      </c>
      <c r="G8" s="4" t="s">
        <v>6</v>
      </c>
    </row>
    <row r="9" spans="1:8" ht="39.6">
      <c r="A9" s="10">
        <v>3</v>
      </c>
      <c r="B9" s="5" t="s">
        <v>31</v>
      </c>
      <c r="C9" s="6" t="s">
        <v>63</v>
      </c>
      <c r="D9" s="5" t="s">
        <v>32</v>
      </c>
      <c r="E9" s="9">
        <f>(12+15+15+12+15+15+15)*0.28</f>
        <v>27.720000000000002</v>
      </c>
      <c r="F9" s="13"/>
      <c r="G9" s="13">
        <f>E9*F9</f>
        <v>0</v>
      </c>
    </row>
    <row r="10" spans="1:8">
      <c r="A10" s="1" t="s">
        <v>6</v>
      </c>
      <c r="B10" s="1" t="s">
        <v>18</v>
      </c>
      <c r="C10" s="3" t="s">
        <v>19</v>
      </c>
      <c r="D10" s="1" t="s">
        <v>6</v>
      </c>
      <c r="E10" s="4" t="s">
        <v>6</v>
      </c>
      <c r="F10" s="4" t="s">
        <v>6</v>
      </c>
      <c r="G10" s="4" t="s">
        <v>6</v>
      </c>
    </row>
    <row r="11" spans="1:8" ht="39.6">
      <c r="A11" s="10">
        <v>4</v>
      </c>
      <c r="B11" s="5" t="s">
        <v>57</v>
      </c>
      <c r="C11" s="20" t="s">
        <v>58</v>
      </c>
      <c r="D11" s="5" t="s">
        <v>33</v>
      </c>
      <c r="E11" s="9">
        <v>4</v>
      </c>
      <c r="F11" s="13"/>
      <c r="G11" s="13">
        <f>E11*F11</f>
        <v>0</v>
      </c>
    </row>
    <row r="12" spans="1:8">
      <c r="A12" s="1" t="s">
        <v>6</v>
      </c>
      <c r="B12" s="1" t="s">
        <v>11</v>
      </c>
      <c r="C12" s="3" t="s">
        <v>12</v>
      </c>
      <c r="D12" s="1" t="s">
        <v>6</v>
      </c>
      <c r="E12" s="4" t="s">
        <v>6</v>
      </c>
      <c r="F12" s="4" t="s">
        <v>6</v>
      </c>
      <c r="G12" s="4" t="s">
        <v>6</v>
      </c>
    </row>
    <row r="13" spans="1:8" ht="39.6">
      <c r="A13" s="5">
        <v>5</v>
      </c>
      <c r="B13" s="5" t="s">
        <v>13</v>
      </c>
      <c r="C13" s="6" t="s">
        <v>37</v>
      </c>
      <c r="D13" s="5" t="s">
        <v>20</v>
      </c>
      <c r="E13" s="9">
        <f>12+15+15+12+15+15+15</f>
        <v>99</v>
      </c>
      <c r="F13" s="13"/>
      <c r="G13" s="13">
        <f t="shared" ref="G13:G15" si="0">E13*F13</f>
        <v>0</v>
      </c>
    </row>
    <row r="14" spans="1:8" ht="15.6">
      <c r="A14" s="5">
        <v>6</v>
      </c>
      <c r="B14" s="5" t="s">
        <v>13</v>
      </c>
      <c r="C14" s="6" t="s">
        <v>38</v>
      </c>
      <c r="D14" s="5" t="s">
        <v>20</v>
      </c>
      <c r="E14" s="9">
        <f>E17*2</f>
        <v>10040</v>
      </c>
      <c r="F14" s="13"/>
      <c r="G14" s="13">
        <f t="shared" si="0"/>
        <v>0</v>
      </c>
    </row>
    <row r="15" spans="1:8" ht="39.6">
      <c r="A15" s="5">
        <v>7</v>
      </c>
      <c r="B15" s="5" t="s">
        <v>13</v>
      </c>
      <c r="C15" s="6" t="s">
        <v>39</v>
      </c>
      <c r="D15" s="5" t="s">
        <v>21</v>
      </c>
      <c r="E15" s="9">
        <f>E13</f>
        <v>99</v>
      </c>
      <c r="F15" s="13"/>
      <c r="G15" s="13">
        <f t="shared" si="0"/>
        <v>0</v>
      </c>
    </row>
    <row r="16" spans="1:8">
      <c r="A16" s="1" t="s">
        <v>6</v>
      </c>
      <c r="B16" s="1" t="s">
        <v>14</v>
      </c>
      <c r="C16" s="3" t="s">
        <v>15</v>
      </c>
      <c r="D16" s="1" t="s">
        <v>6</v>
      </c>
      <c r="E16" s="4" t="s">
        <v>6</v>
      </c>
      <c r="F16" s="4" t="s">
        <v>6</v>
      </c>
      <c r="G16" s="4" t="s">
        <v>6</v>
      </c>
    </row>
    <row r="17" spans="1:8" ht="26.4">
      <c r="A17" s="5">
        <v>8</v>
      </c>
      <c r="B17" s="5" t="s">
        <v>54</v>
      </c>
      <c r="C17" s="20" t="s">
        <v>55</v>
      </c>
      <c r="D17" s="5" t="s">
        <v>56</v>
      </c>
      <c r="E17" s="9">
        <f>E18</f>
        <v>5020</v>
      </c>
      <c r="F17" s="13"/>
      <c r="G17" s="13">
        <f t="shared" ref="G17:G22" si="1">E17*F17</f>
        <v>0</v>
      </c>
    </row>
    <row r="18" spans="1:8" ht="26.4">
      <c r="A18" s="5">
        <v>9</v>
      </c>
      <c r="B18" s="5" t="s">
        <v>16</v>
      </c>
      <c r="C18" s="6" t="s">
        <v>40</v>
      </c>
      <c r="D18" s="5" t="s">
        <v>21</v>
      </c>
      <c r="E18" s="9">
        <v>5020</v>
      </c>
      <c r="F18" s="13"/>
      <c r="G18" s="13">
        <f t="shared" si="1"/>
        <v>0</v>
      </c>
      <c r="H18" s="19"/>
    </row>
    <row r="19" spans="1:8" ht="26.4">
      <c r="A19" s="5">
        <v>10</v>
      </c>
      <c r="B19" s="5" t="s">
        <v>16</v>
      </c>
      <c r="C19" s="6" t="s">
        <v>41</v>
      </c>
      <c r="D19" s="5" t="s">
        <v>21</v>
      </c>
      <c r="E19" s="9">
        <f>E13</f>
        <v>99</v>
      </c>
      <c r="F19" s="13"/>
      <c r="G19" s="13">
        <f t="shared" si="1"/>
        <v>0</v>
      </c>
      <c r="H19" s="19"/>
    </row>
    <row r="20" spans="1:8" ht="39.6">
      <c r="A20" s="5">
        <v>11</v>
      </c>
      <c r="B20" s="5" t="s">
        <v>17</v>
      </c>
      <c r="C20" s="6" t="s">
        <v>43</v>
      </c>
      <c r="D20" s="5" t="s">
        <v>35</v>
      </c>
      <c r="E20" s="9">
        <f>5020*0.075</f>
        <v>376.5</v>
      </c>
      <c r="F20" s="13"/>
      <c r="G20" s="13">
        <f t="shared" si="1"/>
        <v>0</v>
      </c>
      <c r="H20" s="19"/>
    </row>
    <row r="21" spans="1:8" ht="26.4">
      <c r="A21" s="5">
        <v>12</v>
      </c>
      <c r="B21" s="5" t="s">
        <v>17</v>
      </c>
      <c r="C21" s="6" t="s">
        <v>42</v>
      </c>
      <c r="D21" s="5" t="s">
        <v>21</v>
      </c>
      <c r="E21" s="9">
        <f>E13</f>
        <v>99</v>
      </c>
      <c r="F21" s="13"/>
      <c r="G21" s="13">
        <f t="shared" si="1"/>
        <v>0</v>
      </c>
      <c r="H21" s="19"/>
    </row>
    <row r="22" spans="1:8" ht="26.4">
      <c r="A22" s="5">
        <v>13</v>
      </c>
      <c r="B22" s="5" t="s">
        <v>44</v>
      </c>
      <c r="C22" s="6" t="s">
        <v>45</v>
      </c>
      <c r="D22" s="5" t="s">
        <v>21</v>
      </c>
      <c r="E22" s="9">
        <f>20+20+25</f>
        <v>65</v>
      </c>
      <c r="F22" s="13"/>
      <c r="G22" s="13">
        <f t="shared" si="1"/>
        <v>0</v>
      </c>
      <c r="H22" s="19"/>
    </row>
    <row r="23" spans="1:8">
      <c r="A23" s="1" t="s">
        <v>6</v>
      </c>
      <c r="B23" s="1" t="s">
        <v>46</v>
      </c>
      <c r="C23" s="3" t="s">
        <v>47</v>
      </c>
      <c r="D23" s="1" t="s">
        <v>6</v>
      </c>
      <c r="E23" s="4" t="s">
        <v>6</v>
      </c>
      <c r="F23" s="4" t="s">
        <v>6</v>
      </c>
      <c r="G23" s="4" t="s">
        <v>6</v>
      </c>
      <c r="H23" s="19"/>
    </row>
    <row r="24" spans="1:8" ht="26.4">
      <c r="A24" s="5">
        <v>14</v>
      </c>
      <c r="B24" s="5" t="s">
        <v>48</v>
      </c>
      <c r="C24" s="6" t="s">
        <v>49</v>
      </c>
      <c r="D24" s="5" t="s">
        <v>20</v>
      </c>
      <c r="E24" s="9">
        <f>(3+200+143+115+295+216+217+396+53+121+84+53)*0.75</f>
        <v>1422</v>
      </c>
      <c r="F24" s="13"/>
      <c r="G24" s="13">
        <f t="shared" ref="G24:G27" si="2">E24*F24</f>
        <v>0</v>
      </c>
      <c r="H24" s="19"/>
    </row>
    <row r="25" spans="1:8" ht="26.4">
      <c r="A25" s="5">
        <v>15</v>
      </c>
      <c r="B25" s="5" t="s">
        <v>48</v>
      </c>
      <c r="C25" s="6" t="s">
        <v>50</v>
      </c>
      <c r="D25" s="5" t="s">
        <v>32</v>
      </c>
      <c r="E25" s="9">
        <f>E24*0.1</f>
        <v>142.20000000000002</v>
      </c>
      <c r="F25" s="13"/>
      <c r="G25" s="13">
        <f t="shared" si="2"/>
        <v>0</v>
      </c>
      <c r="H25" s="19"/>
    </row>
    <row r="26" spans="1:8" ht="39.6">
      <c r="A26" s="5">
        <v>16</v>
      </c>
      <c r="B26" s="5" t="s">
        <v>48</v>
      </c>
      <c r="C26" s="6" t="s">
        <v>59</v>
      </c>
      <c r="D26" s="5" t="s">
        <v>20</v>
      </c>
      <c r="E26" s="9">
        <f>E24</f>
        <v>1422</v>
      </c>
      <c r="F26" s="13"/>
      <c r="G26" s="13">
        <f t="shared" si="2"/>
        <v>0</v>
      </c>
      <c r="H26" s="19"/>
    </row>
    <row r="27" spans="1:8" ht="39.6">
      <c r="A27" s="5">
        <v>17</v>
      </c>
      <c r="B27" s="5" t="s">
        <v>51</v>
      </c>
      <c r="C27" s="6" t="s">
        <v>52</v>
      </c>
      <c r="D27" s="5" t="s">
        <v>53</v>
      </c>
      <c r="E27" s="17">
        <f>3+198+140+114+294+216+217+396+47+119+83+54</f>
        <v>1881</v>
      </c>
      <c r="F27" s="13"/>
      <c r="G27" s="13">
        <f t="shared" si="2"/>
        <v>0</v>
      </c>
      <c r="H27" s="19"/>
    </row>
    <row r="28" spans="1:8" ht="25.2" customHeight="1">
      <c r="A28" s="25" t="s">
        <v>25</v>
      </c>
      <c r="B28" s="25"/>
      <c r="C28" s="25"/>
      <c r="D28" s="27">
        <f>SUM(G6:G27)</f>
        <v>0</v>
      </c>
      <c r="E28" s="27"/>
      <c r="F28" s="27"/>
      <c r="G28" s="27"/>
    </row>
    <row r="29" spans="1:8" ht="25.2" customHeight="1">
      <c r="A29" s="23" t="s">
        <v>26</v>
      </c>
      <c r="B29" s="23"/>
      <c r="C29" s="23"/>
      <c r="D29" s="24">
        <f>D28*0.23</f>
        <v>0</v>
      </c>
      <c r="E29" s="24"/>
      <c r="F29" s="24"/>
      <c r="G29" s="24"/>
    </row>
    <row r="30" spans="1:8" ht="25.2" customHeight="1">
      <c r="A30" s="25" t="s">
        <v>27</v>
      </c>
      <c r="B30" s="25"/>
      <c r="C30" s="25"/>
      <c r="D30" s="26">
        <f>D28+D29</f>
        <v>0</v>
      </c>
      <c r="E30" s="26"/>
      <c r="F30" s="26"/>
      <c r="G30" s="26"/>
      <c r="H30" s="18"/>
    </row>
    <row r="32" spans="1:8">
      <c r="A32" s="14"/>
    </row>
    <row r="33" spans="1:1">
      <c r="A33" s="14"/>
    </row>
    <row r="34" spans="1:1">
      <c r="A34" s="14"/>
    </row>
  </sheetData>
  <mergeCells count="8">
    <mergeCell ref="A29:C29"/>
    <mergeCell ref="D29:G29"/>
    <mergeCell ref="A30:C30"/>
    <mergeCell ref="D30:G30"/>
    <mergeCell ref="A1:G1"/>
    <mergeCell ref="A2:G2"/>
    <mergeCell ref="A28:C28"/>
    <mergeCell ref="D28:G28"/>
  </mergeCells>
  <phoneticPr fontId="2" type="noConversion"/>
  <pageMargins left="1.0236220472440944" right="0.23622047244094491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Fromularz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Stępniak</dc:creator>
  <cp:lastModifiedBy>Piotr Stępniak</cp:lastModifiedBy>
  <cp:lastPrinted>2023-06-26T11:48:21Z</cp:lastPrinted>
  <dcterms:created xsi:type="dcterms:W3CDTF">2021-03-30T12:32:18Z</dcterms:created>
  <dcterms:modified xsi:type="dcterms:W3CDTF">2023-06-26T11:48:43Z</dcterms:modified>
</cp:coreProperties>
</file>