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eki" sheetId="1" r:id="rId1"/>
    <sheet name="1. Genesis" sheetId="2" r:id="rId2"/>
    <sheet name="2. Aesculap" sheetId="3" r:id="rId3"/>
    <sheet name="3. Baxter" sheetId="4" r:id="rId4"/>
    <sheet name="4. Aspen" sheetId="5" r:id="rId5"/>
    <sheet name="5. Pfizer" sheetId="6" r:id="rId6"/>
    <sheet name="6. Fresenius" sheetId="7" r:id="rId7"/>
    <sheet name="7. Roche" sheetId="8" r:id="rId8"/>
    <sheet name="8. Amgen" sheetId="9" r:id="rId9"/>
    <sheet name="9. Neuca" sheetId="10" r:id="rId10"/>
    <sheet name="10. Urtica" sheetId="11" r:id="rId11"/>
    <sheet name="11. Salus" sheetId="12" r:id="rId12"/>
    <sheet name="12. Asclepios" sheetId="13" r:id="rId13"/>
    <sheet name="13. Delfarma" sheetId="14" r:id="rId14"/>
  </sheets>
  <definedNames>
    <definedName name="_xlnm.Print_Area" localSheetId="0">'leki'!$A$1:$P$49</definedName>
  </definedNames>
  <calcPr fullCalcOnLoad="1"/>
</workbook>
</file>

<file path=xl/sharedStrings.xml><?xml version="1.0" encoding="utf-8"?>
<sst xmlns="http://schemas.openxmlformats.org/spreadsheetml/2006/main" count="1571" uniqueCount="235">
  <si>
    <t>mg ,fiolki</t>
  </si>
  <si>
    <t>Lp.</t>
  </si>
  <si>
    <t>Nazwa miedzynarodowa  substancj czynnej, skład lub zastosowanie</t>
  </si>
  <si>
    <t>Postać farmaceutyczna, dawka, wymiary</t>
  </si>
  <si>
    <t>FENTANYLUM</t>
  </si>
  <si>
    <t>Wartość szacunkowa +VAT</t>
  </si>
  <si>
    <t>OFERTY</t>
  </si>
  <si>
    <t>Wykonawca w terminie 3 dni od dnia zamieszczenia na stronie internetowej informacji, o której mowa w art. 86 ust. 3 ustawy (informacja z otwarcia ofert), przekaże zamawiającemu oświadczenie o przynależności lub braku przynależności do tej samej grupy kapitałowej, o której mowa w art. 24 ust. 1 pkt 23 ustawy. Wraz ze złożeniem oświadczenia, wykonawca może przedstawić dowody, że powiązania z innym wykonawcą nie prowadzą do zakłócenia konkurencji w postępowaniu o udzielenie zamówienia.</t>
  </si>
  <si>
    <t>AESCULAP CHIFA SP. Z O.O.
UL. TYSIĄCLECIA 14, 64-300 NOWY TOMYŚL</t>
  </si>
  <si>
    <t>ROCHE POLSKA SP. Z O.O.
UL.DOMANIEWSKA 39B, 02-672 WARSZAWA</t>
  </si>
  <si>
    <t>NEUCA S.A.
ul. Szosa Bydgoska 58 87-100 Toruń</t>
  </si>
  <si>
    <t>PFIZER TRADING POLSKA SP. ZO.O.
ŻWIRKI I WIGURY 16B, 02-092 WARSZAWA</t>
  </si>
  <si>
    <t>Baxter Polska Sp. z o.o.
 Ul. Kruczkowskiego 8, 00-380 Warszawa</t>
  </si>
  <si>
    <t>Amgen SP. z o.o. 
ul. Puławska 145, 02-715 Warszawa</t>
  </si>
  <si>
    <t>SALUS INTERNATIONAL SP. Z O.O.
 UL. PUŁASKIEGO 9/ 40-273 KATOWICE</t>
  </si>
  <si>
    <t>FRESENIUS KABI POLSKA SP. Z O. O.
AL. JEROZOLIMSKIE 134, 02-305 WARSZAWA</t>
  </si>
  <si>
    <t>ASCLEPIOS S.A.
UL: HUBSKA 44, 50-502 WROCŁAW</t>
  </si>
  <si>
    <t>KONSORCJUM FIRM: URTICA SP.O.O. I PGF S.A.
UL. KRZEMIENIECKA 120, 54-613 WROCŁAW / UL. ZBĄSZYŃSKA 3, 91-342 ŁÓDŹ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</si>
  <si>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</si>
  <si>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</si>
  <si>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</si>
  <si>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</si>
  <si>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</si>
  <si>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</si>
  <si>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</si>
  <si>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</si>
  <si>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</si>
  <si>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</si>
  <si>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</si>
  <si>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</si>
  <si>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</si>
  <si>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Nazwa handlowa oferowanego produktu/artykułu</t>
  </si>
  <si>
    <t>Ilość w opakowaniu</t>
  </si>
  <si>
    <t>Cena jedn. netto w zł</t>
  </si>
  <si>
    <t>Stawka VAT%</t>
  </si>
  <si>
    <t>cena jedn brutto</t>
  </si>
  <si>
    <t>Kwota VAT w zł</t>
  </si>
  <si>
    <t>Wartość ogółem brutto w złotych (10+11)</t>
  </si>
  <si>
    <t>Wielkość oferowanego opakowania / dawka preparatu/postać farmaceutyczna</t>
  </si>
  <si>
    <t>Uwaga brak porządku alfabetycznego</t>
  </si>
  <si>
    <t>BEZBIAŁKOWY DIALIZAT  Z  KRWI  CIELĄT</t>
  </si>
  <si>
    <t>BUPIVACAINI HYDROCHLORIDUM 0.5% + ADRENALINUM</t>
  </si>
  <si>
    <t>DIMETHYL SULFOXIDE</t>
  </si>
  <si>
    <t>DROPERIDOLUM</t>
  </si>
  <si>
    <t>KETOPROFENUM</t>
  </si>
  <si>
    <t>MAGNESII CHLORIDUM HEXAHYDRICUM + PYRIDOXINI HYDROCHLORIDUM LUB MAGNESII LACTAS DIHYDRICUS + PYRIDOXINI HYDROCHLORIDUM</t>
  </si>
  <si>
    <t>NATRII CHLORIDUM 0.9 %*</t>
  </si>
  <si>
    <t>NATRII POLISTYRENI SULFONAS*</t>
  </si>
  <si>
    <t>NONIVAMID + NICOBOXIL*</t>
  </si>
  <si>
    <t>PANTHENOL +CHAMOMILLA+ALANTOINII+EXTR.HIPPOCASTANII*</t>
  </si>
  <si>
    <t>PHENTOLAMINUM</t>
  </si>
  <si>
    <t>PHENYLEPHRINUM</t>
  </si>
  <si>
    <t>PHYTOMENADIONUM</t>
  </si>
  <si>
    <t>MITOMYCINUM*</t>
  </si>
  <si>
    <t>Vinblastini sulfas*</t>
  </si>
  <si>
    <t>AMPICILLINUM</t>
  </si>
  <si>
    <t>DIETA KOMPLETNA POD WZGLĘDEM ODŻYWCZYM DOSTOSOWANA DO POTRZEB PACJENTÓW CHORYCH NA CUKRZYCĘ ,DO PODAWANIA PRZEZ SONDĘ*</t>
  </si>
  <si>
    <t xml:space="preserve">DIPHENOXYLATI  HYDROCHLORIDUM +ATROPINI  SULFAS  </t>
  </si>
  <si>
    <t>FERROSI  SULPHAS O ZAWARTOŚCI
ŻELAZA MINIMUM 80 MG Fe II</t>
  </si>
  <si>
    <t>METFORMINI  HYDROCHLORIDUM</t>
  </si>
  <si>
    <t>NATRII  HYDROGENOCARBONAS</t>
  </si>
  <si>
    <t>NATRII CHLORIDUM + KALII CHLORIDUM + CALCII CHLORIDUM+ SODU MLECZAN</t>
  </si>
  <si>
    <t>OXYCODONI HYDROCHLORIDUM</t>
  </si>
  <si>
    <t>QUETIAPINUM</t>
  </si>
  <si>
    <t>SUXAMETHONII CHLORIDUM</t>
  </si>
  <si>
    <t>IBUPROFEN B.BRAUN</t>
  </si>
  <si>
    <t>ALECTINIBUM*</t>
  </si>
  <si>
    <t>BEVACIZUMAB*</t>
  </si>
  <si>
    <t>CAPECITABINUM*</t>
  </si>
  <si>
    <t>COBIMETINIBUM*</t>
  </si>
  <si>
    <t>CETUXIMAB*</t>
  </si>
  <si>
    <t>ETOPOSIDUM*</t>
  </si>
  <si>
    <t>ONDANSETRONUM*</t>
  </si>
  <si>
    <t>OXALIPLATINUM *</t>
  </si>
  <si>
    <t>Temsirolimus*</t>
  </si>
  <si>
    <t>MESNUM*</t>
  </si>
  <si>
    <t>DENOSUMAB*</t>
  </si>
  <si>
    <t>WANDATENIB*</t>
  </si>
  <si>
    <t>ZP/PN/18/20/LA/AW</t>
  </si>
  <si>
    <t>INFORMACJA Z OTWARCIA OFERT - 09.06.2020r.</t>
  </si>
  <si>
    <t>GENESIS PHARM M. MATEJCZYK, C. STAŃCZAK, J. ZWOLIŃSKI SPÓŁKA JAWNA ul. Obywatelska 128/152, 94-104 Łódź</t>
  </si>
  <si>
    <t>ASPEN PHARMA IRELAND LIMITED One George’s Quay Plaza, Dublin 2, Irlandia, Companies Registration Office nr 525086</t>
  </si>
  <si>
    <t>DELFARMA SP. Z O.O. UL. ŚW. TERESY OD DZIECIĄTKA JEZUS 111, 91-222 ŁÓDŹ</t>
  </si>
  <si>
    <t>Załącznik nr 1 do SIWZ - Arkusz asortymentowo - cenowy</t>
  </si>
  <si>
    <t>Dla zadań oznaczonych symbolem * znajdują się dodatkowe wymagania w SIWZ</t>
  </si>
  <si>
    <t>wielkość
zamówienia- ilość opakowań ZAMAWIANY CH</t>
  </si>
  <si>
    <t>Wartość ogółem netto  w złotych 6x7</t>
  </si>
  <si>
    <t xml:space="preserve">amp.                 </t>
  </si>
  <si>
    <t>fiol. 20 ml</t>
  </si>
  <si>
    <t>fiol. 50 ml</t>
  </si>
  <si>
    <t>amp. 2,5 mg</t>
  </si>
  <si>
    <t xml:space="preserve">czopki dodbytnicze 0.1 g   </t>
  </si>
  <si>
    <t>tabl.</t>
  </si>
  <si>
    <t>sterylny roztwór do przepłukiwania z wylewką lub butelka typu "pour bottle" poj.250ml . Produkt musi mieć możliwość podgrzewania do 65°C.Otwarcie ma powodować łatwo rozpoznawalną i trwałą identyfikację zaistniałego faktu</t>
  </si>
  <si>
    <t>proszek doustny lub do sporządzania zawiesiny doodbytniczej op. 454 g</t>
  </si>
  <si>
    <t>maść op.20g</t>
  </si>
  <si>
    <t>op.100 ml</t>
  </si>
  <si>
    <t>amp. 10mg/1ml</t>
  </si>
  <si>
    <t>amp. 10 mg/ml</t>
  </si>
  <si>
    <t xml:space="preserve">amp.10 mg    </t>
  </si>
  <si>
    <t xml:space="preserve">Mitomycinym 20 mg  </t>
  </si>
  <si>
    <t xml:space="preserve">fiol. 20 mg          </t>
  </si>
  <si>
    <t>Mitomycinym 20 mg ; a 1 fiolka;inj</t>
  </si>
  <si>
    <t>Vinko 1 mg/ml, a 10 ml koncentrat</t>
  </si>
  <si>
    <t>fiol. 5 mg</t>
  </si>
  <si>
    <t>Vinko 1 mg/ml, a 10 ml koncentrat; a 1 fiolka; inj</t>
  </si>
  <si>
    <t>fiol. 1 g</t>
  </si>
  <si>
    <t xml:space="preserve">op. 1000 ml </t>
  </si>
  <si>
    <t xml:space="preserve">tabl.       </t>
  </si>
  <si>
    <t>system  transdermalny 75 mcg/h</t>
  </si>
  <si>
    <t>tabletki o przedłużonym
uwalnianiu</t>
  </si>
  <si>
    <t>tabl. powl. 850 mg</t>
  </si>
  <si>
    <t>amp.20ml – 84mg/ml</t>
  </si>
  <si>
    <t xml:space="preserve">op. 0.5 l </t>
  </si>
  <si>
    <t>amp.10 mg/1 ml</t>
  </si>
  <si>
    <t>tabl.powl.25 mg</t>
  </si>
  <si>
    <t>fiol.200 mg</t>
  </si>
  <si>
    <t>but.400mg/100 ml</t>
  </si>
  <si>
    <t>kaps.tw. 150 mg</t>
  </si>
  <si>
    <t>mg ,tabletki powlekane</t>
  </si>
  <si>
    <t>tabl.powl.20 mg</t>
  </si>
  <si>
    <t>fiol. 400 mg</t>
  </si>
  <si>
    <t>amp.8 mg</t>
  </si>
  <si>
    <t>fiolka 200 mg</t>
  </si>
  <si>
    <t>fiol. 30mg/1,2 ml</t>
  </si>
  <si>
    <t xml:space="preserve">amp. 400 mg </t>
  </si>
  <si>
    <t>fiol.120 mg</t>
  </si>
  <si>
    <t>tabl.300mg</t>
  </si>
  <si>
    <t xml:space="preserve">Nutricomp D </t>
  </si>
  <si>
    <t>500 ml; opakowanie 12 butelek</t>
  </si>
  <si>
    <t>Ibuprofen B.Braun</t>
  </si>
  <si>
    <t>100 ml; 400 mg/100 ml; roztwór do infuzji; oferowane opakowanie 20 szt.</t>
  </si>
  <si>
    <t>Ondansetron B.Braun</t>
  </si>
  <si>
    <t>2 mg/ml; amp. 4 ml zawiera 8 mg ondansetronu; roztwór do wstrzykiwań; oferowane opakowanie 20 amp.</t>
  </si>
  <si>
    <t>Ringer Lactate, worek 500 ml</t>
  </si>
  <si>
    <t>20 worków 500 ml, roztwór do infuzji</t>
  </si>
  <si>
    <t>Torisel</t>
  </si>
  <si>
    <t>Torisel 30 mg/koncentrat i rozpuszczalnik do
sporządzania roztworu
do infuzji 30 mg 1 fiol. 1,2 ml + 1 fiol. 2,2 ml
rozp.</t>
  </si>
  <si>
    <t>Diben</t>
  </si>
  <si>
    <t>Easybag 1000ml / Preparat złożony / Dietetyczny środek spożywczy specjalnego przeznaczenia medycznego</t>
  </si>
  <si>
    <t>Płyn Ringera z mleczanami Fresenius</t>
  </si>
  <si>
    <t>KabiClear 500ml / produkt złożony / roztwór do infuzji</t>
  </si>
  <si>
    <t>Ondansetron Kabi 2 mg/ml roztwór do wstrzykiwań</t>
  </si>
  <si>
    <t>8mg/4ml x 5 amp. / dawka: 2 mg/ml / roztwór do wstrzykiwań</t>
  </si>
  <si>
    <t xml:space="preserve">Alecensa </t>
  </si>
  <si>
    <t>224 kaps./ 150mg/ kapsułki twarde</t>
  </si>
  <si>
    <t>Avastin</t>
  </si>
  <si>
    <t xml:space="preserve">1 fiolka/ 100mg/ 4ml, 400mg/16ml/ koncentrat do sporządzania roztworu do infuzji </t>
  </si>
  <si>
    <t>Cotellic</t>
  </si>
  <si>
    <t>63 tabl./ 20mg/ tabletki powlekane</t>
  </si>
  <si>
    <t>Xgeva</t>
  </si>
  <si>
    <t>120 mg x 1 fiolka</t>
  </si>
  <si>
    <t>SOLCOSERYL INJ. 42,5MG/G 2ML * 25 AMP.</t>
  </si>
  <si>
    <t>INJ. 42,5MG/G 2ML * 25 AMP.</t>
  </si>
  <si>
    <t>REASEC * 20 TABL.</t>
  </si>
  <si>
    <t>20 TABL.</t>
  </si>
  <si>
    <t>MATRIFEN  75MCG/H * 5 PLAST  &amp;&amp;&amp;&amp;</t>
  </si>
  <si>
    <t>75MCG/H * 5 PLAST  &amp;&amp;&amp;&amp;</t>
  </si>
  <si>
    <t>SIOFOR  850MG * 30 TABL</t>
  </si>
  <si>
    <t>850MG * 30 TABL</t>
  </si>
  <si>
    <t>KWETAPLEX  25MG * 30 TABL.POWL.</t>
  </si>
  <si>
    <t>30 TABL.POWL.</t>
  </si>
  <si>
    <t>UROMITEXAN INJ.100MG/1ML*15 AMP.4ML</t>
  </si>
  <si>
    <t>100MG/1ML*15 AMP.4ML</t>
  </si>
  <si>
    <t>Ampicillin TZF,1 g,prosz.d/sp.roztw.d/wstrz.,1fiol</t>
  </si>
  <si>
    <t>1 g</t>
  </si>
  <si>
    <t>proszek do sporządzania roztworu do wstrzykiwań</t>
  </si>
  <si>
    <t>Nutrison Advanced Diason, płyn, 1000 ml,butelka</t>
  </si>
  <si>
    <t/>
  </si>
  <si>
    <t>płyn</t>
  </si>
  <si>
    <t>Reasec, 2,5 mg+0,025 mg, tabl., 20 szt</t>
  </si>
  <si>
    <t>2,5 mg + 0,025 mg</t>
  </si>
  <si>
    <t>tabletki</t>
  </si>
  <si>
    <t>Matrifen,  75 mcg/h, plast.,syst.transderm.,5 szt</t>
  </si>
  <si>
    <t>75 mikrogramów/godzinę</t>
  </si>
  <si>
    <t>system transdermalny</t>
  </si>
  <si>
    <t>Tardyferon,80mg Fe2+,tabl.p.uw(i.rów)Delf,Hisz,30szt</t>
  </si>
  <si>
    <t>80 mg jonów żelaza (II)</t>
  </si>
  <si>
    <t>tabletki o przedłużonym uwalnianiu</t>
  </si>
  <si>
    <t>Siofor  850, 850 mg, tabl.powl., 30 szt,bl(2x15)</t>
  </si>
  <si>
    <t>850 mg</t>
  </si>
  <si>
    <t>tabletki powlekane</t>
  </si>
  <si>
    <t>Natr. bicarbonic.8.4% Polpharma,20ml,inj.doż,10amp</t>
  </si>
  <si>
    <t>84 mg/ml</t>
  </si>
  <si>
    <t>roztwór do wstrzykiwań</t>
  </si>
  <si>
    <t>Oxycodone Molteni,10mg/ml;1ml,rozt.d/wst,inf.,5amp</t>
  </si>
  <si>
    <t>10 mg/ml</t>
  </si>
  <si>
    <t>roztwór do wstrzykiwan i infuzji</t>
  </si>
  <si>
    <t>Ketrel,  25 mg, tabl.powl., 30 szt, poj.</t>
  </si>
  <si>
    <t>25 mg</t>
  </si>
  <si>
    <t>Chlorsuccillin,200mg,pr.d/sp.roztw.d/wstrz,10fiol</t>
  </si>
  <si>
    <t>200 mg</t>
  </si>
  <si>
    <t>Ecansya, 150 mg, tabl.powl., 60 szt/ Ecansya, 500 mg, tabl.powl., 120 szt</t>
  </si>
  <si>
    <t>60 lub 120</t>
  </si>
  <si>
    <t xml:space="preserve">150 mg lub 500 mg </t>
  </si>
  <si>
    <t xml:space="preserve">tabletka powlekana </t>
  </si>
  <si>
    <t>Erbitux, 100 mg/20 ml,roztw.do infuz., 1 fiol/   Erbitux, 500 mg/100 ml,roztw.do infuz., 1 fiol</t>
  </si>
  <si>
    <t xml:space="preserve">100mg/20ml lub 500mg/100ml </t>
  </si>
  <si>
    <t>roztwór do infuzji</t>
  </si>
  <si>
    <t>Profenid czopki 100mg x 10szt</t>
  </si>
  <si>
    <t xml:space="preserve">8% </t>
  </si>
  <si>
    <t>Magne B6  x 50 tabl.powl.</t>
  </si>
  <si>
    <t>Resonium A  proszek 454g</t>
  </si>
  <si>
    <t>Vitacon inj. 10mg/1ml x 10amp.</t>
  </si>
  <si>
    <t>Ampicillin TZF 1 g x 1 fiol.</t>
  </si>
  <si>
    <t>Nutrison Advanced Diason 1000ml(but.OpTr</t>
  </si>
  <si>
    <t>Reasec 2,5mg+0,025mg x 20tabl. III-N</t>
  </si>
  <si>
    <t>Matrifen  75mcg/h syst transd.5plast.I-N</t>
  </si>
  <si>
    <t>Tardyferon 80mg x 30tabl.o przedł.uw. IR</t>
  </si>
  <si>
    <t>Siofor  850  850mg x  30tabl.powl.</t>
  </si>
  <si>
    <t>Natr.bicarbonicum Polph.inj.8.4% 20mlx10</t>
  </si>
  <si>
    <t>OxyNorm 10mg/ml-1ml x 10amp.(10mg) I-N</t>
  </si>
  <si>
    <t>Ketrel  25mg x 30 tabl.powl.</t>
  </si>
  <si>
    <r>
      <t>CAPECITABINUM</t>
    </r>
    <r>
      <rPr>
        <b/>
        <sz val="11"/>
        <color indexed="10"/>
        <rFont val="Arial"/>
        <family val="2"/>
      </rPr>
      <t>*</t>
    </r>
  </si>
  <si>
    <t>Capecitabine Accord 150mg x  60tabl./S/</t>
  </si>
  <si>
    <t>Capecitabine Accord 500mg x 120tabl./S/</t>
  </si>
  <si>
    <r>
      <t>ETOPOSIDUM</t>
    </r>
    <r>
      <rPr>
        <b/>
        <sz val="11"/>
        <color indexed="10"/>
        <rFont val="Arial"/>
        <family val="2"/>
      </rPr>
      <t>*</t>
    </r>
  </si>
  <si>
    <t>Etoposid EBEWE 400mg/20ml  1fiolka</t>
  </si>
  <si>
    <r>
      <t>ONDANSETRONUM</t>
    </r>
    <r>
      <rPr>
        <b/>
        <sz val="11"/>
        <color indexed="10"/>
        <rFont val="Arial"/>
        <family val="2"/>
      </rPr>
      <t>*</t>
    </r>
  </si>
  <si>
    <r>
      <t xml:space="preserve">OXALIPLATINUM </t>
    </r>
    <r>
      <rPr>
        <b/>
        <sz val="11"/>
        <color indexed="10"/>
        <rFont val="Arial"/>
        <family val="2"/>
      </rPr>
      <t>*</t>
    </r>
  </si>
  <si>
    <t>Oxaliplatinum  Accord 200mg/40ml fiol/S/</t>
  </si>
  <si>
    <r>
      <t>MESNUM</t>
    </r>
    <r>
      <rPr>
        <b/>
        <sz val="11"/>
        <color indexed="10"/>
        <rFont val="Arial"/>
        <family val="2"/>
      </rPr>
      <t>*</t>
    </r>
  </si>
  <si>
    <t>--------</t>
  </si>
  <si>
    <t>-----</t>
  </si>
  <si>
    <t>Vitacon</t>
  </si>
  <si>
    <t>NUTRISON ADVANCED DIASON</t>
  </si>
  <si>
    <t>Matrifen 75
mikrogramów/godzinę
system transdermalny</t>
  </si>
  <si>
    <t>Formetic</t>
  </si>
  <si>
    <t>cena przeliczona z opk. handl. = 60 tabl.powl.</t>
  </si>
  <si>
    <t>Natrium bicarbonicum
8,4% Polpharma</t>
  </si>
  <si>
    <t>Etopozyd Accord</t>
  </si>
  <si>
    <t>Uromitexan</t>
  </si>
  <si>
    <t>roztw. do wstrzyk., 100 mg/ml, 15 amp. 4 ml</t>
  </si>
  <si>
    <t>** Nazwa handlowa oferowanego produktu/artykułu zgodna (tożsama) nazwą produktu użytą ( podaną) w Obwieszczeniu Prezesa Urzędu Rejestracji produktów leczniczych, wyrobów medycznych i produktów biobójczych w sprawie ogłoszenia Urzędowego Wykazu Produktów Leczniczych Dopuszczonych do Obrotu na terytorium Rzeczypospolitej Polskiej z dnia 5 CZERWCA 2019 r. lub oferowanego w ramach importu docelowego wprowadzone do wyżej przywołanego wykazu z wyłączeniem wyrobu medycznego, kosmetyku, dla którego należy wpisać nazwę oferowanego produktu w kolumnie nr 3 zgodną z dokumentacją oferowanego produktu</t>
  </si>
  <si>
    <t>Marcaine-Adrenaline 0,5% 5 fiol.a 20ml rozt.do wstrz. (5 mg + 0,005 mg)/ml</t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</si>
</sst>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0000000"/>
    <numFmt numFmtId="167" formatCode="0.000000"/>
    <numFmt numFmtId="168" formatCode="#,##0.000"/>
    <numFmt numFmtId="169" formatCode="#,##0.000000"/>
    <numFmt numFmtId="170" formatCode="#,##0.0000000000"/>
    <numFmt numFmtId="171" formatCode="#,##0.0000000"/>
    <numFmt numFmtId="172" formatCode="#,##0.00&quot; zł&quot;"/>
    <numFmt numFmtId="173" formatCode="_-* #,##0.00&quot; zł&quot;_-;\-* #,##0.00&quot; zł&quot;_-;_-* \-??&quot; zł&quot;_-;_-@_-"/>
    <numFmt numFmtId="174" formatCode="0.00;[Red]0.00"/>
    <numFmt numFmtId="175" formatCode="#,##0.00_ ;[Red]\-#,##0.00\ "/>
    <numFmt numFmtId="176" formatCode="#,##0.00\ [$zł-415]"/>
    <numFmt numFmtId="177" formatCode="#,##0.0000"/>
    <numFmt numFmtId="178" formatCode="#,##0.00\ &quot;zł&quot;"/>
    <numFmt numFmtId="179" formatCode="#,##0.00_ ;\-#,##0.00\ "/>
    <numFmt numFmtId="180" formatCode="0.00000000"/>
    <numFmt numFmtId="181" formatCode="#,##0.00000000_ ;\-#,##0.00000000\ "/>
    <numFmt numFmtId="182" formatCode="#,##0.0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  <numFmt numFmtId="187" formatCode="#,##0.0000\ [$zł-415]"/>
    <numFmt numFmtId="188" formatCode="#,##0.00\ _z_ł"/>
    <numFmt numFmtId="189" formatCode="#,##0.0000000000\ &quot;zł&quot;;[Red]\-#,##0.0000000000\ &quot;zł&quot;"/>
    <numFmt numFmtId="190" formatCode="0.000%"/>
    <numFmt numFmtId="191" formatCode="0.0%"/>
    <numFmt numFmtId="192" formatCode="0.0"/>
    <numFmt numFmtId="193" formatCode="_-* #,##0.000\ _z_ł_-;\-* #,##0.000\ _z_ł_-;_-* &quot;-&quot;??\ _z_ł_-;_-@_-"/>
    <numFmt numFmtId="194" formatCode="_-* #,##0.0\ _z_ł_-;\-* #,##0.0\ _z_ł_-;_-* &quot;-&quot;??\ _z_ł_-;_-@_-"/>
    <numFmt numFmtId="195" formatCode="_-* #,##0\ _z_ł_-;\-* #,##0\ _z_ł_-;_-* &quot;-&quot;??\ _z_ł_-;_-@_-"/>
    <numFmt numFmtId="196" formatCode="_-* #,##0.0000\ _z_ł_-;\-* #,##0.0000\ _z_ł_-;_-* &quot;-&quot;??\ _z_ł_-;_-@_-"/>
    <numFmt numFmtId="197" formatCode="[$-415]dddd\,\ d\ mmmm\ yyyy"/>
    <numFmt numFmtId="198" formatCode="#,##0.000000000"/>
    <numFmt numFmtId="199" formatCode="_-* #,##0.0000000000\ &quot;zł&quot;_-;\-* #,##0.0000000000\ &quot;zł&quot;_-;_-* &quot;-&quot;??????????\ &quot;zł&quot;_-;_-@_-"/>
  </numFmts>
  <fonts count="89">
    <font>
      <sz val="10"/>
      <name val="Arial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7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7.5"/>
      <name val="Times New Roman"/>
      <family val="1"/>
    </font>
    <font>
      <b/>
      <sz val="6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 CE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7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3E3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6" fillId="29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32" borderId="1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6" fillId="33" borderId="0" applyNumberFormat="0" applyBorder="0" applyAlignment="0" applyProtection="0"/>
  </cellStyleXfs>
  <cellXfs count="555">
    <xf numFmtId="0" fontId="0" fillId="0" borderId="0" xfId="0" applyAlignment="1">
      <alignment/>
    </xf>
    <xf numFmtId="0" fontId="0" fillId="0" borderId="0" xfId="0" applyAlignment="1">
      <alignment horizontal="right"/>
    </xf>
    <xf numFmtId="4" fontId="1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Font="1" applyFill="1" applyAlignment="1" applyProtection="1">
      <alignment/>
      <protection/>
    </xf>
    <xf numFmtId="0" fontId="7" fillId="11" borderId="11" xfId="0" applyFont="1" applyFill="1" applyBorder="1" applyAlignment="1" applyProtection="1">
      <alignment horizontal="center" vertical="center" textRotation="90" wrapText="1"/>
      <protection/>
    </xf>
    <xf numFmtId="4" fontId="7" fillId="0" borderId="11" xfId="66" applyNumberFormat="1" applyFont="1" applyBorder="1" applyAlignment="1" applyProtection="1">
      <alignment horizontal="center" vertical="center" textRotation="90" wrapText="1"/>
      <protection/>
    </xf>
    <xf numFmtId="3" fontId="7" fillId="0" borderId="11" xfId="66" applyNumberFormat="1" applyFont="1" applyFill="1" applyBorder="1" applyAlignment="1" applyProtection="1">
      <alignment horizontal="center" vertical="center" textRotation="90" wrapText="1"/>
      <protection/>
    </xf>
    <xf numFmtId="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7" fillId="0" borderId="12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center" vertical="center" textRotation="90" wrapText="1" readingOrder="1"/>
    </xf>
    <xf numFmtId="0" fontId="7" fillId="0" borderId="13" xfId="0" applyFont="1" applyFill="1" applyBorder="1" applyAlignment="1">
      <alignment horizontal="center" vertical="center" textRotation="90" wrapText="1"/>
    </xf>
    <xf numFmtId="1" fontId="8" fillId="34" borderId="14" xfId="0" applyNumberFormat="1" applyFont="1" applyFill="1" applyBorder="1" applyAlignment="1">
      <alignment horizontal="right" vertical="top" indent="1" shrinkToFit="1"/>
    </xf>
    <xf numFmtId="1" fontId="8" fillId="34" borderId="14" xfId="0" applyNumberFormat="1" applyFont="1" applyFill="1" applyBorder="1" applyAlignment="1">
      <alignment horizontal="center" vertical="top" shrinkToFit="1"/>
    </xf>
    <xf numFmtId="0" fontId="9" fillId="35" borderId="11" xfId="0" applyFont="1" applyFill="1" applyBorder="1" applyAlignment="1">
      <alignment horizontal="right"/>
    </xf>
    <xf numFmtId="43" fontId="9" fillId="0" borderId="11" xfId="45" applyFont="1" applyFill="1" applyBorder="1" applyAlignment="1" applyProtection="1">
      <alignment wrapText="1"/>
      <protection/>
    </xf>
    <xf numFmtId="43" fontId="9" fillId="0" borderId="11" xfId="45" applyFont="1" applyBorder="1" applyAlignment="1">
      <alignment/>
    </xf>
    <xf numFmtId="43" fontId="9" fillId="0" borderId="11" xfId="45" applyFont="1" applyFill="1" applyBorder="1" applyAlignment="1">
      <alignment horizontal="right"/>
    </xf>
    <xf numFmtId="43" fontId="9" fillId="0" borderId="11" xfId="45" applyFont="1" applyFill="1" applyBorder="1" applyAlignment="1">
      <alignment horizontal="right" wrapText="1"/>
    </xf>
    <xf numFmtId="0" fontId="9" fillId="0" borderId="11" xfId="0" applyNumberFormat="1" applyFont="1" applyFill="1" applyBorder="1" applyAlignment="1" applyProtection="1">
      <alignment wrapText="1"/>
      <protection/>
    </xf>
    <xf numFmtId="43" fontId="9" fillId="0" borderId="11" xfId="45" applyFont="1" applyFill="1" applyBorder="1" applyAlignment="1" applyProtection="1">
      <alignment horizontal="right" wrapText="1"/>
      <protection/>
    </xf>
    <xf numFmtId="0" fontId="9" fillId="0" borderId="11" xfId="0" applyFont="1" applyFill="1" applyBorder="1" applyAlignment="1">
      <alignment vertical="top" wrapText="1"/>
    </xf>
    <xf numFmtId="43" fontId="10" fillId="0" borderId="11" xfId="45" applyFont="1" applyFill="1" applyBorder="1" applyAlignment="1">
      <alignment shrinkToFit="1"/>
    </xf>
    <xf numFmtId="43" fontId="10" fillId="0" borderId="11" xfId="45" applyFont="1" applyFill="1" applyBorder="1" applyAlignment="1">
      <alignment horizontal="right" shrinkToFit="1"/>
    </xf>
    <xf numFmtId="43" fontId="10" fillId="0" borderId="11" xfId="45" applyFont="1" applyFill="1" applyBorder="1" applyAlignment="1">
      <alignment horizontal="right" vertical="top" shrinkToFit="1"/>
    </xf>
    <xf numFmtId="0" fontId="9" fillId="0" borderId="11" xfId="47" applyNumberFormat="1" applyFont="1" applyFill="1" applyBorder="1" applyAlignment="1" applyProtection="1">
      <alignment wrapText="1"/>
      <protection/>
    </xf>
    <xf numFmtId="0" fontId="9" fillId="0" borderId="11" xfId="0" applyFont="1" applyFill="1" applyBorder="1" applyAlignment="1">
      <alignment vertical="center" wrapText="1"/>
    </xf>
    <xf numFmtId="43" fontId="10" fillId="0" borderId="11" xfId="45" applyFont="1" applyFill="1" applyBorder="1" applyAlignment="1">
      <alignment horizontal="right" vertical="center" shrinkToFit="1"/>
    </xf>
    <xf numFmtId="43" fontId="9" fillId="0" borderId="11" xfId="45" applyFont="1" applyFill="1" applyBorder="1" applyAlignment="1" applyProtection="1">
      <alignment horizontal="right" vertical="center" wrapText="1"/>
      <protection/>
    </xf>
    <xf numFmtId="0" fontId="9" fillId="0" borderId="11" xfId="0" applyFont="1" applyFill="1" applyBorder="1" applyAlignment="1" applyProtection="1">
      <alignment wrapText="1"/>
      <protection/>
    </xf>
    <xf numFmtId="43" fontId="9" fillId="0" borderId="12" xfId="45" applyFont="1" applyBorder="1" applyAlignment="1" applyProtection="1">
      <alignment wrapText="1"/>
      <protection/>
    </xf>
    <xf numFmtId="43" fontId="10" fillId="0" borderId="12" xfId="45" applyFont="1" applyBorder="1" applyAlignment="1">
      <alignment horizontal="right"/>
    </xf>
    <xf numFmtId="43" fontId="10" fillId="0" borderId="12" xfId="45" applyFont="1" applyBorder="1" applyAlignment="1">
      <alignment/>
    </xf>
    <xf numFmtId="43" fontId="9" fillId="0" borderId="11" xfId="45" applyNumberFormat="1" applyFont="1" applyFill="1" applyBorder="1" applyAlignment="1">
      <alignment horizontal="right" wrapText="1"/>
    </xf>
    <xf numFmtId="43" fontId="9" fillId="0" borderId="12" xfId="45" applyFont="1" applyBorder="1" applyAlignment="1" applyProtection="1">
      <alignment/>
      <protection/>
    </xf>
    <xf numFmtId="43" fontId="10" fillId="0" borderId="12" xfId="45" applyFont="1" applyBorder="1" applyAlignment="1">
      <alignment vertical="center"/>
    </xf>
    <xf numFmtId="43" fontId="9" fillId="0" borderId="11" xfId="45" applyFont="1" applyBorder="1" applyAlignment="1" applyProtection="1">
      <alignment wrapText="1"/>
      <protection/>
    </xf>
    <xf numFmtId="43" fontId="10" fillId="0" borderId="11" xfId="45" applyFont="1" applyBorder="1" applyAlignment="1">
      <alignment horizontal="right" wrapText="1"/>
    </xf>
    <xf numFmtId="43" fontId="10" fillId="0" borderId="11" xfId="45" applyFont="1" applyBorder="1" applyAlignment="1">
      <alignment vertical="center" wrapText="1"/>
    </xf>
    <xf numFmtId="43" fontId="9" fillId="0" borderId="11" xfId="45" applyFont="1" applyFill="1" applyBorder="1" applyAlignment="1">
      <alignment wrapText="1"/>
    </xf>
    <xf numFmtId="43" fontId="9" fillId="0" borderId="15" xfId="45" applyFont="1" applyFill="1" applyBorder="1" applyAlignment="1">
      <alignment wrapText="1"/>
    </xf>
    <xf numFmtId="43" fontId="9" fillId="0" borderId="16" xfId="45" applyFont="1" applyFill="1" applyBorder="1" applyAlignment="1">
      <alignment wrapText="1"/>
    </xf>
    <xf numFmtId="43" fontId="9" fillId="0" borderId="16" xfId="45" applyFont="1" applyFill="1" applyBorder="1" applyAlignment="1">
      <alignment horizontal="right" wrapText="1"/>
    </xf>
    <xf numFmtId="0" fontId="9" fillId="0" borderId="11" xfId="0" applyFont="1" applyFill="1" applyBorder="1" applyAlignment="1">
      <alignment wrapText="1"/>
    </xf>
    <xf numFmtId="43" fontId="77" fillId="0" borderId="11" xfId="45" applyFont="1" applyBorder="1" applyAlignment="1">
      <alignment/>
    </xf>
    <xf numFmtId="43" fontId="10" fillId="0" borderId="11" xfId="45" applyFont="1" applyBorder="1" applyAlignment="1">
      <alignment horizontal="right"/>
    </xf>
    <xf numFmtId="43" fontId="9" fillId="0" borderId="11" xfId="45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43" fontId="10" fillId="0" borderId="12" xfId="45" applyFont="1" applyFill="1" applyBorder="1" applyAlignment="1" applyProtection="1">
      <alignment wrapText="1"/>
      <protection/>
    </xf>
    <xf numFmtId="0" fontId="9" fillId="35" borderId="17" xfId="0" applyFont="1" applyFill="1" applyBorder="1" applyAlignment="1">
      <alignment horizontal="right" vertical="center"/>
    </xf>
    <xf numFmtId="43" fontId="9" fillId="0" borderId="17" xfId="45" applyFont="1" applyFill="1" applyBorder="1" applyAlignment="1">
      <alignment horizontal="center" wrapText="1"/>
    </xf>
    <xf numFmtId="43" fontId="9" fillId="0" borderId="17" xfId="45" applyFont="1" applyFill="1" applyBorder="1" applyAlignment="1">
      <alignment horizontal="center"/>
    </xf>
    <xf numFmtId="43" fontId="10" fillId="0" borderId="17" xfId="45" applyFont="1" applyFill="1" applyBorder="1" applyAlignment="1">
      <alignment horizontal="center" vertical="center" shrinkToFit="1"/>
    </xf>
    <xf numFmtId="43" fontId="9" fillId="0" borderId="17" xfId="45" applyFont="1" applyFill="1" applyBorder="1" applyAlignment="1" applyProtection="1">
      <alignment horizontal="center" wrapText="1"/>
      <protection/>
    </xf>
    <xf numFmtId="0" fontId="9" fillId="0" borderId="11" xfId="0" applyNumberFormat="1" applyFont="1" applyFill="1" applyBorder="1" applyAlignment="1">
      <alignment wrapText="1"/>
    </xf>
    <xf numFmtId="166" fontId="9" fillId="0" borderId="11" xfId="0" applyNumberFormat="1" applyFont="1" applyBorder="1" applyAlignment="1" applyProtection="1">
      <alignment horizontal="left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9" fillId="0" borderId="0" xfId="0" applyFont="1" applyFill="1" applyAlignment="1" applyProtection="1">
      <alignment wrapText="1"/>
      <protection/>
    </xf>
    <xf numFmtId="0" fontId="9" fillId="0" borderId="0" xfId="0" applyFont="1" applyFill="1" applyBorder="1" applyAlignment="1" applyProtection="1">
      <alignment wrapText="1"/>
      <protection/>
    </xf>
    <xf numFmtId="0" fontId="9" fillId="0" borderId="11" xfId="0" applyFont="1" applyFill="1" applyBorder="1" applyAlignment="1" applyProtection="1">
      <alignment horizontal="left" wrapText="1"/>
      <protection/>
    </xf>
    <xf numFmtId="0" fontId="9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 applyProtection="1">
      <alignment horizontal="left" vertical="center" wrapText="1"/>
      <protection/>
    </xf>
    <xf numFmtId="166" fontId="9" fillId="0" borderId="11" xfId="0" applyNumberFormat="1" applyFont="1" applyFill="1" applyBorder="1" applyAlignment="1" applyProtection="1">
      <alignment horizontal="left" wrapText="1"/>
      <protection/>
    </xf>
    <xf numFmtId="0" fontId="9" fillId="0" borderId="11" xfId="47" applyNumberFormat="1" applyFont="1" applyFill="1" applyBorder="1" applyAlignment="1" applyProtection="1">
      <alignment horizontal="left" vertical="center" wrapText="1"/>
      <protection/>
    </xf>
    <xf numFmtId="0" fontId="9" fillId="0" borderId="11" xfId="79" applyNumberFormat="1" applyFont="1" applyFill="1" applyBorder="1" applyAlignment="1" applyProtection="1">
      <alignment wrapText="1"/>
      <protection/>
    </xf>
    <xf numFmtId="0" fontId="9" fillId="0" borderId="11" xfId="0" applyFont="1" applyFill="1" applyBorder="1" applyAlignment="1">
      <alignment vertical="center" wrapText="1"/>
    </xf>
    <xf numFmtId="0" fontId="9" fillId="36" borderId="11" xfId="0" applyFont="1" applyFill="1" applyBorder="1" applyAlignment="1" applyProtection="1">
      <alignment vertical="center" wrapText="1"/>
      <protection/>
    </xf>
    <xf numFmtId="166" fontId="9" fillId="0" borderId="11" xfId="80" applyNumberFormat="1" applyFont="1" applyFill="1" applyBorder="1" applyAlignment="1" applyProtection="1">
      <alignment horizontal="left" wrapText="1"/>
      <protection/>
    </xf>
    <xf numFmtId="0" fontId="9" fillId="0" borderId="11" xfId="0" applyFont="1" applyBorder="1" applyAlignment="1">
      <alignment horizontal="left" vertical="center" wrapText="1"/>
    </xf>
    <xf numFmtId="0" fontId="11" fillId="0" borderId="11" xfId="0" applyFont="1" applyBorder="1" applyAlignment="1" applyProtection="1">
      <alignment wrapText="1"/>
      <protection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0" fontId="78" fillId="0" borderId="0" xfId="0" applyFont="1" applyAlignment="1" applyProtection="1">
      <alignment horizontal="center" vertical="center"/>
      <protection/>
    </xf>
    <xf numFmtId="0" fontId="1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/>
    </xf>
    <xf numFmtId="0" fontId="78" fillId="0" borderId="0" xfId="0" applyFont="1" applyAlignment="1">
      <alignment horizontal="center" wrapText="1"/>
    </xf>
    <xf numFmtId="43" fontId="9" fillId="37" borderId="11" xfId="45" applyFont="1" applyFill="1" applyBorder="1" applyAlignment="1" applyProtection="1">
      <alignment wrapText="1"/>
      <protection/>
    </xf>
    <xf numFmtId="43" fontId="9" fillId="37" borderId="11" xfId="45" applyFont="1" applyFill="1" applyBorder="1" applyAlignment="1">
      <alignment horizontal="right"/>
    </xf>
    <xf numFmtId="43" fontId="9" fillId="37" borderId="11" xfId="45" applyFont="1" applyFill="1" applyBorder="1" applyAlignment="1">
      <alignment horizontal="right" wrapText="1"/>
    </xf>
    <xf numFmtId="43" fontId="10" fillId="37" borderId="11" xfId="45" applyFont="1" applyFill="1" applyBorder="1" applyAlignment="1">
      <alignment shrinkToFit="1"/>
    </xf>
    <xf numFmtId="43" fontId="10" fillId="37" borderId="11" xfId="45" applyFont="1" applyFill="1" applyBorder="1" applyAlignment="1">
      <alignment horizontal="right" shrinkToFit="1"/>
    </xf>
    <xf numFmtId="43" fontId="10" fillId="37" borderId="11" xfId="45" applyFont="1" applyFill="1" applyBorder="1" applyAlignment="1">
      <alignment horizontal="right" vertical="top" shrinkToFit="1"/>
    </xf>
    <xf numFmtId="43" fontId="77" fillId="37" borderId="11" xfId="45" applyFont="1" applyFill="1" applyBorder="1" applyAlignment="1" applyProtection="1">
      <alignment wrapText="1"/>
      <protection/>
    </xf>
    <xf numFmtId="43" fontId="9" fillId="13" borderId="11" xfId="45" applyFont="1" applyFill="1" applyBorder="1" applyAlignment="1">
      <alignment horizontal="right"/>
    </xf>
    <xf numFmtId="43" fontId="10" fillId="37" borderId="11" xfId="45" applyFont="1" applyFill="1" applyBorder="1" applyAlignment="1">
      <alignment horizontal="right" vertical="center" shrinkToFit="1"/>
    </xf>
    <xf numFmtId="0" fontId="0" fillId="0" borderId="0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79" fillId="0" borderId="19" xfId="0" applyFont="1" applyFill="1" applyBorder="1" applyAlignment="1">
      <alignment horizontal="center" vertical="top" wrapText="1"/>
    </xf>
    <xf numFmtId="0" fontId="31" fillId="0" borderId="12" xfId="0" applyFont="1" applyFill="1" applyBorder="1" applyAlignment="1">
      <alignment horizontal="right" vertical="center" wrapText="1"/>
    </xf>
    <xf numFmtId="0" fontId="32" fillId="0" borderId="12" xfId="0" applyFont="1" applyFill="1" applyBorder="1" applyAlignment="1">
      <alignment horizontal="left" vertical="top" wrapText="1"/>
    </xf>
    <xf numFmtId="0" fontId="32" fillId="0" borderId="12" xfId="0" applyFont="1" applyFill="1" applyBorder="1" applyAlignment="1">
      <alignment horizontal="left" vertical="top" wrapText="1" indent="1"/>
    </xf>
    <xf numFmtId="0" fontId="32" fillId="0" borderId="12" xfId="0" applyFont="1" applyFill="1" applyBorder="1" applyAlignment="1">
      <alignment horizontal="center" vertical="top" wrapText="1"/>
    </xf>
    <xf numFmtId="0" fontId="31" fillId="0" borderId="12" xfId="0" applyFont="1" applyFill="1" applyBorder="1" applyAlignment="1">
      <alignment horizontal="left" vertical="top" wrapText="1" indent="1"/>
    </xf>
    <xf numFmtId="0" fontId="31" fillId="0" borderId="12" xfId="0" applyFont="1" applyFill="1" applyBorder="1" applyAlignment="1">
      <alignment horizontal="left" vertical="top" wrapText="1"/>
    </xf>
    <xf numFmtId="0" fontId="31" fillId="0" borderId="12" xfId="0" applyFont="1" applyFill="1" applyBorder="1" applyAlignment="1">
      <alignment horizontal="center" vertical="top" wrapText="1"/>
    </xf>
    <xf numFmtId="1" fontId="33" fillId="34" borderId="14" xfId="0" applyNumberFormat="1" applyFont="1" applyFill="1" applyBorder="1" applyAlignment="1">
      <alignment horizontal="right" vertical="top" indent="1" shrinkToFit="1"/>
    </xf>
    <xf numFmtId="1" fontId="33" fillId="34" borderId="14" xfId="0" applyNumberFormat="1" applyFont="1" applyFill="1" applyBorder="1" applyAlignment="1">
      <alignment horizontal="center" vertical="top" shrinkToFit="1"/>
    </xf>
    <xf numFmtId="0" fontId="0" fillId="35" borderId="11" xfId="0" applyFill="1" applyBorder="1" applyAlignment="1">
      <alignment horizontal="right"/>
    </xf>
    <xf numFmtId="0" fontId="1" fillId="0" borderId="11" xfId="0" applyFont="1" applyFill="1" applyBorder="1" applyAlignment="1" applyProtection="1">
      <alignment horizontal="left" wrapText="1"/>
      <protection/>
    </xf>
    <xf numFmtId="0" fontId="1" fillId="0" borderId="11" xfId="47" applyNumberFormat="1" applyFont="1" applyFill="1" applyBorder="1" applyAlignment="1" applyProtection="1">
      <alignment wrapText="1"/>
      <protection/>
    </xf>
    <xf numFmtId="0" fontId="1" fillId="0" borderId="11" xfId="0" applyFont="1" applyBorder="1" applyAlignment="1" applyProtection="1">
      <alignment horizontal="left" wrapText="1"/>
      <protection/>
    </xf>
    <xf numFmtId="0" fontId="1" fillId="0" borderId="11" xfId="0" applyFont="1" applyBorder="1" applyAlignment="1" applyProtection="1">
      <alignment wrapText="1"/>
      <protection/>
    </xf>
    <xf numFmtId="3" fontId="1" fillId="0" borderId="11" xfId="0" applyNumberFormat="1" applyFont="1" applyBorder="1" applyAlignment="1" applyProtection="1">
      <alignment wrapText="1"/>
      <protection/>
    </xf>
    <xf numFmtId="4" fontId="1" fillId="0" borderId="11" xfId="67" applyNumberFormat="1" applyFont="1" applyFill="1" applyBorder="1" applyAlignment="1">
      <alignment horizontal="right"/>
      <protection/>
    </xf>
    <xf numFmtId="9" fontId="1" fillId="0" borderId="11" xfId="0" applyNumberFormat="1" applyFont="1" applyFill="1" applyBorder="1" applyAlignment="1">
      <alignment horizontal="right" wrapText="1"/>
    </xf>
    <xf numFmtId="4" fontId="1" fillId="0" borderId="11" xfId="105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 horizontal="right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34" fillId="0" borderId="11" xfId="0" applyFont="1" applyBorder="1" applyAlignment="1">
      <alignment horizontal="right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 vertical="center" wrapText="1"/>
      <protection locked="0"/>
    </xf>
    <xf numFmtId="4" fontId="1" fillId="0" borderId="11" xfId="0" applyNumberFormat="1" applyFont="1" applyFill="1" applyBorder="1" applyAlignment="1" applyProtection="1">
      <alignment horizontal="right" wrapText="1"/>
      <protection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Border="1" applyAlignment="1" applyProtection="1">
      <alignment/>
      <protection/>
    </xf>
    <xf numFmtId="4" fontId="34" fillId="0" borderId="11" xfId="0" applyNumberFormat="1" applyFont="1" applyFill="1" applyBorder="1" applyAlignment="1">
      <alignment horizontal="right" shrinkToFit="1"/>
    </xf>
    <xf numFmtId="9" fontId="34" fillId="0" borderId="11" xfId="0" applyNumberFormat="1" applyFont="1" applyFill="1" applyBorder="1" applyAlignment="1">
      <alignment horizontal="right" vertical="top" shrinkToFi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11" xfId="78" applyNumberFormat="1" applyFont="1" applyFill="1" applyBorder="1" applyAlignment="1" applyProtection="1">
      <alignment wrapText="1"/>
      <protection/>
    </xf>
    <xf numFmtId="0" fontId="1" fillId="0" borderId="11" xfId="0" applyNumberFormat="1" applyFont="1" applyFill="1" applyBorder="1" applyAlignment="1" applyProtection="1">
      <alignment wrapText="1"/>
      <protection/>
    </xf>
    <xf numFmtId="0" fontId="1" fillId="0" borderId="11" xfId="0" applyFont="1" applyFill="1" applyBorder="1" applyAlignment="1">
      <alignment vertical="center" wrapText="1"/>
    </xf>
    <xf numFmtId="9" fontId="34" fillId="0" borderId="11" xfId="0" applyNumberFormat="1" applyFont="1" applyFill="1" applyBorder="1" applyAlignment="1">
      <alignment horizontal="right" vertical="center" shrinkToFit="1"/>
    </xf>
    <xf numFmtId="0" fontId="1" fillId="0" borderId="11" xfId="0" applyFont="1" applyFill="1" applyBorder="1" applyAlignment="1">
      <alignment horizontal="right" vertical="top" wrapText="1"/>
    </xf>
    <xf numFmtId="0" fontId="35" fillId="35" borderId="11" xfId="0" applyFont="1" applyFill="1" applyBorder="1" applyAlignment="1">
      <alignment horizontal="right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 vertical="center" wrapText="1"/>
    </xf>
    <xf numFmtId="3" fontId="35" fillId="0" borderId="11" xfId="0" applyNumberFormat="1" applyFont="1" applyBorder="1" applyAlignment="1">
      <alignment wrapText="1"/>
    </xf>
    <xf numFmtId="4" fontId="35" fillId="0" borderId="11" xfId="67" applyNumberFormat="1" applyFont="1" applyBorder="1" applyAlignment="1">
      <alignment horizontal="right"/>
      <protection/>
    </xf>
    <xf numFmtId="9" fontId="35" fillId="0" borderId="11" xfId="0" applyNumberFormat="1" applyFont="1" applyBorder="1" applyAlignment="1">
      <alignment horizontal="right" wrapText="1"/>
    </xf>
    <xf numFmtId="4" fontId="35" fillId="0" borderId="11" xfId="95" applyNumberFormat="1" applyFont="1" applyFill="1" applyBorder="1" applyAlignment="1">
      <alignment horizontal="right" wrapText="1"/>
    </xf>
    <xf numFmtId="4" fontId="35" fillId="0" borderId="11" xfId="0" applyNumberFormat="1" applyFont="1" applyBorder="1" applyAlignment="1">
      <alignment horizontal="right" wrapText="1"/>
    </xf>
    <xf numFmtId="166" fontId="35" fillId="0" borderId="11" xfId="0" applyNumberFormat="1" applyFont="1" applyBorder="1" applyAlignment="1">
      <alignment horizontal="left" wrapText="1"/>
    </xf>
    <xf numFmtId="0" fontId="80" fillId="0" borderId="11" xfId="0" applyFont="1" applyBorder="1" applyAlignment="1">
      <alignment horizontal="center" vertical="center" wrapText="1"/>
    </xf>
    <xf numFmtId="1" fontId="35" fillId="0" borderId="11" xfId="0" applyNumberFormat="1" applyFont="1" applyBorder="1" applyAlignment="1">
      <alignment vertical="center" wrapText="1"/>
    </xf>
    <xf numFmtId="4" fontId="36" fillId="0" borderId="11" xfId="0" applyNumberFormat="1" applyFont="1" applyBorder="1" applyAlignment="1">
      <alignment horizontal="right" shrinkToFit="1"/>
    </xf>
    <xf numFmtId="9" fontId="36" fillId="0" borderId="11" xfId="0" applyNumberFormat="1" applyFont="1" applyBorder="1" applyAlignment="1">
      <alignment horizontal="right" vertical="top" shrinkToFit="1"/>
    </xf>
    <xf numFmtId="0" fontId="1" fillId="0" borderId="11" xfId="0" applyFont="1" applyFill="1" applyBorder="1" applyAlignment="1" applyProtection="1">
      <alignment wrapText="1"/>
      <protection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3" fontId="1" fillId="0" borderId="11" xfId="0" applyNumberFormat="1" applyFont="1" applyFill="1" applyBorder="1" applyAlignment="1" applyProtection="1">
      <alignment horizontal="right" wrapText="1"/>
      <protection/>
    </xf>
    <xf numFmtId="9" fontId="1" fillId="0" borderId="11" xfId="0" applyNumberFormat="1" applyFont="1" applyFill="1" applyBorder="1" applyAlignment="1" applyProtection="1">
      <alignment horizontal="right" vertical="center" wrapText="1"/>
      <protection/>
    </xf>
    <xf numFmtId="1" fontId="34" fillId="0" borderId="11" xfId="0" applyNumberFormat="1" applyFont="1" applyFill="1" applyBorder="1" applyAlignment="1">
      <alignment vertical="center" shrinkToFit="1"/>
    </xf>
    <xf numFmtId="1" fontId="34" fillId="0" borderId="11" xfId="0" applyNumberFormat="1" applyFont="1" applyFill="1" applyBorder="1" applyAlignment="1">
      <alignment horizontal="right" vertical="center" shrinkToFit="1"/>
    </xf>
    <xf numFmtId="0" fontId="1" fillId="0" borderId="11" xfId="47" applyNumberFormat="1" applyFont="1" applyFill="1" applyBorder="1" applyAlignment="1" applyProtection="1">
      <alignment horizontal="left" vertical="center" wrapText="1"/>
      <protection/>
    </xf>
    <xf numFmtId="0" fontId="1" fillId="0" borderId="11" xfId="47" applyNumberFormat="1" applyFont="1" applyFill="1" applyBorder="1" applyAlignment="1" applyProtection="1">
      <alignment vertical="center" wrapText="1"/>
      <protection/>
    </xf>
    <xf numFmtId="0" fontId="34" fillId="0" borderId="12" xfId="0" applyFont="1" applyBorder="1" applyAlignment="1">
      <alignment vertical="center"/>
    </xf>
    <xf numFmtId="4" fontId="34" fillId="0" borderId="12" xfId="0" applyNumberFormat="1" applyFont="1" applyBorder="1" applyAlignment="1">
      <alignment horizontal="right"/>
    </xf>
    <xf numFmtId="9" fontId="34" fillId="0" borderId="12" xfId="0" applyNumberFormat="1" applyFont="1" applyBorder="1" applyAlignment="1">
      <alignment/>
    </xf>
    <xf numFmtId="0" fontId="1" fillId="0" borderId="11" xfId="0" applyFont="1" applyBorder="1" applyAlignment="1">
      <alignment/>
    </xf>
    <xf numFmtId="9" fontId="34" fillId="0" borderId="12" xfId="0" applyNumberFormat="1" applyFont="1" applyBorder="1" applyAlignment="1">
      <alignment vertical="center"/>
    </xf>
    <xf numFmtId="0" fontId="34" fillId="0" borderId="11" xfId="0" applyFont="1" applyBorder="1" applyAlignment="1">
      <alignment vertical="center" wrapText="1"/>
    </xf>
    <xf numFmtId="4" fontId="34" fillId="0" borderId="11" xfId="0" applyNumberFormat="1" applyFont="1" applyBorder="1" applyAlignment="1">
      <alignment horizontal="right" wrapText="1"/>
    </xf>
    <xf numFmtId="9" fontId="34" fillId="0" borderId="11" xfId="0" applyNumberFormat="1" applyFont="1" applyBorder="1" applyAlignment="1">
      <alignment vertical="center" wrapText="1"/>
    </xf>
    <xf numFmtId="1" fontId="34" fillId="0" borderId="11" xfId="0" applyNumberFormat="1" applyFont="1" applyFill="1" applyBorder="1" applyAlignment="1">
      <alignment vertical="top" shrinkToFit="1"/>
    </xf>
    <xf numFmtId="1" fontId="34" fillId="0" borderId="11" xfId="0" applyNumberFormat="1" applyFont="1" applyFill="1" applyBorder="1" applyAlignment="1">
      <alignment horizontal="right" vertical="top" shrinkToFit="1"/>
    </xf>
    <xf numFmtId="0" fontId="1" fillId="0" borderId="11" xfId="79" applyNumberFormat="1" applyFont="1" applyFill="1" applyBorder="1" applyAlignment="1" applyProtection="1">
      <alignment wrapText="1"/>
      <protection/>
    </xf>
    <xf numFmtId="0" fontId="1" fillId="0" borderId="11" xfId="79" applyNumberFormat="1" applyFont="1" applyFill="1" applyBorder="1" applyAlignment="1" applyProtection="1">
      <alignment vertical="center" wrapText="1"/>
      <protection/>
    </xf>
    <xf numFmtId="0" fontId="1" fillId="0" borderId="11" xfId="59" applyNumberFormat="1" applyFont="1" applyFill="1" applyBorder="1" applyAlignment="1" applyProtection="1">
      <alignment vertical="center" wrapText="1"/>
      <protection/>
    </xf>
    <xf numFmtId="3" fontId="1" fillId="0" borderId="11" xfId="0" applyNumberFormat="1" applyFont="1" applyFill="1" applyBorder="1" applyAlignment="1" applyProtection="1">
      <alignment horizontal="right" vertical="center" wrapText="1"/>
      <protection/>
    </xf>
    <xf numFmtId="3" fontId="1" fillId="0" borderId="11" xfId="47" applyNumberFormat="1" applyFont="1" applyFill="1" applyBorder="1" applyAlignment="1" applyProtection="1">
      <alignment horizontal="left" wrapText="1"/>
      <protection/>
    </xf>
    <xf numFmtId="0" fontId="1" fillId="0" borderId="11" xfId="0" applyNumberFormat="1" applyFont="1" applyFill="1" applyBorder="1" applyAlignment="1">
      <alignment horizontal="left" wrapText="1"/>
    </xf>
    <xf numFmtId="0" fontId="9" fillId="0" borderId="11" xfId="0" applyNumberFormat="1" applyFont="1" applyFill="1" applyBorder="1" applyAlignment="1">
      <alignment horizontal="left" wrapText="1"/>
    </xf>
    <xf numFmtId="0" fontId="10" fillId="0" borderId="11" xfId="0" applyNumberFormat="1" applyFont="1" applyFill="1" applyBorder="1" applyAlignment="1">
      <alignment shrinkToFit="1"/>
    </xf>
    <xf numFmtId="4" fontId="10" fillId="0" borderId="11" xfId="0" applyNumberFormat="1" applyFont="1" applyFill="1" applyBorder="1" applyAlignment="1">
      <alignment horizontal="right" shrinkToFit="1"/>
    </xf>
    <xf numFmtId="166" fontId="1" fillId="0" borderId="11" xfId="0" applyNumberFormat="1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 applyProtection="1">
      <alignment horizontal="left" vertical="center" wrapText="1"/>
      <protection/>
    </xf>
    <xf numFmtId="1" fontId="1" fillId="0" borderId="11" xfId="0" applyNumberFormat="1" applyFont="1" applyFill="1" applyBorder="1" applyAlignment="1" applyProtection="1">
      <alignment vertical="center" wrapText="1"/>
      <protection/>
    </xf>
    <xf numFmtId="4" fontId="1" fillId="0" borderId="11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3" fontId="1" fillId="0" borderId="11" xfId="47" applyNumberFormat="1" applyFont="1" applyFill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>
      <alignment horizontal="left" vertical="center" wrapText="1"/>
    </xf>
    <xf numFmtId="4" fontId="34" fillId="0" borderId="11" xfId="0" applyNumberFormat="1" applyFont="1" applyFill="1" applyBorder="1" applyAlignment="1">
      <alignment horizontal="right" vertical="center" shrinkToFit="1"/>
    </xf>
    <xf numFmtId="0" fontId="1" fillId="0" borderId="16" xfId="0" applyFont="1" applyFill="1" applyBorder="1" applyAlignment="1">
      <alignment vertical="center" wrapText="1"/>
    </xf>
    <xf numFmtId="1" fontId="34" fillId="0" borderId="11" xfId="0" applyNumberFormat="1" applyFont="1" applyFill="1" applyBorder="1" applyAlignment="1">
      <alignment vertical="center" shrinkToFit="1"/>
    </xf>
    <xf numFmtId="4" fontId="34" fillId="0" borderId="11" xfId="0" applyNumberFormat="1" applyFont="1" applyFill="1" applyBorder="1" applyAlignment="1">
      <alignment horizontal="center" vertical="center" shrinkToFit="1"/>
    </xf>
    <xf numFmtId="4" fontId="1" fillId="0" borderId="16" xfId="0" applyNumberFormat="1" applyFont="1" applyFill="1" applyBorder="1" applyAlignment="1">
      <alignment horizontal="right" wrapText="1"/>
    </xf>
    <xf numFmtId="1" fontId="9" fillId="0" borderId="11" xfId="0" applyNumberFormat="1" applyFont="1" applyBorder="1" applyAlignment="1" applyProtection="1">
      <alignment vertical="center" wrapText="1"/>
      <protection/>
    </xf>
    <xf numFmtId="4" fontId="9" fillId="0" borderId="11" xfId="0" applyNumberFormat="1" applyFont="1" applyBorder="1" applyAlignment="1" applyProtection="1">
      <alignment wrapText="1"/>
      <protection/>
    </xf>
    <xf numFmtId="4" fontId="34" fillId="0" borderId="11" xfId="0" applyNumberFormat="1" applyFont="1" applyBorder="1" applyAlignment="1">
      <alignment horizontal="right"/>
    </xf>
    <xf numFmtId="0" fontId="0" fillId="35" borderId="11" xfId="0" applyFont="1" applyFill="1" applyBorder="1" applyAlignment="1">
      <alignment horizontal="right"/>
    </xf>
    <xf numFmtId="4" fontId="1" fillId="0" borderId="11" xfId="105" applyNumberFormat="1" applyFont="1" applyFill="1" applyBorder="1" applyAlignment="1" applyProtection="1">
      <alignment horizontal="right" wrapText="1"/>
      <protection/>
    </xf>
    <xf numFmtId="0" fontId="1" fillId="36" borderId="11" xfId="0" applyFont="1" applyFill="1" applyBorder="1" applyAlignment="1" applyProtection="1">
      <alignment vertical="center" wrapText="1"/>
      <protection/>
    </xf>
    <xf numFmtId="0" fontId="1" fillId="36" borderId="11" xfId="0" applyFont="1" applyFill="1" applyBorder="1" applyAlignment="1" applyProtection="1">
      <alignment horizontal="left" vertical="center" wrapText="1"/>
      <protection/>
    </xf>
    <xf numFmtId="4" fontId="1" fillId="36" borderId="11" xfId="0" applyNumberFormat="1" applyFont="1" applyFill="1" applyBorder="1" applyAlignment="1" applyProtection="1">
      <alignment horizontal="center" vertical="center" wrapText="1"/>
      <protection/>
    </xf>
    <xf numFmtId="166" fontId="1" fillId="0" borderId="11" xfId="80" applyNumberFormat="1" applyFont="1" applyFill="1" applyBorder="1" applyAlignment="1" applyProtection="1">
      <alignment horizontal="left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1" fontId="1" fillId="0" borderId="11" xfId="80" applyNumberFormat="1" applyFont="1" applyFill="1" applyBorder="1" applyAlignment="1" applyProtection="1">
      <alignment wrapText="1"/>
      <protection/>
    </xf>
    <xf numFmtId="4" fontId="1" fillId="0" borderId="11" xfId="0" applyNumberFormat="1" applyFont="1" applyFill="1" applyBorder="1" applyAlignment="1" applyProtection="1">
      <alignment wrapText="1"/>
      <protection/>
    </xf>
    <xf numFmtId="0" fontId="1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vertical="center" wrapText="1"/>
    </xf>
    <xf numFmtId="4" fontId="1" fillId="0" borderId="11" xfId="0" applyNumberFormat="1" applyFont="1" applyFill="1" applyBorder="1" applyAlignment="1" applyProtection="1">
      <alignment vertical="center" wrapText="1"/>
      <protection/>
    </xf>
    <xf numFmtId="0" fontId="37" fillId="0" borderId="11" xfId="0" applyFont="1" applyBorder="1" applyAlignment="1" applyProtection="1">
      <alignment wrapText="1"/>
      <protection/>
    </xf>
    <xf numFmtId="0" fontId="37" fillId="0" borderId="11" xfId="0" applyFont="1" applyBorder="1" applyAlignment="1" applyProtection="1">
      <alignment/>
      <protection/>
    </xf>
    <xf numFmtId="0" fontId="1" fillId="0" borderId="20" xfId="0" applyFont="1" applyBorder="1" applyAlignment="1">
      <alignment horizontal="right"/>
    </xf>
    <xf numFmtId="0" fontId="34" fillId="0" borderId="20" xfId="0" applyFont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horizontal="right" vertical="top" wrapText="1"/>
    </xf>
    <xf numFmtId="3" fontId="1" fillId="0" borderId="11" xfId="0" applyNumberFormat="1" applyFont="1" applyBorder="1" applyAlignment="1">
      <alignment wrapText="1"/>
    </xf>
    <xf numFmtId="166" fontId="1" fillId="0" borderId="11" xfId="0" applyNumberFormat="1" applyFont="1" applyFill="1" applyBorder="1" applyAlignment="1" applyProtection="1">
      <alignment horizontal="left" wrapText="1"/>
      <protection/>
    </xf>
    <xf numFmtId="166" fontId="1" fillId="0" borderId="11" xfId="0" applyNumberFormat="1" applyFont="1" applyBorder="1" applyAlignment="1" applyProtection="1">
      <alignment horizontal="left" wrapText="1"/>
      <protection/>
    </xf>
    <xf numFmtId="1" fontId="1" fillId="0" borderId="11" xfId="0" applyNumberFormat="1" applyFont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47" applyNumberFormat="1" applyFont="1" applyFill="1" applyBorder="1" applyAlignment="1" applyProtection="1">
      <alignment horizontal="center" vertical="center" wrapText="1"/>
      <protection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1" xfId="67" applyNumberFormat="1" applyFont="1" applyFill="1" applyBorder="1" applyAlignment="1">
      <alignment horizontal="center" vertical="center"/>
      <protection/>
    </xf>
    <xf numFmtId="9" fontId="1" fillId="0" borderId="11" xfId="0" applyNumberFormat="1" applyFont="1" applyFill="1" applyBorder="1" applyAlignment="1">
      <alignment horizontal="center" vertical="center" wrapText="1"/>
    </xf>
    <xf numFmtId="4" fontId="1" fillId="0" borderId="11" xfId="105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/>
    </xf>
    <xf numFmtId="9" fontId="34" fillId="0" borderId="11" xfId="0" applyNumberFormat="1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wrapText="1"/>
    </xf>
    <xf numFmtId="3" fontId="1" fillId="0" borderId="11" xfId="47" applyNumberFormat="1" applyFont="1" applyFill="1" applyBorder="1" applyAlignment="1" applyProtection="1">
      <alignment horizontal="center" vertical="center" wrapText="1"/>
      <protection/>
    </xf>
    <xf numFmtId="1" fontId="34" fillId="0" borderId="11" xfId="0" applyNumberFormat="1" applyFont="1" applyFill="1" applyBorder="1" applyAlignment="1">
      <alignment horizontal="right" vertical="center" shrinkToFit="1"/>
    </xf>
    <xf numFmtId="0" fontId="34" fillId="0" borderId="20" xfId="0" applyFont="1" applyBorder="1" applyAlignment="1">
      <alignment horizontal="center" vertical="center" wrapText="1"/>
    </xf>
    <xf numFmtId="0" fontId="81" fillId="0" borderId="21" xfId="0" applyFont="1" applyBorder="1" applyAlignment="1">
      <alignment vertical="center" wrapText="1"/>
    </xf>
    <xf numFmtId="44" fontId="34" fillId="0" borderId="11" xfId="0" applyNumberFormat="1" applyFont="1" applyFill="1" applyBorder="1" applyAlignment="1">
      <alignment horizontal="right" vertical="center" shrinkToFit="1"/>
    </xf>
    <xf numFmtId="44" fontId="1" fillId="0" borderId="11" xfId="67" applyNumberFormat="1" applyFont="1" applyFill="1" applyBorder="1" applyAlignment="1">
      <alignment horizontal="right" vertical="center"/>
      <protection/>
    </xf>
    <xf numFmtId="44" fontId="1" fillId="0" borderId="11" xfId="105" applyNumberFormat="1" applyFont="1" applyFill="1" applyBorder="1" applyAlignment="1">
      <alignment horizontal="right" vertical="center" wrapText="1"/>
    </xf>
    <xf numFmtId="44" fontId="1" fillId="0" borderId="11" xfId="0" applyNumberFormat="1" applyFont="1" applyFill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0" fontId="0" fillId="35" borderId="11" xfId="0" applyFont="1" applyFill="1" applyBorder="1" applyAlignment="1">
      <alignment horizontal="right" vertical="center"/>
    </xf>
    <xf numFmtId="0" fontId="1" fillId="36" borderId="11" xfId="0" applyFont="1" applyFill="1" applyBorder="1" applyAlignment="1">
      <alignment vertical="center" wrapText="1"/>
    </xf>
    <xf numFmtId="0" fontId="1" fillId="36" borderId="11" xfId="0" applyFont="1" applyFill="1" applyBorder="1" applyAlignment="1">
      <alignment horizontal="left" vertical="center" wrapText="1"/>
    </xf>
    <xf numFmtId="4" fontId="1" fillId="36" borderId="11" xfId="0" applyNumberFormat="1" applyFont="1" applyFill="1" applyBorder="1" applyAlignment="1">
      <alignment horizontal="right" vertical="center" wrapText="1"/>
    </xf>
    <xf numFmtId="178" fontId="1" fillId="38" borderId="11" xfId="67" applyNumberFormat="1" applyFont="1" applyFill="1" applyBorder="1" applyAlignment="1">
      <alignment horizontal="right" vertical="center"/>
      <protection/>
    </xf>
    <xf numFmtId="9" fontId="34" fillId="38" borderId="11" xfId="0" applyNumberFormat="1" applyFont="1" applyFill="1" applyBorder="1" applyAlignment="1">
      <alignment horizontal="right" vertical="center" shrinkToFit="1"/>
    </xf>
    <xf numFmtId="178" fontId="1" fillId="38" borderId="11" xfId="105" applyNumberFormat="1" applyFont="1" applyFill="1" applyBorder="1" applyAlignment="1">
      <alignment horizontal="right" vertical="center" wrapText="1"/>
    </xf>
    <xf numFmtId="178" fontId="1" fillId="38" borderId="11" xfId="0" applyNumberFormat="1" applyFont="1" applyFill="1" applyBorder="1" applyAlignment="1">
      <alignment horizontal="right" vertical="center" wrapText="1"/>
    </xf>
    <xf numFmtId="0" fontId="1" fillId="38" borderId="11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left" wrapText="1"/>
    </xf>
    <xf numFmtId="0" fontId="9" fillId="0" borderId="11" xfId="0" applyNumberFormat="1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center" vertical="center" shrinkToFit="1"/>
    </xf>
    <xf numFmtId="4" fontId="10" fillId="0" borderId="11" xfId="0" applyNumberFormat="1" applyFont="1" applyFill="1" applyBorder="1" applyAlignment="1">
      <alignment horizontal="center" vertical="center" shrinkToFit="1"/>
    </xf>
    <xf numFmtId="176" fontId="1" fillId="0" borderId="11" xfId="67" applyNumberFormat="1" applyFont="1" applyFill="1" applyBorder="1" applyAlignment="1">
      <alignment horizontal="center" vertical="center"/>
      <protection/>
    </xf>
    <xf numFmtId="176" fontId="1" fillId="0" borderId="11" xfId="105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6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" fontId="34" fillId="0" borderId="11" xfId="0" applyNumberFormat="1" applyFont="1" applyFill="1" applyBorder="1" applyAlignment="1">
      <alignment horizontal="center" vertical="center" shrinkToFit="1"/>
    </xf>
    <xf numFmtId="176" fontId="1" fillId="0" borderId="16" xfId="0" applyNumberFormat="1" applyFont="1" applyFill="1" applyBorder="1" applyAlignment="1">
      <alignment horizontal="center" vertical="center" wrapText="1"/>
    </xf>
    <xf numFmtId="178" fontId="1" fillId="0" borderId="11" xfId="67" applyNumberFormat="1" applyFont="1" applyFill="1" applyBorder="1" applyAlignment="1">
      <alignment horizontal="right"/>
      <protection/>
    </xf>
    <xf numFmtId="178" fontId="1" fillId="0" borderId="11" xfId="105" applyNumberFormat="1" applyFont="1" applyFill="1" applyBorder="1" applyAlignment="1">
      <alignment horizontal="right" wrapText="1"/>
    </xf>
    <xf numFmtId="178" fontId="1" fillId="0" borderId="11" xfId="0" applyNumberFormat="1" applyFont="1" applyFill="1" applyBorder="1" applyAlignment="1">
      <alignment horizontal="right" wrapText="1"/>
    </xf>
    <xf numFmtId="0" fontId="1" fillId="38" borderId="11" xfId="0" applyFont="1" applyFill="1" applyBorder="1" applyAlignment="1" applyProtection="1">
      <alignment horizontal="left" wrapText="1"/>
      <protection/>
    </xf>
    <xf numFmtId="0" fontId="1" fillId="38" borderId="11" xfId="47" applyFont="1" applyFill="1" applyBorder="1" applyAlignment="1" applyProtection="1">
      <alignment wrapText="1"/>
      <protection/>
    </xf>
    <xf numFmtId="0" fontId="1" fillId="38" borderId="11" xfId="0" applyFont="1" applyFill="1" applyBorder="1" applyAlignment="1" applyProtection="1">
      <alignment wrapText="1"/>
      <protection/>
    </xf>
    <xf numFmtId="3" fontId="1" fillId="38" borderId="11" xfId="0" applyNumberFormat="1" applyFont="1" applyFill="1" applyBorder="1" applyAlignment="1" applyProtection="1">
      <alignment wrapText="1"/>
      <protection/>
    </xf>
    <xf numFmtId="4" fontId="1" fillId="38" borderId="11" xfId="67" applyNumberFormat="1" applyFont="1" applyFill="1" applyBorder="1" applyAlignment="1">
      <alignment horizontal="right"/>
      <protection/>
    </xf>
    <xf numFmtId="0" fontId="1" fillId="0" borderId="11" xfId="0" applyFont="1" applyBorder="1" applyAlignment="1">
      <alignment horizontal="right" wrapText="1"/>
    </xf>
    <xf numFmtId="0" fontId="1" fillId="38" borderId="11" xfId="0" applyFont="1" applyFill="1" applyBorder="1" applyAlignment="1">
      <alignment horizontal="left" wrapText="1"/>
    </xf>
    <xf numFmtId="0" fontId="0" fillId="38" borderId="11" xfId="0" applyFill="1" applyBorder="1" applyAlignment="1">
      <alignment horizontal="right"/>
    </xf>
    <xf numFmtId="0" fontId="1" fillId="38" borderId="11" xfId="0" applyFont="1" applyFill="1" applyBorder="1" applyAlignment="1" applyProtection="1">
      <alignment horizontal="left" vertical="center" wrapText="1"/>
      <protection/>
    </xf>
    <xf numFmtId="0" fontId="1" fillId="38" borderId="11" xfId="47" applyNumberFormat="1" applyFont="1" applyFill="1" applyBorder="1" applyAlignment="1" applyProtection="1">
      <alignment wrapText="1"/>
      <protection/>
    </xf>
    <xf numFmtId="0" fontId="1" fillId="38" borderId="11" xfId="0" applyFont="1" applyFill="1" applyBorder="1" applyAlignment="1" applyProtection="1">
      <alignment vertical="center" wrapText="1"/>
      <protection/>
    </xf>
    <xf numFmtId="4" fontId="1" fillId="38" borderId="11" xfId="0" applyNumberFormat="1" applyFont="1" applyFill="1" applyBorder="1" applyAlignment="1">
      <alignment horizontal="right" wrapText="1"/>
    </xf>
    <xf numFmtId="9" fontId="1" fillId="38" borderId="11" xfId="0" applyNumberFormat="1" applyFont="1" applyFill="1" applyBorder="1" applyAlignment="1">
      <alignment horizontal="right" wrapText="1"/>
    </xf>
    <xf numFmtId="4" fontId="1" fillId="38" borderId="11" xfId="105" applyNumberFormat="1" applyFont="1" applyFill="1" applyBorder="1" applyAlignment="1">
      <alignment horizontal="right" wrapText="1"/>
    </xf>
    <xf numFmtId="0" fontId="1" fillId="38" borderId="11" xfId="0" applyFont="1" applyFill="1" applyBorder="1" applyAlignment="1">
      <alignment horizontal="right"/>
    </xf>
    <xf numFmtId="0" fontId="1" fillId="38" borderId="11" xfId="0" applyNumberFormat="1" applyFont="1" applyFill="1" applyBorder="1" applyAlignment="1" applyProtection="1">
      <alignment vertical="center" wrapText="1"/>
      <protection/>
    </xf>
    <xf numFmtId="3" fontId="1" fillId="38" borderId="11" xfId="0" applyNumberFormat="1" applyFont="1" applyFill="1" applyBorder="1" applyAlignment="1" applyProtection="1">
      <alignment horizontal="right" wrapText="1"/>
      <protection/>
    </xf>
    <xf numFmtId="0" fontId="1" fillId="38" borderId="11" xfId="0" applyFont="1" applyFill="1" applyBorder="1" applyAlignment="1">
      <alignment wrapText="1"/>
    </xf>
    <xf numFmtId="0" fontId="1" fillId="38" borderId="11" xfId="0" applyFont="1" applyFill="1" applyBorder="1" applyAlignment="1">
      <alignment vertical="center" wrapText="1"/>
    </xf>
    <xf numFmtId="1" fontId="34" fillId="38" borderId="11" xfId="0" applyNumberFormat="1" applyFont="1" applyFill="1" applyBorder="1" applyAlignment="1">
      <alignment vertical="center" shrinkToFit="1"/>
    </xf>
    <xf numFmtId="1" fontId="34" fillId="38" borderId="11" xfId="0" applyNumberFormat="1" applyFont="1" applyFill="1" applyBorder="1" applyAlignment="1">
      <alignment horizontal="right" vertical="center" shrinkToFit="1"/>
    </xf>
    <xf numFmtId="0" fontId="1" fillId="38" borderId="11" xfId="0" applyNumberFormat="1" applyFont="1" applyFill="1" applyBorder="1" applyAlignment="1" applyProtection="1">
      <alignment wrapText="1"/>
      <protection/>
    </xf>
    <xf numFmtId="0" fontId="34" fillId="38" borderId="12" xfId="0" applyFont="1" applyFill="1" applyBorder="1" applyAlignment="1">
      <alignment vertical="center"/>
    </xf>
    <xf numFmtId="0" fontId="34" fillId="38" borderId="11" xfId="0" applyFont="1" applyFill="1" applyBorder="1" applyAlignment="1">
      <alignment vertical="center" wrapText="1"/>
    </xf>
    <xf numFmtId="4" fontId="80" fillId="39" borderId="22" xfId="0" applyNumberFormat="1" applyFont="1" applyFill="1" applyBorder="1" applyAlignment="1">
      <alignment/>
    </xf>
    <xf numFmtId="0" fontId="1" fillId="38" borderId="11" xfId="0" applyFont="1" applyFill="1" applyBorder="1" applyAlignment="1">
      <alignment vertical="top" wrapText="1"/>
    </xf>
    <xf numFmtId="3" fontId="1" fillId="38" borderId="11" xfId="47" applyNumberFormat="1" applyFont="1" applyFill="1" applyBorder="1" applyAlignment="1" applyProtection="1">
      <alignment horizontal="left" wrapText="1"/>
      <protection/>
    </xf>
    <xf numFmtId="0" fontId="1" fillId="38" borderId="11" xfId="0" applyFont="1" applyFill="1" applyBorder="1" applyAlignment="1">
      <alignment vertical="center" wrapText="1"/>
    </xf>
    <xf numFmtId="0" fontId="1" fillId="38" borderId="11" xfId="0" applyFont="1" applyFill="1" applyBorder="1" applyAlignment="1">
      <alignment horizontal="left" vertical="center" wrapText="1"/>
    </xf>
    <xf numFmtId="1" fontId="34" fillId="38" borderId="11" xfId="0" applyNumberFormat="1" applyFont="1" applyFill="1" applyBorder="1" applyAlignment="1">
      <alignment vertical="center" shrinkToFit="1"/>
    </xf>
    <xf numFmtId="4" fontId="34" fillId="38" borderId="11" xfId="0" applyNumberFormat="1" applyFont="1" applyFill="1" applyBorder="1" applyAlignment="1">
      <alignment horizontal="right" vertical="center" shrinkToFit="1"/>
    </xf>
    <xf numFmtId="166" fontId="1" fillId="38" borderId="11" xfId="80" applyNumberFormat="1" applyFont="1" applyFill="1" applyBorder="1" applyAlignment="1" applyProtection="1">
      <alignment horizontal="left" wrapText="1"/>
      <protection/>
    </xf>
    <xf numFmtId="1" fontId="1" fillId="38" borderId="11" xfId="80" applyNumberFormat="1" applyFont="1" applyFill="1" applyBorder="1" applyAlignment="1" applyProtection="1">
      <alignment wrapText="1"/>
      <protection/>
    </xf>
    <xf numFmtId="4" fontId="1" fillId="38" borderId="11" xfId="0" applyNumberFormat="1" applyFont="1" applyFill="1" applyBorder="1" applyAlignment="1" applyProtection="1">
      <alignment wrapText="1"/>
      <protection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9" fillId="0" borderId="0" xfId="0" applyFont="1" applyAlignment="1" applyProtection="1">
      <alignment horizontal="center" vertical="center" wrapText="1"/>
      <protection/>
    </xf>
    <xf numFmtId="0" fontId="38" fillId="0" borderId="0" xfId="0" applyFont="1" applyAlignment="1" applyProtection="1">
      <alignment/>
      <protection/>
    </xf>
    <xf numFmtId="0" fontId="82" fillId="0" borderId="0" xfId="0" applyFont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 horizontal="left" wrapText="1"/>
      <protection/>
    </xf>
    <xf numFmtId="0" fontId="38" fillId="0" borderId="0" xfId="0" applyFont="1" applyBorder="1" applyAlignment="1" applyProtection="1">
      <alignment horizontal="center" wrapText="1"/>
      <protection/>
    </xf>
    <xf numFmtId="0" fontId="38" fillId="0" borderId="0" xfId="0" applyFont="1" applyFill="1" applyAlignment="1" applyProtection="1">
      <alignment wrapText="1"/>
      <protection/>
    </xf>
    <xf numFmtId="0" fontId="38" fillId="0" borderId="0" xfId="0" applyFont="1" applyFill="1" applyAlignment="1" applyProtection="1">
      <alignment/>
      <protection/>
    </xf>
    <xf numFmtId="0" fontId="38" fillId="0" borderId="0" xfId="0" applyFont="1" applyFill="1" applyBorder="1" applyAlignment="1" applyProtection="1">
      <alignment wrapText="1"/>
      <protection/>
    </xf>
    <xf numFmtId="0" fontId="83" fillId="0" borderId="19" xfId="0" applyFont="1" applyFill="1" applyBorder="1" applyAlignment="1">
      <alignment horizontal="center" vertical="top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center" vertical="center" wrapText="1"/>
    </xf>
    <xf numFmtId="1" fontId="43" fillId="34" borderId="14" xfId="0" applyNumberFormat="1" applyFont="1" applyFill="1" applyBorder="1" applyAlignment="1">
      <alignment horizontal="right" vertical="top" indent="1" shrinkToFit="1"/>
    </xf>
    <xf numFmtId="1" fontId="43" fillId="34" borderId="14" xfId="0" applyNumberFormat="1" applyFont="1" applyFill="1" applyBorder="1" applyAlignment="1">
      <alignment horizontal="center" vertical="top" wrapText="1" shrinkToFit="1"/>
    </xf>
    <xf numFmtId="1" fontId="43" fillId="34" borderId="14" xfId="0" applyNumberFormat="1" applyFont="1" applyFill="1" applyBorder="1" applyAlignment="1">
      <alignment horizontal="center" vertical="top" shrinkToFit="1"/>
    </xf>
    <xf numFmtId="1" fontId="43" fillId="34" borderId="26" xfId="0" applyNumberFormat="1" applyFont="1" applyFill="1" applyBorder="1" applyAlignment="1">
      <alignment horizontal="center" vertical="top" shrinkToFit="1"/>
    </xf>
    <xf numFmtId="1" fontId="43" fillId="34" borderId="27" xfId="0" applyNumberFormat="1" applyFont="1" applyFill="1" applyBorder="1" applyAlignment="1">
      <alignment horizontal="center" vertical="top" shrinkToFit="1"/>
    </xf>
    <xf numFmtId="1" fontId="43" fillId="34" borderId="28" xfId="0" applyNumberFormat="1" applyFont="1" applyFill="1" applyBorder="1" applyAlignment="1">
      <alignment horizontal="center" vertical="top" shrinkToFit="1"/>
    </xf>
    <xf numFmtId="0" fontId="38" fillId="35" borderId="11" xfId="0" applyFont="1" applyFill="1" applyBorder="1" applyAlignment="1">
      <alignment horizontal="right"/>
    </xf>
    <xf numFmtId="0" fontId="38" fillId="0" borderId="11" xfId="0" applyFont="1" applyFill="1" applyBorder="1" applyAlignment="1" applyProtection="1">
      <alignment horizontal="left" wrapText="1"/>
      <protection/>
    </xf>
    <xf numFmtId="0" fontId="38" fillId="0" borderId="11" xfId="47" applyNumberFormat="1" applyFont="1" applyFill="1" applyBorder="1" applyAlignment="1" applyProtection="1">
      <alignment wrapText="1"/>
      <protection/>
    </xf>
    <xf numFmtId="0" fontId="38" fillId="0" borderId="11" xfId="0" applyFont="1" applyBorder="1" applyAlignment="1" applyProtection="1">
      <alignment horizontal="left" wrapText="1"/>
      <protection/>
    </xf>
    <xf numFmtId="0" fontId="38" fillId="0" borderId="11" xfId="0" applyFont="1" applyBorder="1" applyAlignment="1" applyProtection="1">
      <alignment wrapText="1"/>
      <protection/>
    </xf>
    <xf numFmtId="3" fontId="38" fillId="0" borderId="11" xfId="0" applyNumberFormat="1" applyFont="1" applyBorder="1" applyAlignment="1" applyProtection="1">
      <alignment wrapText="1"/>
      <protection/>
    </xf>
    <xf numFmtId="4" fontId="38" fillId="0" borderId="11" xfId="67" applyNumberFormat="1" applyFont="1" applyFill="1" applyBorder="1" applyAlignment="1">
      <alignment horizontal="right"/>
      <protection/>
    </xf>
    <xf numFmtId="9" fontId="38" fillId="0" borderId="11" xfId="0" applyNumberFormat="1" applyFont="1" applyFill="1" applyBorder="1" applyAlignment="1">
      <alignment horizontal="right" wrapText="1"/>
    </xf>
    <xf numFmtId="4" fontId="38" fillId="0" borderId="11" xfId="105" applyNumberFormat="1" applyFont="1" applyFill="1" applyBorder="1" applyAlignment="1">
      <alignment horizontal="right" wrapText="1"/>
    </xf>
    <xf numFmtId="4" fontId="38" fillId="0" borderId="11" xfId="0" applyNumberFormat="1" applyFont="1" applyFill="1" applyBorder="1" applyAlignment="1">
      <alignment horizontal="right" wrapText="1"/>
    </xf>
    <xf numFmtId="0" fontId="38" fillId="0" borderId="11" xfId="0" applyFont="1" applyBorder="1" applyAlignment="1">
      <alignment horizontal="right"/>
    </xf>
    <xf numFmtId="0" fontId="38" fillId="0" borderId="11" xfId="0" applyFont="1" applyFill="1" applyBorder="1" applyAlignment="1">
      <alignment horizontal="left" wrapText="1"/>
    </xf>
    <xf numFmtId="0" fontId="38" fillId="0" borderId="11" xfId="0" applyFont="1" applyFill="1" applyBorder="1" applyAlignment="1">
      <alignment horizontal="left" vertical="center" wrapText="1"/>
    </xf>
    <xf numFmtId="0" fontId="38" fillId="0" borderId="11" xfId="0" applyFont="1" applyFill="1" applyBorder="1" applyAlignment="1">
      <alignment wrapText="1"/>
    </xf>
    <xf numFmtId="0" fontId="38" fillId="0" borderId="11" xfId="0" applyFont="1" applyBorder="1" applyAlignment="1">
      <alignment horizontal="left" wrapText="1"/>
    </xf>
    <xf numFmtId="0" fontId="38" fillId="0" borderId="11" xfId="0" applyFont="1" applyBorder="1" applyAlignment="1">
      <alignment wrapText="1"/>
    </xf>
    <xf numFmtId="0" fontId="38" fillId="0" borderId="11" xfId="0" applyFont="1" applyFill="1" applyBorder="1" applyAlignment="1" applyProtection="1">
      <alignment horizontal="left" vertical="center" wrapText="1"/>
      <protection/>
    </xf>
    <xf numFmtId="0" fontId="38" fillId="0" borderId="11" xfId="0" applyFont="1" applyBorder="1" applyAlignment="1" applyProtection="1">
      <alignment horizontal="left" vertical="center" wrapText="1"/>
      <protection/>
    </xf>
    <xf numFmtId="0" fontId="38" fillId="0" borderId="11" xfId="0" applyFont="1" applyBorder="1" applyAlignment="1" applyProtection="1">
      <alignment vertical="center" wrapText="1"/>
      <protection/>
    </xf>
    <xf numFmtId="0" fontId="38" fillId="0" borderId="11" xfId="0" applyFont="1" applyBorder="1" applyAlignment="1" applyProtection="1">
      <alignment/>
      <protection/>
    </xf>
    <xf numFmtId="3" fontId="38" fillId="0" borderId="11" xfId="0" applyNumberFormat="1" applyFont="1" applyFill="1" applyBorder="1" applyAlignment="1">
      <alignment horizontal="right" wrapText="1"/>
    </xf>
    <xf numFmtId="3" fontId="38" fillId="0" borderId="11" xfId="0" applyNumberFormat="1" applyFont="1" applyBorder="1" applyAlignment="1">
      <alignment wrapText="1"/>
    </xf>
    <xf numFmtId="166" fontId="38" fillId="0" borderId="11" xfId="0" applyNumberFormat="1" applyFont="1" applyFill="1" applyBorder="1" applyAlignment="1" applyProtection="1">
      <alignment horizontal="left" wrapText="1"/>
      <protection/>
    </xf>
    <xf numFmtId="166" fontId="38" fillId="0" borderId="11" xfId="0" applyNumberFormat="1" applyFont="1" applyBorder="1" applyAlignment="1" applyProtection="1">
      <alignment horizontal="left" wrapText="1"/>
      <protection/>
    </xf>
    <xf numFmtId="1" fontId="38" fillId="0" borderId="11" xfId="0" applyNumberFormat="1" applyFont="1" applyBorder="1" applyAlignment="1" applyProtection="1">
      <alignment vertical="center" wrapText="1"/>
      <protection/>
    </xf>
    <xf numFmtId="0" fontId="38" fillId="0" borderId="11" xfId="0" applyFont="1" applyFill="1" applyBorder="1" applyAlignment="1" applyProtection="1">
      <alignment wrapText="1"/>
      <protection/>
    </xf>
    <xf numFmtId="3" fontId="38" fillId="0" borderId="11" xfId="0" applyNumberFormat="1" applyFont="1" applyFill="1" applyBorder="1" applyAlignment="1" applyProtection="1">
      <alignment horizontal="right" wrapText="1"/>
      <protection/>
    </xf>
    <xf numFmtId="0" fontId="38" fillId="0" borderId="11" xfId="0" applyFont="1" applyBorder="1" applyAlignment="1">
      <alignment horizontal="right" wrapText="1"/>
    </xf>
    <xf numFmtId="0" fontId="38" fillId="0" borderId="11" xfId="0" applyFont="1" applyFill="1" applyBorder="1" applyAlignment="1">
      <alignment vertical="center" wrapText="1"/>
    </xf>
    <xf numFmtId="1" fontId="44" fillId="0" borderId="11" xfId="0" applyNumberFormat="1" applyFont="1" applyFill="1" applyBorder="1" applyAlignment="1">
      <alignment vertical="center" shrinkToFit="1"/>
    </xf>
    <xf numFmtId="1" fontId="44" fillId="0" borderId="11" xfId="0" applyNumberFormat="1" applyFont="1" applyFill="1" applyBorder="1" applyAlignment="1">
      <alignment horizontal="right" vertical="center" shrinkToFit="1"/>
    </xf>
    <xf numFmtId="0" fontId="38" fillId="0" borderId="11" xfId="47" applyNumberFormat="1" applyFont="1" applyFill="1" applyBorder="1" applyAlignment="1" applyProtection="1">
      <alignment horizontal="left" vertical="center" wrapText="1"/>
      <protection/>
    </xf>
    <xf numFmtId="0" fontId="38" fillId="0" borderId="11" xfId="47" applyNumberFormat="1" applyFont="1" applyFill="1" applyBorder="1" applyAlignment="1" applyProtection="1">
      <alignment vertical="center" wrapText="1"/>
      <protection/>
    </xf>
    <xf numFmtId="4" fontId="38" fillId="0" borderId="11" xfId="0" applyNumberFormat="1" applyFont="1" applyFill="1" applyBorder="1" applyAlignment="1">
      <alignment horizontal="right" vertical="center" wrapText="1"/>
    </xf>
    <xf numFmtId="0" fontId="38" fillId="0" borderId="11" xfId="0" applyNumberFormat="1" applyFont="1" applyFill="1" applyBorder="1" applyAlignment="1" applyProtection="1">
      <alignment wrapText="1"/>
      <protection/>
    </xf>
    <xf numFmtId="0" fontId="38" fillId="0" borderId="11" xfId="0" applyFont="1" applyFill="1" applyBorder="1" applyAlignment="1">
      <alignment vertical="top" wrapText="1"/>
    </xf>
    <xf numFmtId="1" fontId="44" fillId="0" borderId="11" xfId="0" applyNumberFormat="1" applyFont="1" applyFill="1" applyBorder="1" applyAlignment="1">
      <alignment vertical="top" shrinkToFit="1"/>
    </xf>
    <xf numFmtId="1" fontId="44" fillId="0" borderId="11" xfId="0" applyNumberFormat="1" applyFont="1" applyFill="1" applyBorder="1" applyAlignment="1">
      <alignment horizontal="right" vertical="top" shrinkToFit="1"/>
    </xf>
    <xf numFmtId="0" fontId="38" fillId="0" borderId="11" xfId="79" applyNumberFormat="1" applyFont="1" applyFill="1" applyBorder="1" applyAlignment="1" applyProtection="1">
      <alignment wrapText="1"/>
      <protection/>
    </xf>
    <xf numFmtId="0" fontId="38" fillId="0" borderId="11" xfId="79" applyNumberFormat="1" applyFont="1" applyFill="1" applyBorder="1" applyAlignment="1" applyProtection="1">
      <alignment vertical="center" wrapText="1"/>
      <protection/>
    </xf>
    <xf numFmtId="0" fontId="38" fillId="0" borderId="11" xfId="59" applyNumberFormat="1" applyFont="1" applyFill="1" applyBorder="1" applyAlignment="1" applyProtection="1">
      <alignment vertical="center" wrapText="1"/>
      <protection/>
    </xf>
    <xf numFmtId="3" fontId="38" fillId="0" borderId="11" xfId="0" applyNumberFormat="1" applyFont="1" applyFill="1" applyBorder="1" applyAlignment="1" applyProtection="1">
      <alignment horizontal="right" vertical="center" wrapText="1"/>
      <protection/>
    </xf>
    <xf numFmtId="0" fontId="38" fillId="0" borderId="11" xfId="0" applyNumberFormat="1" applyFont="1" applyFill="1" applyBorder="1" applyAlignment="1">
      <alignment wrapText="1"/>
    </xf>
    <xf numFmtId="0" fontId="38" fillId="0" borderId="11" xfId="0" applyNumberFormat="1" applyFont="1" applyFill="1" applyBorder="1" applyAlignment="1">
      <alignment horizontal="left" wrapText="1"/>
    </xf>
    <xf numFmtId="0" fontId="44" fillId="0" borderId="11" xfId="0" applyNumberFormat="1" applyFont="1" applyFill="1" applyBorder="1" applyAlignment="1">
      <alignment shrinkToFit="1"/>
    </xf>
    <xf numFmtId="4" fontId="44" fillId="0" borderId="11" xfId="0" applyNumberFormat="1" applyFont="1" applyFill="1" applyBorder="1" applyAlignment="1">
      <alignment horizontal="right" shrinkToFit="1"/>
    </xf>
    <xf numFmtId="4" fontId="38" fillId="0" borderId="11" xfId="0" applyNumberFormat="1" applyFont="1" applyFill="1" applyBorder="1" applyAlignment="1" applyProtection="1">
      <alignment horizontal="left" vertical="center" wrapText="1"/>
      <protection/>
    </xf>
    <xf numFmtId="1" fontId="38" fillId="0" borderId="11" xfId="0" applyNumberFormat="1" applyFont="1" applyFill="1" applyBorder="1" applyAlignment="1" applyProtection="1">
      <alignment vertical="center" wrapText="1"/>
      <protection/>
    </xf>
    <xf numFmtId="4" fontId="38" fillId="0" borderId="11" xfId="0" applyNumberFormat="1" applyFont="1" applyFill="1" applyBorder="1" applyAlignment="1">
      <alignment vertical="center" wrapText="1"/>
    </xf>
    <xf numFmtId="4" fontId="44" fillId="0" borderId="11" xfId="0" applyNumberFormat="1" applyFont="1" applyFill="1" applyBorder="1" applyAlignment="1">
      <alignment horizontal="right" vertical="center" shrinkToFit="1"/>
    </xf>
    <xf numFmtId="198" fontId="38" fillId="0" borderId="11" xfId="67" applyNumberFormat="1" applyFont="1" applyFill="1" applyBorder="1" applyAlignment="1">
      <alignment horizontal="right"/>
      <protection/>
    </xf>
    <xf numFmtId="4" fontId="44" fillId="0" borderId="11" xfId="0" applyNumberFormat="1" applyFont="1" applyFill="1" applyBorder="1" applyAlignment="1">
      <alignment horizontal="center" vertical="center" shrinkToFit="1"/>
    </xf>
    <xf numFmtId="4" fontId="38" fillId="0" borderId="11" xfId="0" applyNumberFormat="1" applyFont="1" applyBorder="1" applyAlignment="1" applyProtection="1">
      <alignment wrapText="1"/>
      <protection/>
    </xf>
    <xf numFmtId="0" fontId="38" fillId="36" borderId="11" xfId="0" applyFont="1" applyFill="1" applyBorder="1" applyAlignment="1" applyProtection="1">
      <alignment vertical="center" wrapText="1"/>
      <protection/>
    </xf>
    <xf numFmtId="0" fontId="38" fillId="36" borderId="11" xfId="0" applyFont="1" applyFill="1" applyBorder="1" applyAlignment="1" applyProtection="1">
      <alignment horizontal="left" vertical="center" wrapText="1"/>
      <protection/>
    </xf>
    <xf numFmtId="4" fontId="38" fillId="36" borderId="11" xfId="0" applyNumberFormat="1" applyFont="1" applyFill="1" applyBorder="1" applyAlignment="1" applyProtection="1">
      <alignment horizontal="center" vertical="center" wrapText="1"/>
      <protection/>
    </xf>
    <xf numFmtId="166" fontId="38" fillId="0" borderId="11" xfId="80" applyNumberFormat="1" applyFont="1" applyFill="1" applyBorder="1" applyAlignment="1" applyProtection="1">
      <alignment horizontal="left" wrapText="1"/>
      <protection/>
    </xf>
    <xf numFmtId="1" fontId="38" fillId="0" borderId="11" xfId="80" applyNumberFormat="1" applyFont="1" applyFill="1" applyBorder="1" applyAlignment="1" applyProtection="1">
      <alignment wrapText="1"/>
      <protection/>
    </xf>
    <xf numFmtId="4" fontId="38" fillId="0" borderId="11" xfId="0" applyNumberFormat="1" applyFont="1" applyFill="1" applyBorder="1" applyAlignment="1" applyProtection="1">
      <alignment wrapText="1"/>
      <protection/>
    </xf>
    <xf numFmtId="0" fontId="38" fillId="0" borderId="11" xfId="0" applyFont="1" applyBorder="1" applyAlignment="1">
      <alignment horizontal="left" vertical="center" wrapText="1"/>
    </xf>
    <xf numFmtId="4" fontId="38" fillId="0" borderId="11" xfId="0" applyNumberFormat="1" applyFont="1" applyBorder="1" applyAlignment="1">
      <alignment horizontal="left" vertical="center" wrapText="1"/>
    </xf>
    <xf numFmtId="1" fontId="38" fillId="0" borderId="11" xfId="0" applyNumberFormat="1" applyFont="1" applyBorder="1" applyAlignment="1">
      <alignment vertical="center" wrapText="1"/>
    </xf>
    <xf numFmtId="4" fontId="38" fillId="0" borderId="11" xfId="0" applyNumberFormat="1" applyFont="1" applyFill="1" applyBorder="1" applyAlignment="1" applyProtection="1">
      <alignment vertical="center" wrapText="1"/>
      <protection/>
    </xf>
    <xf numFmtId="0" fontId="38" fillId="0" borderId="11" xfId="0" applyFont="1" applyBorder="1" applyAlignment="1" applyProtection="1">
      <alignment/>
      <protection/>
    </xf>
    <xf numFmtId="0" fontId="45" fillId="0" borderId="11" xfId="0" applyFont="1" applyFill="1" applyBorder="1" applyAlignment="1">
      <alignment horizontal="center" vertical="center" wrapText="1"/>
    </xf>
    <xf numFmtId="16" fontId="45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3" fontId="46" fillId="0" borderId="11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44" fontId="46" fillId="0" borderId="11" xfId="95" applyFont="1" applyFill="1" applyBorder="1" applyAlignment="1">
      <alignment horizontal="center" vertical="center" wrapText="1"/>
    </xf>
    <xf numFmtId="166" fontId="46" fillId="0" borderId="11" xfId="0" applyNumberFormat="1" applyFont="1" applyFill="1" applyBorder="1" applyAlignment="1">
      <alignment horizontal="center" vertical="center" wrapText="1"/>
    </xf>
    <xf numFmtId="1" fontId="46" fillId="0" borderId="11" xfId="0" applyNumberFormat="1" applyFont="1" applyFill="1" applyBorder="1" applyAlignment="1">
      <alignment horizontal="center" vertical="center" wrapText="1"/>
    </xf>
    <xf numFmtId="1" fontId="47" fillId="0" borderId="11" xfId="0" applyNumberFormat="1" applyFont="1" applyFill="1" applyBorder="1" applyAlignment="1">
      <alignment horizontal="center" vertical="center" wrapText="1" shrinkToFit="1"/>
    </xf>
    <xf numFmtId="0" fontId="46" fillId="0" borderId="11" xfId="47" applyFont="1" applyFill="1" applyBorder="1" applyAlignment="1">
      <alignment horizontal="center" vertical="center" wrapText="1"/>
      <protection/>
    </xf>
    <xf numFmtId="4" fontId="46" fillId="0" borderId="11" xfId="0" applyNumberFormat="1" applyFont="1" applyFill="1" applyBorder="1" applyAlignment="1">
      <alignment horizontal="center" vertical="center" wrapText="1"/>
    </xf>
    <xf numFmtId="0" fontId="46" fillId="0" borderId="11" xfId="79" applyFont="1" applyFill="1" applyBorder="1" applyAlignment="1">
      <alignment horizontal="center" vertical="center" wrapText="1"/>
      <protection/>
    </xf>
    <xf numFmtId="0" fontId="46" fillId="0" borderId="11" xfId="59" applyFont="1" applyFill="1" applyBorder="1" applyAlignment="1">
      <alignment horizontal="center" vertical="center" wrapText="1"/>
      <protection/>
    </xf>
    <xf numFmtId="0" fontId="84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 shrinkToFit="1"/>
    </xf>
    <xf numFmtId="4" fontId="47" fillId="0" borderId="11" xfId="0" applyNumberFormat="1" applyFont="1" applyFill="1" applyBorder="1" applyAlignment="1">
      <alignment horizontal="center" vertical="center" wrapText="1" shrinkToFit="1"/>
    </xf>
    <xf numFmtId="4" fontId="46" fillId="0" borderId="11" xfId="67" applyNumberFormat="1" applyFont="1" applyFill="1" applyBorder="1" applyAlignment="1">
      <alignment horizontal="center" vertical="center" wrapText="1"/>
      <protection/>
    </xf>
    <xf numFmtId="4" fontId="46" fillId="0" borderId="17" xfId="95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85" fillId="0" borderId="11" xfId="0" applyFont="1" applyFill="1" applyBorder="1" applyAlignment="1">
      <alignment horizontal="center" vertical="center" wrapText="1"/>
    </xf>
    <xf numFmtId="4" fontId="47" fillId="0" borderId="16" xfId="0" applyNumberFormat="1" applyFont="1" applyFill="1" applyBorder="1" applyAlignment="1">
      <alignment horizontal="center" vertical="center" wrapText="1" shrinkToFit="1"/>
    </xf>
    <xf numFmtId="0" fontId="46" fillId="0" borderId="17" xfId="0" applyNumberFormat="1" applyFont="1" applyFill="1" applyBorder="1" applyAlignment="1">
      <alignment horizontal="center" vertical="center" wrapText="1"/>
    </xf>
    <xf numFmtId="199" fontId="46" fillId="0" borderId="15" xfId="95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199" fontId="46" fillId="0" borderId="11" xfId="95" applyNumberFormat="1" applyFont="1" applyFill="1" applyBorder="1" applyAlignment="1">
      <alignment horizontal="center" vertical="center" wrapText="1"/>
    </xf>
    <xf numFmtId="44" fontId="46" fillId="0" borderId="11" xfId="95" applyFont="1" applyFill="1" applyBorder="1" applyAlignment="1">
      <alignment horizontal="center" vertical="center" wrapText="1"/>
    </xf>
    <xf numFmtId="0" fontId="46" fillId="0" borderId="17" xfId="0" applyNumberFormat="1" applyFont="1" applyFill="1" applyBorder="1" applyAlignment="1">
      <alignment horizontal="center" vertical="center" wrapText="1"/>
    </xf>
    <xf numFmtId="0" fontId="46" fillId="0" borderId="29" xfId="0" applyNumberFormat="1" applyFont="1" applyFill="1" applyBorder="1" applyAlignment="1">
      <alignment horizontal="center" vertical="center" wrapText="1"/>
    </xf>
    <xf numFmtId="0" fontId="46" fillId="0" borderId="29" xfId="0" applyNumberFormat="1" applyFont="1" applyFill="1" applyBorder="1" applyAlignment="1">
      <alignment horizontal="center" vertical="center" wrapText="1"/>
    </xf>
    <xf numFmtId="4" fontId="46" fillId="0" borderId="29" xfId="0" applyNumberFormat="1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166" fontId="45" fillId="0" borderId="11" xfId="80" applyNumberFormat="1" applyFont="1" applyFill="1" applyBorder="1" applyAlignment="1">
      <alignment horizontal="center" vertical="center" wrapText="1"/>
      <protection/>
    </xf>
    <xf numFmtId="166" fontId="46" fillId="0" borderId="11" xfId="80" applyNumberFormat="1" applyFont="1" applyFill="1" applyBorder="1" applyAlignment="1">
      <alignment horizontal="center" vertical="center" wrapText="1"/>
      <protection/>
    </xf>
    <xf numFmtId="1" fontId="46" fillId="0" borderId="11" xfId="80" applyNumberFormat="1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0" fillId="0" borderId="0" xfId="0" applyFont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/>
      <protection/>
    </xf>
    <xf numFmtId="0" fontId="51" fillId="0" borderId="0" xfId="0" applyFont="1" applyAlignment="1" applyProtection="1">
      <alignment vertical="center"/>
      <protection/>
    </xf>
    <xf numFmtId="0" fontId="86" fillId="0" borderId="0" xfId="0" applyFont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horizontal="left" vertical="center" wrapText="1"/>
      <protection/>
    </xf>
    <xf numFmtId="0" fontId="51" fillId="0" borderId="0" xfId="0" applyFont="1" applyBorder="1" applyAlignment="1" applyProtection="1">
      <alignment horizontal="center" vertical="center" wrapText="1"/>
      <protection/>
    </xf>
    <xf numFmtId="0" fontId="51" fillId="0" borderId="0" xfId="0" applyFont="1" applyBorder="1" applyAlignment="1" applyProtection="1">
      <alignment horizontal="center" vertical="center" wrapText="1"/>
      <protection/>
    </xf>
    <xf numFmtId="0" fontId="51" fillId="0" borderId="0" xfId="0" applyFont="1" applyFill="1" applyAlignment="1" applyProtection="1">
      <alignment vertical="center" wrapText="1"/>
      <protection/>
    </xf>
    <xf numFmtId="0" fontId="51" fillId="0" borderId="0" xfId="0" applyFont="1" applyFill="1" applyAlignment="1" applyProtection="1">
      <alignment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 wrapText="1"/>
      <protection/>
    </xf>
    <xf numFmtId="0" fontId="87" fillId="0" borderId="19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1" fontId="55" fillId="34" borderId="14" xfId="0" applyNumberFormat="1" applyFont="1" applyFill="1" applyBorder="1" applyAlignment="1">
      <alignment horizontal="center" vertical="center" shrinkToFit="1"/>
    </xf>
    <xf numFmtId="0" fontId="54" fillId="35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 applyProtection="1">
      <alignment horizontal="left" vertical="center" wrapText="1"/>
      <protection/>
    </xf>
    <xf numFmtId="0" fontId="54" fillId="0" borderId="11" xfId="47" applyNumberFormat="1" applyFont="1" applyFill="1" applyBorder="1" applyAlignment="1" applyProtection="1" quotePrefix="1">
      <alignment horizontal="center" vertical="center" wrapText="1"/>
      <protection/>
    </xf>
    <xf numFmtId="0" fontId="56" fillId="0" borderId="11" xfId="0" applyFont="1" applyBorder="1" applyAlignment="1" applyProtection="1">
      <alignment horizontal="left" vertical="center" wrapText="1"/>
      <protection/>
    </xf>
    <xf numFmtId="0" fontId="56" fillId="0" borderId="11" xfId="0" applyFont="1" applyBorder="1" applyAlignment="1" applyProtection="1">
      <alignment horizontal="center" vertical="center" wrapText="1"/>
      <protection/>
    </xf>
    <xf numFmtId="3" fontId="56" fillId="0" borderId="11" xfId="0" applyNumberFormat="1" applyFont="1" applyBorder="1" applyAlignment="1" applyProtection="1">
      <alignment horizontal="center" vertical="center" wrapText="1"/>
      <protection/>
    </xf>
    <xf numFmtId="0" fontId="56" fillId="0" borderId="11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vertical="center" wrapText="1"/>
    </xf>
    <xf numFmtId="0" fontId="56" fillId="0" borderId="11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center" vertical="center" wrapText="1"/>
    </xf>
    <xf numFmtId="0" fontId="57" fillId="0" borderId="11" xfId="0" applyFont="1" applyFill="1" applyBorder="1" applyAlignment="1" applyProtection="1">
      <alignment horizontal="left" vertical="center" wrapText="1"/>
      <protection/>
    </xf>
    <xf numFmtId="0" fontId="56" fillId="0" borderId="11" xfId="0" applyFont="1" applyBorder="1" applyAlignment="1" applyProtection="1">
      <alignment horizontal="center" vertical="center"/>
      <protection/>
    </xf>
    <xf numFmtId="0" fontId="5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4" fontId="54" fillId="0" borderId="11" xfId="105" applyNumberFormat="1" applyFont="1" applyFill="1" applyBorder="1" applyAlignment="1">
      <alignment horizontal="right" vertical="center" wrapText="1"/>
    </xf>
    <xf numFmtId="9" fontId="55" fillId="0" borderId="11" xfId="0" applyNumberFormat="1" applyFont="1" applyFill="1" applyBorder="1" applyAlignment="1">
      <alignment horizontal="center" vertical="center" shrinkToFit="1"/>
    </xf>
    <xf numFmtId="4" fontId="54" fillId="0" borderId="11" xfId="0" applyNumberFormat="1" applyFont="1" applyFill="1" applyBorder="1" applyAlignment="1">
      <alignment horizontal="right" vertical="center" wrapText="1"/>
    </xf>
    <xf numFmtId="0" fontId="56" fillId="0" borderId="11" xfId="0" applyFont="1" applyFill="1" applyBorder="1" applyAlignment="1">
      <alignment horizontal="right" vertical="center" wrapText="1"/>
    </xf>
    <xf numFmtId="3" fontId="56" fillId="0" borderId="11" xfId="0" applyNumberFormat="1" applyFont="1" applyBorder="1" applyAlignment="1">
      <alignment horizontal="center" vertical="center" wrapText="1"/>
    </xf>
    <xf numFmtId="166" fontId="56" fillId="0" borderId="11" xfId="0" applyNumberFormat="1" applyFont="1" applyFill="1" applyBorder="1" applyAlignment="1" applyProtection="1">
      <alignment horizontal="left" vertical="center" wrapText="1"/>
      <protection/>
    </xf>
    <xf numFmtId="166" fontId="56" fillId="0" borderId="11" xfId="0" applyNumberFormat="1" applyFont="1" applyBorder="1" applyAlignment="1" applyProtection="1">
      <alignment horizontal="left" vertical="center" wrapText="1"/>
      <protection/>
    </xf>
    <xf numFmtId="1" fontId="56" fillId="0" borderId="11" xfId="0" applyNumberFormat="1" applyFont="1" applyBorder="1" applyAlignment="1" applyProtection="1">
      <alignment horizontal="center" vertical="center" wrapText="1"/>
      <protection/>
    </xf>
    <xf numFmtId="0" fontId="56" fillId="0" borderId="11" xfId="0" applyFont="1" applyFill="1" applyBorder="1" applyAlignment="1" applyProtection="1">
      <alignment vertical="center" wrapText="1"/>
      <protection/>
    </xf>
    <xf numFmtId="0" fontId="56" fillId="0" borderId="11" xfId="0" applyFont="1" applyFill="1" applyBorder="1" applyAlignment="1" applyProtection="1">
      <alignment horizontal="center" vertical="center" wrapText="1"/>
      <protection/>
    </xf>
    <xf numFmtId="3" fontId="56" fillId="0" borderId="11" xfId="0" applyNumberFormat="1" applyFont="1" applyFill="1" applyBorder="1" applyAlignment="1" applyProtection="1">
      <alignment horizontal="center" vertical="center" wrapText="1"/>
      <protection/>
    </xf>
    <xf numFmtId="1" fontId="58" fillId="0" borderId="11" xfId="0" applyNumberFormat="1" applyFont="1" applyFill="1" applyBorder="1" applyAlignment="1">
      <alignment horizontal="center" vertical="center" shrinkToFit="1"/>
    </xf>
    <xf numFmtId="0" fontId="56" fillId="0" borderId="11" xfId="47" applyNumberFormat="1" applyFont="1" applyFill="1" applyBorder="1" applyAlignment="1" applyProtection="1">
      <alignment horizontal="left" vertical="center" wrapText="1"/>
      <protection/>
    </xf>
    <xf numFmtId="0" fontId="6" fillId="0" borderId="11" xfId="0" applyFont="1" applyBorder="1" applyAlignment="1">
      <alignment vertical="center" wrapText="1"/>
    </xf>
    <xf numFmtId="0" fontId="56" fillId="0" borderId="11" xfId="47" applyNumberFormat="1" applyFont="1" applyFill="1" applyBorder="1" applyAlignment="1" applyProtection="1">
      <alignment horizontal="center" vertical="center" wrapText="1"/>
      <protection/>
    </xf>
    <xf numFmtId="4" fontId="56" fillId="0" borderId="11" xfId="0" applyNumberFormat="1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right" vertical="center"/>
    </xf>
    <xf numFmtId="0" fontId="56" fillId="0" borderId="11" xfId="47" applyNumberFormat="1" applyFont="1" applyFill="1" applyBorder="1" applyAlignment="1" applyProtection="1">
      <alignment vertical="center" wrapText="1"/>
      <protection/>
    </xf>
    <xf numFmtId="0" fontId="56" fillId="0" borderId="11" xfId="0" applyNumberFormat="1" applyFont="1" applyFill="1" applyBorder="1" applyAlignment="1" applyProtection="1">
      <alignment vertical="center" wrapText="1"/>
      <protection/>
    </xf>
    <xf numFmtId="0" fontId="56" fillId="0" borderId="11" xfId="0" applyNumberFormat="1" applyFont="1" applyFill="1" applyBorder="1" applyAlignment="1" applyProtection="1">
      <alignment horizontal="center" vertical="center" wrapText="1"/>
      <protection/>
    </xf>
    <xf numFmtId="0" fontId="56" fillId="0" borderId="11" xfId="0" applyFont="1" applyBorder="1" applyAlignment="1">
      <alignment vertical="center"/>
    </xf>
    <xf numFmtId="0" fontId="54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right" vertical="center"/>
    </xf>
    <xf numFmtId="0" fontId="56" fillId="0" borderId="11" xfId="79" applyNumberFormat="1" applyFont="1" applyFill="1" applyBorder="1" applyAlignment="1" applyProtection="1">
      <alignment vertical="center" wrapText="1"/>
      <protection/>
    </xf>
    <xf numFmtId="0" fontId="56" fillId="0" borderId="11" xfId="59" applyNumberFormat="1" applyFont="1" applyFill="1" applyBorder="1" applyAlignment="1" applyProtection="1">
      <alignment horizontal="center" vertical="center" wrapText="1"/>
      <protection/>
    </xf>
    <xf numFmtId="0" fontId="56" fillId="0" borderId="11" xfId="0" applyNumberFormat="1" applyFont="1" applyFill="1" applyBorder="1" applyAlignment="1">
      <alignment vertical="center" wrapText="1"/>
    </xf>
    <xf numFmtId="0" fontId="56" fillId="0" borderId="11" xfId="0" applyNumberFormat="1" applyFont="1" applyFill="1" applyBorder="1" applyAlignment="1">
      <alignment horizontal="left" vertical="center" wrapText="1"/>
    </xf>
    <xf numFmtId="0" fontId="58" fillId="0" borderId="11" xfId="0" applyNumberFormat="1" applyFont="1" applyFill="1" applyBorder="1" applyAlignment="1">
      <alignment horizontal="center" vertical="center" shrinkToFit="1"/>
    </xf>
    <xf numFmtId="4" fontId="58" fillId="0" borderId="11" xfId="0" applyNumberFormat="1" applyFont="1" applyFill="1" applyBorder="1" applyAlignment="1">
      <alignment horizontal="center" vertical="center" shrinkToFit="1"/>
    </xf>
    <xf numFmtId="4" fontId="56" fillId="0" borderId="11" xfId="0" applyNumberFormat="1" applyFont="1" applyFill="1" applyBorder="1" applyAlignment="1" applyProtection="1">
      <alignment horizontal="left" vertical="center" wrapText="1"/>
      <protection/>
    </xf>
    <xf numFmtId="1" fontId="56" fillId="0" borderId="11" xfId="0" applyNumberFormat="1" applyFont="1" applyFill="1" applyBorder="1" applyAlignment="1" applyProtection="1">
      <alignment horizontal="center" vertical="center" wrapText="1"/>
      <protection/>
    </xf>
    <xf numFmtId="0" fontId="56" fillId="0" borderId="11" xfId="0" applyFont="1" applyFill="1" applyBorder="1" applyAlignment="1">
      <alignment horizontal="center" vertical="center" wrapText="1"/>
    </xf>
    <xf numFmtId="4" fontId="56" fillId="0" borderId="11" xfId="0" applyNumberFormat="1" applyFont="1" applyBorder="1" applyAlignment="1" applyProtection="1">
      <alignment horizontal="center" vertical="center" wrapText="1"/>
      <protection/>
    </xf>
    <xf numFmtId="0" fontId="56" fillId="36" borderId="11" xfId="0" applyFont="1" applyFill="1" applyBorder="1" applyAlignment="1" applyProtection="1">
      <alignment vertical="center" wrapText="1"/>
      <protection/>
    </xf>
    <xf numFmtId="0" fontId="56" fillId="36" borderId="11" xfId="0" applyFont="1" applyFill="1" applyBorder="1" applyAlignment="1" applyProtection="1">
      <alignment horizontal="left" vertical="center" wrapText="1"/>
      <protection/>
    </xf>
    <xf numFmtId="0" fontId="56" fillId="36" borderId="11" xfId="0" applyFont="1" applyFill="1" applyBorder="1" applyAlignment="1" applyProtection="1">
      <alignment horizontal="center" vertical="center" wrapText="1"/>
      <protection/>
    </xf>
    <xf numFmtId="4" fontId="56" fillId="36" borderId="11" xfId="0" applyNumberFormat="1" applyFont="1" applyFill="1" applyBorder="1" applyAlignment="1" applyProtection="1">
      <alignment horizontal="center" vertical="center" wrapText="1"/>
      <protection/>
    </xf>
    <xf numFmtId="166" fontId="56" fillId="0" borderId="11" xfId="80" applyNumberFormat="1" applyFont="1" applyFill="1" applyBorder="1" applyAlignment="1" applyProtection="1">
      <alignment horizontal="left" vertical="center" wrapText="1"/>
      <protection/>
    </xf>
    <xf numFmtId="1" fontId="56" fillId="0" borderId="11" xfId="80" applyNumberFormat="1" applyFont="1" applyFill="1" applyBorder="1" applyAlignment="1" applyProtection="1">
      <alignment horizontal="center" vertical="center" wrapText="1"/>
      <protection/>
    </xf>
    <xf numFmtId="4" fontId="56" fillId="0" borderId="11" xfId="0" applyNumberFormat="1" applyFont="1" applyFill="1" applyBorder="1" applyAlignment="1" applyProtection="1">
      <alignment horizontal="center" vertical="center" wrapText="1"/>
      <protection/>
    </xf>
    <xf numFmtId="4" fontId="56" fillId="0" borderId="11" xfId="0" applyNumberFormat="1" applyFont="1" applyBorder="1" applyAlignment="1">
      <alignment horizontal="left" vertical="center" wrapText="1"/>
    </xf>
    <xf numFmtId="1" fontId="56" fillId="0" borderId="11" xfId="0" applyNumberFormat="1" applyFont="1" applyBorder="1" applyAlignment="1">
      <alignment horizontal="center" vertical="center" wrapText="1"/>
    </xf>
    <xf numFmtId="0" fontId="56" fillId="0" borderId="11" xfId="0" applyFont="1" applyBorder="1" applyAlignment="1" applyProtection="1">
      <alignment vertical="center" wrapText="1"/>
      <protection/>
    </xf>
    <xf numFmtId="0" fontId="56" fillId="0" borderId="11" xfId="0" applyFont="1" applyBorder="1" applyAlignment="1" applyProtection="1">
      <alignment vertical="center"/>
      <protection/>
    </xf>
    <xf numFmtId="4" fontId="50" fillId="0" borderId="0" xfId="0" applyNumberFormat="1" applyFont="1" applyAlignment="1">
      <alignment vertical="center"/>
    </xf>
    <xf numFmtId="178" fontId="1" fillId="0" borderId="11" xfId="0" applyNumberFormat="1" applyFont="1" applyFill="1" applyBorder="1" applyAlignment="1" applyProtection="1">
      <alignment horizontal="right" wrapText="1"/>
      <protection/>
    </xf>
    <xf numFmtId="0" fontId="86" fillId="0" borderId="30" xfId="0" applyFont="1" applyFill="1" applyBorder="1" applyAlignment="1">
      <alignment horizontal="left" vertical="top" wrapText="1"/>
    </xf>
    <xf numFmtId="0" fontId="86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79" fillId="0" borderId="19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1" fontId="33" fillId="34" borderId="14" xfId="0" applyNumberFormat="1" applyFont="1" applyFill="1" applyBorder="1" applyAlignment="1">
      <alignment horizontal="center" vertical="center" shrinkToFit="1"/>
    </xf>
    <xf numFmtId="0" fontId="0" fillId="35" borderId="11" xfId="0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3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 wrapText="1"/>
    </xf>
    <xf numFmtId="0" fontId="88" fillId="5" borderId="11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 applyProtection="1">
      <alignment horizontal="center" vertical="center" wrapText="1"/>
      <protection/>
    </xf>
    <xf numFmtId="3" fontId="1" fillId="5" borderId="11" xfId="0" applyNumberFormat="1" applyFont="1" applyFill="1" applyBorder="1" applyAlignment="1" applyProtection="1">
      <alignment horizontal="center" vertical="center" wrapText="1"/>
      <protection/>
    </xf>
    <xf numFmtId="4" fontId="1" fillId="5" borderId="11" xfId="67" applyNumberFormat="1" applyFont="1" applyFill="1" applyBorder="1" applyAlignment="1">
      <alignment horizontal="center" vertical="center"/>
      <protection/>
    </xf>
    <xf numFmtId="9" fontId="1" fillId="5" borderId="11" xfId="0" applyNumberFormat="1" applyFont="1" applyFill="1" applyBorder="1" applyAlignment="1">
      <alignment horizontal="center" vertical="center" wrapText="1"/>
    </xf>
    <xf numFmtId="178" fontId="1" fillId="5" borderId="11" xfId="67" applyNumberFormat="1" applyFont="1" applyFill="1" applyBorder="1" applyAlignment="1">
      <alignment horizontal="center" vertical="center"/>
      <protection/>
    </xf>
    <xf numFmtId="178" fontId="1" fillId="5" borderId="11" xfId="105" applyNumberFormat="1" applyFont="1" applyFill="1" applyBorder="1" applyAlignment="1">
      <alignment horizontal="center" vertical="center" wrapText="1"/>
    </xf>
    <xf numFmtId="178" fontId="1" fillId="5" borderId="11" xfId="0" applyNumberFormat="1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/>
      <protection/>
    </xf>
    <xf numFmtId="4" fontId="34" fillId="0" borderId="11" xfId="0" applyNumberFormat="1" applyFont="1" applyFill="1" applyBorder="1" applyAlignment="1">
      <alignment horizontal="center" vertical="center" shrinkToFit="1"/>
    </xf>
    <xf numFmtId="0" fontId="1" fillId="0" borderId="11" xfId="78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3" fontId="1" fillId="0" borderId="11" xfId="0" applyNumberFormat="1" applyFont="1" applyBorder="1" applyAlignment="1">
      <alignment horizontal="center" vertical="center" wrapText="1"/>
    </xf>
    <xf numFmtId="166" fontId="1" fillId="0" borderId="11" xfId="0" applyNumberFormat="1" applyFont="1" applyFill="1" applyBorder="1" applyAlignment="1" applyProtection="1">
      <alignment horizontal="center" vertical="center" wrapText="1"/>
      <protection/>
    </xf>
    <xf numFmtId="166" fontId="1" fillId="0" borderId="11" xfId="0" applyNumberFormat="1" applyFont="1" applyBorder="1" applyAlignment="1" applyProtection="1">
      <alignment horizontal="center" vertical="center" wrapText="1"/>
      <protection/>
    </xf>
    <xf numFmtId="1" fontId="1" fillId="0" borderId="11" xfId="0" applyNumberFormat="1" applyFont="1" applyBorder="1" applyAlignment="1" applyProtection="1">
      <alignment horizontal="center" vertical="center" wrapText="1"/>
      <protection/>
    </xf>
    <xf numFmtId="3" fontId="1" fillId="0" borderId="11" xfId="0" applyNumberFormat="1" applyFont="1" applyFill="1" applyBorder="1" applyAlignment="1" applyProtection="1">
      <alignment horizontal="center" vertical="center" wrapText="1"/>
      <protection/>
    </xf>
    <xf numFmtId="9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34" fillId="5" borderId="11" xfId="0" applyNumberFormat="1" applyFont="1" applyFill="1" applyBorder="1" applyAlignment="1">
      <alignment horizontal="center" vertical="center" shrinkToFit="1"/>
    </xf>
    <xf numFmtId="0" fontId="34" fillId="0" borderId="12" xfId="0" applyFont="1" applyBorder="1" applyAlignment="1">
      <alignment horizontal="center" vertical="center"/>
    </xf>
    <xf numFmtId="4" fontId="34" fillId="0" borderId="12" xfId="0" applyNumberFormat="1" applyFont="1" applyBorder="1" applyAlignment="1">
      <alignment horizontal="center" vertical="center"/>
    </xf>
    <xf numFmtId="9" fontId="34" fillId="0" borderId="12" xfId="0" applyNumberFormat="1" applyFont="1" applyBorder="1" applyAlignment="1">
      <alignment horizontal="center" vertical="center"/>
    </xf>
    <xf numFmtId="1" fontId="34" fillId="0" borderId="11" xfId="0" applyNumberFormat="1" applyFont="1" applyFill="1" applyBorder="1" applyAlignment="1">
      <alignment horizontal="center" vertical="center" shrinkToFit="1"/>
    </xf>
    <xf numFmtId="0" fontId="34" fillId="0" borderId="11" xfId="0" applyFont="1" applyBorder="1" applyAlignment="1">
      <alignment horizontal="center" vertical="center" wrapText="1"/>
    </xf>
    <xf numFmtId="4" fontId="34" fillId="0" borderId="11" xfId="0" applyNumberFormat="1" applyFont="1" applyBorder="1" applyAlignment="1">
      <alignment horizontal="center" vertical="center" wrapText="1"/>
    </xf>
    <xf numFmtId="9" fontId="34" fillId="0" borderId="11" xfId="0" applyNumberFormat="1" applyFont="1" applyBorder="1" applyAlignment="1">
      <alignment horizontal="center" vertical="center" wrapText="1"/>
    </xf>
    <xf numFmtId="0" fontId="1" fillId="0" borderId="11" xfId="79" applyNumberFormat="1" applyFont="1" applyFill="1" applyBorder="1" applyAlignment="1" applyProtection="1">
      <alignment horizontal="center" vertical="center" wrapText="1"/>
      <protection/>
    </xf>
    <xf numFmtId="0" fontId="1" fillId="0" borderId="11" xfId="59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Border="1" applyAlignment="1" applyProtection="1">
      <alignment horizontal="center" vertical="center" wrapText="1"/>
      <protection/>
    </xf>
    <xf numFmtId="1" fontId="9" fillId="0" borderId="11" xfId="0" applyNumberFormat="1" applyFont="1" applyBorder="1" applyAlignment="1" applyProtection="1">
      <alignment horizontal="center" vertical="center" wrapText="1"/>
      <protection/>
    </xf>
    <xf numFmtId="4" fontId="9" fillId="0" borderId="11" xfId="0" applyNumberFormat="1" applyFont="1" applyBorder="1" applyAlignment="1" applyProtection="1">
      <alignment horizontal="center" vertical="center" wrapText="1"/>
      <protection/>
    </xf>
    <xf numFmtId="4" fontId="34" fillId="0" borderId="11" xfId="0" applyNumberFormat="1" applyFont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4" fontId="1" fillId="0" borderId="11" xfId="105" applyNumberFormat="1" applyFon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 applyProtection="1">
      <alignment horizontal="center" vertical="center" wrapText="1"/>
      <protection/>
    </xf>
    <xf numFmtId="166" fontId="1" fillId="0" borderId="11" xfId="80" applyNumberFormat="1" applyFont="1" applyFill="1" applyBorder="1" applyAlignment="1" applyProtection="1">
      <alignment horizontal="center" vertical="center" wrapText="1"/>
      <protection/>
    </xf>
    <xf numFmtId="1" fontId="1" fillId="0" borderId="11" xfId="80" applyNumberFormat="1" applyFont="1" applyFill="1" applyBorder="1" applyAlignment="1" applyProtection="1">
      <alignment horizontal="center" vertical="center" wrapText="1"/>
      <protection/>
    </xf>
    <xf numFmtId="4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37" fillId="0" borderId="11" xfId="0" applyFont="1" applyBorder="1" applyAlignment="1" applyProtection="1">
      <alignment horizontal="center" vertical="center" wrapText="1"/>
      <protection/>
    </xf>
    <xf numFmtId="0" fontId="37" fillId="0" borderId="11" xfId="0" applyFont="1" applyBorder="1" applyAlignment="1" applyProtection="1">
      <alignment horizontal="center" vertical="center"/>
      <protection/>
    </xf>
  </cellXfs>
  <cellStyles count="9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urrency 2" xfId="39"/>
    <cellStyle name="Currency 2 2" xfId="40"/>
    <cellStyle name="Currency 2 3" xfId="41"/>
    <cellStyle name="Dane wejściowe" xfId="42"/>
    <cellStyle name="Dane wyjściowe" xfId="43"/>
    <cellStyle name="Dobry" xfId="44"/>
    <cellStyle name="Comma" xfId="45"/>
    <cellStyle name="Comma [0]" xfId="46"/>
    <cellStyle name="Excel Built-in Normal" xfId="47"/>
    <cellStyle name="Excel Built-in Normal 1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 2" xfId="57"/>
    <cellStyle name="Normal 2 2" xfId="58"/>
    <cellStyle name="Normal 2 3" xfId="59"/>
    <cellStyle name="Normal 2_wrocl" xfId="60"/>
    <cellStyle name="Normal 5" xfId="61"/>
    <cellStyle name="Normal 5 2" xfId="62"/>
    <cellStyle name="Normal 5 2 2" xfId="63"/>
    <cellStyle name="Normalny 2" xfId="64"/>
    <cellStyle name="Normalny 2 2" xfId="65"/>
    <cellStyle name="Normalny 2_nowy suprane baxter dopisac do duzych umów" xfId="66"/>
    <cellStyle name="Normalny 3" xfId="67"/>
    <cellStyle name="Normalny 31" xfId="68"/>
    <cellStyle name="Normalny 31 2" xfId="69"/>
    <cellStyle name="Normalny 31 3" xfId="70"/>
    <cellStyle name="Normalny 32" xfId="71"/>
    <cellStyle name="Normalny 32 2" xfId="72"/>
    <cellStyle name="Normalny 40" xfId="73"/>
    <cellStyle name="Normalny 40 2" xfId="74"/>
    <cellStyle name="Normalny 41" xfId="75"/>
    <cellStyle name="Normalny 46" xfId="76"/>
    <cellStyle name="Normalny 55" xfId="77"/>
    <cellStyle name="Normalny_alfacetycznie leki+cyt 2011" xfId="78"/>
    <cellStyle name="Normalny_alfacetycznie leki+cyt 2011_cenowy po zmian(3)" xfId="79"/>
    <cellStyle name="Normalny_zamówienie z chemioterapi na cytostatyki" xfId="80"/>
    <cellStyle name="Obliczenia" xfId="81"/>
    <cellStyle name="Followed Hyperlink" xfId="82"/>
    <cellStyle name="Percent" xfId="83"/>
    <cellStyle name="Procentowy 2" xfId="84"/>
    <cellStyle name="Procentowy 3" xfId="85"/>
    <cellStyle name="Procentowy 4" xfId="86"/>
    <cellStyle name="Suma" xfId="87"/>
    <cellStyle name="Tekst objaśnienia" xfId="88"/>
    <cellStyle name="Tekst ostrzeżenia" xfId="89"/>
    <cellStyle name="Tytuł" xfId="90"/>
    <cellStyle name="Uwaga" xfId="91"/>
    <cellStyle name="Uwaga 2" xfId="92"/>
    <cellStyle name="Currency" xfId="93"/>
    <cellStyle name="Currency [0]" xfId="94"/>
    <cellStyle name="Walutowy 2" xfId="95"/>
    <cellStyle name="Walutowy 2 2" xfId="96"/>
    <cellStyle name="Walutowy 2 2 2" xfId="97"/>
    <cellStyle name="Walutowy 2 3" xfId="98"/>
    <cellStyle name="Walutowy 3" xfId="99"/>
    <cellStyle name="Walutowy 3 2" xfId="100"/>
    <cellStyle name="Walutowy 4" xfId="101"/>
    <cellStyle name="Walutowy 4 2" xfId="102"/>
    <cellStyle name="Walutowy 5" xfId="103"/>
    <cellStyle name="Walutowy 5 2" xfId="104"/>
    <cellStyle name="Walutowy 6" xfId="105"/>
    <cellStyle name="Zły" xfId="106"/>
  </cellStyles>
  <dxfs count="42">
    <dxf>
      <font>
        <color rgb="FFFF0000"/>
      </font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0"/>
  <sheetViews>
    <sheetView tabSelected="1" zoomScale="110" zoomScaleNormal="110" workbookViewId="0" topLeftCell="A1">
      <selection activeCell="T27" sqref="T27"/>
    </sheetView>
  </sheetViews>
  <sheetFormatPr defaultColWidth="9.140625" defaultRowHeight="12.75"/>
  <cols>
    <col min="1" max="1" width="3.421875" style="0" customWidth="1"/>
    <col min="2" max="2" width="26.28125" style="50" customWidth="1"/>
    <col min="3" max="3" width="11.28125" style="0" customWidth="1"/>
    <col min="4" max="4" width="9.7109375" style="0" customWidth="1"/>
    <col min="5" max="5" width="8.28125" style="0" customWidth="1"/>
    <col min="6" max="6" width="9.7109375" style="0" customWidth="1"/>
    <col min="7" max="7" width="11.421875" style="0" customWidth="1"/>
    <col min="8" max="8" width="8.8515625" style="0" customWidth="1"/>
    <col min="9" max="9" width="10.28125" style="0" customWidth="1"/>
    <col min="10" max="10" width="11.00390625" style="0" customWidth="1"/>
    <col min="11" max="11" width="10.00390625" style="0" customWidth="1"/>
    <col min="12" max="12" width="10.7109375" style="0" customWidth="1"/>
    <col min="13" max="13" width="9.7109375" style="0" customWidth="1"/>
    <col min="14" max="14" width="10.00390625" style="0" customWidth="1"/>
    <col min="15" max="15" width="11.28125" style="0" customWidth="1"/>
    <col min="16" max="16" width="10.7109375" style="0" customWidth="1"/>
  </cols>
  <sheetData>
    <row r="2" spans="2:8" ht="30.75" customHeight="1">
      <c r="B2" s="78" t="s">
        <v>79</v>
      </c>
      <c r="C2" s="78"/>
      <c r="D2" s="78"/>
      <c r="E2" s="3"/>
      <c r="G2" s="75" t="s">
        <v>78</v>
      </c>
      <c r="H2" s="75"/>
    </row>
    <row r="3" spans="2:5" ht="12.75">
      <c r="B3" s="59"/>
      <c r="C3" s="4"/>
      <c r="D3" s="4"/>
      <c r="E3" s="4"/>
    </row>
    <row r="4" spans="2:5" ht="12.75">
      <c r="B4" s="60"/>
      <c r="C4" s="5"/>
      <c r="D4" s="5"/>
      <c r="E4" s="5"/>
    </row>
    <row r="5" spans="2:15" ht="26.25" customHeight="1">
      <c r="B5" s="61"/>
      <c r="C5" s="76" t="s">
        <v>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</row>
    <row r="6" spans="1:16" ht="194.25" customHeight="1">
      <c r="A6" s="11" t="s">
        <v>1</v>
      </c>
      <c r="B6" s="12" t="s">
        <v>2</v>
      </c>
      <c r="C6" s="7" t="s">
        <v>80</v>
      </c>
      <c r="D6" s="7" t="s">
        <v>8</v>
      </c>
      <c r="E6" s="8" t="s">
        <v>12</v>
      </c>
      <c r="F6" s="7" t="s">
        <v>81</v>
      </c>
      <c r="G6" s="8" t="s">
        <v>11</v>
      </c>
      <c r="H6" s="8" t="s">
        <v>15</v>
      </c>
      <c r="I6" s="7" t="s">
        <v>9</v>
      </c>
      <c r="J6" s="8" t="s">
        <v>13</v>
      </c>
      <c r="K6" s="7" t="s">
        <v>10</v>
      </c>
      <c r="L6" s="14" t="s">
        <v>17</v>
      </c>
      <c r="M6" s="8" t="s">
        <v>14</v>
      </c>
      <c r="N6" s="13" t="s">
        <v>16</v>
      </c>
      <c r="O6" s="8" t="s">
        <v>82</v>
      </c>
      <c r="P6" s="6" t="s">
        <v>5</v>
      </c>
    </row>
    <row r="7" spans="1:16" ht="12.75">
      <c r="A7" s="15"/>
      <c r="B7" s="16"/>
      <c r="C7" s="16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6">
        <v>8</v>
      </c>
      <c r="K7" s="16">
        <v>9</v>
      </c>
      <c r="L7" s="16">
        <v>10</v>
      </c>
      <c r="M7" s="16">
        <v>11</v>
      </c>
      <c r="N7" s="16">
        <v>12</v>
      </c>
      <c r="O7" s="16">
        <v>13</v>
      </c>
      <c r="P7" s="16"/>
    </row>
    <row r="8" spans="1:16" s="1" customFormat="1" ht="27" customHeight="1">
      <c r="A8" s="17">
        <v>1</v>
      </c>
      <c r="B8" s="62" t="s">
        <v>40</v>
      </c>
      <c r="C8" s="18"/>
      <c r="D8" s="19"/>
      <c r="E8" s="20"/>
      <c r="F8" s="21"/>
      <c r="G8" s="20"/>
      <c r="H8" s="21"/>
      <c r="I8" s="21"/>
      <c r="J8" s="21"/>
      <c r="K8" s="21">
        <v>14239.8</v>
      </c>
      <c r="L8" s="21"/>
      <c r="M8" s="21"/>
      <c r="N8" s="21"/>
      <c r="O8" s="21"/>
      <c r="P8" s="73">
        <v>13083</v>
      </c>
    </row>
    <row r="9" spans="1:16" s="1" customFormat="1" ht="19.5" customHeight="1">
      <c r="A9" s="17">
        <v>2</v>
      </c>
      <c r="B9" s="63" t="s">
        <v>41</v>
      </c>
      <c r="C9" s="18"/>
      <c r="D9" s="18"/>
      <c r="E9" s="20"/>
      <c r="F9" s="21">
        <v>31860</v>
      </c>
      <c r="G9" s="20"/>
      <c r="H9" s="21"/>
      <c r="I9" s="21"/>
      <c r="J9" s="21"/>
      <c r="K9" s="21"/>
      <c r="L9" s="21"/>
      <c r="M9" s="21"/>
      <c r="N9" s="21"/>
      <c r="O9" s="21"/>
      <c r="P9" s="74">
        <v>26460</v>
      </c>
    </row>
    <row r="10" spans="1:16" s="1" customFormat="1" ht="12.75">
      <c r="A10" s="17">
        <v>3</v>
      </c>
      <c r="B10" s="46" t="s">
        <v>42</v>
      </c>
      <c r="C10" s="80"/>
      <c r="D10" s="80"/>
      <c r="E10" s="81"/>
      <c r="F10" s="82"/>
      <c r="G10" s="81"/>
      <c r="H10" s="82"/>
      <c r="I10" s="82"/>
      <c r="J10" s="82"/>
      <c r="K10" s="82"/>
      <c r="L10" s="82"/>
      <c r="M10" s="82"/>
      <c r="N10" s="82"/>
      <c r="O10" s="82"/>
      <c r="P10" s="73">
        <v>20412</v>
      </c>
    </row>
    <row r="11" spans="1:16" s="1" customFormat="1" ht="13.5" customHeight="1">
      <c r="A11" s="17">
        <v>4</v>
      </c>
      <c r="B11" s="46" t="s">
        <v>43</v>
      </c>
      <c r="C11" s="80"/>
      <c r="D11" s="80"/>
      <c r="E11" s="81"/>
      <c r="F11" s="82"/>
      <c r="G11" s="81"/>
      <c r="H11" s="82"/>
      <c r="I11" s="82"/>
      <c r="J11" s="82"/>
      <c r="K11" s="82"/>
      <c r="L11" s="82"/>
      <c r="M11" s="82"/>
      <c r="N11" s="82"/>
      <c r="O11" s="82"/>
      <c r="P11" s="73">
        <v>3326.4</v>
      </c>
    </row>
    <row r="12" spans="1:16" s="1" customFormat="1" ht="16.5" customHeight="1">
      <c r="A12" s="17">
        <v>5</v>
      </c>
      <c r="B12" s="64" t="s">
        <v>44</v>
      </c>
      <c r="C12" s="18"/>
      <c r="D12" s="18"/>
      <c r="E12" s="21"/>
      <c r="F12" s="21"/>
      <c r="G12" s="20"/>
      <c r="H12" s="21"/>
      <c r="I12" s="21"/>
      <c r="J12" s="21"/>
      <c r="K12" s="21"/>
      <c r="L12" s="21"/>
      <c r="M12" s="21">
        <v>80.89</v>
      </c>
      <c r="N12" s="21"/>
      <c r="O12" s="21"/>
      <c r="P12" s="73">
        <v>80.9</v>
      </c>
    </row>
    <row r="13" spans="1:16" s="1" customFormat="1" ht="52.5" customHeight="1">
      <c r="A13" s="17">
        <v>6</v>
      </c>
      <c r="B13" s="63" t="s">
        <v>45</v>
      </c>
      <c r="C13" s="18"/>
      <c r="D13" s="18"/>
      <c r="E13" s="23"/>
      <c r="F13" s="21"/>
      <c r="G13" s="20"/>
      <c r="H13" s="21"/>
      <c r="I13" s="21"/>
      <c r="J13" s="21"/>
      <c r="K13" s="21"/>
      <c r="L13" s="21"/>
      <c r="M13" s="21">
        <v>2337.66</v>
      </c>
      <c r="N13" s="21"/>
      <c r="O13" s="21"/>
      <c r="P13" s="73">
        <v>1623</v>
      </c>
    </row>
    <row r="14" spans="1:16" s="1" customFormat="1" ht="14.25" customHeight="1">
      <c r="A14" s="17">
        <v>7</v>
      </c>
      <c r="B14" s="62" t="s">
        <v>46</v>
      </c>
      <c r="C14" s="83"/>
      <c r="D14" s="83"/>
      <c r="E14" s="84"/>
      <c r="F14" s="85"/>
      <c r="G14" s="81"/>
      <c r="H14" s="82"/>
      <c r="I14" s="82"/>
      <c r="J14" s="82"/>
      <c r="K14" s="82"/>
      <c r="L14" s="82"/>
      <c r="M14" s="82"/>
      <c r="N14" s="82"/>
      <c r="O14" s="82"/>
      <c r="P14" s="73">
        <v>1392</v>
      </c>
    </row>
    <row r="15" spans="1:16" s="1" customFormat="1" ht="15" customHeight="1">
      <c r="A15" s="17">
        <v>8</v>
      </c>
      <c r="B15" s="46" t="s">
        <v>47</v>
      </c>
      <c r="C15" s="18"/>
      <c r="D15" s="18"/>
      <c r="E15" s="20"/>
      <c r="F15" s="21"/>
      <c r="G15" s="20"/>
      <c r="H15" s="21"/>
      <c r="I15" s="21"/>
      <c r="J15" s="21"/>
      <c r="K15" s="21"/>
      <c r="L15" s="21"/>
      <c r="M15" s="21">
        <v>468.7</v>
      </c>
      <c r="N15" s="21"/>
      <c r="O15" s="21"/>
      <c r="P15" s="73">
        <v>525.72</v>
      </c>
    </row>
    <row r="16" spans="1:16" s="1" customFormat="1" ht="12.75">
      <c r="A16" s="17">
        <v>9</v>
      </c>
      <c r="B16" s="63" t="s">
        <v>48</v>
      </c>
      <c r="C16" s="80"/>
      <c r="D16" s="80"/>
      <c r="E16" s="81"/>
      <c r="F16" s="82"/>
      <c r="G16" s="81"/>
      <c r="H16" s="82"/>
      <c r="I16" s="82"/>
      <c r="J16" s="82"/>
      <c r="K16" s="82"/>
      <c r="L16" s="82"/>
      <c r="M16" s="82"/>
      <c r="N16" s="82"/>
      <c r="O16" s="82"/>
      <c r="P16" s="73">
        <v>768</v>
      </c>
    </row>
    <row r="17" spans="1:16" s="1" customFormat="1" ht="31.5" customHeight="1">
      <c r="A17" s="17">
        <v>10</v>
      </c>
      <c r="B17" s="46" t="s">
        <v>49</v>
      </c>
      <c r="C17" s="80"/>
      <c r="D17" s="80"/>
      <c r="E17" s="82"/>
      <c r="F17" s="82"/>
      <c r="G17" s="81"/>
      <c r="H17" s="82"/>
      <c r="I17" s="82"/>
      <c r="J17" s="82"/>
      <c r="K17" s="82"/>
      <c r="L17" s="82"/>
      <c r="M17" s="82"/>
      <c r="N17" s="82"/>
      <c r="O17" s="82"/>
      <c r="P17" s="73">
        <v>9760</v>
      </c>
    </row>
    <row r="18" spans="1:16" s="1" customFormat="1" ht="15" customHeight="1">
      <c r="A18" s="17">
        <v>11</v>
      </c>
      <c r="B18" s="62" t="s">
        <v>50</v>
      </c>
      <c r="C18" s="80"/>
      <c r="D18" s="86"/>
      <c r="E18" s="81"/>
      <c r="F18" s="82"/>
      <c r="G18" s="81"/>
      <c r="H18" s="82"/>
      <c r="I18" s="82"/>
      <c r="J18" s="82"/>
      <c r="K18" s="82"/>
      <c r="L18" s="82"/>
      <c r="M18" s="82"/>
      <c r="N18" s="82"/>
      <c r="O18" s="82"/>
      <c r="P18" s="73">
        <v>3000</v>
      </c>
    </row>
    <row r="19" spans="1:16" s="1" customFormat="1" ht="12.75">
      <c r="A19" s="17">
        <v>12</v>
      </c>
      <c r="B19" s="63" t="s">
        <v>51</v>
      </c>
      <c r="C19" s="83"/>
      <c r="D19" s="83"/>
      <c r="E19" s="82"/>
      <c r="F19" s="85"/>
      <c r="G19" s="81"/>
      <c r="H19" s="82"/>
      <c r="I19" s="82"/>
      <c r="J19" s="82"/>
      <c r="K19" s="82"/>
      <c r="L19" s="82"/>
      <c r="M19" s="82"/>
      <c r="N19" s="82"/>
      <c r="O19" s="82"/>
      <c r="P19" s="73">
        <v>885</v>
      </c>
    </row>
    <row r="20" spans="1:16" s="1" customFormat="1" ht="14.25" customHeight="1">
      <c r="A20" s="17">
        <v>13</v>
      </c>
      <c r="B20" s="62" t="s">
        <v>52</v>
      </c>
      <c r="C20" s="25"/>
      <c r="D20" s="25"/>
      <c r="E20" s="26"/>
      <c r="F20" s="30"/>
      <c r="G20" s="20"/>
      <c r="H20" s="21"/>
      <c r="I20" s="21"/>
      <c r="J20" s="21"/>
      <c r="K20" s="21"/>
      <c r="L20" s="21"/>
      <c r="M20" s="21">
        <v>3605.04</v>
      </c>
      <c r="N20" s="21">
        <v>3570.48</v>
      </c>
      <c r="O20" s="21"/>
      <c r="P20" s="73">
        <v>2894</v>
      </c>
    </row>
    <row r="21" spans="1:16" s="1" customFormat="1" ht="12.75">
      <c r="A21" s="17">
        <v>14</v>
      </c>
      <c r="B21" s="46" t="s">
        <v>53</v>
      </c>
      <c r="C21" s="18">
        <v>159840</v>
      </c>
      <c r="D21" s="18"/>
      <c r="E21" s="20"/>
      <c r="F21" s="21"/>
      <c r="G21" s="20"/>
      <c r="H21" s="21"/>
      <c r="I21" s="21"/>
      <c r="J21" s="21"/>
      <c r="K21" s="21"/>
      <c r="L21" s="21"/>
      <c r="M21" s="21"/>
      <c r="N21" s="21"/>
      <c r="O21" s="21"/>
      <c r="P21" s="73">
        <v>22454</v>
      </c>
    </row>
    <row r="22" spans="1:16" s="1" customFormat="1" ht="12.75">
      <c r="A22" s="17">
        <v>15</v>
      </c>
      <c r="B22" s="65" t="s">
        <v>54</v>
      </c>
      <c r="C22" s="25">
        <v>32400</v>
      </c>
      <c r="D22" s="25"/>
      <c r="E22" s="26"/>
      <c r="F22" s="27"/>
      <c r="G22" s="20"/>
      <c r="H22" s="21"/>
      <c r="I22" s="21"/>
      <c r="J22" s="21"/>
      <c r="K22" s="21"/>
      <c r="L22" s="21"/>
      <c r="M22" s="21"/>
      <c r="N22" s="21"/>
      <c r="O22" s="21"/>
      <c r="P22" s="73">
        <v>27997.92</v>
      </c>
    </row>
    <row r="23" spans="1:16" s="1" customFormat="1" ht="12" customHeight="1">
      <c r="A23" s="17">
        <v>16</v>
      </c>
      <c r="B23" s="32" t="s">
        <v>55</v>
      </c>
      <c r="C23" s="18"/>
      <c r="D23" s="18"/>
      <c r="E23" s="23"/>
      <c r="F23" s="31"/>
      <c r="G23" s="20"/>
      <c r="H23" s="21"/>
      <c r="I23" s="21"/>
      <c r="J23" s="21"/>
      <c r="K23" s="21"/>
      <c r="L23" s="21">
        <v>3048.84</v>
      </c>
      <c r="M23" s="21">
        <v>3065.04</v>
      </c>
      <c r="N23" s="21"/>
      <c r="O23" s="21"/>
      <c r="P23" s="73">
        <v>3045.6</v>
      </c>
    </row>
    <row r="24" spans="1:16" s="1" customFormat="1" ht="21.75" customHeight="1">
      <c r="A24" s="17">
        <v>17</v>
      </c>
      <c r="B24" s="46" t="s">
        <v>41</v>
      </c>
      <c r="C24" s="18"/>
      <c r="D24" s="18"/>
      <c r="E24" s="20"/>
      <c r="F24" s="21">
        <v>6372</v>
      </c>
      <c r="G24" s="20"/>
      <c r="H24" s="21"/>
      <c r="I24" s="21"/>
      <c r="J24" s="21"/>
      <c r="K24" s="21"/>
      <c r="L24" s="21"/>
      <c r="M24" s="21"/>
      <c r="N24" s="21"/>
      <c r="O24" s="21"/>
      <c r="P24" s="73">
        <v>5292</v>
      </c>
    </row>
    <row r="25" spans="1:16" s="1" customFormat="1" ht="52.5" customHeight="1">
      <c r="A25" s="17">
        <v>18</v>
      </c>
      <c r="B25" s="66" t="s">
        <v>56</v>
      </c>
      <c r="C25" s="18"/>
      <c r="D25" s="18">
        <v>5512.5</v>
      </c>
      <c r="E25" s="20"/>
      <c r="F25" s="21"/>
      <c r="G25" s="20"/>
      <c r="H25" s="21">
        <v>4032</v>
      </c>
      <c r="I25" s="21"/>
      <c r="J25" s="21"/>
      <c r="K25" s="21"/>
      <c r="L25" s="21">
        <v>3596.4</v>
      </c>
      <c r="M25" s="21">
        <v>3661.2</v>
      </c>
      <c r="N25" s="21">
        <v>3661.2</v>
      </c>
      <c r="O25" s="21"/>
      <c r="P25" s="73">
        <v>3408.48</v>
      </c>
    </row>
    <row r="26" spans="1:16" s="1" customFormat="1" ht="24" customHeight="1">
      <c r="A26" s="17">
        <v>19</v>
      </c>
      <c r="B26" s="28" t="s">
        <v>57</v>
      </c>
      <c r="C26" s="25"/>
      <c r="D26" s="25"/>
      <c r="E26" s="21"/>
      <c r="F26" s="30"/>
      <c r="G26" s="20"/>
      <c r="H26" s="21"/>
      <c r="I26" s="21"/>
      <c r="J26" s="21"/>
      <c r="K26" s="21">
        <v>1395.36</v>
      </c>
      <c r="L26" s="21">
        <v>227.88</v>
      </c>
      <c r="M26" s="21">
        <v>1375.92</v>
      </c>
      <c r="N26" s="21"/>
      <c r="O26" s="21"/>
      <c r="P26" s="73">
        <v>1253.34</v>
      </c>
    </row>
    <row r="27" spans="1:16" ht="15.75" customHeight="1">
      <c r="A27" s="17">
        <v>20</v>
      </c>
      <c r="B27" s="22" t="s">
        <v>4</v>
      </c>
      <c r="C27" s="33"/>
      <c r="D27" s="33"/>
      <c r="E27" s="34"/>
      <c r="F27" s="35"/>
      <c r="G27" s="20"/>
      <c r="H27" s="21"/>
      <c r="I27" s="21"/>
      <c r="J27" s="21"/>
      <c r="K27" s="21">
        <v>1721.95</v>
      </c>
      <c r="L27" s="36">
        <v>1612.44</v>
      </c>
      <c r="M27" s="21">
        <v>1636.63</v>
      </c>
      <c r="N27" s="21">
        <v>1657.58</v>
      </c>
      <c r="O27" s="21"/>
      <c r="P27" s="73">
        <v>1598.4</v>
      </c>
    </row>
    <row r="28" spans="1:16" ht="21.75" customHeight="1">
      <c r="A28" s="17">
        <v>21</v>
      </c>
      <c r="B28" s="24" t="s">
        <v>58</v>
      </c>
      <c r="C28" s="37"/>
      <c r="D28" s="33"/>
      <c r="E28" s="34"/>
      <c r="F28" s="38"/>
      <c r="G28" s="20"/>
      <c r="H28" s="21"/>
      <c r="I28" s="21"/>
      <c r="J28" s="21"/>
      <c r="K28" s="21"/>
      <c r="L28" s="21">
        <v>1189.08</v>
      </c>
      <c r="M28" s="21">
        <v>1375.92</v>
      </c>
      <c r="N28" s="21"/>
      <c r="O28" s="21"/>
      <c r="P28" s="73">
        <v>1281.96</v>
      </c>
    </row>
    <row r="29" spans="1:16" ht="15" customHeight="1">
      <c r="A29" s="17">
        <v>22</v>
      </c>
      <c r="B29" s="22" t="s">
        <v>59</v>
      </c>
      <c r="C29" s="39"/>
      <c r="D29" s="39"/>
      <c r="E29" s="40"/>
      <c r="F29" s="41"/>
      <c r="G29" s="20"/>
      <c r="H29" s="21"/>
      <c r="I29" s="21"/>
      <c r="J29" s="21"/>
      <c r="K29" s="21">
        <v>75.06</v>
      </c>
      <c r="L29" s="21">
        <v>70.2</v>
      </c>
      <c r="M29" s="21">
        <v>71.82</v>
      </c>
      <c r="N29" s="21">
        <v>117.72</v>
      </c>
      <c r="O29" s="21"/>
      <c r="P29" s="73">
        <v>72.9</v>
      </c>
    </row>
    <row r="30" spans="1:16" ht="16.5" customHeight="1">
      <c r="A30" s="17">
        <v>23</v>
      </c>
      <c r="B30" s="24" t="s">
        <v>60</v>
      </c>
      <c r="C30" s="18"/>
      <c r="D30" s="18"/>
      <c r="E30" s="20"/>
      <c r="F30" s="21"/>
      <c r="G30" s="20"/>
      <c r="H30" s="21"/>
      <c r="I30" s="21"/>
      <c r="J30" s="21"/>
      <c r="K30" s="21"/>
      <c r="L30" s="21">
        <v>5879.52</v>
      </c>
      <c r="M30" s="21">
        <v>5914.08</v>
      </c>
      <c r="N30" s="21">
        <v>5856.84</v>
      </c>
      <c r="O30" s="21"/>
      <c r="P30" s="73">
        <v>4885.92</v>
      </c>
    </row>
    <row r="31" spans="1:16" ht="32.25" customHeight="1">
      <c r="A31" s="17">
        <v>24</v>
      </c>
      <c r="B31" s="67" t="s">
        <v>61</v>
      </c>
      <c r="C31" s="25"/>
      <c r="D31" s="25"/>
      <c r="E31" s="26">
        <v>14256</v>
      </c>
      <c r="F31" s="30"/>
      <c r="G31" s="20"/>
      <c r="H31" s="21">
        <v>36677</v>
      </c>
      <c r="I31" s="21"/>
      <c r="J31" s="21"/>
      <c r="K31" s="21"/>
      <c r="L31" s="21"/>
      <c r="M31" s="21"/>
      <c r="N31" s="21"/>
      <c r="O31" s="21"/>
      <c r="P31" s="73">
        <v>13089.6</v>
      </c>
    </row>
    <row r="32" spans="1:16" ht="15" customHeight="1">
      <c r="A32" s="17">
        <v>25</v>
      </c>
      <c r="B32" s="22" t="s">
        <v>62</v>
      </c>
      <c r="C32" s="25"/>
      <c r="D32" s="25"/>
      <c r="E32" s="21"/>
      <c r="F32" s="30"/>
      <c r="G32" s="20"/>
      <c r="H32" s="21"/>
      <c r="I32" s="21"/>
      <c r="J32" s="21"/>
      <c r="K32" s="21"/>
      <c r="L32" s="21">
        <v>18468</v>
      </c>
      <c r="M32" s="21">
        <v>17982</v>
      </c>
      <c r="N32" s="21"/>
      <c r="O32" s="21"/>
      <c r="P32" s="73">
        <v>24105.6</v>
      </c>
    </row>
    <row r="33" spans="1:16" ht="12.75" customHeight="1">
      <c r="A33" s="17">
        <v>26</v>
      </c>
      <c r="B33" s="24" t="s">
        <v>63</v>
      </c>
      <c r="C33" s="42"/>
      <c r="D33" s="25"/>
      <c r="E33" s="26"/>
      <c r="F33" s="30"/>
      <c r="G33" s="20"/>
      <c r="H33" s="21"/>
      <c r="I33" s="21"/>
      <c r="J33" s="21"/>
      <c r="K33" s="21">
        <v>365.04</v>
      </c>
      <c r="L33" s="21">
        <v>434.16</v>
      </c>
      <c r="M33" s="21">
        <v>440.64</v>
      </c>
      <c r="N33" s="21"/>
      <c r="O33" s="21"/>
      <c r="P33" s="73">
        <v>270</v>
      </c>
    </row>
    <row r="34" spans="1:16" ht="12.75">
      <c r="A34" s="17">
        <v>27</v>
      </c>
      <c r="B34" s="29" t="s">
        <v>64</v>
      </c>
      <c r="C34" s="25"/>
      <c r="D34" s="25"/>
      <c r="E34" s="21"/>
      <c r="F34" s="30"/>
      <c r="G34" s="20"/>
      <c r="H34" s="21"/>
      <c r="I34" s="21"/>
      <c r="J34" s="21"/>
      <c r="K34" s="21"/>
      <c r="L34" s="21">
        <v>13622.04</v>
      </c>
      <c r="M34" s="21"/>
      <c r="N34" s="21"/>
      <c r="O34" s="21"/>
      <c r="P34" s="73">
        <v>13608</v>
      </c>
    </row>
    <row r="35" spans="1:16" ht="12.75">
      <c r="A35" s="17">
        <v>28</v>
      </c>
      <c r="B35" s="29" t="s">
        <v>65</v>
      </c>
      <c r="C35" s="18"/>
      <c r="D35" s="18">
        <v>32832</v>
      </c>
      <c r="E35" s="21"/>
      <c r="F35" s="30"/>
      <c r="G35" s="20"/>
      <c r="H35" s="21"/>
      <c r="I35" s="21"/>
      <c r="J35" s="21"/>
      <c r="K35" s="21"/>
      <c r="L35" s="21"/>
      <c r="M35" s="21"/>
      <c r="N35" s="21"/>
      <c r="O35" s="21"/>
      <c r="P35" s="73">
        <v>3888</v>
      </c>
    </row>
    <row r="36" spans="1:16" ht="12.75">
      <c r="A36" s="17">
        <v>29</v>
      </c>
      <c r="B36" s="57" t="s">
        <v>66</v>
      </c>
      <c r="C36" s="18"/>
      <c r="D36" s="18"/>
      <c r="E36" s="20"/>
      <c r="F36" s="30"/>
      <c r="G36" s="20"/>
      <c r="H36" s="21"/>
      <c r="I36" s="21">
        <v>268462.19</v>
      </c>
      <c r="J36" s="21"/>
      <c r="K36" s="21"/>
      <c r="L36" s="21"/>
      <c r="M36" s="21"/>
      <c r="N36" s="21"/>
      <c r="O36" s="21"/>
      <c r="P36" s="73">
        <v>268462.19</v>
      </c>
    </row>
    <row r="37" spans="1:16" ht="12.75">
      <c r="A37" s="17">
        <v>30</v>
      </c>
      <c r="B37" s="64" t="s">
        <v>67</v>
      </c>
      <c r="C37" s="18"/>
      <c r="D37" s="18"/>
      <c r="E37" s="21"/>
      <c r="F37" s="30"/>
      <c r="G37" s="20"/>
      <c r="H37" s="21"/>
      <c r="I37" s="21">
        <v>157896</v>
      </c>
      <c r="J37" s="21"/>
      <c r="K37" s="21"/>
      <c r="L37" s="21"/>
      <c r="M37" s="21"/>
      <c r="N37" s="21"/>
      <c r="O37" s="21"/>
      <c r="P37" s="73">
        <v>157999.68</v>
      </c>
    </row>
    <row r="38" spans="1:16" ht="12.75">
      <c r="A38" s="17">
        <v>31</v>
      </c>
      <c r="B38" s="68" t="s">
        <v>68</v>
      </c>
      <c r="C38" s="18"/>
      <c r="D38" s="18"/>
      <c r="E38" s="21"/>
      <c r="F38" s="30"/>
      <c r="G38" s="20"/>
      <c r="H38" s="21"/>
      <c r="I38" s="21"/>
      <c r="J38" s="21"/>
      <c r="K38" s="21"/>
      <c r="L38" s="21">
        <v>244184.22</v>
      </c>
      <c r="M38" s="21">
        <v>208202.4</v>
      </c>
      <c r="N38" s="21"/>
      <c r="O38" s="21"/>
      <c r="P38" s="73">
        <v>113881.95</v>
      </c>
    </row>
    <row r="39" spans="1:16" ht="12.75">
      <c r="A39" s="17">
        <v>32</v>
      </c>
      <c r="B39" s="68" t="s">
        <v>69</v>
      </c>
      <c r="C39" s="43"/>
      <c r="D39" s="44"/>
      <c r="E39" s="45"/>
      <c r="F39" s="30"/>
      <c r="G39" s="20"/>
      <c r="H39" s="21"/>
      <c r="I39" s="21">
        <v>543088.8</v>
      </c>
      <c r="J39" s="21"/>
      <c r="K39" s="21"/>
      <c r="L39" s="21"/>
      <c r="M39" s="21"/>
      <c r="N39" s="21"/>
      <c r="O39" s="21"/>
      <c r="P39" s="73">
        <v>543088.8</v>
      </c>
    </row>
    <row r="40" spans="1:16" ht="12.75">
      <c r="A40" s="17">
        <v>33</v>
      </c>
      <c r="B40" s="58" t="s">
        <v>70</v>
      </c>
      <c r="C40" s="19"/>
      <c r="D40" s="47"/>
      <c r="E40" s="48"/>
      <c r="F40" s="30"/>
      <c r="G40" s="20"/>
      <c r="H40" s="21"/>
      <c r="I40" s="21"/>
      <c r="J40" s="21"/>
      <c r="K40" s="21"/>
      <c r="L40" s="21">
        <v>1064448</v>
      </c>
      <c r="M40" s="21"/>
      <c r="N40" s="49"/>
      <c r="O40" s="21"/>
      <c r="P40" s="73">
        <v>1065009.6</v>
      </c>
    </row>
    <row r="41" spans="1:16" ht="12.75">
      <c r="A41" s="52">
        <v>34</v>
      </c>
      <c r="B41" s="68" t="s">
        <v>71</v>
      </c>
      <c r="C41" s="56"/>
      <c r="D41" s="53"/>
      <c r="E41" s="56"/>
      <c r="F41" s="55"/>
      <c r="G41" s="54"/>
      <c r="H41" s="53"/>
      <c r="I41" s="53"/>
      <c r="J41" s="53"/>
      <c r="K41" s="53"/>
      <c r="L41" s="53"/>
      <c r="M41" s="53">
        <v>20412</v>
      </c>
      <c r="N41" s="53">
        <v>19015.56</v>
      </c>
      <c r="O41" s="53"/>
      <c r="P41" s="73">
        <v>20412</v>
      </c>
    </row>
    <row r="42" spans="1:16" ht="12.75">
      <c r="A42" s="17">
        <v>35</v>
      </c>
      <c r="B42" s="68" t="s">
        <v>72</v>
      </c>
      <c r="C42" s="18"/>
      <c r="D42" s="18">
        <v>14040</v>
      </c>
      <c r="E42" s="23"/>
      <c r="F42" s="30"/>
      <c r="G42" s="20"/>
      <c r="H42" s="21">
        <v>9936</v>
      </c>
      <c r="I42" s="21"/>
      <c r="J42" s="21"/>
      <c r="K42" s="21"/>
      <c r="L42" s="21"/>
      <c r="M42" s="21"/>
      <c r="N42" s="21"/>
      <c r="O42" s="21"/>
      <c r="P42" s="73">
        <v>8899.2</v>
      </c>
    </row>
    <row r="43" spans="1:16" ht="12.75">
      <c r="A43" s="17">
        <v>36</v>
      </c>
      <c r="B43" s="68" t="s">
        <v>73</v>
      </c>
      <c r="C43" s="51"/>
      <c r="D43" s="18"/>
      <c r="E43" s="21"/>
      <c r="F43" s="30"/>
      <c r="G43" s="20"/>
      <c r="H43" s="21"/>
      <c r="I43" s="21"/>
      <c r="J43" s="21"/>
      <c r="K43" s="21"/>
      <c r="L43" s="21"/>
      <c r="M43" s="21">
        <v>105010.56</v>
      </c>
      <c r="N43" s="21"/>
      <c r="O43" s="21"/>
      <c r="P43" s="73">
        <v>44496</v>
      </c>
    </row>
    <row r="44" spans="1:16" ht="12.75">
      <c r="A44" s="17">
        <v>37</v>
      </c>
      <c r="B44" s="69" t="s">
        <v>74</v>
      </c>
      <c r="C44" s="25"/>
      <c r="D44" s="25"/>
      <c r="E44" s="21"/>
      <c r="F44" s="30"/>
      <c r="G44" s="87">
        <v>110565</v>
      </c>
      <c r="H44" s="21"/>
      <c r="I44" s="21"/>
      <c r="J44" s="21"/>
      <c r="K44" s="21"/>
      <c r="L44" s="21"/>
      <c r="M44" s="21"/>
      <c r="N44" s="21"/>
      <c r="O44" s="21"/>
      <c r="P44" s="73">
        <v>110565</v>
      </c>
    </row>
    <row r="45" spans="1:16" ht="12.75">
      <c r="A45" s="17">
        <v>38</v>
      </c>
      <c r="B45" s="70" t="s">
        <v>75</v>
      </c>
      <c r="C45" s="18"/>
      <c r="D45" s="18"/>
      <c r="E45" s="20"/>
      <c r="F45" s="30"/>
      <c r="G45" s="20"/>
      <c r="H45" s="21"/>
      <c r="I45" s="21"/>
      <c r="J45" s="21"/>
      <c r="K45" s="21">
        <v>31363.2</v>
      </c>
      <c r="L45" s="21"/>
      <c r="M45" s="21"/>
      <c r="N45" s="21"/>
      <c r="O45" s="21">
        <v>22518</v>
      </c>
      <c r="P45" s="73">
        <v>23643.9</v>
      </c>
    </row>
    <row r="46" spans="1:16" ht="12.75">
      <c r="A46" s="17">
        <v>39</v>
      </c>
      <c r="B46" s="71" t="s">
        <v>76</v>
      </c>
      <c r="C46" s="18"/>
      <c r="D46" s="42"/>
      <c r="E46" s="23"/>
      <c r="F46" s="30"/>
      <c r="G46" s="20"/>
      <c r="H46" s="21"/>
      <c r="I46" s="21"/>
      <c r="J46" s="21">
        <v>39810.9</v>
      </c>
      <c r="K46" s="21"/>
      <c r="L46" s="21"/>
      <c r="M46" s="21"/>
      <c r="N46" s="21"/>
      <c r="O46" s="21"/>
      <c r="P46" s="73">
        <v>39810.85</v>
      </c>
    </row>
    <row r="47" spans="1:16" ht="12.75">
      <c r="A47" s="17">
        <v>40</v>
      </c>
      <c r="B47" s="72" t="s">
        <v>77</v>
      </c>
      <c r="C47" s="80"/>
      <c r="D47" s="80"/>
      <c r="E47" s="81"/>
      <c r="F47" s="88"/>
      <c r="G47" s="81"/>
      <c r="H47" s="82"/>
      <c r="I47" s="82"/>
      <c r="J47" s="82"/>
      <c r="K47" s="82"/>
      <c r="L47" s="82"/>
      <c r="M47" s="82"/>
      <c r="N47" s="82"/>
      <c r="O47" s="82"/>
      <c r="P47" s="73">
        <v>186769.8</v>
      </c>
    </row>
    <row r="48" spans="8:15" ht="12" customHeight="1">
      <c r="H48" s="2"/>
      <c r="I48" s="2"/>
      <c r="J48" s="2"/>
      <c r="K48" s="2"/>
      <c r="L48" s="2"/>
      <c r="M48" s="2"/>
      <c r="N48" s="2"/>
      <c r="O48" s="2"/>
    </row>
    <row r="50" spans="1:15" ht="54" customHeight="1">
      <c r="A50" s="79" t="s">
        <v>7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</row>
  </sheetData>
  <sheetProtection/>
  <mergeCells count="4">
    <mergeCell ref="G2:H2"/>
    <mergeCell ref="C5:O5"/>
    <mergeCell ref="B2:D2"/>
    <mergeCell ref="A50:O50"/>
  </mergeCells>
  <conditionalFormatting sqref="I36">
    <cfRule type="top10" priority="1" dxfId="2" stopIfTrue="1" rank="1" bottom="1"/>
  </conditionalFormatting>
  <conditionalFormatting sqref="C8:O8">
    <cfRule type="top10" priority="51" dxfId="2" stopIfTrue="1" rank="1" bottom="1"/>
  </conditionalFormatting>
  <conditionalFormatting sqref="C9:O9">
    <cfRule type="top10" priority="52" dxfId="2" stopIfTrue="1" rank="1" bottom="1"/>
  </conditionalFormatting>
  <conditionalFormatting sqref="C10:O10">
    <cfRule type="top10" priority="53" dxfId="2" stopIfTrue="1" rank="1" bottom="1"/>
  </conditionalFormatting>
  <conditionalFormatting sqref="C11:O11">
    <cfRule type="top10" priority="54" dxfId="2" stopIfTrue="1" rank="1" bottom="1"/>
  </conditionalFormatting>
  <conditionalFormatting sqref="C12:O12">
    <cfRule type="top10" priority="55" dxfId="2" stopIfTrue="1" rank="1" bottom="1"/>
  </conditionalFormatting>
  <conditionalFormatting sqref="C13:O13">
    <cfRule type="top10" priority="56" dxfId="2" stopIfTrue="1" rank="1" bottom="1"/>
  </conditionalFormatting>
  <conditionalFormatting sqref="C14:O14">
    <cfRule type="top10" priority="57" dxfId="2" stopIfTrue="1" rank="1" bottom="1"/>
  </conditionalFormatting>
  <conditionalFormatting sqref="C15:O15">
    <cfRule type="top10" priority="58" dxfId="2" stopIfTrue="1" rank="1" bottom="1"/>
  </conditionalFormatting>
  <conditionalFormatting sqref="C16:O16">
    <cfRule type="top10" priority="59" dxfId="2" stopIfTrue="1" rank="1" bottom="1"/>
  </conditionalFormatting>
  <conditionalFormatting sqref="C17:O17">
    <cfRule type="top10" priority="60" dxfId="2" stopIfTrue="1" rank="1" bottom="1"/>
  </conditionalFormatting>
  <conditionalFormatting sqref="C18:O18">
    <cfRule type="top10" priority="61" dxfId="2" stopIfTrue="1" rank="1" bottom="1"/>
  </conditionalFormatting>
  <conditionalFormatting sqref="C19:O19">
    <cfRule type="top10" priority="62" dxfId="2" stopIfTrue="1" rank="1" bottom="1"/>
  </conditionalFormatting>
  <conditionalFormatting sqref="C20:O20">
    <cfRule type="top10" priority="63" dxfId="2" stopIfTrue="1" rank="1" bottom="1"/>
  </conditionalFormatting>
  <conditionalFormatting sqref="C21:O21">
    <cfRule type="top10" priority="64" dxfId="2" stopIfTrue="1" rank="1" bottom="1"/>
  </conditionalFormatting>
  <conditionalFormatting sqref="C22:O22">
    <cfRule type="top10" priority="65" dxfId="2" stopIfTrue="1" rank="1" bottom="1"/>
  </conditionalFormatting>
  <conditionalFormatting sqref="C23:O23">
    <cfRule type="top10" priority="66" dxfId="2" stopIfTrue="1" rank="1" bottom="1"/>
  </conditionalFormatting>
  <conditionalFormatting sqref="C24:O24">
    <cfRule type="top10" priority="67" dxfId="2" stopIfTrue="1" rank="1" bottom="1"/>
  </conditionalFormatting>
  <conditionalFormatting sqref="C25:O25">
    <cfRule type="top10" priority="68" dxfId="2" stopIfTrue="1" rank="1" bottom="1"/>
  </conditionalFormatting>
  <conditionalFormatting sqref="C26:O26">
    <cfRule type="top10" priority="69" dxfId="2" stopIfTrue="1" rank="1" bottom="1"/>
  </conditionalFormatting>
  <conditionalFormatting sqref="C27:O27">
    <cfRule type="top10" priority="70" dxfId="2" stopIfTrue="1" rank="1" bottom="1"/>
  </conditionalFormatting>
  <conditionalFormatting sqref="C28:O28">
    <cfRule type="top10" priority="71" dxfId="2" stopIfTrue="1" rank="1" bottom="1"/>
  </conditionalFormatting>
  <conditionalFormatting sqref="C29:O29">
    <cfRule type="top10" priority="72" dxfId="2" stopIfTrue="1" rank="1" bottom="1"/>
  </conditionalFormatting>
  <conditionalFormatting sqref="C30:O30">
    <cfRule type="top10" priority="73" dxfId="2" stopIfTrue="1" rank="1" bottom="1"/>
  </conditionalFormatting>
  <conditionalFormatting sqref="C31:O31">
    <cfRule type="top10" priority="74" dxfId="2" stopIfTrue="1" rank="1" bottom="1"/>
  </conditionalFormatting>
  <conditionalFormatting sqref="C32:O32">
    <cfRule type="top10" priority="75" dxfId="2" stopIfTrue="1" rank="1" bottom="1"/>
  </conditionalFormatting>
  <conditionalFormatting sqref="C33:O33">
    <cfRule type="top10" priority="76" dxfId="2" stopIfTrue="1" rank="1" bottom="1"/>
  </conditionalFormatting>
  <conditionalFormatting sqref="C34:O34">
    <cfRule type="top10" priority="77" dxfId="2" stopIfTrue="1" rank="1" bottom="1"/>
  </conditionalFormatting>
  <conditionalFormatting sqref="D36:H36 J36:O36">
    <cfRule type="top10" priority="78" dxfId="2" stopIfTrue="1" rank="1" bottom="1"/>
  </conditionalFormatting>
  <conditionalFormatting sqref="C35:O35">
    <cfRule type="top10" priority="80" dxfId="2" stopIfTrue="1" rank="1" bottom="1"/>
  </conditionalFormatting>
  <conditionalFormatting sqref="D37:O37">
    <cfRule type="top10" priority="81" dxfId="2" stopIfTrue="1" rank="1" bottom="1"/>
  </conditionalFormatting>
  <conditionalFormatting sqref="C38:O38">
    <cfRule type="top10" priority="82" dxfId="2" stopIfTrue="1" rank="1" bottom="1"/>
  </conditionalFormatting>
  <conditionalFormatting sqref="C40:O40">
    <cfRule type="top10" priority="83" dxfId="2" stopIfTrue="1" rank="1" bottom="1"/>
  </conditionalFormatting>
  <conditionalFormatting sqref="C39:O39">
    <cfRule type="top10" priority="84" dxfId="2" stopIfTrue="1" rank="1" bottom="1"/>
  </conditionalFormatting>
  <conditionalFormatting sqref="C41:O41">
    <cfRule type="top10" priority="85" dxfId="2" stopIfTrue="1" rank="1" bottom="1"/>
  </conditionalFormatting>
  <conditionalFormatting sqref="C42:O42">
    <cfRule type="top10" priority="86" dxfId="2" stopIfTrue="1" rank="1" bottom="1"/>
  </conditionalFormatting>
  <conditionalFormatting sqref="C43:O43">
    <cfRule type="top10" priority="87" dxfId="2" stopIfTrue="1" rank="1" bottom="1"/>
  </conditionalFormatting>
  <conditionalFormatting sqref="C45:O45">
    <cfRule type="top10" priority="88" dxfId="2" stopIfTrue="1" rank="1" bottom="1"/>
  </conditionalFormatting>
  <conditionalFormatting sqref="D46:O46">
    <cfRule type="top10" priority="89" dxfId="2" stopIfTrue="1" rank="1" bottom="1"/>
  </conditionalFormatting>
  <conditionalFormatting sqref="D47:O47">
    <cfRule type="top10" priority="90" dxfId="2" stopIfTrue="1" rank="1" bottom="1"/>
  </conditionalFormatting>
  <printOptions/>
  <pageMargins left="0.25" right="0.25" top="0.75" bottom="0.75" header="0.3" footer="0.3"/>
  <pageSetup horizontalDpi="600" verticalDpi="600" orientation="landscape" paperSize="9" r:id="rId1"/>
  <headerFooter alignWithMargins="0">
    <oddHeader>&amp;C&amp;P</oddHeader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M47"/>
  <sheetViews>
    <sheetView zoomScalePageLayoutView="0" workbookViewId="0" topLeftCell="A1">
      <selection activeCell="M27" sqref="M27"/>
    </sheetView>
  </sheetViews>
  <sheetFormatPr defaultColWidth="9.140625" defaultRowHeight="12.75"/>
  <sheetData>
    <row r="2" spans="2:10" ht="12.75">
      <c r="B2" s="78" t="s">
        <v>83</v>
      </c>
      <c r="C2" s="78"/>
      <c r="D2" s="78"/>
      <c r="E2" s="3"/>
      <c r="F2" s="3"/>
      <c r="G2" s="3"/>
      <c r="I2" s="75" t="s">
        <v>78</v>
      </c>
      <c r="J2" s="75"/>
    </row>
    <row r="3" spans="2:7" ht="12.75">
      <c r="B3" s="89"/>
      <c r="C3" s="90" t="s">
        <v>39</v>
      </c>
      <c r="D3" s="90"/>
      <c r="E3" s="4"/>
      <c r="F3" s="4"/>
      <c r="G3" s="4"/>
    </row>
    <row r="4" spans="2:7" ht="12.75">
      <c r="B4" s="91"/>
      <c r="C4" s="91"/>
      <c r="D4" s="5"/>
      <c r="E4" s="5"/>
      <c r="F4" s="5"/>
      <c r="G4" s="5"/>
    </row>
    <row r="5" spans="2:7" ht="12.75">
      <c r="B5" s="92"/>
      <c r="C5" s="93" t="s">
        <v>84</v>
      </c>
      <c r="D5" s="93"/>
      <c r="E5" s="93"/>
      <c r="F5" s="93"/>
      <c r="G5" s="93"/>
    </row>
    <row r="6" spans="1:13" ht="58.5">
      <c r="A6" s="94" t="s">
        <v>1</v>
      </c>
      <c r="B6" s="95" t="s">
        <v>2</v>
      </c>
      <c r="C6" s="96" t="s">
        <v>31</v>
      </c>
      <c r="D6" s="96" t="s">
        <v>3</v>
      </c>
      <c r="E6" s="95" t="s">
        <v>32</v>
      </c>
      <c r="F6" s="97" t="s">
        <v>85</v>
      </c>
      <c r="G6" s="98" t="s">
        <v>33</v>
      </c>
      <c r="H6" s="99" t="s">
        <v>34</v>
      </c>
      <c r="I6" s="98" t="s">
        <v>35</v>
      </c>
      <c r="J6" s="100" t="s">
        <v>86</v>
      </c>
      <c r="K6" s="99" t="s">
        <v>36</v>
      </c>
      <c r="L6" s="100" t="s">
        <v>37</v>
      </c>
      <c r="M6" s="97" t="s">
        <v>38</v>
      </c>
    </row>
    <row r="7" spans="1:13" ht="12.75">
      <c r="A7" s="101">
        <v>1</v>
      </c>
      <c r="B7" s="102">
        <v>2</v>
      </c>
      <c r="C7" s="102">
        <v>3</v>
      </c>
      <c r="D7" s="102">
        <v>4</v>
      </c>
      <c r="E7" s="102">
        <v>5</v>
      </c>
      <c r="F7" s="102">
        <v>6</v>
      </c>
      <c r="G7" s="102">
        <v>7</v>
      </c>
      <c r="H7" s="102">
        <v>8</v>
      </c>
      <c r="I7" s="102">
        <v>9</v>
      </c>
      <c r="J7" s="102">
        <v>10</v>
      </c>
      <c r="K7" s="102">
        <v>11</v>
      </c>
      <c r="L7" s="102">
        <v>12</v>
      </c>
      <c r="M7" s="102">
        <v>13</v>
      </c>
    </row>
    <row r="8" spans="1:13" ht="56.25">
      <c r="A8" s="103">
        <v>1</v>
      </c>
      <c r="B8" s="257" t="s">
        <v>40</v>
      </c>
      <c r="C8" s="258" t="s">
        <v>152</v>
      </c>
      <c r="D8" s="257" t="s">
        <v>87</v>
      </c>
      <c r="E8" s="259">
        <v>25</v>
      </c>
      <c r="F8" s="260">
        <v>100</v>
      </c>
      <c r="G8" s="261">
        <v>131.85</v>
      </c>
      <c r="H8" s="110">
        <v>0.08</v>
      </c>
      <c r="I8" s="109">
        <f>G8*(1+H8)</f>
        <v>142.398</v>
      </c>
      <c r="J8" s="111">
        <f>ROUND(G8*F8,2)</f>
        <v>13185</v>
      </c>
      <c r="K8" s="111">
        <f>J8*H8</f>
        <v>1054.8</v>
      </c>
      <c r="L8" s="73">
        <f>ROUND(J8*H8+J8,2)</f>
        <v>14239.8</v>
      </c>
      <c r="M8" s="262" t="s">
        <v>153</v>
      </c>
    </row>
    <row r="9" spans="1:13" ht="78.75">
      <c r="A9" s="103">
        <v>2</v>
      </c>
      <c r="B9" s="263" t="s">
        <v>41</v>
      </c>
      <c r="C9" s="105"/>
      <c r="D9" s="114" t="s">
        <v>88</v>
      </c>
      <c r="E9" s="107">
        <v>5</v>
      </c>
      <c r="F9" s="108">
        <v>500</v>
      </c>
      <c r="G9" s="109"/>
      <c r="H9" s="110"/>
      <c r="I9" s="109"/>
      <c r="J9" s="111"/>
      <c r="K9" s="111"/>
      <c r="L9" s="73"/>
      <c r="M9" s="112"/>
    </row>
    <row r="10" spans="1:13" ht="22.5">
      <c r="A10" s="103">
        <v>3</v>
      </c>
      <c r="B10" s="115" t="s">
        <v>42</v>
      </c>
      <c r="C10" s="116"/>
      <c r="D10" s="106" t="s">
        <v>89</v>
      </c>
      <c r="E10" s="107">
        <v>1</v>
      </c>
      <c r="F10" s="108">
        <v>30</v>
      </c>
      <c r="G10" s="109"/>
      <c r="H10" s="110"/>
      <c r="I10" s="109"/>
      <c r="J10" s="111"/>
      <c r="K10" s="111"/>
      <c r="L10" s="73"/>
      <c r="M10" s="117"/>
    </row>
    <row r="11" spans="1:13" ht="22.5">
      <c r="A11" s="103">
        <v>4</v>
      </c>
      <c r="B11" s="115" t="s">
        <v>43</v>
      </c>
      <c r="C11" s="105"/>
      <c r="D11" s="118" t="s">
        <v>90</v>
      </c>
      <c r="E11" s="119">
        <v>10</v>
      </c>
      <c r="F11" s="108">
        <v>10</v>
      </c>
      <c r="G11" s="109"/>
      <c r="H11" s="110"/>
      <c r="I11" s="109"/>
      <c r="J11" s="111"/>
      <c r="K11" s="111"/>
      <c r="L11" s="73"/>
      <c r="M11" s="112"/>
    </row>
    <row r="12" spans="1:13" ht="33.75">
      <c r="A12" s="264">
        <v>5</v>
      </c>
      <c r="B12" s="265" t="s">
        <v>44</v>
      </c>
      <c r="C12" s="266"/>
      <c r="D12" s="265" t="s">
        <v>91</v>
      </c>
      <c r="E12" s="267">
        <v>10</v>
      </c>
      <c r="F12" s="260">
        <v>10</v>
      </c>
      <c r="G12" s="268"/>
      <c r="H12" s="269"/>
      <c r="I12" s="261"/>
      <c r="J12" s="270"/>
      <c r="K12" s="270"/>
      <c r="L12" s="268"/>
      <c r="M12" s="271"/>
    </row>
    <row r="13" spans="1:13" ht="180">
      <c r="A13" s="103">
        <v>6</v>
      </c>
      <c r="B13" s="113" t="s">
        <v>45</v>
      </c>
      <c r="C13" s="123"/>
      <c r="D13" s="118" t="s">
        <v>92</v>
      </c>
      <c r="E13" s="119">
        <v>50</v>
      </c>
      <c r="F13" s="108">
        <v>150</v>
      </c>
      <c r="G13" s="124"/>
      <c r="H13" s="110"/>
      <c r="I13" s="109"/>
      <c r="J13" s="111"/>
      <c r="K13" s="111"/>
      <c r="L13" s="73"/>
      <c r="M13" s="112"/>
    </row>
    <row r="14" spans="1:13" ht="281.25">
      <c r="A14" s="103">
        <v>7</v>
      </c>
      <c r="B14" s="104" t="s">
        <v>46</v>
      </c>
      <c r="C14" s="125"/>
      <c r="D14" s="106" t="s">
        <v>93</v>
      </c>
      <c r="E14" s="126">
        <v>1</v>
      </c>
      <c r="F14" s="108">
        <v>600</v>
      </c>
      <c r="G14" s="127"/>
      <c r="H14" s="128"/>
      <c r="I14" s="109"/>
      <c r="J14" s="111"/>
      <c r="K14" s="111"/>
      <c r="L14" s="73"/>
      <c r="M14" s="129"/>
    </row>
    <row r="15" spans="1:13" ht="101.25">
      <c r="A15" s="103">
        <v>8</v>
      </c>
      <c r="B15" s="115" t="s">
        <v>47</v>
      </c>
      <c r="C15" s="105"/>
      <c r="D15" s="119" t="s">
        <v>94</v>
      </c>
      <c r="E15" s="107">
        <v>1</v>
      </c>
      <c r="F15" s="108">
        <v>3</v>
      </c>
      <c r="G15" s="109"/>
      <c r="H15" s="110"/>
      <c r="I15" s="109"/>
      <c r="J15" s="111"/>
      <c r="K15" s="111"/>
      <c r="L15" s="73"/>
      <c r="M15" s="112"/>
    </row>
    <row r="16" spans="1:13" ht="45">
      <c r="A16" s="103">
        <v>9</v>
      </c>
      <c r="B16" s="113" t="s">
        <v>48</v>
      </c>
      <c r="C16" s="116"/>
      <c r="D16" s="118" t="s">
        <v>95</v>
      </c>
      <c r="E16" s="119">
        <v>1</v>
      </c>
      <c r="F16" s="108">
        <v>20</v>
      </c>
      <c r="G16" s="109"/>
      <c r="H16" s="110"/>
      <c r="I16" s="109"/>
      <c r="J16" s="111"/>
      <c r="K16" s="111"/>
      <c r="L16" s="73"/>
      <c r="M16" s="117"/>
    </row>
    <row r="17" spans="1:13" ht="78.75">
      <c r="A17" s="103">
        <v>10</v>
      </c>
      <c r="B17" s="115" t="s">
        <v>49</v>
      </c>
      <c r="C17" s="105"/>
      <c r="D17" s="119" t="s">
        <v>96</v>
      </c>
      <c r="E17" s="119">
        <v>1</v>
      </c>
      <c r="F17" s="108">
        <v>250</v>
      </c>
      <c r="G17" s="111"/>
      <c r="H17" s="110"/>
      <c r="I17" s="109"/>
      <c r="J17" s="111"/>
      <c r="K17" s="111"/>
      <c r="L17" s="73"/>
      <c r="M17" s="112"/>
    </row>
    <row r="18" spans="1:13" ht="22.5">
      <c r="A18" s="103">
        <v>11</v>
      </c>
      <c r="B18" s="104" t="s">
        <v>50</v>
      </c>
      <c r="C18" s="130"/>
      <c r="D18" s="106" t="s">
        <v>97</v>
      </c>
      <c r="E18" s="107">
        <v>5</v>
      </c>
      <c r="F18" s="108">
        <v>5</v>
      </c>
      <c r="G18" s="109"/>
      <c r="H18" s="110"/>
      <c r="I18" s="109"/>
      <c r="J18" s="111"/>
      <c r="K18" s="111"/>
      <c r="L18" s="73"/>
      <c r="M18" s="112"/>
    </row>
    <row r="19" spans="1:13" ht="22.5">
      <c r="A19" s="103">
        <v>12</v>
      </c>
      <c r="B19" s="113" t="s">
        <v>51</v>
      </c>
      <c r="C19" s="131"/>
      <c r="D19" s="106" t="s">
        <v>98</v>
      </c>
      <c r="E19" s="119">
        <v>10</v>
      </c>
      <c r="F19" s="108">
        <v>3</v>
      </c>
      <c r="G19" s="73"/>
      <c r="H19" s="128"/>
      <c r="I19" s="109"/>
      <c r="J19" s="111"/>
      <c r="K19" s="111"/>
      <c r="L19" s="73"/>
      <c r="M19" s="112"/>
    </row>
    <row r="20" spans="1:13" ht="22.5">
      <c r="A20" s="103">
        <v>13</v>
      </c>
      <c r="B20" s="104" t="s">
        <v>52</v>
      </c>
      <c r="C20" s="132"/>
      <c r="D20" s="106" t="s">
        <v>99</v>
      </c>
      <c r="E20" s="107">
        <v>10</v>
      </c>
      <c r="F20" s="108">
        <v>100</v>
      </c>
      <c r="G20" s="127"/>
      <c r="H20" s="133"/>
      <c r="I20" s="109"/>
      <c r="J20" s="111"/>
      <c r="K20" s="111"/>
      <c r="L20" s="73"/>
      <c r="M20" s="134"/>
    </row>
    <row r="21" spans="1:13" ht="22.5">
      <c r="A21" s="103">
        <v>14</v>
      </c>
      <c r="B21" s="115" t="s">
        <v>53</v>
      </c>
      <c r="C21" s="116"/>
      <c r="D21" s="119" t="s">
        <v>101</v>
      </c>
      <c r="E21" s="119">
        <v>1</v>
      </c>
      <c r="F21" s="209">
        <v>200</v>
      </c>
      <c r="G21" s="109"/>
      <c r="H21" s="110"/>
      <c r="I21" s="109"/>
      <c r="J21" s="111"/>
      <c r="K21" s="111"/>
      <c r="L21" s="73"/>
      <c r="M21" s="117"/>
    </row>
    <row r="22" spans="1:13" ht="22.5">
      <c r="A22" s="103">
        <v>15</v>
      </c>
      <c r="B22" s="210" t="s">
        <v>54</v>
      </c>
      <c r="C22" s="125"/>
      <c r="D22" s="211" t="s">
        <v>104</v>
      </c>
      <c r="E22" s="212">
        <v>1</v>
      </c>
      <c r="F22" s="108">
        <v>200</v>
      </c>
      <c r="G22" s="127"/>
      <c r="H22" s="128"/>
      <c r="I22" s="109"/>
      <c r="J22" s="111"/>
      <c r="K22" s="111"/>
      <c r="L22" s="73"/>
      <c r="M22" s="129"/>
    </row>
    <row r="23" spans="1:13" ht="22.5">
      <c r="A23" s="103">
        <v>16</v>
      </c>
      <c r="B23" s="259" t="s">
        <v>55</v>
      </c>
      <c r="C23" s="272"/>
      <c r="D23" s="259" t="s">
        <v>106</v>
      </c>
      <c r="E23" s="259">
        <v>1</v>
      </c>
      <c r="F23" s="273">
        <v>300</v>
      </c>
      <c r="G23" s="124"/>
      <c r="H23" s="151"/>
      <c r="I23" s="109"/>
      <c r="J23" s="111"/>
      <c r="K23" s="111"/>
      <c r="L23" s="73"/>
      <c r="M23" s="112"/>
    </row>
    <row r="24" spans="1:13" ht="78.75">
      <c r="A24" s="103">
        <v>17</v>
      </c>
      <c r="B24" s="274" t="s">
        <v>41</v>
      </c>
      <c r="C24" s="266"/>
      <c r="D24" s="275" t="s">
        <v>88</v>
      </c>
      <c r="E24" s="276">
        <v>5</v>
      </c>
      <c r="F24" s="277">
        <v>100</v>
      </c>
      <c r="G24" s="109"/>
      <c r="H24" s="110"/>
      <c r="I24" s="109"/>
      <c r="J24" s="111"/>
      <c r="K24" s="111"/>
      <c r="L24" s="73"/>
      <c r="M24" s="112"/>
    </row>
    <row r="25" spans="1:13" ht="213.75">
      <c r="A25" s="103">
        <v>18</v>
      </c>
      <c r="B25" s="154" t="s">
        <v>56</v>
      </c>
      <c r="C25" s="116"/>
      <c r="D25" s="154" t="s">
        <v>107</v>
      </c>
      <c r="E25" s="155">
        <v>1</v>
      </c>
      <c r="F25" s="74">
        <v>300</v>
      </c>
      <c r="G25" s="109"/>
      <c r="H25" s="110"/>
      <c r="I25" s="109"/>
      <c r="J25" s="111"/>
      <c r="K25" s="111"/>
      <c r="L25" s="73"/>
      <c r="M25" s="117"/>
    </row>
    <row r="26" spans="1:13" ht="67.5">
      <c r="A26" s="103">
        <v>19</v>
      </c>
      <c r="B26" s="266" t="s">
        <v>57</v>
      </c>
      <c r="C26" s="258" t="s">
        <v>154</v>
      </c>
      <c r="D26" s="266" t="s">
        <v>108</v>
      </c>
      <c r="E26" s="266">
        <v>20</v>
      </c>
      <c r="F26" s="273">
        <v>50</v>
      </c>
      <c r="G26" s="73">
        <v>25.84</v>
      </c>
      <c r="H26" s="133">
        <v>0.08</v>
      </c>
      <c r="I26" s="109">
        <f>G26*(1+H26)</f>
        <v>27.907200000000003</v>
      </c>
      <c r="J26" s="111">
        <f>ROUND(G26*F26,2)</f>
        <v>1292</v>
      </c>
      <c r="K26" s="111">
        <f>J26*H26</f>
        <v>103.36</v>
      </c>
      <c r="L26" s="73">
        <f>ROUND(J26*H26+J26,2)</f>
        <v>1395.36</v>
      </c>
      <c r="M26" s="112" t="s">
        <v>155</v>
      </c>
    </row>
    <row r="27" spans="1:13" ht="45">
      <c r="A27" s="103">
        <v>20</v>
      </c>
      <c r="B27" s="278" t="s">
        <v>4</v>
      </c>
      <c r="C27" s="279" t="s">
        <v>156</v>
      </c>
      <c r="D27" s="278" t="s">
        <v>109</v>
      </c>
      <c r="E27" s="278">
        <v>5</v>
      </c>
      <c r="F27" s="273">
        <v>20</v>
      </c>
      <c r="G27" s="157">
        <v>79.72</v>
      </c>
      <c r="H27" s="158">
        <v>0.08</v>
      </c>
      <c r="I27" s="109">
        <f>G27*(1+H27)</f>
        <v>86.0976</v>
      </c>
      <c r="J27" s="111">
        <f>ROUND(G27*F27,2)</f>
        <v>1594.4</v>
      </c>
      <c r="K27" s="111">
        <f>J27*H27</f>
        <v>127.552</v>
      </c>
      <c r="L27" s="73">
        <f>ROUND(J27*H27+J27,2)</f>
        <v>1721.95</v>
      </c>
      <c r="M27" s="119" t="s">
        <v>157</v>
      </c>
    </row>
    <row r="28" spans="1:13" ht="90">
      <c r="A28" s="103">
        <v>21</v>
      </c>
      <c r="B28" s="125" t="s">
        <v>58</v>
      </c>
      <c r="C28" s="156"/>
      <c r="D28" s="125" t="s">
        <v>110</v>
      </c>
      <c r="E28" s="152">
        <v>30</v>
      </c>
      <c r="F28" s="153">
        <v>100</v>
      </c>
      <c r="G28" s="157"/>
      <c r="H28" s="160"/>
      <c r="I28" s="109"/>
      <c r="J28" s="111"/>
      <c r="K28" s="111"/>
      <c r="L28" s="73"/>
      <c r="M28" s="159"/>
    </row>
    <row r="29" spans="1:13" ht="45">
      <c r="A29" s="103">
        <v>22</v>
      </c>
      <c r="B29" s="278" t="s">
        <v>59</v>
      </c>
      <c r="C29" s="280" t="s">
        <v>158</v>
      </c>
      <c r="D29" s="266" t="s">
        <v>111</v>
      </c>
      <c r="E29" s="266">
        <v>30</v>
      </c>
      <c r="F29" s="273">
        <v>50</v>
      </c>
      <c r="G29" s="281">
        <v>1.39</v>
      </c>
      <c r="H29" s="163">
        <v>0.08</v>
      </c>
      <c r="I29" s="109">
        <f>G29*(1+H29)</f>
        <v>1.5012</v>
      </c>
      <c r="J29" s="111">
        <f>ROUND(G29*F29,2)</f>
        <v>69.5</v>
      </c>
      <c r="K29" s="111">
        <f>J29*H29</f>
        <v>5.5600000000000005</v>
      </c>
      <c r="L29" s="73">
        <f>ROUND(J29*H29+J29,2)</f>
        <v>75.06</v>
      </c>
      <c r="M29" s="159" t="s">
        <v>159</v>
      </c>
    </row>
    <row r="30" spans="1:13" ht="45">
      <c r="A30" s="103">
        <v>23</v>
      </c>
      <c r="B30" s="125" t="s">
        <v>60</v>
      </c>
      <c r="C30" s="131"/>
      <c r="D30" s="125" t="s">
        <v>112</v>
      </c>
      <c r="E30" s="164">
        <v>10</v>
      </c>
      <c r="F30" s="165">
        <v>100</v>
      </c>
      <c r="G30" s="109"/>
      <c r="H30" s="110"/>
      <c r="I30" s="109"/>
      <c r="J30" s="111"/>
      <c r="K30" s="111"/>
      <c r="L30" s="73"/>
      <c r="M30" s="112"/>
    </row>
    <row r="31" spans="1:13" ht="90">
      <c r="A31" s="103">
        <v>24</v>
      </c>
      <c r="B31" s="166" t="s">
        <v>61</v>
      </c>
      <c r="C31" s="114"/>
      <c r="D31" s="167" t="s">
        <v>113</v>
      </c>
      <c r="E31" s="168">
        <v>1</v>
      </c>
      <c r="F31" s="169">
        <v>6000</v>
      </c>
      <c r="G31" s="127"/>
      <c r="H31" s="133"/>
      <c r="I31" s="109"/>
      <c r="J31" s="111"/>
      <c r="K31" s="111"/>
      <c r="L31" s="73"/>
      <c r="M31" s="159"/>
    </row>
    <row r="32" spans="1:13" ht="45">
      <c r="A32" s="103">
        <v>25</v>
      </c>
      <c r="B32" s="278" t="s">
        <v>62</v>
      </c>
      <c r="C32" s="265"/>
      <c r="D32" s="278" t="s">
        <v>114</v>
      </c>
      <c r="E32" s="278">
        <v>5</v>
      </c>
      <c r="F32" s="273">
        <v>1500</v>
      </c>
      <c r="G32" s="73"/>
      <c r="H32" s="133"/>
      <c r="I32" s="109"/>
      <c r="J32" s="111"/>
      <c r="K32" s="111"/>
      <c r="L32" s="73"/>
      <c r="M32" s="159"/>
    </row>
    <row r="33" spans="1:13" ht="56.25">
      <c r="A33" s="103">
        <v>26</v>
      </c>
      <c r="B33" s="282" t="s">
        <v>63</v>
      </c>
      <c r="C33" s="114" t="s">
        <v>160</v>
      </c>
      <c r="D33" s="125" t="s">
        <v>115</v>
      </c>
      <c r="E33" s="164">
        <v>30</v>
      </c>
      <c r="F33" s="165">
        <v>100</v>
      </c>
      <c r="G33" s="127">
        <v>3.38</v>
      </c>
      <c r="H33" s="133">
        <v>0.08</v>
      </c>
      <c r="I33" s="109">
        <f>G33*(1+H33)</f>
        <v>3.6504000000000003</v>
      </c>
      <c r="J33" s="111">
        <f>ROUND(G33*F33,2)</f>
        <v>338</v>
      </c>
      <c r="K33" s="111">
        <f>J33*H33</f>
        <v>27.04</v>
      </c>
      <c r="L33" s="73">
        <f>ROUND(J33*H33+J33,2)</f>
        <v>365.04</v>
      </c>
      <c r="M33" s="119" t="s">
        <v>161</v>
      </c>
    </row>
    <row r="34" spans="1:13" ht="45">
      <c r="A34" s="103">
        <v>27</v>
      </c>
      <c r="B34" s="275" t="s">
        <v>64</v>
      </c>
      <c r="C34" s="283"/>
      <c r="D34" s="275" t="s">
        <v>116</v>
      </c>
      <c r="E34" s="276">
        <v>10</v>
      </c>
      <c r="F34" s="277">
        <v>100</v>
      </c>
      <c r="G34" s="73"/>
      <c r="H34" s="133"/>
      <c r="I34" s="109"/>
      <c r="J34" s="111"/>
      <c r="K34" s="111"/>
      <c r="L34" s="73"/>
      <c r="M34" s="159"/>
    </row>
    <row r="35" spans="1:13" ht="22.5">
      <c r="A35" s="103">
        <v>28</v>
      </c>
      <c r="B35" s="132" t="s">
        <v>65</v>
      </c>
      <c r="C35" s="171"/>
      <c r="D35" s="132" t="s">
        <v>117</v>
      </c>
      <c r="E35" s="152">
        <v>10</v>
      </c>
      <c r="F35" s="153">
        <v>400</v>
      </c>
      <c r="G35" s="73"/>
      <c r="H35" s="133"/>
      <c r="I35" s="109"/>
      <c r="J35" s="111"/>
      <c r="K35" s="111"/>
      <c r="L35" s="73"/>
      <c r="M35" s="159"/>
    </row>
    <row r="36" spans="1:13" ht="19.5">
      <c r="A36" s="103">
        <v>29</v>
      </c>
      <c r="B36" s="57" t="s">
        <v>66</v>
      </c>
      <c r="C36" s="171"/>
      <c r="D36" s="172" t="s">
        <v>118</v>
      </c>
      <c r="E36" s="173">
        <v>224</v>
      </c>
      <c r="F36" s="174">
        <v>30</v>
      </c>
      <c r="G36" s="109"/>
      <c r="H36" s="133"/>
      <c r="I36" s="109"/>
      <c r="J36" s="111"/>
      <c r="K36" s="111"/>
      <c r="L36" s="73"/>
      <c r="M36" s="159"/>
    </row>
    <row r="37" spans="1:13" ht="22.5">
      <c r="A37" s="103">
        <v>30</v>
      </c>
      <c r="B37" s="120" t="s">
        <v>67</v>
      </c>
      <c r="C37" s="175"/>
      <c r="D37" s="176" t="s">
        <v>0</v>
      </c>
      <c r="E37" s="177">
        <v>1</v>
      </c>
      <c r="F37" s="178">
        <v>20000</v>
      </c>
      <c r="G37" s="111"/>
      <c r="H37" s="133"/>
      <c r="I37" s="109"/>
      <c r="J37" s="111"/>
      <c r="K37" s="111"/>
      <c r="L37" s="73"/>
      <c r="M37" s="159"/>
    </row>
    <row r="38" spans="1:13" ht="22.5">
      <c r="A38" s="103">
        <v>31</v>
      </c>
      <c r="B38" s="179" t="s">
        <v>68</v>
      </c>
      <c r="C38" s="180"/>
      <c r="D38" s="181" t="s">
        <v>119</v>
      </c>
      <c r="E38" s="125"/>
      <c r="F38" s="182">
        <v>52500000</v>
      </c>
      <c r="G38" s="73"/>
      <c r="H38" s="133"/>
      <c r="I38" s="109"/>
      <c r="J38" s="111"/>
      <c r="K38" s="111"/>
      <c r="L38" s="73"/>
      <c r="M38" s="159"/>
    </row>
    <row r="39" spans="1:13" ht="22.5">
      <c r="A39" s="103">
        <v>32</v>
      </c>
      <c r="B39" s="179" t="s">
        <v>69</v>
      </c>
      <c r="C39" s="183"/>
      <c r="D39" s="179" t="s">
        <v>120</v>
      </c>
      <c r="E39" s="184">
        <v>63</v>
      </c>
      <c r="F39" s="185">
        <v>60</v>
      </c>
      <c r="G39" s="186"/>
      <c r="H39" s="133"/>
      <c r="I39" s="109"/>
      <c r="J39" s="111"/>
      <c r="K39" s="111"/>
      <c r="L39" s="73"/>
      <c r="M39" s="159"/>
    </row>
    <row r="40" spans="1:13" ht="12.75">
      <c r="A40" s="103">
        <v>33</v>
      </c>
      <c r="B40" s="58" t="s">
        <v>70</v>
      </c>
      <c r="C40" s="113"/>
      <c r="D40" s="58" t="s">
        <v>0</v>
      </c>
      <c r="E40" s="187"/>
      <c r="F40" s="188">
        <v>200000</v>
      </c>
      <c r="G40" s="189"/>
      <c r="H40" s="133"/>
      <c r="I40" s="109"/>
      <c r="J40" s="111"/>
      <c r="K40" s="111"/>
      <c r="L40" s="73"/>
      <c r="M40" s="159"/>
    </row>
    <row r="41" spans="1:13" ht="22.5">
      <c r="A41" s="190">
        <v>34</v>
      </c>
      <c r="B41" s="179" t="s">
        <v>71</v>
      </c>
      <c r="C41" s="180"/>
      <c r="D41" s="181" t="s">
        <v>121</v>
      </c>
      <c r="E41" s="184">
        <v>1</v>
      </c>
      <c r="F41" s="182">
        <v>300</v>
      </c>
      <c r="G41" s="191"/>
      <c r="H41" s="133"/>
      <c r="I41" s="109"/>
      <c r="J41" s="111"/>
      <c r="K41" s="111"/>
      <c r="L41" s="73"/>
      <c r="M41" s="159"/>
    </row>
    <row r="42" spans="1:13" ht="22.5">
      <c r="A42" s="190">
        <v>35</v>
      </c>
      <c r="B42" s="284" t="s">
        <v>72</v>
      </c>
      <c r="C42" s="283"/>
      <c r="D42" s="285" t="s">
        <v>122</v>
      </c>
      <c r="E42" s="286">
        <v>5</v>
      </c>
      <c r="F42" s="287">
        <v>2000</v>
      </c>
      <c r="G42" s="73"/>
      <c r="H42" s="133"/>
      <c r="I42" s="109"/>
      <c r="J42" s="111"/>
      <c r="K42" s="111"/>
      <c r="L42" s="73"/>
      <c r="M42" s="159"/>
    </row>
    <row r="43" spans="1:13" ht="22.5">
      <c r="A43" s="190">
        <v>36</v>
      </c>
      <c r="B43" s="284" t="s">
        <v>73</v>
      </c>
      <c r="C43" s="275"/>
      <c r="D43" s="285" t="s">
        <v>123</v>
      </c>
      <c r="E43" s="286">
        <v>1</v>
      </c>
      <c r="F43" s="287">
        <v>800</v>
      </c>
      <c r="G43" s="73"/>
      <c r="H43" s="133"/>
      <c r="I43" s="109"/>
      <c r="J43" s="111"/>
      <c r="K43" s="111"/>
      <c r="L43" s="73"/>
      <c r="M43" s="159"/>
    </row>
    <row r="44" spans="1:13" ht="22.5">
      <c r="A44" s="190">
        <v>37</v>
      </c>
      <c r="B44" s="192" t="s">
        <v>74</v>
      </c>
      <c r="C44" s="171"/>
      <c r="D44" s="193" t="s">
        <v>124</v>
      </c>
      <c r="E44" s="192">
        <v>1</v>
      </c>
      <c r="F44" s="194">
        <v>150</v>
      </c>
      <c r="G44" s="109"/>
      <c r="H44" s="133"/>
      <c r="I44" s="109"/>
      <c r="J44" s="111"/>
      <c r="K44" s="111"/>
      <c r="L44" s="73"/>
      <c r="M44" s="159"/>
    </row>
    <row r="45" spans="1:13" ht="56.25">
      <c r="A45" s="190">
        <v>38</v>
      </c>
      <c r="B45" s="288" t="s">
        <v>75</v>
      </c>
      <c r="C45" s="265" t="s">
        <v>162</v>
      </c>
      <c r="D45" s="288" t="s">
        <v>125</v>
      </c>
      <c r="E45" s="289">
        <v>15</v>
      </c>
      <c r="F45" s="290">
        <v>150</v>
      </c>
      <c r="G45" s="124">
        <v>193.6</v>
      </c>
      <c r="H45" s="133">
        <v>0.08</v>
      </c>
      <c r="I45" s="109">
        <f>G45*(1+H45)</f>
        <v>209.088</v>
      </c>
      <c r="J45" s="111">
        <f>ROUND(G45*F45,2)</f>
        <v>29040</v>
      </c>
      <c r="K45" s="111">
        <f>J45*H45</f>
        <v>2323.2000000000003</v>
      </c>
      <c r="L45" s="73">
        <f>ROUND(J45*H45+J45,2)</f>
        <v>31363.2</v>
      </c>
      <c r="M45" s="119" t="s">
        <v>163</v>
      </c>
    </row>
    <row r="46" spans="1:13" ht="22.5">
      <c r="A46" s="190">
        <v>39</v>
      </c>
      <c r="B46" s="199" t="s">
        <v>76</v>
      </c>
      <c r="C46" s="171"/>
      <c r="D46" s="200" t="s">
        <v>126</v>
      </c>
      <c r="E46" s="201">
        <v>1</v>
      </c>
      <c r="F46" s="202">
        <v>30</v>
      </c>
      <c r="G46" s="109"/>
      <c r="H46" s="133"/>
      <c r="I46" s="109"/>
      <c r="J46" s="111"/>
      <c r="K46" s="111"/>
      <c r="L46" s="73"/>
      <c r="M46" s="159"/>
    </row>
    <row r="47" spans="1:13" ht="22.5">
      <c r="A47" s="190">
        <v>40</v>
      </c>
      <c r="B47" s="203" t="s">
        <v>77</v>
      </c>
      <c r="C47" s="199"/>
      <c r="D47" s="204" t="s">
        <v>127</v>
      </c>
      <c r="E47" s="204">
        <v>30</v>
      </c>
      <c r="F47" s="204">
        <v>10</v>
      </c>
      <c r="G47" s="186"/>
      <c r="H47" s="133"/>
      <c r="I47" s="109"/>
      <c r="J47" s="111"/>
      <c r="K47" s="111"/>
      <c r="L47" s="73"/>
      <c r="M47" s="159"/>
    </row>
  </sheetData>
  <sheetProtection/>
  <mergeCells count="4">
    <mergeCell ref="B2:D2"/>
    <mergeCell ref="I2:J2"/>
    <mergeCell ref="C3:D3"/>
    <mergeCell ref="C5:G5"/>
  </mergeCells>
  <conditionalFormatting sqref="G29">
    <cfRule type="expression" priority="1" dxfId="1">
      <formula>IF(AC29="Urzędówki",IF(G29&gt;AE29,1,0),0)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A1" sqref="A1:O47"/>
    </sheetView>
  </sheetViews>
  <sheetFormatPr defaultColWidth="9.140625" defaultRowHeight="12.75"/>
  <cols>
    <col min="6" max="6" width="10.7109375" style="0" customWidth="1"/>
    <col min="7" max="7" width="11.421875" style="0" customWidth="1"/>
    <col min="9" max="9" width="12.7109375" style="0" customWidth="1"/>
    <col min="10" max="10" width="11.8515625" style="0" customWidth="1"/>
    <col min="12" max="12" width="11.7109375" style="0" customWidth="1"/>
  </cols>
  <sheetData>
    <row r="1" spans="1:15" ht="12.75">
      <c r="A1" s="291"/>
      <c r="B1" s="292"/>
      <c r="C1" s="291"/>
      <c r="D1" s="292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</row>
    <row r="2" spans="1:15" ht="12.75">
      <c r="A2" s="291"/>
      <c r="B2" s="293" t="s">
        <v>83</v>
      </c>
      <c r="C2" s="293"/>
      <c r="D2" s="293"/>
      <c r="E2" s="294"/>
      <c r="F2" s="294"/>
      <c r="G2" s="294"/>
      <c r="H2" s="291"/>
      <c r="I2" s="295" t="s">
        <v>78</v>
      </c>
      <c r="J2" s="295"/>
      <c r="K2" s="291"/>
      <c r="L2" s="291"/>
      <c r="M2" s="291"/>
      <c r="N2" s="291"/>
      <c r="O2" s="291"/>
    </row>
    <row r="3" spans="1:15" ht="12.75">
      <c r="A3" s="291"/>
      <c r="B3" s="296"/>
      <c r="C3" s="297" t="s">
        <v>39</v>
      </c>
      <c r="D3" s="297"/>
      <c r="E3" s="296"/>
      <c r="F3" s="296"/>
      <c r="G3" s="296"/>
      <c r="H3" s="291"/>
      <c r="I3" s="291"/>
      <c r="J3" s="291"/>
      <c r="K3" s="291"/>
      <c r="L3" s="291"/>
      <c r="M3" s="291"/>
      <c r="N3" s="291"/>
      <c r="O3" s="291"/>
    </row>
    <row r="4" spans="1:15" ht="12.75">
      <c r="A4" s="291"/>
      <c r="B4" s="298"/>
      <c r="C4" s="298"/>
      <c r="D4" s="298"/>
      <c r="E4" s="299"/>
      <c r="F4" s="299"/>
      <c r="G4" s="299"/>
      <c r="H4" s="291"/>
      <c r="I4" s="291"/>
      <c r="J4" s="291"/>
      <c r="K4" s="291"/>
      <c r="L4" s="291"/>
      <c r="M4" s="291"/>
      <c r="N4" s="291"/>
      <c r="O4" s="291"/>
    </row>
    <row r="5" spans="1:15" ht="12.75">
      <c r="A5" s="291"/>
      <c r="B5" s="300"/>
      <c r="C5" s="301" t="s">
        <v>84</v>
      </c>
      <c r="D5" s="301"/>
      <c r="E5" s="301"/>
      <c r="F5" s="301"/>
      <c r="G5" s="301"/>
      <c r="H5" s="291"/>
      <c r="I5" s="291"/>
      <c r="J5" s="291"/>
      <c r="K5" s="291"/>
      <c r="L5" s="291"/>
      <c r="M5" s="291"/>
      <c r="N5" s="291"/>
      <c r="O5" s="291"/>
    </row>
    <row r="6" spans="1:15" ht="96">
      <c r="A6" s="302" t="s">
        <v>1</v>
      </c>
      <c r="B6" s="302" t="s">
        <v>2</v>
      </c>
      <c r="C6" s="302" t="s">
        <v>31</v>
      </c>
      <c r="D6" s="302" t="s">
        <v>3</v>
      </c>
      <c r="E6" s="302" t="s">
        <v>32</v>
      </c>
      <c r="F6" s="302" t="s">
        <v>85</v>
      </c>
      <c r="G6" s="302" t="s">
        <v>33</v>
      </c>
      <c r="H6" s="302" t="s">
        <v>34</v>
      </c>
      <c r="I6" s="302" t="s">
        <v>35</v>
      </c>
      <c r="J6" s="302" t="s">
        <v>86</v>
      </c>
      <c r="K6" s="302" t="s">
        <v>36</v>
      </c>
      <c r="L6" s="302" t="s">
        <v>37</v>
      </c>
      <c r="M6" s="303" t="s">
        <v>38</v>
      </c>
      <c r="N6" s="304"/>
      <c r="O6" s="305"/>
    </row>
    <row r="7" spans="1:15" ht="12.75">
      <c r="A7" s="306">
        <v>1</v>
      </c>
      <c r="B7" s="307">
        <v>2</v>
      </c>
      <c r="C7" s="308">
        <v>3</v>
      </c>
      <c r="D7" s="307">
        <v>4</v>
      </c>
      <c r="E7" s="308">
        <v>5</v>
      </c>
      <c r="F7" s="308">
        <v>6</v>
      </c>
      <c r="G7" s="308">
        <v>7</v>
      </c>
      <c r="H7" s="308">
        <v>8</v>
      </c>
      <c r="I7" s="308">
        <v>9</v>
      </c>
      <c r="J7" s="308">
        <v>10</v>
      </c>
      <c r="K7" s="308">
        <v>11</v>
      </c>
      <c r="L7" s="308">
        <v>12</v>
      </c>
      <c r="M7" s="309">
        <v>13</v>
      </c>
      <c r="N7" s="310"/>
      <c r="O7" s="311"/>
    </row>
    <row r="8" spans="1:15" ht="63.75">
      <c r="A8" s="312">
        <v>1</v>
      </c>
      <c r="B8" s="313" t="s">
        <v>40</v>
      </c>
      <c r="C8" s="314"/>
      <c r="D8" s="315" t="s">
        <v>87</v>
      </c>
      <c r="E8" s="316">
        <v>25</v>
      </c>
      <c r="F8" s="317">
        <v>100</v>
      </c>
      <c r="G8" s="318"/>
      <c r="H8" s="319"/>
      <c r="I8" s="318"/>
      <c r="J8" s="320"/>
      <c r="K8" s="320"/>
      <c r="L8" s="321"/>
      <c r="M8" s="321"/>
      <c r="N8" s="321"/>
      <c r="O8" s="322"/>
    </row>
    <row r="9" spans="1:15" ht="89.25">
      <c r="A9" s="312">
        <v>2</v>
      </c>
      <c r="B9" s="323" t="s">
        <v>41</v>
      </c>
      <c r="C9" s="314"/>
      <c r="D9" s="324" t="s">
        <v>88</v>
      </c>
      <c r="E9" s="316">
        <v>5</v>
      </c>
      <c r="F9" s="317">
        <v>500</v>
      </c>
      <c r="G9" s="318"/>
      <c r="H9" s="319"/>
      <c r="I9" s="318"/>
      <c r="J9" s="320"/>
      <c r="K9" s="320"/>
      <c r="L9" s="321"/>
      <c r="M9" s="321"/>
      <c r="N9" s="321"/>
      <c r="O9" s="322"/>
    </row>
    <row r="10" spans="1:15" ht="38.25">
      <c r="A10" s="312">
        <v>3</v>
      </c>
      <c r="B10" s="325" t="s">
        <v>42</v>
      </c>
      <c r="C10" s="314"/>
      <c r="D10" s="315" t="s">
        <v>89</v>
      </c>
      <c r="E10" s="316">
        <v>1</v>
      </c>
      <c r="F10" s="317">
        <v>30</v>
      </c>
      <c r="G10" s="318"/>
      <c r="H10" s="319"/>
      <c r="I10" s="318"/>
      <c r="J10" s="320"/>
      <c r="K10" s="320"/>
      <c r="L10" s="321"/>
      <c r="M10" s="321"/>
      <c r="N10" s="321"/>
      <c r="O10" s="322"/>
    </row>
    <row r="11" spans="1:15" ht="25.5">
      <c r="A11" s="312">
        <v>4</v>
      </c>
      <c r="B11" s="325" t="s">
        <v>43</v>
      </c>
      <c r="C11" s="314"/>
      <c r="D11" s="326" t="s">
        <v>90</v>
      </c>
      <c r="E11" s="327">
        <v>10</v>
      </c>
      <c r="F11" s="317">
        <v>10</v>
      </c>
      <c r="G11" s="318"/>
      <c r="H11" s="319"/>
      <c r="I11" s="318"/>
      <c r="J11" s="320"/>
      <c r="K11" s="320"/>
      <c r="L11" s="321"/>
      <c r="M11" s="321"/>
      <c r="N11" s="321"/>
      <c r="O11" s="322"/>
    </row>
    <row r="12" spans="1:15" ht="38.25">
      <c r="A12" s="312">
        <v>5</v>
      </c>
      <c r="B12" s="328" t="s">
        <v>44</v>
      </c>
      <c r="C12" s="314"/>
      <c r="D12" s="329" t="s">
        <v>91</v>
      </c>
      <c r="E12" s="330">
        <v>10</v>
      </c>
      <c r="F12" s="317">
        <v>10</v>
      </c>
      <c r="G12" s="318"/>
      <c r="H12" s="319"/>
      <c r="I12" s="318"/>
      <c r="J12" s="320"/>
      <c r="K12" s="320"/>
      <c r="L12" s="321"/>
      <c r="M12" s="321"/>
      <c r="N12" s="321"/>
      <c r="O12" s="322"/>
    </row>
    <row r="13" spans="1:15" ht="229.5">
      <c r="A13" s="312">
        <v>6</v>
      </c>
      <c r="B13" s="323" t="s">
        <v>45</v>
      </c>
      <c r="C13" s="314"/>
      <c r="D13" s="326" t="s">
        <v>92</v>
      </c>
      <c r="E13" s="327">
        <v>50</v>
      </c>
      <c r="F13" s="317">
        <v>150</v>
      </c>
      <c r="G13" s="318"/>
      <c r="H13" s="319"/>
      <c r="I13" s="318"/>
      <c r="J13" s="320"/>
      <c r="K13" s="320"/>
      <c r="L13" s="321"/>
      <c r="M13" s="321"/>
      <c r="N13" s="321"/>
      <c r="O13" s="322"/>
    </row>
    <row r="14" spans="1:15" ht="369.75">
      <c r="A14" s="312">
        <v>7</v>
      </c>
      <c r="B14" s="313" t="s">
        <v>46</v>
      </c>
      <c r="C14" s="314"/>
      <c r="D14" s="315" t="s">
        <v>93</v>
      </c>
      <c r="E14" s="331">
        <v>1</v>
      </c>
      <c r="F14" s="317">
        <v>600</v>
      </c>
      <c r="G14" s="318"/>
      <c r="H14" s="319"/>
      <c r="I14" s="318"/>
      <c r="J14" s="320"/>
      <c r="K14" s="320"/>
      <c r="L14" s="321"/>
      <c r="M14" s="321"/>
      <c r="N14" s="321"/>
      <c r="O14" s="322"/>
    </row>
    <row r="15" spans="1:15" ht="114.75">
      <c r="A15" s="312">
        <v>8</v>
      </c>
      <c r="B15" s="325" t="s">
        <v>47</v>
      </c>
      <c r="C15" s="314"/>
      <c r="D15" s="327" t="s">
        <v>94</v>
      </c>
      <c r="E15" s="316">
        <v>1</v>
      </c>
      <c r="F15" s="317">
        <v>3</v>
      </c>
      <c r="G15" s="318"/>
      <c r="H15" s="319"/>
      <c r="I15" s="318"/>
      <c r="J15" s="320"/>
      <c r="K15" s="320"/>
      <c r="L15" s="321"/>
      <c r="M15" s="332"/>
      <c r="N15" s="321"/>
      <c r="O15" s="322"/>
    </row>
    <row r="16" spans="1:15" ht="51">
      <c r="A16" s="312">
        <v>9</v>
      </c>
      <c r="B16" s="323" t="s">
        <v>48</v>
      </c>
      <c r="C16" s="314"/>
      <c r="D16" s="326" t="s">
        <v>95</v>
      </c>
      <c r="E16" s="327">
        <v>1</v>
      </c>
      <c r="F16" s="317">
        <v>20</v>
      </c>
      <c r="G16" s="318"/>
      <c r="H16" s="319"/>
      <c r="I16" s="318"/>
      <c r="J16" s="320"/>
      <c r="K16" s="320"/>
      <c r="L16" s="321"/>
      <c r="M16" s="332"/>
      <c r="N16" s="321"/>
      <c r="O16" s="322"/>
    </row>
    <row r="17" spans="1:15" ht="102">
      <c r="A17" s="312">
        <v>10</v>
      </c>
      <c r="B17" s="325" t="s">
        <v>49</v>
      </c>
      <c r="C17" s="314"/>
      <c r="D17" s="327" t="s">
        <v>96</v>
      </c>
      <c r="E17" s="327">
        <v>1</v>
      </c>
      <c r="F17" s="317">
        <v>250</v>
      </c>
      <c r="G17" s="318"/>
      <c r="H17" s="319"/>
      <c r="I17" s="318"/>
      <c r="J17" s="320"/>
      <c r="K17" s="320"/>
      <c r="L17" s="321"/>
      <c r="M17" s="332"/>
      <c r="N17" s="321"/>
      <c r="O17" s="322"/>
    </row>
    <row r="18" spans="1:15" ht="25.5">
      <c r="A18" s="312">
        <v>11</v>
      </c>
      <c r="B18" s="313" t="s">
        <v>50</v>
      </c>
      <c r="C18" s="314"/>
      <c r="D18" s="315" t="s">
        <v>97</v>
      </c>
      <c r="E18" s="316">
        <v>5</v>
      </c>
      <c r="F18" s="317">
        <v>5</v>
      </c>
      <c r="G18" s="318"/>
      <c r="H18" s="319"/>
      <c r="I18" s="318"/>
      <c r="J18" s="320"/>
      <c r="K18" s="320"/>
      <c r="L18" s="321"/>
      <c r="M18" s="332"/>
      <c r="N18" s="321"/>
      <c r="O18" s="322"/>
    </row>
    <row r="19" spans="1:15" ht="25.5">
      <c r="A19" s="312">
        <v>12</v>
      </c>
      <c r="B19" s="323" t="s">
        <v>51</v>
      </c>
      <c r="C19" s="314"/>
      <c r="D19" s="315" t="s">
        <v>98</v>
      </c>
      <c r="E19" s="327">
        <v>10</v>
      </c>
      <c r="F19" s="317">
        <v>3</v>
      </c>
      <c r="G19" s="318"/>
      <c r="H19" s="319"/>
      <c r="I19" s="318"/>
      <c r="J19" s="320"/>
      <c r="K19" s="320"/>
      <c r="L19" s="321"/>
      <c r="M19" s="332"/>
      <c r="N19" s="321"/>
      <c r="O19" s="322"/>
    </row>
    <row r="20" spans="1:15" ht="38.25">
      <c r="A20" s="312">
        <v>13</v>
      </c>
      <c r="B20" s="313" t="s">
        <v>52</v>
      </c>
      <c r="C20" s="314"/>
      <c r="D20" s="315" t="s">
        <v>99</v>
      </c>
      <c r="E20" s="316">
        <v>10</v>
      </c>
      <c r="F20" s="317">
        <v>100</v>
      </c>
      <c r="G20" s="318"/>
      <c r="H20" s="319"/>
      <c r="I20" s="318"/>
      <c r="J20" s="320"/>
      <c r="K20" s="320"/>
      <c r="L20" s="321"/>
      <c r="M20" s="332"/>
      <c r="N20" s="321"/>
      <c r="O20" s="322"/>
    </row>
    <row r="21" spans="1:15" ht="25.5">
      <c r="A21" s="312">
        <v>14</v>
      </c>
      <c r="B21" s="325" t="s">
        <v>53</v>
      </c>
      <c r="C21" s="314"/>
      <c r="D21" s="327" t="s">
        <v>101</v>
      </c>
      <c r="E21" s="327">
        <v>1</v>
      </c>
      <c r="F21" s="333">
        <v>200</v>
      </c>
      <c r="G21" s="318"/>
      <c r="H21" s="319"/>
      <c r="I21" s="318"/>
      <c r="J21" s="320"/>
      <c r="K21" s="320"/>
      <c r="L21" s="321"/>
      <c r="M21" s="332"/>
      <c r="N21" s="321"/>
      <c r="O21" s="322"/>
    </row>
    <row r="22" spans="1:15" ht="25.5">
      <c r="A22" s="312">
        <v>15</v>
      </c>
      <c r="B22" s="334" t="s">
        <v>54</v>
      </c>
      <c r="C22" s="314"/>
      <c r="D22" s="335" t="s">
        <v>104</v>
      </c>
      <c r="E22" s="336">
        <v>1</v>
      </c>
      <c r="F22" s="317">
        <v>200</v>
      </c>
      <c r="G22" s="318"/>
      <c r="H22" s="319"/>
      <c r="I22" s="318"/>
      <c r="J22" s="320"/>
      <c r="K22" s="320"/>
      <c r="L22" s="321"/>
      <c r="M22" s="332"/>
      <c r="N22" s="321"/>
      <c r="O22" s="322"/>
    </row>
    <row r="23" spans="1:15" ht="102">
      <c r="A23" s="312">
        <v>16</v>
      </c>
      <c r="B23" s="337" t="s">
        <v>55</v>
      </c>
      <c r="C23" s="314" t="s">
        <v>164</v>
      </c>
      <c r="D23" s="337" t="s">
        <v>106</v>
      </c>
      <c r="E23" s="337">
        <v>1</v>
      </c>
      <c r="F23" s="338">
        <v>300</v>
      </c>
      <c r="G23" s="318">
        <v>9.41</v>
      </c>
      <c r="H23" s="319">
        <v>0.08</v>
      </c>
      <c r="I23" s="318">
        <v>10.16</v>
      </c>
      <c r="J23" s="320">
        <v>2823</v>
      </c>
      <c r="K23" s="320">
        <v>225.84</v>
      </c>
      <c r="L23" s="321">
        <v>3048.84</v>
      </c>
      <c r="M23" s="332">
        <v>1</v>
      </c>
      <c r="N23" s="321" t="s">
        <v>165</v>
      </c>
      <c r="O23" s="339" t="s">
        <v>166</v>
      </c>
    </row>
    <row r="24" spans="1:15" ht="89.25">
      <c r="A24" s="312">
        <v>17</v>
      </c>
      <c r="B24" s="325" t="s">
        <v>41</v>
      </c>
      <c r="C24" s="314"/>
      <c r="D24" s="340" t="s">
        <v>88</v>
      </c>
      <c r="E24" s="341">
        <v>5</v>
      </c>
      <c r="F24" s="342">
        <v>100</v>
      </c>
      <c r="G24" s="318"/>
      <c r="H24" s="319"/>
      <c r="I24" s="318"/>
      <c r="J24" s="320"/>
      <c r="K24" s="320"/>
      <c r="L24" s="321"/>
      <c r="M24" s="332"/>
      <c r="N24" s="321"/>
      <c r="O24" s="339"/>
    </row>
    <row r="25" spans="1:15" ht="242.25">
      <c r="A25" s="312">
        <v>18</v>
      </c>
      <c r="B25" s="343" t="s">
        <v>56</v>
      </c>
      <c r="C25" s="314" t="s">
        <v>167</v>
      </c>
      <c r="D25" s="343" t="s">
        <v>107</v>
      </c>
      <c r="E25" s="344">
        <v>1</v>
      </c>
      <c r="F25" s="345">
        <v>300</v>
      </c>
      <c r="G25" s="318">
        <v>11.1</v>
      </c>
      <c r="H25" s="319">
        <v>0.08</v>
      </c>
      <c r="I25" s="318">
        <v>11.99</v>
      </c>
      <c r="J25" s="320">
        <v>3330</v>
      </c>
      <c r="K25" s="320">
        <v>266.4</v>
      </c>
      <c r="L25" s="321">
        <v>3596.4</v>
      </c>
      <c r="M25" s="332">
        <v>1</v>
      </c>
      <c r="N25" s="321" t="s">
        <v>168</v>
      </c>
      <c r="O25" s="339" t="s">
        <v>169</v>
      </c>
    </row>
    <row r="26" spans="1:15" ht="76.5">
      <c r="A26" s="312">
        <v>19</v>
      </c>
      <c r="B26" s="314" t="s">
        <v>57</v>
      </c>
      <c r="C26" s="314" t="s">
        <v>170</v>
      </c>
      <c r="D26" s="314" t="s">
        <v>108</v>
      </c>
      <c r="E26" s="314">
        <v>20</v>
      </c>
      <c r="F26" s="338">
        <v>50</v>
      </c>
      <c r="G26" s="318">
        <v>4.22</v>
      </c>
      <c r="H26" s="319">
        <v>0.08</v>
      </c>
      <c r="I26" s="318">
        <v>4.56</v>
      </c>
      <c r="J26" s="320">
        <v>211</v>
      </c>
      <c r="K26" s="320">
        <v>16.88</v>
      </c>
      <c r="L26" s="321">
        <v>227.88</v>
      </c>
      <c r="M26" s="332">
        <v>20</v>
      </c>
      <c r="N26" s="321" t="s">
        <v>171</v>
      </c>
      <c r="O26" s="339" t="s">
        <v>172</v>
      </c>
    </row>
    <row r="27" spans="1:15" ht="63.75">
      <c r="A27" s="312">
        <v>20</v>
      </c>
      <c r="B27" s="346" t="s">
        <v>4</v>
      </c>
      <c r="C27" s="314" t="s">
        <v>173</v>
      </c>
      <c r="D27" s="346" t="s">
        <v>109</v>
      </c>
      <c r="E27" s="346">
        <v>5</v>
      </c>
      <c r="F27" s="338">
        <v>20</v>
      </c>
      <c r="G27" s="318">
        <v>74.65</v>
      </c>
      <c r="H27" s="319">
        <v>0.08</v>
      </c>
      <c r="I27" s="318">
        <v>80.62</v>
      </c>
      <c r="J27" s="320">
        <v>1493</v>
      </c>
      <c r="K27" s="320">
        <v>119.44</v>
      </c>
      <c r="L27" s="321">
        <v>1612.44</v>
      </c>
      <c r="M27" s="332">
        <v>5</v>
      </c>
      <c r="N27" s="321" t="s">
        <v>174</v>
      </c>
      <c r="O27" s="339" t="s">
        <v>175</v>
      </c>
    </row>
    <row r="28" spans="1:15" ht="114.75">
      <c r="A28" s="312">
        <v>21</v>
      </c>
      <c r="B28" s="347" t="s">
        <v>58</v>
      </c>
      <c r="C28" s="314" t="s">
        <v>176</v>
      </c>
      <c r="D28" s="347" t="s">
        <v>110</v>
      </c>
      <c r="E28" s="341">
        <v>30</v>
      </c>
      <c r="F28" s="342">
        <v>100</v>
      </c>
      <c r="G28" s="318">
        <v>11.01</v>
      </c>
      <c r="H28" s="319">
        <v>0.08</v>
      </c>
      <c r="I28" s="318">
        <v>11.89</v>
      </c>
      <c r="J28" s="320">
        <v>1101</v>
      </c>
      <c r="K28" s="320">
        <v>88.08</v>
      </c>
      <c r="L28" s="321">
        <v>1189.08</v>
      </c>
      <c r="M28" s="332">
        <v>30</v>
      </c>
      <c r="N28" s="321" t="s">
        <v>177</v>
      </c>
      <c r="O28" s="339" t="s">
        <v>178</v>
      </c>
    </row>
    <row r="29" spans="1:15" ht="89.25">
      <c r="A29" s="312">
        <v>22</v>
      </c>
      <c r="B29" s="346" t="s">
        <v>59</v>
      </c>
      <c r="C29" s="314" t="s">
        <v>179</v>
      </c>
      <c r="D29" s="314" t="s">
        <v>111</v>
      </c>
      <c r="E29" s="314">
        <v>30</v>
      </c>
      <c r="F29" s="338">
        <v>50</v>
      </c>
      <c r="G29" s="318">
        <v>1.3</v>
      </c>
      <c r="H29" s="319">
        <v>0.08</v>
      </c>
      <c r="I29" s="318">
        <v>1.4</v>
      </c>
      <c r="J29" s="320">
        <v>65</v>
      </c>
      <c r="K29" s="320">
        <v>5.2</v>
      </c>
      <c r="L29" s="321">
        <v>70.2</v>
      </c>
      <c r="M29" s="332">
        <v>30</v>
      </c>
      <c r="N29" s="321" t="s">
        <v>180</v>
      </c>
      <c r="O29" s="339" t="s">
        <v>181</v>
      </c>
    </row>
    <row r="30" spans="1:15" ht="89.25">
      <c r="A30" s="312">
        <v>23</v>
      </c>
      <c r="B30" s="347" t="s">
        <v>60</v>
      </c>
      <c r="C30" s="314" t="s">
        <v>182</v>
      </c>
      <c r="D30" s="347" t="s">
        <v>112</v>
      </c>
      <c r="E30" s="348">
        <v>10</v>
      </c>
      <c r="F30" s="349">
        <v>100</v>
      </c>
      <c r="G30" s="318">
        <v>54.44</v>
      </c>
      <c r="H30" s="319">
        <v>0.08</v>
      </c>
      <c r="I30" s="318">
        <v>58.8</v>
      </c>
      <c r="J30" s="320">
        <v>5444</v>
      </c>
      <c r="K30" s="320">
        <v>435.52</v>
      </c>
      <c r="L30" s="321">
        <v>5879.52</v>
      </c>
      <c r="M30" s="332">
        <v>10</v>
      </c>
      <c r="N30" s="321" t="s">
        <v>183</v>
      </c>
      <c r="O30" s="339" t="s">
        <v>184</v>
      </c>
    </row>
    <row r="31" spans="1:15" ht="102">
      <c r="A31" s="312">
        <v>24</v>
      </c>
      <c r="B31" s="350" t="s">
        <v>61</v>
      </c>
      <c r="C31" s="314"/>
      <c r="D31" s="351" t="s">
        <v>113</v>
      </c>
      <c r="E31" s="352">
        <v>1</v>
      </c>
      <c r="F31" s="353">
        <v>6000</v>
      </c>
      <c r="G31" s="318"/>
      <c r="H31" s="319"/>
      <c r="I31" s="318"/>
      <c r="J31" s="320"/>
      <c r="K31" s="320"/>
      <c r="L31" s="321"/>
      <c r="M31" s="332"/>
      <c r="N31" s="321"/>
      <c r="O31" s="339"/>
    </row>
    <row r="32" spans="1:15" ht="89.25">
      <c r="A32" s="312">
        <v>25</v>
      </c>
      <c r="B32" s="346" t="s">
        <v>62</v>
      </c>
      <c r="C32" s="314" t="s">
        <v>185</v>
      </c>
      <c r="D32" s="346" t="s">
        <v>114</v>
      </c>
      <c r="E32" s="346">
        <v>5</v>
      </c>
      <c r="F32" s="338">
        <v>1500</v>
      </c>
      <c r="G32" s="318">
        <v>11.4</v>
      </c>
      <c r="H32" s="319">
        <v>0.08</v>
      </c>
      <c r="I32" s="318">
        <v>12.31</v>
      </c>
      <c r="J32" s="320">
        <v>17100</v>
      </c>
      <c r="K32" s="320">
        <v>1368</v>
      </c>
      <c r="L32" s="321">
        <v>18468</v>
      </c>
      <c r="M32" s="332">
        <v>5</v>
      </c>
      <c r="N32" s="321" t="s">
        <v>186</v>
      </c>
      <c r="O32" s="339" t="s">
        <v>187</v>
      </c>
    </row>
    <row r="33" spans="1:15" ht="63.75">
      <c r="A33" s="312">
        <v>26</v>
      </c>
      <c r="B33" s="347" t="s">
        <v>63</v>
      </c>
      <c r="C33" s="314" t="s">
        <v>188</v>
      </c>
      <c r="D33" s="347" t="s">
        <v>115</v>
      </c>
      <c r="E33" s="348">
        <v>30</v>
      </c>
      <c r="F33" s="349">
        <v>100</v>
      </c>
      <c r="G33" s="318">
        <v>4.02</v>
      </c>
      <c r="H33" s="319">
        <v>0.08</v>
      </c>
      <c r="I33" s="318">
        <v>4.34</v>
      </c>
      <c r="J33" s="320">
        <v>402</v>
      </c>
      <c r="K33" s="320">
        <v>32.16</v>
      </c>
      <c r="L33" s="321">
        <v>434.16</v>
      </c>
      <c r="M33" s="332">
        <v>30</v>
      </c>
      <c r="N33" s="321" t="s">
        <v>189</v>
      </c>
      <c r="O33" s="339" t="s">
        <v>181</v>
      </c>
    </row>
    <row r="34" spans="1:15" ht="102">
      <c r="A34" s="312">
        <v>27</v>
      </c>
      <c r="B34" s="340" t="s">
        <v>64</v>
      </c>
      <c r="C34" s="314" t="s">
        <v>190</v>
      </c>
      <c r="D34" s="340" t="s">
        <v>116</v>
      </c>
      <c r="E34" s="341">
        <v>10</v>
      </c>
      <c r="F34" s="342">
        <v>100</v>
      </c>
      <c r="G34" s="318">
        <v>126.13</v>
      </c>
      <c r="H34" s="319">
        <v>0.08</v>
      </c>
      <c r="I34" s="318">
        <v>136.22</v>
      </c>
      <c r="J34" s="320">
        <v>12613</v>
      </c>
      <c r="K34" s="320">
        <v>1009.04</v>
      </c>
      <c r="L34" s="321">
        <v>13622.04</v>
      </c>
      <c r="M34" s="332">
        <v>10</v>
      </c>
      <c r="N34" s="321" t="s">
        <v>191</v>
      </c>
      <c r="O34" s="339" t="s">
        <v>166</v>
      </c>
    </row>
    <row r="35" spans="1:15" ht="38.25">
      <c r="A35" s="312">
        <v>28</v>
      </c>
      <c r="B35" s="340" t="s">
        <v>65</v>
      </c>
      <c r="C35" s="314"/>
      <c r="D35" s="340" t="s">
        <v>117</v>
      </c>
      <c r="E35" s="341">
        <v>10</v>
      </c>
      <c r="F35" s="342">
        <v>400</v>
      </c>
      <c r="G35" s="318"/>
      <c r="H35" s="319"/>
      <c r="I35" s="318"/>
      <c r="J35" s="320"/>
      <c r="K35" s="320"/>
      <c r="L35" s="321"/>
      <c r="M35" s="332"/>
      <c r="N35" s="321"/>
      <c r="O35" s="339"/>
    </row>
    <row r="36" spans="1:15" ht="25.5">
      <c r="A36" s="312">
        <v>29</v>
      </c>
      <c r="B36" s="354" t="s">
        <v>66</v>
      </c>
      <c r="C36" s="314"/>
      <c r="D36" s="355" t="s">
        <v>118</v>
      </c>
      <c r="E36" s="356">
        <v>224</v>
      </c>
      <c r="F36" s="357">
        <v>30</v>
      </c>
      <c r="G36" s="318"/>
      <c r="H36" s="319"/>
      <c r="I36" s="318"/>
      <c r="J36" s="320"/>
      <c r="K36" s="320"/>
      <c r="L36" s="321"/>
      <c r="M36" s="332"/>
      <c r="N36" s="321"/>
      <c r="O36" s="339"/>
    </row>
    <row r="37" spans="1:15" ht="25.5">
      <c r="A37" s="312">
        <v>30</v>
      </c>
      <c r="B37" s="328" t="s">
        <v>67</v>
      </c>
      <c r="C37" s="314"/>
      <c r="D37" s="358" t="s">
        <v>0</v>
      </c>
      <c r="E37" s="359">
        <v>1</v>
      </c>
      <c r="F37" s="360">
        <v>20000</v>
      </c>
      <c r="G37" s="318"/>
      <c r="H37" s="319"/>
      <c r="I37" s="318"/>
      <c r="J37" s="320"/>
      <c r="K37" s="320"/>
      <c r="L37" s="321"/>
      <c r="M37" s="332"/>
      <c r="N37" s="321"/>
      <c r="O37" s="339"/>
    </row>
    <row r="38" spans="1:15" ht="102">
      <c r="A38" s="312">
        <v>31</v>
      </c>
      <c r="B38" s="340" t="s">
        <v>68</v>
      </c>
      <c r="C38" s="314" t="s">
        <v>192</v>
      </c>
      <c r="D38" s="324" t="s">
        <v>119</v>
      </c>
      <c r="E38" s="347"/>
      <c r="F38" s="361">
        <v>52500000</v>
      </c>
      <c r="G38" s="362">
        <v>0.0043066</v>
      </c>
      <c r="H38" s="319">
        <v>0.08</v>
      </c>
      <c r="I38" s="362">
        <v>0.004651128</v>
      </c>
      <c r="J38" s="320">
        <v>226096.5</v>
      </c>
      <c r="K38" s="320">
        <v>18087.72</v>
      </c>
      <c r="L38" s="321">
        <v>244184.22</v>
      </c>
      <c r="M38" s="332" t="s">
        <v>193</v>
      </c>
      <c r="N38" s="321" t="s">
        <v>194</v>
      </c>
      <c r="O38" s="339" t="s">
        <v>195</v>
      </c>
    </row>
    <row r="39" spans="1:15" ht="25.5">
      <c r="A39" s="312">
        <v>32</v>
      </c>
      <c r="B39" s="340" t="s">
        <v>69</v>
      </c>
      <c r="C39" s="314"/>
      <c r="D39" s="340" t="s">
        <v>120</v>
      </c>
      <c r="E39" s="341">
        <v>63</v>
      </c>
      <c r="F39" s="363">
        <v>60</v>
      </c>
      <c r="G39" s="318"/>
      <c r="H39" s="319"/>
      <c r="I39" s="318"/>
      <c r="J39" s="320"/>
      <c r="K39" s="320"/>
      <c r="L39" s="321"/>
      <c r="M39" s="332"/>
      <c r="N39" s="321"/>
      <c r="O39" s="339"/>
    </row>
    <row r="40" spans="1:15" ht="153">
      <c r="A40" s="312">
        <v>33</v>
      </c>
      <c r="B40" s="335" t="s">
        <v>70</v>
      </c>
      <c r="C40" s="314" t="s">
        <v>196</v>
      </c>
      <c r="D40" s="335" t="s">
        <v>0</v>
      </c>
      <c r="E40" s="336"/>
      <c r="F40" s="364">
        <v>200000</v>
      </c>
      <c r="G40" s="362">
        <v>4.928</v>
      </c>
      <c r="H40" s="319">
        <v>0.08</v>
      </c>
      <c r="I40" s="362">
        <v>5.32224</v>
      </c>
      <c r="J40" s="320">
        <v>985600</v>
      </c>
      <c r="K40" s="320">
        <v>78848</v>
      </c>
      <c r="L40" s="321">
        <v>1064448</v>
      </c>
      <c r="M40" s="332">
        <v>1</v>
      </c>
      <c r="N40" s="321" t="s">
        <v>197</v>
      </c>
      <c r="O40" s="339" t="s">
        <v>198</v>
      </c>
    </row>
    <row r="41" spans="1:15" ht="25.5">
      <c r="A41" s="312">
        <v>34</v>
      </c>
      <c r="B41" s="340" t="s">
        <v>71</v>
      </c>
      <c r="C41" s="314"/>
      <c r="D41" s="324" t="s">
        <v>121</v>
      </c>
      <c r="E41" s="341">
        <v>1</v>
      </c>
      <c r="F41" s="361">
        <v>300</v>
      </c>
      <c r="G41" s="318"/>
      <c r="H41" s="319"/>
      <c r="I41" s="318"/>
      <c r="J41" s="320"/>
      <c r="K41" s="320"/>
      <c r="L41" s="321"/>
      <c r="M41" s="332"/>
      <c r="N41" s="321"/>
      <c r="O41" s="322"/>
    </row>
    <row r="42" spans="1:15" ht="25.5">
      <c r="A42" s="312">
        <v>35</v>
      </c>
      <c r="B42" s="340" t="s">
        <v>72</v>
      </c>
      <c r="C42" s="314"/>
      <c r="D42" s="324" t="s">
        <v>122</v>
      </c>
      <c r="E42" s="341">
        <v>5</v>
      </c>
      <c r="F42" s="361">
        <v>2000</v>
      </c>
      <c r="G42" s="318"/>
      <c r="H42" s="319"/>
      <c r="I42" s="318"/>
      <c r="J42" s="320"/>
      <c r="K42" s="320"/>
      <c r="L42" s="321"/>
      <c r="M42" s="321"/>
      <c r="N42" s="321"/>
      <c r="O42" s="322"/>
    </row>
    <row r="43" spans="1:15" ht="25.5">
      <c r="A43" s="312">
        <v>36</v>
      </c>
      <c r="B43" s="340" t="s">
        <v>73</v>
      </c>
      <c r="C43" s="314"/>
      <c r="D43" s="324" t="s">
        <v>123</v>
      </c>
      <c r="E43" s="341">
        <v>1</v>
      </c>
      <c r="F43" s="361">
        <v>800</v>
      </c>
      <c r="G43" s="318"/>
      <c r="H43" s="319"/>
      <c r="I43" s="318"/>
      <c r="J43" s="320"/>
      <c r="K43" s="320"/>
      <c r="L43" s="321"/>
      <c r="M43" s="321"/>
      <c r="N43" s="321"/>
      <c r="O43" s="322"/>
    </row>
    <row r="44" spans="1:15" ht="38.25">
      <c r="A44" s="312">
        <v>37</v>
      </c>
      <c r="B44" s="365" t="s">
        <v>74</v>
      </c>
      <c r="C44" s="314"/>
      <c r="D44" s="366" t="s">
        <v>124</v>
      </c>
      <c r="E44" s="365">
        <v>1</v>
      </c>
      <c r="F44" s="367">
        <v>150</v>
      </c>
      <c r="G44" s="318"/>
      <c r="H44" s="319"/>
      <c r="I44" s="318"/>
      <c r="J44" s="320"/>
      <c r="K44" s="320"/>
      <c r="L44" s="321"/>
      <c r="M44" s="321"/>
      <c r="N44" s="321"/>
      <c r="O44" s="322"/>
    </row>
    <row r="45" spans="1:15" ht="25.5">
      <c r="A45" s="312">
        <v>38</v>
      </c>
      <c r="B45" s="368" t="s">
        <v>75</v>
      </c>
      <c r="C45" s="314"/>
      <c r="D45" s="368" t="s">
        <v>125</v>
      </c>
      <c r="E45" s="369">
        <v>15</v>
      </c>
      <c r="F45" s="370">
        <v>150</v>
      </c>
      <c r="G45" s="318"/>
      <c r="H45" s="319"/>
      <c r="I45" s="318"/>
      <c r="J45" s="320"/>
      <c r="K45" s="320"/>
      <c r="L45" s="321"/>
      <c r="M45" s="321"/>
      <c r="N45" s="321"/>
      <c r="O45" s="322"/>
    </row>
    <row r="46" spans="1:15" ht="25.5">
      <c r="A46" s="312">
        <v>39</v>
      </c>
      <c r="B46" s="371" t="s">
        <v>76</v>
      </c>
      <c r="C46" s="314"/>
      <c r="D46" s="372" t="s">
        <v>126</v>
      </c>
      <c r="E46" s="373">
        <v>1</v>
      </c>
      <c r="F46" s="374">
        <v>30</v>
      </c>
      <c r="G46" s="318"/>
      <c r="H46" s="319"/>
      <c r="I46" s="318"/>
      <c r="J46" s="320"/>
      <c r="K46" s="320"/>
      <c r="L46" s="321"/>
      <c r="M46" s="321"/>
      <c r="N46" s="321"/>
      <c r="O46" s="322"/>
    </row>
    <row r="47" spans="1:15" ht="25.5">
      <c r="A47" s="312">
        <v>40</v>
      </c>
      <c r="B47" s="316" t="s">
        <v>77</v>
      </c>
      <c r="C47" s="314"/>
      <c r="D47" s="316" t="s">
        <v>127</v>
      </c>
      <c r="E47" s="375">
        <v>30</v>
      </c>
      <c r="F47" s="375">
        <v>10</v>
      </c>
      <c r="G47" s="318"/>
      <c r="H47" s="319"/>
      <c r="I47" s="318"/>
      <c r="J47" s="320"/>
      <c r="K47" s="320"/>
      <c r="L47" s="321"/>
      <c r="M47" s="321"/>
      <c r="N47" s="321"/>
      <c r="O47" s="322"/>
    </row>
  </sheetData>
  <sheetProtection/>
  <mergeCells count="6">
    <mergeCell ref="B2:D2"/>
    <mergeCell ref="I2:J2"/>
    <mergeCell ref="C3:D3"/>
    <mergeCell ref="C5:G5"/>
    <mergeCell ref="M6:O6"/>
    <mergeCell ref="M7:O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O3" sqref="O3"/>
    </sheetView>
  </sheetViews>
  <sheetFormatPr defaultColWidth="9.140625" defaultRowHeight="12.75"/>
  <cols>
    <col min="7" max="7" width="19.140625" style="0" customWidth="1"/>
    <col min="9" max="9" width="17.421875" style="0" customWidth="1"/>
    <col min="10" max="10" width="16.7109375" style="0" customWidth="1"/>
    <col min="11" max="11" width="15.421875" style="0" customWidth="1"/>
    <col min="12" max="12" width="16.00390625" style="0" customWidth="1"/>
    <col min="13" max="13" width="11.57421875" style="0" customWidth="1"/>
  </cols>
  <sheetData>
    <row r="1" spans="1:13" ht="180">
      <c r="A1" s="376" t="s">
        <v>1</v>
      </c>
      <c r="B1" s="376" t="s">
        <v>2</v>
      </c>
      <c r="C1" s="376" t="s">
        <v>3</v>
      </c>
      <c r="D1" s="376" t="s">
        <v>32</v>
      </c>
      <c r="E1" s="376" t="s">
        <v>85</v>
      </c>
      <c r="F1" s="376" t="s">
        <v>31</v>
      </c>
      <c r="G1" s="376" t="s">
        <v>33</v>
      </c>
      <c r="H1" s="376" t="s">
        <v>34</v>
      </c>
      <c r="I1" s="376" t="s">
        <v>35</v>
      </c>
      <c r="J1" s="376" t="s">
        <v>86</v>
      </c>
      <c r="K1" s="376" t="s">
        <v>36</v>
      </c>
      <c r="L1" s="376" t="s">
        <v>37</v>
      </c>
      <c r="M1" s="376" t="s">
        <v>38</v>
      </c>
    </row>
    <row r="2" spans="1:13" ht="15">
      <c r="A2" s="377" t="s">
        <v>18</v>
      </c>
      <c r="B2" s="376" t="s">
        <v>19</v>
      </c>
      <c r="C2" s="376" t="s">
        <v>21</v>
      </c>
      <c r="D2" s="376" t="s">
        <v>22</v>
      </c>
      <c r="E2" s="376" t="s">
        <v>23</v>
      </c>
      <c r="F2" s="376" t="s">
        <v>20</v>
      </c>
      <c r="G2" s="376" t="s">
        <v>24</v>
      </c>
      <c r="H2" s="376" t="s">
        <v>25</v>
      </c>
      <c r="I2" s="376" t="s">
        <v>26</v>
      </c>
      <c r="J2" s="376" t="s">
        <v>27</v>
      </c>
      <c r="K2" s="376" t="s">
        <v>28</v>
      </c>
      <c r="L2" s="376" t="s">
        <v>29</v>
      </c>
      <c r="M2" s="376" t="s">
        <v>30</v>
      </c>
    </row>
    <row r="3" spans="1:13" ht="85.5">
      <c r="A3" s="378">
        <v>1</v>
      </c>
      <c r="B3" s="378" t="s">
        <v>40</v>
      </c>
      <c r="C3" s="378" t="s">
        <v>87</v>
      </c>
      <c r="D3" s="378">
        <v>25</v>
      </c>
      <c r="E3" s="379">
        <v>100</v>
      </c>
      <c r="F3" s="378"/>
      <c r="G3" s="378"/>
      <c r="H3" s="376"/>
      <c r="I3" s="378"/>
      <c r="J3" s="376"/>
      <c r="K3" s="376"/>
      <c r="L3" s="376"/>
      <c r="M3" s="376"/>
    </row>
    <row r="4" spans="1:13" ht="114">
      <c r="A4" s="378">
        <v>2</v>
      </c>
      <c r="B4" s="378" t="s">
        <v>41</v>
      </c>
      <c r="C4" s="378" t="s">
        <v>88</v>
      </c>
      <c r="D4" s="378">
        <v>5</v>
      </c>
      <c r="E4" s="379">
        <v>500</v>
      </c>
      <c r="F4" s="378"/>
      <c r="G4" s="378"/>
      <c r="H4" s="376"/>
      <c r="I4" s="378"/>
      <c r="J4" s="376"/>
      <c r="K4" s="376"/>
      <c r="L4" s="376"/>
      <c r="M4" s="376"/>
    </row>
    <row r="5" spans="1:13" ht="57">
      <c r="A5" s="378">
        <v>3</v>
      </c>
      <c r="B5" s="378" t="s">
        <v>42</v>
      </c>
      <c r="C5" s="378" t="s">
        <v>89</v>
      </c>
      <c r="D5" s="378">
        <v>1</v>
      </c>
      <c r="E5" s="379">
        <v>30</v>
      </c>
      <c r="F5" s="378"/>
      <c r="G5" s="378"/>
      <c r="H5" s="376"/>
      <c r="I5" s="378"/>
      <c r="J5" s="376"/>
      <c r="K5" s="376"/>
      <c r="L5" s="376"/>
      <c r="M5" s="376"/>
    </row>
    <row r="6" spans="1:13" ht="42.75">
      <c r="A6" s="378">
        <v>4</v>
      </c>
      <c r="B6" s="378" t="s">
        <v>43</v>
      </c>
      <c r="C6" s="378" t="s">
        <v>90</v>
      </c>
      <c r="D6" s="378">
        <v>10</v>
      </c>
      <c r="E6" s="379">
        <v>10</v>
      </c>
      <c r="F6" s="378"/>
      <c r="G6" s="378"/>
      <c r="H6" s="376"/>
      <c r="I6" s="378"/>
      <c r="J6" s="376"/>
      <c r="K6" s="376"/>
      <c r="L6" s="376"/>
      <c r="M6" s="376"/>
    </row>
    <row r="7" spans="1:13" ht="57">
      <c r="A7" s="378">
        <v>5</v>
      </c>
      <c r="B7" s="378" t="s">
        <v>44</v>
      </c>
      <c r="C7" s="378" t="s">
        <v>91</v>
      </c>
      <c r="D7" s="378">
        <v>10</v>
      </c>
      <c r="E7" s="379">
        <v>10</v>
      </c>
      <c r="F7" s="380" t="s">
        <v>199</v>
      </c>
      <c r="G7" s="381">
        <v>7.49</v>
      </c>
      <c r="H7" s="380" t="s">
        <v>200</v>
      </c>
      <c r="I7" s="381">
        <v>8.09</v>
      </c>
      <c r="J7" s="381">
        <v>74.9</v>
      </c>
      <c r="K7" s="381">
        <v>5.99</v>
      </c>
      <c r="L7" s="381">
        <v>80.89</v>
      </c>
      <c r="M7" s="380"/>
    </row>
    <row r="8" spans="1:13" ht="327.75">
      <c r="A8" s="378">
        <v>6</v>
      </c>
      <c r="B8" s="378" t="s">
        <v>45</v>
      </c>
      <c r="C8" s="378" t="s">
        <v>92</v>
      </c>
      <c r="D8" s="378">
        <v>50</v>
      </c>
      <c r="E8" s="379">
        <v>150</v>
      </c>
      <c r="F8" s="380" t="s">
        <v>201</v>
      </c>
      <c r="G8" s="381">
        <v>14.43</v>
      </c>
      <c r="H8" s="380" t="s">
        <v>200</v>
      </c>
      <c r="I8" s="381">
        <v>15.58</v>
      </c>
      <c r="J8" s="381">
        <v>2164.5</v>
      </c>
      <c r="K8" s="381">
        <v>173.16</v>
      </c>
      <c r="L8" s="381">
        <v>2337.66</v>
      </c>
      <c r="M8" s="380"/>
    </row>
    <row r="9" spans="1:13" ht="409.5">
      <c r="A9" s="378">
        <v>7</v>
      </c>
      <c r="B9" s="378" t="s">
        <v>46</v>
      </c>
      <c r="C9" s="378" t="s">
        <v>93</v>
      </c>
      <c r="D9" s="378">
        <v>1</v>
      </c>
      <c r="E9" s="379">
        <v>600</v>
      </c>
      <c r="F9" s="380"/>
      <c r="G9" s="381"/>
      <c r="H9" s="380"/>
      <c r="I9" s="381"/>
      <c r="J9" s="381"/>
      <c r="K9" s="381"/>
      <c r="L9" s="381"/>
      <c r="M9" s="380"/>
    </row>
    <row r="10" spans="1:13" ht="156.75">
      <c r="A10" s="378">
        <v>8</v>
      </c>
      <c r="B10" s="378" t="s">
        <v>47</v>
      </c>
      <c r="C10" s="378" t="s">
        <v>94</v>
      </c>
      <c r="D10" s="378">
        <v>1</v>
      </c>
      <c r="E10" s="379">
        <v>3</v>
      </c>
      <c r="F10" s="380" t="s">
        <v>202</v>
      </c>
      <c r="G10" s="381">
        <v>144.66</v>
      </c>
      <c r="H10" s="380" t="s">
        <v>200</v>
      </c>
      <c r="I10" s="381">
        <v>156.23</v>
      </c>
      <c r="J10" s="381">
        <v>433.98</v>
      </c>
      <c r="K10" s="381">
        <v>34.72</v>
      </c>
      <c r="L10" s="381">
        <v>468.7</v>
      </c>
      <c r="M10" s="380"/>
    </row>
    <row r="11" spans="1:13" ht="57">
      <c r="A11" s="378">
        <v>9</v>
      </c>
      <c r="B11" s="378" t="s">
        <v>48</v>
      </c>
      <c r="C11" s="378" t="s">
        <v>95</v>
      </c>
      <c r="D11" s="378">
        <v>1</v>
      </c>
      <c r="E11" s="379">
        <v>20</v>
      </c>
      <c r="F11" s="380"/>
      <c r="G11" s="381"/>
      <c r="H11" s="380"/>
      <c r="I11" s="381"/>
      <c r="J11" s="381"/>
      <c r="K11" s="381"/>
      <c r="L11" s="381"/>
      <c r="M11" s="380"/>
    </row>
    <row r="12" spans="1:13" ht="128.25">
      <c r="A12" s="378">
        <v>10</v>
      </c>
      <c r="B12" s="378" t="s">
        <v>49</v>
      </c>
      <c r="C12" s="378" t="s">
        <v>96</v>
      </c>
      <c r="D12" s="378">
        <v>1</v>
      </c>
      <c r="E12" s="379">
        <v>250</v>
      </c>
      <c r="F12" s="380"/>
      <c r="G12" s="381"/>
      <c r="H12" s="380"/>
      <c r="I12" s="381"/>
      <c r="J12" s="381"/>
      <c r="K12" s="381"/>
      <c r="L12" s="381"/>
      <c r="M12" s="380"/>
    </row>
    <row r="13" spans="1:13" ht="42.75">
      <c r="A13" s="378">
        <v>11</v>
      </c>
      <c r="B13" s="378" t="s">
        <v>50</v>
      </c>
      <c r="C13" s="378" t="s">
        <v>97</v>
      </c>
      <c r="D13" s="378">
        <v>5</v>
      </c>
      <c r="E13" s="379">
        <v>5</v>
      </c>
      <c r="F13" s="380"/>
      <c r="G13" s="381"/>
      <c r="H13" s="380"/>
      <c r="I13" s="381"/>
      <c r="J13" s="381"/>
      <c r="K13" s="381"/>
      <c r="L13" s="381"/>
      <c r="M13" s="380"/>
    </row>
    <row r="14" spans="1:13" ht="42.75">
      <c r="A14" s="378">
        <v>12</v>
      </c>
      <c r="B14" s="378" t="s">
        <v>51</v>
      </c>
      <c r="C14" s="378" t="s">
        <v>98</v>
      </c>
      <c r="D14" s="378">
        <v>10</v>
      </c>
      <c r="E14" s="379">
        <v>3</v>
      </c>
      <c r="F14" s="380"/>
      <c r="G14" s="381"/>
      <c r="H14" s="380"/>
      <c r="I14" s="381"/>
      <c r="J14" s="381"/>
      <c r="K14" s="381"/>
      <c r="L14" s="381"/>
      <c r="M14" s="380"/>
    </row>
    <row r="15" spans="1:13" ht="71.25">
      <c r="A15" s="378">
        <v>13</v>
      </c>
      <c r="B15" s="378" t="s">
        <v>52</v>
      </c>
      <c r="C15" s="378" t="s">
        <v>99</v>
      </c>
      <c r="D15" s="378">
        <v>10</v>
      </c>
      <c r="E15" s="379">
        <v>100</v>
      </c>
      <c r="F15" s="380" t="s">
        <v>203</v>
      </c>
      <c r="G15" s="381">
        <v>33.38</v>
      </c>
      <c r="H15" s="380" t="s">
        <v>200</v>
      </c>
      <c r="I15" s="381">
        <v>36.05</v>
      </c>
      <c r="J15" s="381">
        <v>3338</v>
      </c>
      <c r="K15" s="381">
        <v>267.04</v>
      </c>
      <c r="L15" s="381">
        <v>3605.04</v>
      </c>
      <c r="M15" s="380"/>
    </row>
    <row r="16" spans="1:13" ht="28.5">
      <c r="A16" s="378">
        <v>14</v>
      </c>
      <c r="B16" s="378" t="s">
        <v>53</v>
      </c>
      <c r="C16" s="378" t="s">
        <v>101</v>
      </c>
      <c r="D16" s="378">
        <v>1</v>
      </c>
      <c r="E16" s="379">
        <v>200</v>
      </c>
      <c r="F16" s="380"/>
      <c r="G16" s="381"/>
      <c r="H16" s="380"/>
      <c r="I16" s="381"/>
      <c r="J16" s="381"/>
      <c r="K16" s="381"/>
      <c r="L16" s="381"/>
      <c r="M16" s="380"/>
    </row>
    <row r="17" spans="1:13" ht="42.75">
      <c r="A17" s="378">
        <v>15</v>
      </c>
      <c r="B17" s="382" t="s">
        <v>54</v>
      </c>
      <c r="C17" s="382" t="s">
        <v>104</v>
      </c>
      <c r="D17" s="383">
        <v>1</v>
      </c>
      <c r="E17" s="379">
        <v>200</v>
      </c>
      <c r="F17" s="380"/>
      <c r="G17" s="381"/>
      <c r="H17" s="380"/>
      <c r="I17" s="381"/>
      <c r="J17" s="381"/>
      <c r="K17" s="381"/>
      <c r="L17" s="381"/>
      <c r="M17" s="380"/>
    </row>
    <row r="18" spans="1:13" ht="42.75">
      <c r="A18" s="378">
        <v>16</v>
      </c>
      <c r="B18" s="378" t="s">
        <v>55</v>
      </c>
      <c r="C18" s="378" t="s">
        <v>106</v>
      </c>
      <c r="D18" s="378">
        <v>1</v>
      </c>
      <c r="E18" s="379">
        <v>300</v>
      </c>
      <c r="F18" s="380" t="s">
        <v>204</v>
      </c>
      <c r="G18" s="381">
        <v>9.46</v>
      </c>
      <c r="H18" s="380" t="s">
        <v>200</v>
      </c>
      <c r="I18" s="381">
        <v>10.22</v>
      </c>
      <c r="J18" s="381">
        <v>2838</v>
      </c>
      <c r="K18" s="381">
        <v>227.04</v>
      </c>
      <c r="L18" s="381">
        <v>3065.04</v>
      </c>
      <c r="M18" s="380"/>
    </row>
    <row r="19" spans="1:13" ht="114">
      <c r="A19" s="378">
        <v>17</v>
      </c>
      <c r="B19" s="378" t="s">
        <v>41</v>
      </c>
      <c r="C19" s="378" t="s">
        <v>88</v>
      </c>
      <c r="D19" s="384">
        <v>5</v>
      </c>
      <c r="E19" s="384">
        <v>100</v>
      </c>
      <c r="F19" s="380"/>
      <c r="G19" s="381"/>
      <c r="H19" s="380"/>
      <c r="I19" s="381"/>
      <c r="J19" s="381"/>
      <c r="K19" s="381"/>
      <c r="L19" s="381"/>
      <c r="M19" s="380"/>
    </row>
    <row r="20" spans="1:13" ht="356.25">
      <c r="A20" s="378">
        <v>18</v>
      </c>
      <c r="B20" s="385" t="s">
        <v>56</v>
      </c>
      <c r="C20" s="385" t="s">
        <v>107</v>
      </c>
      <c r="D20" s="385">
        <v>1</v>
      </c>
      <c r="E20" s="386">
        <v>300</v>
      </c>
      <c r="F20" s="380" t="s">
        <v>205</v>
      </c>
      <c r="G20" s="381">
        <v>11.3</v>
      </c>
      <c r="H20" s="380" t="s">
        <v>200</v>
      </c>
      <c r="I20" s="381">
        <v>12.2</v>
      </c>
      <c r="J20" s="381">
        <v>3390</v>
      </c>
      <c r="K20" s="381">
        <v>271.2</v>
      </c>
      <c r="L20" s="381">
        <v>3661.2</v>
      </c>
      <c r="M20" s="380"/>
    </row>
    <row r="21" spans="1:13" ht="128.25">
      <c r="A21" s="378">
        <v>19</v>
      </c>
      <c r="B21" s="385" t="s">
        <v>57</v>
      </c>
      <c r="C21" s="385" t="s">
        <v>108</v>
      </c>
      <c r="D21" s="385">
        <v>20</v>
      </c>
      <c r="E21" s="379">
        <v>50</v>
      </c>
      <c r="F21" s="380" t="s">
        <v>206</v>
      </c>
      <c r="G21" s="381">
        <v>25.48</v>
      </c>
      <c r="H21" s="380" t="s">
        <v>200</v>
      </c>
      <c r="I21" s="381">
        <v>27.52</v>
      </c>
      <c r="J21" s="381">
        <v>1274</v>
      </c>
      <c r="K21" s="381">
        <v>101.92</v>
      </c>
      <c r="L21" s="381">
        <v>1375.92</v>
      </c>
      <c r="M21" s="380"/>
    </row>
    <row r="22" spans="1:13" ht="71.25">
      <c r="A22" s="378">
        <v>20</v>
      </c>
      <c r="B22" s="378" t="s">
        <v>4</v>
      </c>
      <c r="C22" s="378" t="s">
        <v>109</v>
      </c>
      <c r="D22" s="378">
        <v>5</v>
      </c>
      <c r="E22" s="379">
        <v>20</v>
      </c>
      <c r="F22" s="380" t="s">
        <v>207</v>
      </c>
      <c r="G22" s="381">
        <v>75.77</v>
      </c>
      <c r="H22" s="380" t="s">
        <v>200</v>
      </c>
      <c r="I22" s="381">
        <v>81.83</v>
      </c>
      <c r="J22" s="381">
        <v>1515.4</v>
      </c>
      <c r="K22" s="381">
        <v>121.23</v>
      </c>
      <c r="L22" s="381">
        <v>1636.63</v>
      </c>
      <c r="M22" s="380"/>
    </row>
    <row r="23" spans="1:13" ht="142.5">
      <c r="A23" s="378">
        <v>21</v>
      </c>
      <c r="B23" s="378" t="s">
        <v>58</v>
      </c>
      <c r="C23" s="378" t="s">
        <v>110</v>
      </c>
      <c r="D23" s="384">
        <v>30</v>
      </c>
      <c r="E23" s="384">
        <v>100</v>
      </c>
      <c r="F23" s="380" t="s">
        <v>208</v>
      </c>
      <c r="G23" s="381">
        <v>12.74</v>
      </c>
      <c r="H23" s="380" t="s">
        <v>200</v>
      </c>
      <c r="I23" s="381">
        <v>13.76</v>
      </c>
      <c r="J23" s="381">
        <v>1274</v>
      </c>
      <c r="K23" s="381">
        <v>101.92</v>
      </c>
      <c r="L23" s="381">
        <v>1375.92</v>
      </c>
      <c r="M23" s="380"/>
    </row>
    <row r="24" spans="1:13" ht="71.25">
      <c r="A24" s="378">
        <v>22</v>
      </c>
      <c r="B24" s="378" t="s">
        <v>59</v>
      </c>
      <c r="C24" s="385" t="s">
        <v>111</v>
      </c>
      <c r="D24" s="385">
        <v>30</v>
      </c>
      <c r="E24" s="379">
        <v>50</v>
      </c>
      <c r="F24" s="380" t="s">
        <v>209</v>
      </c>
      <c r="G24" s="381">
        <v>1.33</v>
      </c>
      <c r="H24" s="380" t="s">
        <v>200</v>
      </c>
      <c r="I24" s="381">
        <v>1.44</v>
      </c>
      <c r="J24" s="381">
        <v>66.5</v>
      </c>
      <c r="K24" s="381">
        <v>5.32</v>
      </c>
      <c r="L24" s="381">
        <v>71.82</v>
      </c>
      <c r="M24" s="380"/>
    </row>
    <row r="25" spans="1:13" ht="85.5">
      <c r="A25" s="378">
        <v>23</v>
      </c>
      <c r="B25" s="378" t="s">
        <v>60</v>
      </c>
      <c r="C25" s="378" t="s">
        <v>112</v>
      </c>
      <c r="D25" s="384">
        <v>10</v>
      </c>
      <c r="E25" s="384">
        <v>100</v>
      </c>
      <c r="F25" s="380" t="s">
        <v>210</v>
      </c>
      <c r="G25" s="381">
        <v>54.76</v>
      </c>
      <c r="H25" s="380" t="s">
        <v>200</v>
      </c>
      <c r="I25" s="381">
        <v>59.14</v>
      </c>
      <c r="J25" s="381">
        <v>5476</v>
      </c>
      <c r="K25" s="381">
        <v>438.08</v>
      </c>
      <c r="L25" s="381">
        <v>5914.08</v>
      </c>
      <c r="M25" s="380"/>
    </row>
    <row r="26" spans="1:13" ht="171">
      <c r="A26" s="378">
        <v>24</v>
      </c>
      <c r="B26" s="387" t="s">
        <v>61</v>
      </c>
      <c r="C26" s="387" t="s">
        <v>113</v>
      </c>
      <c r="D26" s="388">
        <v>1</v>
      </c>
      <c r="E26" s="379">
        <v>6000</v>
      </c>
      <c r="F26" s="380"/>
      <c r="G26" s="381"/>
      <c r="H26" s="380"/>
      <c r="I26" s="381"/>
      <c r="J26" s="381"/>
      <c r="K26" s="381"/>
      <c r="L26" s="381"/>
      <c r="M26" s="380"/>
    </row>
    <row r="27" spans="1:13" ht="99.75">
      <c r="A27" s="378">
        <v>25</v>
      </c>
      <c r="B27" s="378" t="s">
        <v>62</v>
      </c>
      <c r="C27" s="378" t="s">
        <v>114</v>
      </c>
      <c r="D27" s="378">
        <v>5</v>
      </c>
      <c r="E27" s="379">
        <v>1500</v>
      </c>
      <c r="F27" s="380" t="s">
        <v>211</v>
      </c>
      <c r="G27" s="381">
        <v>11.1</v>
      </c>
      <c r="H27" s="380" t="s">
        <v>200</v>
      </c>
      <c r="I27" s="381">
        <v>11.99</v>
      </c>
      <c r="J27" s="381">
        <v>16650</v>
      </c>
      <c r="K27" s="381">
        <v>1332</v>
      </c>
      <c r="L27" s="381">
        <v>17982</v>
      </c>
      <c r="M27" s="380" t="s">
        <v>211</v>
      </c>
    </row>
    <row r="28" spans="1:13" ht="71.25">
      <c r="A28" s="378">
        <v>26</v>
      </c>
      <c r="B28" s="378" t="s">
        <v>63</v>
      </c>
      <c r="C28" s="378" t="s">
        <v>115</v>
      </c>
      <c r="D28" s="384">
        <v>30</v>
      </c>
      <c r="E28" s="384">
        <v>100</v>
      </c>
      <c r="F28" s="380" t="s">
        <v>212</v>
      </c>
      <c r="G28" s="381">
        <v>4.08</v>
      </c>
      <c r="H28" s="380" t="s">
        <v>200</v>
      </c>
      <c r="I28" s="381">
        <v>4.41</v>
      </c>
      <c r="J28" s="381">
        <v>408</v>
      </c>
      <c r="K28" s="381">
        <v>32.64</v>
      </c>
      <c r="L28" s="381">
        <v>440.64</v>
      </c>
      <c r="M28" s="380"/>
    </row>
    <row r="29" spans="1:13" ht="57">
      <c r="A29" s="378">
        <v>27</v>
      </c>
      <c r="B29" s="378" t="s">
        <v>64</v>
      </c>
      <c r="C29" s="378" t="s">
        <v>116</v>
      </c>
      <c r="D29" s="384">
        <v>10</v>
      </c>
      <c r="E29" s="384">
        <v>100</v>
      </c>
      <c r="F29" s="389"/>
      <c r="G29" s="381"/>
      <c r="H29" s="380"/>
      <c r="I29" s="381"/>
      <c r="J29" s="381"/>
      <c r="K29" s="381"/>
      <c r="L29" s="381"/>
      <c r="M29" s="380"/>
    </row>
    <row r="30" spans="1:13" ht="57">
      <c r="A30" s="378">
        <v>28</v>
      </c>
      <c r="B30" s="378" t="s">
        <v>65</v>
      </c>
      <c r="C30" s="378" t="s">
        <v>117</v>
      </c>
      <c r="D30" s="384">
        <v>10</v>
      </c>
      <c r="E30" s="384">
        <v>400</v>
      </c>
      <c r="F30" s="386"/>
      <c r="G30" s="378"/>
      <c r="H30" s="378"/>
      <c r="I30" s="378"/>
      <c r="J30" s="378"/>
      <c r="K30" s="378"/>
      <c r="L30" s="378"/>
      <c r="M30" s="378"/>
    </row>
    <row r="31" spans="1:13" ht="28.5">
      <c r="A31" s="378">
        <v>29</v>
      </c>
      <c r="B31" s="378" t="s">
        <v>66</v>
      </c>
      <c r="C31" s="378" t="s">
        <v>118</v>
      </c>
      <c r="D31" s="390">
        <v>224</v>
      </c>
      <c r="E31" s="391">
        <v>30</v>
      </c>
      <c r="F31" s="392"/>
      <c r="G31" s="378"/>
      <c r="H31" s="378"/>
      <c r="I31" s="378"/>
      <c r="J31" s="378"/>
      <c r="K31" s="378"/>
      <c r="L31" s="378"/>
      <c r="M31" s="378"/>
    </row>
    <row r="32" spans="1:13" ht="28.5">
      <c r="A32" s="378">
        <v>30</v>
      </c>
      <c r="B32" s="378" t="s">
        <v>67</v>
      </c>
      <c r="C32" s="386" t="s">
        <v>0</v>
      </c>
      <c r="D32" s="383">
        <v>1</v>
      </c>
      <c r="E32" s="386">
        <v>20000</v>
      </c>
      <c r="F32" s="393"/>
      <c r="G32" s="378"/>
      <c r="H32" s="378"/>
      <c r="I32" s="378"/>
      <c r="J32" s="378"/>
      <c r="K32" s="378"/>
      <c r="L32" s="378"/>
      <c r="M32" s="378"/>
    </row>
    <row r="33" spans="1:13" ht="85.5">
      <c r="A33" s="394">
        <v>31</v>
      </c>
      <c r="B33" s="395" t="s">
        <v>213</v>
      </c>
      <c r="C33" s="396" t="s">
        <v>119</v>
      </c>
      <c r="D33" s="394"/>
      <c r="E33" s="397">
        <v>52500000</v>
      </c>
      <c r="F33" s="398" t="s">
        <v>214</v>
      </c>
      <c r="G33" s="399">
        <v>0.003672</v>
      </c>
      <c r="H33" s="400" t="s">
        <v>200</v>
      </c>
      <c r="I33" s="401">
        <v>0.00396576</v>
      </c>
      <c r="J33" s="402">
        <v>192780</v>
      </c>
      <c r="K33" s="402">
        <v>15422.4</v>
      </c>
      <c r="L33" s="402">
        <v>208202.4</v>
      </c>
      <c r="M33" s="403"/>
    </row>
    <row r="34" spans="1:13" ht="85.5">
      <c r="A34" s="394"/>
      <c r="B34" s="395"/>
      <c r="C34" s="396"/>
      <c r="D34" s="394"/>
      <c r="E34" s="397"/>
      <c r="F34" s="404" t="s">
        <v>215</v>
      </c>
      <c r="G34" s="399"/>
      <c r="H34" s="400"/>
      <c r="I34" s="401"/>
      <c r="J34" s="402"/>
      <c r="K34" s="402"/>
      <c r="L34" s="402"/>
      <c r="M34" s="405"/>
    </row>
    <row r="35" spans="1:13" ht="42.75">
      <c r="A35" s="378">
        <v>32</v>
      </c>
      <c r="B35" s="378" t="s">
        <v>69</v>
      </c>
      <c r="C35" s="378" t="s">
        <v>120</v>
      </c>
      <c r="D35" s="384">
        <v>63</v>
      </c>
      <c r="E35" s="391">
        <v>60</v>
      </c>
      <c r="F35" s="406"/>
      <c r="G35" s="378"/>
      <c r="H35" s="378"/>
      <c r="I35" s="378"/>
      <c r="J35" s="378"/>
      <c r="K35" s="378"/>
      <c r="L35" s="378"/>
      <c r="M35" s="378"/>
    </row>
    <row r="36" spans="1:13" ht="28.5">
      <c r="A36" s="378">
        <v>33</v>
      </c>
      <c r="B36" s="382" t="s">
        <v>70</v>
      </c>
      <c r="C36" s="382" t="s">
        <v>0</v>
      </c>
      <c r="D36" s="383"/>
      <c r="E36" s="386">
        <v>200000</v>
      </c>
      <c r="F36" s="407"/>
      <c r="G36" s="378"/>
      <c r="H36" s="378"/>
      <c r="I36" s="378"/>
      <c r="J36" s="378"/>
      <c r="K36" s="378"/>
      <c r="L36" s="378"/>
      <c r="M36" s="378"/>
    </row>
    <row r="37" spans="1:13" ht="71.25">
      <c r="A37" s="378">
        <v>34</v>
      </c>
      <c r="B37" s="376" t="s">
        <v>216</v>
      </c>
      <c r="C37" s="378" t="s">
        <v>121</v>
      </c>
      <c r="D37" s="384">
        <v>1</v>
      </c>
      <c r="E37" s="391">
        <v>300</v>
      </c>
      <c r="F37" s="380" t="s">
        <v>217</v>
      </c>
      <c r="G37" s="381">
        <v>63</v>
      </c>
      <c r="H37" s="380" t="s">
        <v>200</v>
      </c>
      <c r="I37" s="381">
        <v>68.04</v>
      </c>
      <c r="J37" s="381">
        <v>18900</v>
      </c>
      <c r="K37" s="381">
        <v>1512</v>
      </c>
      <c r="L37" s="381">
        <v>20412</v>
      </c>
      <c r="M37" s="380"/>
    </row>
    <row r="38" spans="1:13" ht="45">
      <c r="A38" s="378">
        <v>35</v>
      </c>
      <c r="B38" s="376" t="s">
        <v>218</v>
      </c>
      <c r="C38" s="378" t="s">
        <v>122</v>
      </c>
      <c r="D38" s="384">
        <v>5</v>
      </c>
      <c r="E38" s="391">
        <v>2000</v>
      </c>
      <c r="F38" s="380"/>
      <c r="G38" s="381"/>
      <c r="H38" s="380"/>
      <c r="I38" s="381"/>
      <c r="J38" s="381"/>
      <c r="K38" s="381"/>
      <c r="L38" s="381"/>
      <c r="M38" s="380"/>
    </row>
    <row r="39" spans="1:13" ht="85.5">
      <c r="A39" s="378">
        <v>36</v>
      </c>
      <c r="B39" s="376" t="s">
        <v>219</v>
      </c>
      <c r="C39" s="378" t="s">
        <v>123</v>
      </c>
      <c r="D39" s="384">
        <v>1</v>
      </c>
      <c r="E39" s="391">
        <v>800</v>
      </c>
      <c r="F39" s="380" t="s">
        <v>220</v>
      </c>
      <c r="G39" s="381">
        <v>121.54</v>
      </c>
      <c r="H39" s="380" t="s">
        <v>200</v>
      </c>
      <c r="I39" s="381">
        <v>131.26</v>
      </c>
      <c r="J39" s="381">
        <v>97232</v>
      </c>
      <c r="K39" s="381">
        <v>7778.56</v>
      </c>
      <c r="L39" s="381">
        <v>105010.56</v>
      </c>
      <c r="M39" s="380"/>
    </row>
    <row r="40" spans="1:13" ht="42.75">
      <c r="A40" s="378">
        <v>37</v>
      </c>
      <c r="B40" s="378" t="s">
        <v>74</v>
      </c>
      <c r="C40" s="378" t="s">
        <v>124</v>
      </c>
      <c r="D40" s="378">
        <v>1</v>
      </c>
      <c r="E40" s="386">
        <v>150</v>
      </c>
      <c r="F40" s="392"/>
      <c r="G40" s="378"/>
      <c r="H40" s="378"/>
      <c r="I40" s="378"/>
      <c r="J40" s="378"/>
      <c r="K40" s="378"/>
      <c r="L40" s="378"/>
      <c r="M40" s="378"/>
    </row>
    <row r="41" spans="1:13" ht="30">
      <c r="A41" s="378">
        <v>38</v>
      </c>
      <c r="B41" s="408" t="s">
        <v>221</v>
      </c>
      <c r="C41" s="409" t="s">
        <v>125</v>
      </c>
      <c r="D41" s="410">
        <v>15</v>
      </c>
      <c r="E41" s="386">
        <v>150</v>
      </c>
      <c r="F41" s="380"/>
      <c r="G41" s="381"/>
      <c r="H41" s="380"/>
      <c r="I41" s="381"/>
      <c r="J41" s="381"/>
      <c r="K41" s="381"/>
      <c r="L41" s="381"/>
      <c r="M41" s="380"/>
    </row>
    <row r="42" spans="1:13" ht="28.5">
      <c r="A42" s="378">
        <v>39</v>
      </c>
      <c r="B42" s="378" t="s">
        <v>76</v>
      </c>
      <c r="C42" s="386" t="s">
        <v>126</v>
      </c>
      <c r="D42" s="383">
        <v>1</v>
      </c>
      <c r="E42" s="386">
        <v>30</v>
      </c>
      <c r="F42" s="392"/>
      <c r="G42" s="378"/>
      <c r="H42" s="378"/>
      <c r="I42" s="378"/>
      <c r="J42" s="378"/>
      <c r="K42" s="378"/>
      <c r="L42" s="378"/>
      <c r="M42" s="378"/>
    </row>
    <row r="43" spans="1:13" ht="28.5">
      <c r="A43" s="378">
        <v>40</v>
      </c>
      <c r="B43" s="378" t="s">
        <v>77</v>
      </c>
      <c r="C43" s="378" t="s">
        <v>127</v>
      </c>
      <c r="D43" s="378">
        <v>30</v>
      </c>
      <c r="E43" s="378">
        <v>10</v>
      </c>
      <c r="F43" s="386"/>
      <c r="G43" s="378"/>
      <c r="H43" s="378"/>
      <c r="I43" s="378"/>
      <c r="J43" s="378"/>
      <c r="K43" s="378"/>
      <c r="L43" s="378"/>
      <c r="M43" s="378"/>
    </row>
  </sheetData>
  <sheetProtection/>
  <mergeCells count="12">
    <mergeCell ref="H33:H34"/>
    <mergeCell ref="I33:I34"/>
    <mergeCell ref="J33:J34"/>
    <mergeCell ref="K33:K34"/>
    <mergeCell ref="L33:L34"/>
    <mergeCell ref="M33:M34"/>
    <mergeCell ref="A33:A34"/>
    <mergeCell ref="B33:B34"/>
    <mergeCell ref="C33:C34"/>
    <mergeCell ref="D33:D34"/>
    <mergeCell ref="E33:E34"/>
    <mergeCell ref="G33:G34"/>
  </mergeCells>
  <conditionalFormatting sqref="I7:L33 G7:G33 I37:L43 G37:G43">
    <cfRule type="expression" priority="1" dxfId="0" stopIfTrue="1">
      <formula>$G7='11. Salus'!#REF!</formula>
    </cfRule>
  </conditionalFormatting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A1" sqref="A1:M48"/>
    </sheetView>
  </sheetViews>
  <sheetFormatPr defaultColWidth="9.140625" defaultRowHeight="12.75"/>
  <sheetData>
    <row r="1" spans="1:13" ht="12.75">
      <c r="A1" s="411"/>
      <c r="B1" s="412"/>
      <c r="C1" s="412"/>
      <c r="D1" s="412"/>
      <c r="E1" s="413"/>
      <c r="F1" s="413"/>
      <c r="G1" s="412"/>
      <c r="H1" s="413"/>
      <c r="I1" s="412"/>
      <c r="J1" s="412"/>
      <c r="K1" s="412"/>
      <c r="L1" s="412"/>
      <c r="M1" s="412"/>
    </row>
    <row r="2" spans="1:13" ht="12.75">
      <c r="A2" s="411"/>
      <c r="B2" s="414" t="s">
        <v>83</v>
      </c>
      <c r="C2" s="414"/>
      <c r="D2" s="414"/>
      <c r="E2" s="415"/>
      <c r="F2" s="415"/>
      <c r="G2" s="416"/>
      <c r="H2" s="413"/>
      <c r="I2" s="417" t="s">
        <v>78</v>
      </c>
      <c r="J2" s="417"/>
      <c r="K2" s="412"/>
      <c r="L2" s="412"/>
      <c r="M2" s="412"/>
    </row>
    <row r="3" spans="1:13" ht="12.75">
      <c r="A3" s="411"/>
      <c r="B3" s="418"/>
      <c r="C3" s="419" t="s">
        <v>39</v>
      </c>
      <c r="D3" s="419"/>
      <c r="E3" s="420"/>
      <c r="F3" s="420"/>
      <c r="G3" s="418"/>
      <c r="H3" s="413"/>
      <c r="I3" s="412"/>
      <c r="J3" s="412"/>
      <c r="K3" s="412"/>
      <c r="L3" s="412"/>
      <c r="M3" s="412"/>
    </row>
    <row r="4" spans="1:13" ht="12.75">
      <c r="A4" s="411"/>
      <c r="B4" s="421"/>
      <c r="C4" s="421"/>
      <c r="D4" s="422"/>
      <c r="E4" s="423"/>
      <c r="F4" s="423"/>
      <c r="G4" s="422"/>
      <c r="H4" s="413"/>
      <c r="I4" s="412"/>
      <c r="J4" s="412"/>
      <c r="K4" s="412"/>
      <c r="L4" s="412"/>
      <c r="M4" s="412"/>
    </row>
    <row r="5" spans="1:13" ht="12.75">
      <c r="A5" s="411"/>
      <c r="B5" s="424"/>
      <c r="C5" s="425" t="s">
        <v>84</v>
      </c>
      <c r="D5" s="425"/>
      <c r="E5" s="425"/>
      <c r="F5" s="425"/>
      <c r="G5" s="425"/>
      <c r="H5" s="413"/>
      <c r="I5" s="412"/>
      <c r="J5" s="412"/>
      <c r="K5" s="412"/>
      <c r="L5" s="412"/>
      <c r="M5" s="412"/>
    </row>
    <row r="6" spans="1:13" ht="94.5">
      <c r="A6" s="426" t="s">
        <v>1</v>
      </c>
      <c r="B6" s="426" t="s">
        <v>2</v>
      </c>
      <c r="C6" s="426" t="s">
        <v>31</v>
      </c>
      <c r="D6" s="426" t="s">
        <v>3</v>
      </c>
      <c r="E6" s="426" t="s">
        <v>32</v>
      </c>
      <c r="F6" s="426" t="s">
        <v>85</v>
      </c>
      <c r="G6" s="426" t="s">
        <v>33</v>
      </c>
      <c r="H6" s="426" t="s">
        <v>34</v>
      </c>
      <c r="I6" s="426" t="s">
        <v>35</v>
      </c>
      <c r="J6" s="426" t="s">
        <v>86</v>
      </c>
      <c r="K6" s="426" t="s">
        <v>36</v>
      </c>
      <c r="L6" s="426" t="s">
        <v>37</v>
      </c>
      <c r="M6" s="426" t="s">
        <v>38</v>
      </c>
    </row>
    <row r="7" spans="1:13" ht="12.75">
      <c r="A7" s="427">
        <v>1</v>
      </c>
      <c r="B7" s="427">
        <v>2</v>
      </c>
      <c r="C7" s="427">
        <v>3</v>
      </c>
      <c r="D7" s="427">
        <v>4</v>
      </c>
      <c r="E7" s="427">
        <v>5</v>
      </c>
      <c r="F7" s="427">
        <v>6</v>
      </c>
      <c r="G7" s="427">
        <v>7</v>
      </c>
      <c r="H7" s="427">
        <v>8</v>
      </c>
      <c r="I7" s="427">
        <v>9</v>
      </c>
      <c r="J7" s="427">
        <v>10</v>
      </c>
      <c r="K7" s="427">
        <v>11</v>
      </c>
      <c r="L7" s="427">
        <v>12</v>
      </c>
      <c r="M7" s="427">
        <v>13</v>
      </c>
    </row>
    <row r="8" spans="1:13" ht="56.25">
      <c r="A8" s="428">
        <v>1</v>
      </c>
      <c r="B8" s="429" t="s">
        <v>40</v>
      </c>
      <c r="C8" s="430" t="s">
        <v>222</v>
      </c>
      <c r="D8" s="431" t="s">
        <v>87</v>
      </c>
      <c r="E8" s="432">
        <v>25</v>
      </c>
      <c r="F8" s="433">
        <v>100</v>
      </c>
      <c r="G8" s="430" t="s">
        <v>222</v>
      </c>
      <c r="H8" s="430" t="s">
        <v>223</v>
      </c>
      <c r="I8" s="430" t="s">
        <v>222</v>
      </c>
      <c r="J8" s="430" t="s">
        <v>222</v>
      </c>
      <c r="K8" s="430" t="s">
        <v>222</v>
      </c>
      <c r="L8" s="430" t="s">
        <v>222</v>
      </c>
      <c r="M8" s="430" t="s">
        <v>222</v>
      </c>
    </row>
    <row r="9" spans="1:13" ht="78.75">
      <c r="A9" s="428">
        <v>2</v>
      </c>
      <c r="B9" s="434" t="s">
        <v>41</v>
      </c>
      <c r="C9" s="430" t="s">
        <v>222</v>
      </c>
      <c r="D9" s="434" t="s">
        <v>88</v>
      </c>
      <c r="E9" s="432">
        <v>5</v>
      </c>
      <c r="F9" s="433">
        <v>500</v>
      </c>
      <c r="G9" s="430" t="s">
        <v>222</v>
      </c>
      <c r="H9" s="430" t="s">
        <v>223</v>
      </c>
      <c r="I9" s="430" t="s">
        <v>222</v>
      </c>
      <c r="J9" s="430" t="s">
        <v>222</v>
      </c>
      <c r="K9" s="430" t="s">
        <v>222</v>
      </c>
      <c r="L9" s="430" t="s">
        <v>222</v>
      </c>
      <c r="M9" s="430" t="s">
        <v>222</v>
      </c>
    </row>
    <row r="10" spans="1:13" ht="45">
      <c r="A10" s="428">
        <v>3</v>
      </c>
      <c r="B10" s="435" t="s">
        <v>42</v>
      </c>
      <c r="C10" s="430" t="s">
        <v>222</v>
      </c>
      <c r="D10" s="431" t="s">
        <v>89</v>
      </c>
      <c r="E10" s="432">
        <v>1</v>
      </c>
      <c r="F10" s="433">
        <v>30</v>
      </c>
      <c r="G10" s="430" t="s">
        <v>222</v>
      </c>
      <c r="H10" s="430" t="s">
        <v>223</v>
      </c>
      <c r="I10" s="430" t="s">
        <v>222</v>
      </c>
      <c r="J10" s="430" t="s">
        <v>222</v>
      </c>
      <c r="K10" s="430" t="s">
        <v>222</v>
      </c>
      <c r="L10" s="430" t="s">
        <v>222</v>
      </c>
      <c r="M10" s="430" t="s">
        <v>222</v>
      </c>
    </row>
    <row r="11" spans="1:13" ht="22.5">
      <c r="A11" s="428">
        <v>4</v>
      </c>
      <c r="B11" s="435" t="s">
        <v>43</v>
      </c>
      <c r="C11" s="430" t="s">
        <v>222</v>
      </c>
      <c r="D11" s="436" t="s">
        <v>90</v>
      </c>
      <c r="E11" s="437">
        <v>10</v>
      </c>
      <c r="F11" s="433">
        <v>10</v>
      </c>
      <c r="G11" s="430" t="s">
        <v>222</v>
      </c>
      <c r="H11" s="430" t="s">
        <v>223</v>
      </c>
      <c r="I11" s="430" t="s">
        <v>222</v>
      </c>
      <c r="J11" s="430" t="s">
        <v>222</v>
      </c>
      <c r="K11" s="430" t="s">
        <v>222</v>
      </c>
      <c r="L11" s="430" t="s">
        <v>222</v>
      </c>
      <c r="M11" s="430" t="s">
        <v>222</v>
      </c>
    </row>
    <row r="12" spans="1:13" ht="33.75">
      <c r="A12" s="428">
        <v>5</v>
      </c>
      <c r="B12" s="429" t="s">
        <v>44</v>
      </c>
      <c r="C12" s="430" t="s">
        <v>222</v>
      </c>
      <c r="D12" s="431" t="s">
        <v>91</v>
      </c>
      <c r="E12" s="432">
        <v>10</v>
      </c>
      <c r="F12" s="433">
        <v>10</v>
      </c>
      <c r="G12" s="430" t="s">
        <v>222</v>
      </c>
      <c r="H12" s="430" t="s">
        <v>223</v>
      </c>
      <c r="I12" s="430" t="s">
        <v>222</v>
      </c>
      <c r="J12" s="430" t="s">
        <v>222</v>
      </c>
      <c r="K12" s="430" t="s">
        <v>222</v>
      </c>
      <c r="L12" s="430" t="s">
        <v>222</v>
      </c>
      <c r="M12" s="430" t="s">
        <v>222</v>
      </c>
    </row>
    <row r="13" spans="1:13" ht="202.5">
      <c r="A13" s="428">
        <v>6</v>
      </c>
      <c r="B13" s="434" t="s">
        <v>45</v>
      </c>
      <c r="C13" s="430" t="s">
        <v>222</v>
      </c>
      <c r="D13" s="436" t="s">
        <v>92</v>
      </c>
      <c r="E13" s="437">
        <v>50</v>
      </c>
      <c r="F13" s="433">
        <v>150</v>
      </c>
      <c r="G13" s="430" t="s">
        <v>222</v>
      </c>
      <c r="H13" s="430" t="s">
        <v>223</v>
      </c>
      <c r="I13" s="430" t="s">
        <v>222</v>
      </c>
      <c r="J13" s="430" t="s">
        <v>222</v>
      </c>
      <c r="K13" s="430" t="s">
        <v>222</v>
      </c>
      <c r="L13" s="430" t="s">
        <v>222</v>
      </c>
      <c r="M13" s="430" t="s">
        <v>222</v>
      </c>
    </row>
    <row r="14" spans="1:13" ht="231">
      <c r="A14" s="428">
        <v>7</v>
      </c>
      <c r="B14" s="429" t="s">
        <v>46</v>
      </c>
      <c r="C14" s="430" t="s">
        <v>222</v>
      </c>
      <c r="D14" s="438" t="s">
        <v>93</v>
      </c>
      <c r="E14" s="439">
        <v>1</v>
      </c>
      <c r="F14" s="433">
        <v>600</v>
      </c>
      <c r="G14" s="430" t="s">
        <v>222</v>
      </c>
      <c r="H14" s="430" t="s">
        <v>223</v>
      </c>
      <c r="I14" s="430" t="s">
        <v>222</v>
      </c>
      <c r="J14" s="430" t="s">
        <v>222</v>
      </c>
      <c r="K14" s="430" t="s">
        <v>222</v>
      </c>
      <c r="L14" s="430" t="s">
        <v>222</v>
      </c>
      <c r="M14" s="430" t="s">
        <v>222</v>
      </c>
    </row>
    <row r="15" spans="1:13" ht="78.75">
      <c r="A15" s="428">
        <v>8</v>
      </c>
      <c r="B15" s="435" t="s">
        <v>47</v>
      </c>
      <c r="C15" s="430" t="s">
        <v>222</v>
      </c>
      <c r="D15" s="440" t="s">
        <v>94</v>
      </c>
      <c r="E15" s="432">
        <v>1</v>
      </c>
      <c r="F15" s="433">
        <v>3</v>
      </c>
      <c r="G15" s="430" t="s">
        <v>222</v>
      </c>
      <c r="H15" s="430" t="s">
        <v>223</v>
      </c>
      <c r="I15" s="430" t="s">
        <v>222</v>
      </c>
      <c r="J15" s="430" t="s">
        <v>222</v>
      </c>
      <c r="K15" s="430" t="s">
        <v>222</v>
      </c>
      <c r="L15" s="430" t="s">
        <v>222</v>
      </c>
      <c r="M15" s="430" t="s">
        <v>222</v>
      </c>
    </row>
    <row r="16" spans="1:13" ht="45">
      <c r="A16" s="428">
        <v>9</v>
      </c>
      <c r="B16" s="434" t="s">
        <v>48</v>
      </c>
      <c r="C16" s="430" t="s">
        <v>222</v>
      </c>
      <c r="D16" s="436" t="s">
        <v>95</v>
      </c>
      <c r="E16" s="437">
        <v>1</v>
      </c>
      <c r="F16" s="433">
        <v>20</v>
      </c>
      <c r="G16" s="430" t="s">
        <v>222</v>
      </c>
      <c r="H16" s="430" t="s">
        <v>223</v>
      </c>
      <c r="I16" s="430" t="s">
        <v>222</v>
      </c>
      <c r="J16" s="430" t="s">
        <v>222</v>
      </c>
      <c r="K16" s="430" t="s">
        <v>222</v>
      </c>
      <c r="L16" s="430" t="s">
        <v>222</v>
      </c>
      <c r="M16" s="430" t="s">
        <v>222</v>
      </c>
    </row>
    <row r="17" spans="1:13" ht="90">
      <c r="A17" s="428">
        <v>10</v>
      </c>
      <c r="B17" s="435" t="s">
        <v>49</v>
      </c>
      <c r="C17" s="430" t="s">
        <v>222</v>
      </c>
      <c r="D17" s="440" t="s">
        <v>96</v>
      </c>
      <c r="E17" s="437">
        <v>1</v>
      </c>
      <c r="F17" s="433">
        <v>250</v>
      </c>
      <c r="G17" s="430" t="s">
        <v>222</v>
      </c>
      <c r="H17" s="430" t="s">
        <v>223</v>
      </c>
      <c r="I17" s="430" t="s">
        <v>222</v>
      </c>
      <c r="J17" s="430" t="s">
        <v>222</v>
      </c>
      <c r="K17" s="430" t="s">
        <v>222</v>
      </c>
      <c r="L17" s="430" t="s">
        <v>222</v>
      </c>
      <c r="M17" s="430" t="s">
        <v>222</v>
      </c>
    </row>
    <row r="18" spans="1:13" ht="22.5">
      <c r="A18" s="428">
        <v>11</v>
      </c>
      <c r="B18" s="429" t="s">
        <v>50</v>
      </c>
      <c r="C18" s="430" t="s">
        <v>222</v>
      </c>
      <c r="D18" s="431" t="s">
        <v>97</v>
      </c>
      <c r="E18" s="432">
        <v>5</v>
      </c>
      <c r="F18" s="433">
        <v>5</v>
      </c>
      <c r="G18" s="430" t="s">
        <v>222</v>
      </c>
      <c r="H18" s="430" t="s">
        <v>223</v>
      </c>
      <c r="I18" s="430" t="s">
        <v>222</v>
      </c>
      <c r="J18" s="430" t="s">
        <v>222</v>
      </c>
      <c r="K18" s="430" t="s">
        <v>222</v>
      </c>
      <c r="L18" s="430" t="s">
        <v>222</v>
      </c>
      <c r="M18" s="430" t="s">
        <v>222</v>
      </c>
    </row>
    <row r="19" spans="1:13" ht="22.5">
      <c r="A19" s="428">
        <v>12</v>
      </c>
      <c r="B19" s="434" t="s">
        <v>51</v>
      </c>
      <c r="C19" s="430" t="s">
        <v>222</v>
      </c>
      <c r="D19" s="431" t="s">
        <v>98</v>
      </c>
      <c r="E19" s="437">
        <v>10</v>
      </c>
      <c r="F19" s="433">
        <v>3</v>
      </c>
      <c r="G19" s="430" t="s">
        <v>222</v>
      </c>
      <c r="H19" s="430" t="s">
        <v>223</v>
      </c>
      <c r="I19" s="430" t="s">
        <v>222</v>
      </c>
      <c r="J19" s="430" t="s">
        <v>222</v>
      </c>
      <c r="K19" s="430" t="s">
        <v>222</v>
      </c>
      <c r="L19" s="430" t="s">
        <v>222</v>
      </c>
      <c r="M19" s="430" t="s">
        <v>222</v>
      </c>
    </row>
    <row r="20" spans="1:13" ht="33.75">
      <c r="A20" s="428">
        <v>13</v>
      </c>
      <c r="B20" s="429" t="s">
        <v>52</v>
      </c>
      <c r="C20" s="441" t="s">
        <v>224</v>
      </c>
      <c r="D20" s="431" t="s">
        <v>99</v>
      </c>
      <c r="E20" s="432">
        <v>10</v>
      </c>
      <c r="F20" s="433">
        <v>100</v>
      </c>
      <c r="G20" s="442">
        <v>33.06</v>
      </c>
      <c r="H20" s="443">
        <v>0.08</v>
      </c>
      <c r="I20" s="444">
        <v>35.7</v>
      </c>
      <c r="J20" s="442">
        <f>ROUND((F20*G20),2)</f>
        <v>3306</v>
      </c>
      <c r="K20" s="442">
        <f>ROUND((J20*H20),2)</f>
        <v>264.48</v>
      </c>
      <c r="L20" s="444">
        <f>ROUND((J20+K20),2)</f>
        <v>3570.48</v>
      </c>
      <c r="M20" s="445"/>
    </row>
    <row r="21" spans="1:13" ht="22.5">
      <c r="A21" s="428">
        <v>14</v>
      </c>
      <c r="B21" s="435" t="s">
        <v>53</v>
      </c>
      <c r="C21" s="430" t="s">
        <v>222</v>
      </c>
      <c r="D21" s="440" t="s">
        <v>101</v>
      </c>
      <c r="E21" s="437">
        <v>1</v>
      </c>
      <c r="F21" s="446">
        <v>200</v>
      </c>
      <c r="G21" s="430" t="s">
        <v>222</v>
      </c>
      <c r="H21" s="430" t="s">
        <v>223</v>
      </c>
      <c r="I21" s="430" t="s">
        <v>222</v>
      </c>
      <c r="J21" s="430" t="s">
        <v>222</v>
      </c>
      <c r="K21" s="430" t="s">
        <v>222</v>
      </c>
      <c r="L21" s="430" t="s">
        <v>222</v>
      </c>
      <c r="M21" s="430" t="s">
        <v>222</v>
      </c>
    </row>
    <row r="22" spans="1:13" ht="22.5">
      <c r="A22" s="428">
        <v>15</v>
      </c>
      <c r="B22" s="447" t="s">
        <v>54</v>
      </c>
      <c r="C22" s="430" t="s">
        <v>222</v>
      </c>
      <c r="D22" s="448" t="s">
        <v>104</v>
      </c>
      <c r="E22" s="449">
        <v>1</v>
      </c>
      <c r="F22" s="433">
        <v>200</v>
      </c>
      <c r="G22" s="430" t="s">
        <v>222</v>
      </c>
      <c r="H22" s="430" t="s">
        <v>223</v>
      </c>
      <c r="I22" s="430" t="s">
        <v>222</v>
      </c>
      <c r="J22" s="430" t="s">
        <v>222</v>
      </c>
      <c r="K22" s="430" t="s">
        <v>222</v>
      </c>
      <c r="L22" s="430" t="s">
        <v>222</v>
      </c>
      <c r="M22" s="430" t="s">
        <v>222</v>
      </c>
    </row>
    <row r="23" spans="1:13" ht="22.5">
      <c r="A23" s="428">
        <v>16</v>
      </c>
      <c r="B23" s="450" t="s">
        <v>55</v>
      </c>
      <c r="C23" s="430" t="s">
        <v>222</v>
      </c>
      <c r="D23" s="450" t="s">
        <v>106</v>
      </c>
      <c r="E23" s="451">
        <v>1</v>
      </c>
      <c r="F23" s="452">
        <v>300</v>
      </c>
      <c r="G23" s="430" t="s">
        <v>222</v>
      </c>
      <c r="H23" s="430" t="s">
        <v>223</v>
      </c>
      <c r="I23" s="430" t="s">
        <v>222</v>
      </c>
      <c r="J23" s="430" t="s">
        <v>222</v>
      </c>
      <c r="K23" s="430" t="s">
        <v>222</v>
      </c>
      <c r="L23" s="430" t="s">
        <v>222</v>
      </c>
      <c r="M23" s="430" t="s">
        <v>222</v>
      </c>
    </row>
    <row r="24" spans="1:13" ht="78.75">
      <c r="A24" s="428">
        <v>17</v>
      </c>
      <c r="B24" s="435" t="s">
        <v>41</v>
      </c>
      <c r="C24" s="430" t="s">
        <v>222</v>
      </c>
      <c r="D24" s="435" t="s">
        <v>88</v>
      </c>
      <c r="E24" s="453">
        <v>5</v>
      </c>
      <c r="F24" s="453">
        <v>100</v>
      </c>
      <c r="G24" s="430" t="s">
        <v>222</v>
      </c>
      <c r="H24" s="430" t="s">
        <v>223</v>
      </c>
      <c r="I24" s="430" t="s">
        <v>222</v>
      </c>
      <c r="J24" s="430" t="s">
        <v>222</v>
      </c>
      <c r="K24" s="430" t="s">
        <v>222</v>
      </c>
      <c r="L24" s="430" t="s">
        <v>222</v>
      </c>
      <c r="M24" s="430" t="s">
        <v>222</v>
      </c>
    </row>
    <row r="25" spans="1:13" ht="225">
      <c r="A25" s="428">
        <v>18</v>
      </c>
      <c r="B25" s="454" t="s">
        <v>56</v>
      </c>
      <c r="C25" s="455" t="s">
        <v>225</v>
      </c>
      <c r="D25" s="454" t="s">
        <v>107</v>
      </c>
      <c r="E25" s="456">
        <v>1</v>
      </c>
      <c r="F25" s="457">
        <v>300</v>
      </c>
      <c r="G25" s="442">
        <v>11.3</v>
      </c>
      <c r="H25" s="443">
        <v>0.08</v>
      </c>
      <c r="I25" s="444">
        <v>12.2</v>
      </c>
      <c r="J25" s="442">
        <f>ROUND((F25*G25),2)</f>
        <v>3390</v>
      </c>
      <c r="K25" s="442">
        <f>ROUND((J25*H25),2)</f>
        <v>271.2</v>
      </c>
      <c r="L25" s="444">
        <f>ROUND((J25+K25),2)</f>
        <v>3661.2</v>
      </c>
      <c r="M25" s="458"/>
    </row>
    <row r="26" spans="1:13" ht="67.5">
      <c r="A26" s="428">
        <v>19</v>
      </c>
      <c r="B26" s="459" t="s">
        <v>57</v>
      </c>
      <c r="C26" s="430" t="s">
        <v>222</v>
      </c>
      <c r="D26" s="459" t="s">
        <v>108</v>
      </c>
      <c r="E26" s="456">
        <v>20</v>
      </c>
      <c r="F26" s="452">
        <v>50</v>
      </c>
      <c r="G26" s="430" t="s">
        <v>222</v>
      </c>
      <c r="H26" s="430" t="s">
        <v>223</v>
      </c>
      <c r="I26" s="430" t="s">
        <v>222</v>
      </c>
      <c r="J26" s="430" t="s">
        <v>222</v>
      </c>
      <c r="K26" s="430" t="s">
        <v>222</v>
      </c>
      <c r="L26" s="430" t="s">
        <v>222</v>
      </c>
      <c r="M26" s="430" t="s">
        <v>222</v>
      </c>
    </row>
    <row r="27" spans="1:13" ht="102">
      <c r="A27" s="428">
        <v>20</v>
      </c>
      <c r="B27" s="460" t="s">
        <v>4</v>
      </c>
      <c r="C27" s="455" t="s">
        <v>226</v>
      </c>
      <c r="D27" s="460" t="s">
        <v>109</v>
      </c>
      <c r="E27" s="461">
        <v>5</v>
      </c>
      <c r="F27" s="452">
        <v>20</v>
      </c>
      <c r="G27" s="442">
        <v>76.74</v>
      </c>
      <c r="H27" s="443">
        <v>0.08</v>
      </c>
      <c r="I27" s="444">
        <v>82.88</v>
      </c>
      <c r="J27" s="442">
        <f>ROUND((F27*G27),2)</f>
        <v>1534.8</v>
      </c>
      <c r="K27" s="442">
        <f>ROUND((J27*H27),2)</f>
        <v>122.78</v>
      </c>
      <c r="L27" s="444">
        <f>ROUND((J27+K27),2)</f>
        <v>1657.58</v>
      </c>
      <c r="M27" s="462"/>
    </row>
    <row r="28" spans="1:13" ht="90">
      <c r="A28" s="428">
        <v>21</v>
      </c>
      <c r="B28" s="435" t="s">
        <v>58</v>
      </c>
      <c r="C28" s="430" t="s">
        <v>222</v>
      </c>
      <c r="D28" s="435" t="s">
        <v>110</v>
      </c>
      <c r="E28" s="453">
        <v>30</v>
      </c>
      <c r="F28" s="453">
        <v>100</v>
      </c>
      <c r="G28" s="430" t="s">
        <v>222</v>
      </c>
      <c r="H28" s="430" t="s">
        <v>223</v>
      </c>
      <c r="I28" s="430" t="s">
        <v>222</v>
      </c>
      <c r="J28" s="430" t="s">
        <v>222</v>
      </c>
      <c r="K28" s="430" t="s">
        <v>222</v>
      </c>
      <c r="L28" s="430" t="s">
        <v>222</v>
      </c>
      <c r="M28" s="430" t="s">
        <v>222</v>
      </c>
    </row>
    <row r="29" spans="1:13" ht="52.5">
      <c r="A29" s="428">
        <v>22</v>
      </c>
      <c r="B29" s="460" t="s">
        <v>59</v>
      </c>
      <c r="C29" s="455" t="s">
        <v>227</v>
      </c>
      <c r="D29" s="459" t="s">
        <v>111</v>
      </c>
      <c r="E29" s="456">
        <v>30</v>
      </c>
      <c r="F29" s="452">
        <v>50</v>
      </c>
      <c r="G29" s="442">
        <v>2.18</v>
      </c>
      <c r="H29" s="443">
        <v>0.08</v>
      </c>
      <c r="I29" s="444">
        <v>2.35</v>
      </c>
      <c r="J29" s="442">
        <f>ROUND((F29*G29),2)</f>
        <v>109</v>
      </c>
      <c r="K29" s="442">
        <f>ROUND((J29*H29),2)</f>
        <v>8.72</v>
      </c>
      <c r="L29" s="444">
        <f>ROUND((J29+K29),2)</f>
        <v>117.72</v>
      </c>
      <c r="M29" s="463" t="s">
        <v>228</v>
      </c>
    </row>
    <row r="30" spans="1:13" ht="76.5">
      <c r="A30" s="428">
        <v>23</v>
      </c>
      <c r="B30" s="435" t="s">
        <v>60</v>
      </c>
      <c r="C30" s="455" t="s">
        <v>229</v>
      </c>
      <c r="D30" s="435" t="s">
        <v>112</v>
      </c>
      <c r="E30" s="453">
        <v>10</v>
      </c>
      <c r="F30" s="453">
        <v>100</v>
      </c>
      <c r="G30" s="442">
        <v>54.23</v>
      </c>
      <c r="H30" s="443">
        <v>0.08</v>
      </c>
      <c r="I30" s="444">
        <v>58.57</v>
      </c>
      <c r="J30" s="442">
        <f>ROUND((F30*G30),2)</f>
        <v>5423</v>
      </c>
      <c r="K30" s="442">
        <f>ROUND((J30*H30),2)</f>
        <v>433.84</v>
      </c>
      <c r="L30" s="444">
        <f>ROUND((J30+K30),2)</f>
        <v>5856.84</v>
      </c>
      <c r="M30" s="464"/>
    </row>
    <row r="31" spans="1:13" ht="101.25">
      <c r="A31" s="428">
        <v>24</v>
      </c>
      <c r="B31" s="465" t="s">
        <v>61</v>
      </c>
      <c r="C31" s="430" t="s">
        <v>222</v>
      </c>
      <c r="D31" s="465" t="s">
        <v>113</v>
      </c>
      <c r="E31" s="466">
        <v>1</v>
      </c>
      <c r="F31" s="452">
        <v>6000</v>
      </c>
      <c r="G31" s="430" t="s">
        <v>222</v>
      </c>
      <c r="H31" s="430" t="s">
        <v>223</v>
      </c>
      <c r="I31" s="430" t="s">
        <v>222</v>
      </c>
      <c r="J31" s="430" t="s">
        <v>222</v>
      </c>
      <c r="K31" s="430" t="s">
        <v>222</v>
      </c>
      <c r="L31" s="430" t="s">
        <v>222</v>
      </c>
      <c r="M31" s="430" t="s">
        <v>222</v>
      </c>
    </row>
    <row r="32" spans="1:13" ht="45">
      <c r="A32" s="428">
        <v>25</v>
      </c>
      <c r="B32" s="460" t="s">
        <v>62</v>
      </c>
      <c r="C32" s="430" t="s">
        <v>222</v>
      </c>
      <c r="D32" s="460" t="s">
        <v>114</v>
      </c>
      <c r="E32" s="461">
        <v>5</v>
      </c>
      <c r="F32" s="452">
        <v>1500</v>
      </c>
      <c r="G32" s="430" t="s">
        <v>222</v>
      </c>
      <c r="H32" s="430" t="s">
        <v>223</v>
      </c>
      <c r="I32" s="430" t="s">
        <v>222</v>
      </c>
      <c r="J32" s="430" t="s">
        <v>222</v>
      </c>
      <c r="K32" s="430" t="s">
        <v>222</v>
      </c>
      <c r="L32" s="430" t="s">
        <v>222</v>
      </c>
      <c r="M32" s="430" t="s">
        <v>222</v>
      </c>
    </row>
    <row r="33" spans="1:13" ht="22.5">
      <c r="A33" s="428">
        <v>26</v>
      </c>
      <c r="B33" s="435" t="s">
        <v>63</v>
      </c>
      <c r="C33" s="430" t="s">
        <v>222</v>
      </c>
      <c r="D33" s="435" t="s">
        <v>115</v>
      </c>
      <c r="E33" s="453">
        <v>30</v>
      </c>
      <c r="F33" s="453">
        <v>100</v>
      </c>
      <c r="G33" s="430" t="s">
        <v>222</v>
      </c>
      <c r="H33" s="430" t="s">
        <v>223</v>
      </c>
      <c r="I33" s="430" t="s">
        <v>222</v>
      </c>
      <c r="J33" s="430" t="s">
        <v>222</v>
      </c>
      <c r="K33" s="430" t="s">
        <v>222</v>
      </c>
      <c r="L33" s="430" t="s">
        <v>222</v>
      </c>
      <c r="M33" s="430" t="s">
        <v>222</v>
      </c>
    </row>
    <row r="34" spans="1:13" ht="45">
      <c r="A34" s="428">
        <v>27</v>
      </c>
      <c r="B34" s="435" t="s">
        <v>64</v>
      </c>
      <c r="C34" s="430" t="s">
        <v>222</v>
      </c>
      <c r="D34" s="435" t="s">
        <v>116</v>
      </c>
      <c r="E34" s="453">
        <v>10</v>
      </c>
      <c r="F34" s="453">
        <v>100</v>
      </c>
      <c r="G34" s="430" t="s">
        <v>222</v>
      </c>
      <c r="H34" s="430" t="s">
        <v>223</v>
      </c>
      <c r="I34" s="430" t="s">
        <v>222</v>
      </c>
      <c r="J34" s="430" t="s">
        <v>222</v>
      </c>
      <c r="K34" s="430" t="s">
        <v>222</v>
      </c>
      <c r="L34" s="430" t="s">
        <v>222</v>
      </c>
      <c r="M34" s="430" t="s">
        <v>222</v>
      </c>
    </row>
    <row r="35" spans="1:13" ht="33.75">
      <c r="A35" s="428">
        <v>28</v>
      </c>
      <c r="B35" s="435" t="s">
        <v>65</v>
      </c>
      <c r="C35" s="430" t="s">
        <v>222</v>
      </c>
      <c r="D35" s="435" t="s">
        <v>117</v>
      </c>
      <c r="E35" s="453">
        <v>10</v>
      </c>
      <c r="F35" s="453">
        <v>400</v>
      </c>
      <c r="G35" s="430" t="s">
        <v>222</v>
      </c>
      <c r="H35" s="430" t="s">
        <v>223</v>
      </c>
      <c r="I35" s="430" t="s">
        <v>222</v>
      </c>
      <c r="J35" s="430" t="s">
        <v>222</v>
      </c>
      <c r="K35" s="430" t="s">
        <v>222</v>
      </c>
      <c r="L35" s="430" t="s">
        <v>222</v>
      </c>
      <c r="M35" s="430" t="s">
        <v>222</v>
      </c>
    </row>
    <row r="36" spans="1:13" ht="22.5">
      <c r="A36" s="428">
        <v>29</v>
      </c>
      <c r="B36" s="467" t="s">
        <v>66</v>
      </c>
      <c r="C36" s="430" t="s">
        <v>222</v>
      </c>
      <c r="D36" s="468" t="s">
        <v>118</v>
      </c>
      <c r="E36" s="469">
        <v>224</v>
      </c>
      <c r="F36" s="470">
        <v>30</v>
      </c>
      <c r="G36" s="430" t="s">
        <v>222</v>
      </c>
      <c r="H36" s="430" t="s">
        <v>223</v>
      </c>
      <c r="I36" s="430" t="s">
        <v>222</v>
      </c>
      <c r="J36" s="430" t="s">
        <v>222</v>
      </c>
      <c r="K36" s="430" t="s">
        <v>222</v>
      </c>
      <c r="L36" s="430" t="s">
        <v>222</v>
      </c>
      <c r="M36" s="430" t="s">
        <v>222</v>
      </c>
    </row>
    <row r="37" spans="1:13" ht="22.5">
      <c r="A37" s="428">
        <v>30</v>
      </c>
      <c r="B37" s="429" t="s">
        <v>67</v>
      </c>
      <c r="C37" s="430" t="s">
        <v>222</v>
      </c>
      <c r="D37" s="471" t="s">
        <v>0</v>
      </c>
      <c r="E37" s="472">
        <v>1</v>
      </c>
      <c r="F37" s="457">
        <v>20000</v>
      </c>
      <c r="G37" s="430" t="s">
        <v>222</v>
      </c>
      <c r="H37" s="430" t="s">
        <v>223</v>
      </c>
      <c r="I37" s="430" t="s">
        <v>222</v>
      </c>
      <c r="J37" s="430" t="s">
        <v>222</v>
      </c>
      <c r="K37" s="430" t="s">
        <v>222</v>
      </c>
      <c r="L37" s="430" t="s">
        <v>222</v>
      </c>
      <c r="M37" s="430" t="s">
        <v>222</v>
      </c>
    </row>
    <row r="38" spans="1:13" ht="22.5">
      <c r="A38" s="428">
        <v>31</v>
      </c>
      <c r="B38" s="435" t="s">
        <v>68</v>
      </c>
      <c r="C38" s="430" t="s">
        <v>222</v>
      </c>
      <c r="D38" s="434" t="s">
        <v>119</v>
      </c>
      <c r="E38" s="473"/>
      <c r="F38" s="470">
        <v>52500000</v>
      </c>
      <c r="G38" s="430" t="s">
        <v>222</v>
      </c>
      <c r="H38" s="430" t="s">
        <v>223</v>
      </c>
      <c r="I38" s="430" t="s">
        <v>222</v>
      </c>
      <c r="J38" s="430" t="s">
        <v>222</v>
      </c>
      <c r="K38" s="430" t="s">
        <v>222</v>
      </c>
      <c r="L38" s="430" t="s">
        <v>222</v>
      </c>
      <c r="M38" s="430" t="s">
        <v>222</v>
      </c>
    </row>
    <row r="39" spans="1:13" ht="22.5">
      <c r="A39" s="428">
        <v>32</v>
      </c>
      <c r="B39" s="435" t="s">
        <v>69</v>
      </c>
      <c r="C39" s="430" t="s">
        <v>222</v>
      </c>
      <c r="D39" s="435" t="s">
        <v>120</v>
      </c>
      <c r="E39" s="453">
        <v>63</v>
      </c>
      <c r="F39" s="470">
        <v>60</v>
      </c>
      <c r="G39" s="430" t="s">
        <v>222</v>
      </c>
      <c r="H39" s="430" t="s">
        <v>223</v>
      </c>
      <c r="I39" s="430" t="s">
        <v>222</v>
      </c>
      <c r="J39" s="430" t="s">
        <v>222</v>
      </c>
      <c r="K39" s="430" t="s">
        <v>222</v>
      </c>
      <c r="L39" s="430" t="s">
        <v>222</v>
      </c>
      <c r="M39" s="430" t="s">
        <v>222</v>
      </c>
    </row>
    <row r="40" spans="1:13" ht="22.5">
      <c r="A40" s="428">
        <v>33</v>
      </c>
      <c r="B40" s="448" t="s">
        <v>70</v>
      </c>
      <c r="C40" s="430" t="s">
        <v>222</v>
      </c>
      <c r="D40" s="448" t="s">
        <v>0</v>
      </c>
      <c r="E40" s="449"/>
      <c r="F40" s="474">
        <v>200000</v>
      </c>
      <c r="G40" s="430" t="s">
        <v>222</v>
      </c>
      <c r="H40" s="430" t="s">
        <v>223</v>
      </c>
      <c r="I40" s="430" t="s">
        <v>222</v>
      </c>
      <c r="J40" s="430" t="s">
        <v>222</v>
      </c>
      <c r="K40" s="430" t="s">
        <v>222</v>
      </c>
      <c r="L40" s="430" t="s">
        <v>222</v>
      </c>
      <c r="M40" s="430" t="s">
        <v>222</v>
      </c>
    </row>
    <row r="41" spans="1:13" ht="25.5">
      <c r="A41" s="428">
        <v>34</v>
      </c>
      <c r="B41" s="435" t="s">
        <v>71</v>
      </c>
      <c r="C41" s="455" t="s">
        <v>230</v>
      </c>
      <c r="D41" s="434" t="s">
        <v>121</v>
      </c>
      <c r="E41" s="453">
        <v>1</v>
      </c>
      <c r="F41" s="470">
        <v>300</v>
      </c>
      <c r="G41" s="442">
        <v>58.69</v>
      </c>
      <c r="H41" s="443">
        <v>0.08</v>
      </c>
      <c r="I41" s="444">
        <v>63.39</v>
      </c>
      <c r="J41" s="442">
        <f>ROUND((F41*G41),2)</f>
        <v>17607</v>
      </c>
      <c r="K41" s="442">
        <f>ROUND((J41*H41),2)</f>
        <v>1408.56</v>
      </c>
      <c r="L41" s="444">
        <f>ROUND((J41+K41),2)</f>
        <v>19015.56</v>
      </c>
      <c r="M41" s="462"/>
    </row>
    <row r="42" spans="1:13" ht="22.5">
      <c r="A42" s="428">
        <v>35</v>
      </c>
      <c r="B42" s="435" t="s">
        <v>72</v>
      </c>
      <c r="C42" s="430" t="s">
        <v>222</v>
      </c>
      <c r="D42" s="434" t="s">
        <v>122</v>
      </c>
      <c r="E42" s="453">
        <v>5</v>
      </c>
      <c r="F42" s="470">
        <v>2000</v>
      </c>
      <c r="G42" s="430" t="s">
        <v>222</v>
      </c>
      <c r="H42" s="430" t="s">
        <v>223</v>
      </c>
      <c r="I42" s="430" t="s">
        <v>222</v>
      </c>
      <c r="J42" s="430" t="s">
        <v>222</v>
      </c>
      <c r="K42" s="430" t="s">
        <v>222</v>
      </c>
      <c r="L42" s="430" t="s">
        <v>222</v>
      </c>
      <c r="M42" s="430" t="s">
        <v>222</v>
      </c>
    </row>
    <row r="43" spans="1:13" ht="22.5">
      <c r="A43" s="428">
        <v>36</v>
      </c>
      <c r="B43" s="435" t="s">
        <v>73</v>
      </c>
      <c r="C43" s="430" t="s">
        <v>222</v>
      </c>
      <c r="D43" s="434" t="s">
        <v>123</v>
      </c>
      <c r="E43" s="453">
        <v>1</v>
      </c>
      <c r="F43" s="470">
        <v>800</v>
      </c>
      <c r="G43" s="430" t="s">
        <v>222</v>
      </c>
      <c r="H43" s="430" t="s">
        <v>223</v>
      </c>
      <c r="I43" s="430" t="s">
        <v>222</v>
      </c>
      <c r="J43" s="430" t="s">
        <v>222</v>
      </c>
      <c r="K43" s="430" t="s">
        <v>222</v>
      </c>
      <c r="L43" s="430" t="s">
        <v>222</v>
      </c>
      <c r="M43" s="430" t="s">
        <v>222</v>
      </c>
    </row>
    <row r="44" spans="1:13" ht="33.75">
      <c r="A44" s="428">
        <v>37</v>
      </c>
      <c r="B44" s="475" t="s">
        <v>74</v>
      </c>
      <c r="C44" s="430" t="s">
        <v>222</v>
      </c>
      <c r="D44" s="476" t="s">
        <v>124</v>
      </c>
      <c r="E44" s="477">
        <v>1</v>
      </c>
      <c r="F44" s="478">
        <v>150</v>
      </c>
      <c r="G44" s="430" t="s">
        <v>222</v>
      </c>
      <c r="H44" s="430" t="s">
        <v>223</v>
      </c>
      <c r="I44" s="430" t="s">
        <v>222</v>
      </c>
      <c r="J44" s="430" t="s">
        <v>222</v>
      </c>
      <c r="K44" s="430" t="s">
        <v>222</v>
      </c>
      <c r="L44" s="430" t="s">
        <v>222</v>
      </c>
      <c r="M44" s="430" t="s">
        <v>222</v>
      </c>
    </row>
    <row r="45" spans="1:13" ht="22.5">
      <c r="A45" s="428">
        <v>38</v>
      </c>
      <c r="B45" s="479" t="s">
        <v>75</v>
      </c>
      <c r="C45" s="430" t="s">
        <v>222</v>
      </c>
      <c r="D45" s="479" t="s">
        <v>125</v>
      </c>
      <c r="E45" s="480">
        <v>15</v>
      </c>
      <c r="F45" s="481">
        <v>150</v>
      </c>
      <c r="G45" s="430" t="s">
        <v>222</v>
      </c>
      <c r="H45" s="430" t="s">
        <v>223</v>
      </c>
      <c r="I45" s="430" t="s">
        <v>222</v>
      </c>
      <c r="J45" s="430" t="s">
        <v>222</v>
      </c>
      <c r="K45" s="430" t="s">
        <v>222</v>
      </c>
      <c r="L45" s="430" t="s">
        <v>222</v>
      </c>
      <c r="M45" s="430" t="s">
        <v>222</v>
      </c>
    </row>
    <row r="46" spans="1:13" ht="22.5">
      <c r="A46" s="428">
        <v>39</v>
      </c>
      <c r="B46" s="436" t="s">
        <v>76</v>
      </c>
      <c r="C46" s="430" t="s">
        <v>222</v>
      </c>
      <c r="D46" s="482" t="s">
        <v>126</v>
      </c>
      <c r="E46" s="483">
        <v>1</v>
      </c>
      <c r="F46" s="481">
        <v>30</v>
      </c>
      <c r="G46" s="430" t="s">
        <v>222</v>
      </c>
      <c r="H46" s="430" t="s">
        <v>223</v>
      </c>
      <c r="I46" s="430" t="s">
        <v>222</v>
      </c>
      <c r="J46" s="430" t="s">
        <v>222</v>
      </c>
      <c r="K46" s="430" t="s">
        <v>222</v>
      </c>
      <c r="L46" s="430" t="s">
        <v>222</v>
      </c>
      <c r="M46" s="430" t="s">
        <v>222</v>
      </c>
    </row>
    <row r="47" spans="1:13" ht="22.5">
      <c r="A47" s="428">
        <v>40</v>
      </c>
      <c r="B47" s="484" t="s">
        <v>77</v>
      </c>
      <c r="C47" s="430" t="s">
        <v>222</v>
      </c>
      <c r="D47" s="485" t="s">
        <v>127</v>
      </c>
      <c r="E47" s="439">
        <v>30</v>
      </c>
      <c r="F47" s="439">
        <v>10</v>
      </c>
      <c r="G47" s="430" t="s">
        <v>222</v>
      </c>
      <c r="H47" s="430" t="s">
        <v>223</v>
      </c>
      <c r="I47" s="430" t="s">
        <v>222</v>
      </c>
      <c r="J47" s="430" t="s">
        <v>222</v>
      </c>
      <c r="K47" s="430" t="s">
        <v>222</v>
      </c>
      <c r="L47" s="430" t="s">
        <v>222</v>
      </c>
      <c r="M47" s="430" t="s">
        <v>222</v>
      </c>
    </row>
    <row r="48" spans="1:13" ht="12.75">
      <c r="A48" s="411"/>
      <c r="B48" s="412"/>
      <c r="C48" s="412"/>
      <c r="D48" s="412"/>
      <c r="E48" s="413"/>
      <c r="F48" s="413"/>
      <c r="G48" s="412"/>
      <c r="H48" s="413"/>
      <c r="I48" s="412"/>
      <c r="J48" s="486">
        <f>SUM(J20:J41)</f>
        <v>31369.8</v>
      </c>
      <c r="K48" s="486"/>
      <c r="L48" s="486">
        <f>SUM(L20:L41)</f>
        <v>33879.380000000005</v>
      </c>
      <c r="M48" s="412"/>
    </row>
  </sheetData>
  <sheetProtection/>
  <mergeCells count="4">
    <mergeCell ref="B2:D2"/>
    <mergeCell ref="I2:J2"/>
    <mergeCell ref="C3:D3"/>
    <mergeCell ref="C5:G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10"/>
  <sheetViews>
    <sheetView zoomScalePageLayoutView="0" workbookViewId="0" topLeftCell="A1">
      <selection activeCell="Q33" sqref="Q33"/>
    </sheetView>
  </sheetViews>
  <sheetFormatPr defaultColWidth="9.140625" defaultRowHeight="12.75"/>
  <sheetData>
    <row r="2" spans="2:10" ht="12.75">
      <c r="B2" s="78" t="s">
        <v>83</v>
      </c>
      <c r="C2" s="78"/>
      <c r="D2" s="78"/>
      <c r="E2" s="3"/>
      <c r="F2" s="3"/>
      <c r="G2" s="3"/>
      <c r="I2" s="75" t="s">
        <v>78</v>
      </c>
      <c r="J2" s="75"/>
    </row>
    <row r="3" spans="2:7" ht="12.75">
      <c r="B3" s="89"/>
      <c r="C3" s="90" t="s">
        <v>39</v>
      </c>
      <c r="D3" s="90"/>
      <c r="E3" s="4"/>
      <c r="F3" s="4"/>
      <c r="G3" s="4"/>
    </row>
    <row r="4" spans="2:7" ht="12.75">
      <c r="B4" s="91"/>
      <c r="C4" s="91"/>
      <c r="D4" s="5"/>
      <c r="E4" s="5"/>
      <c r="F4" s="5"/>
      <c r="G4" s="5"/>
    </row>
    <row r="5" spans="2:7" ht="12.75">
      <c r="B5" s="92"/>
      <c r="C5" s="93" t="s">
        <v>84</v>
      </c>
      <c r="D5" s="93"/>
      <c r="E5" s="93"/>
      <c r="F5" s="93"/>
      <c r="G5" s="93"/>
    </row>
    <row r="6" spans="1:13" ht="58.5">
      <c r="A6" s="94" t="s">
        <v>1</v>
      </c>
      <c r="B6" s="95" t="s">
        <v>2</v>
      </c>
      <c r="C6" s="96" t="s">
        <v>31</v>
      </c>
      <c r="D6" s="96" t="s">
        <v>3</v>
      </c>
      <c r="E6" s="95" t="s">
        <v>32</v>
      </c>
      <c r="F6" s="97" t="s">
        <v>85</v>
      </c>
      <c r="G6" s="98" t="s">
        <v>33</v>
      </c>
      <c r="H6" s="99" t="s">
        <v>34</v>
      </c>
      <c r="I6" s="98" t="s">
        <v>35</v>
      </c>
      <c r="J6" s="100" t="s">
        <v>86</v>
      </c>
      <c r="K6" s="99" t="s">
        <v>36</v>
      </c>
      <c r="L6" s="100" t="s">
        <v>37</v>
      </c>
      <c r="M6" s="97" t="s">
        <v>38</v>
      </c>
    </row>
    <row r="7" spans="1:13" ht="12.75">
      <c r="A7" s="101">
        <v>1</v>
      </c>
      <c r="B7" s="102">
        <v>2</v>
      </c>
      <c r="C7" s="102">
        <v>3</v>
      </c>
      <c r="D7" s="102">
        <v>4</v>
      </c>
      <c r="E7" s="102">
        <v>5</v>
      </c>
      <c r="F7" s="102">
        <v>6</v>
      </c>
      <c r="G7" s="102">
        <v>7</v>
      </c>
      <c r="H7" s="102">
        <v>8</v>
      </c>
      <c r="I7" s="102">
        <v>9</v>
      </c>
      <c r="J7" s="102">
        <v>10</v>
      </c>
      <c r="K7" s="102">
        <v>11</v>
      </c>
      <c r="L7" s="102">
        <v>12</v>
      </c>
      <c r="M7" s="102">
        <v>13</v>
      </c>
    </row>
    <row r="8" spans="1:13" ht="56.25">
      <c r="A8" s="190">
        <v>38</v>
      </c>
      <c r="B8" s="195" t="s">
        <v>75</v>
      </c>
      <c r="C8" s="196" t="s">
        <v>231</v>
      </c>
      <c r="D8" s="195" t="s">
        <v>125</v>
      </c>
      <c r="E8" s="197">
        <v>15</v>
      </c>
      <c r="F8" s="198">
        <v>150</v>
      </c>
      <c r="G8" s="487">
        <v>139</v>
      </c>
      <c r="H8" s="133">
        <v>0.08</v>
      </c>
      <c r="I8" s="254">
        <f>G8*1.08</f>
        <v>150.12</v>
      </c>
      <c r="J8" s="255">
        <f>G8*F8</f>
        <v>20850</v>
      </c>
      <c r="K8" s="255">
        <f>J8*8%</f>
        <v>1668</v>
      </c>
      <c r="L8" s="256">
        <f>J8*1.08</f>
        <v>22518</v>
      </c>
      <c r="M8" s="119" t="s">
        <v>232</v>
      </c>
    </row>
    <row r="10" spans="1:13" ht="12.75">
      <c r="A10" s="488" t="s">
        <v>233</v>
      </c>
      <c r="B10" s="489"/>
      <c r="C10" s="489"/>
      <c r="D10" s="489"/>
      <c r="E10" s="489"/>
      <c r="F10" s="489"/>
      <c r="G10" s="489"/>
      <c r="H10" s="489"/>
      <c r="I10" s="489"/>
      <c r="J10" s="489"/>
      <c r="K10" s="489"/>
      <c r="L10" s="489"/>
      <c r="M10" s="489"/>
    </row>
  </sheetData>
  <sheetProtection/>
  <mergeCells count="5">
    <mergeCell ref="B2:D2"/>
    <mergeCell ref="I2:J2"/>
    <mergeCell ref="C3:D3"/>
    <mergeCell ref="C5:G5"/>
    <mergeCell ref="A10:M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03"/>
  <sheetViews>
    <sheetView zoomScalePageLayoutView="0" workbookViewId="0" topLeftCell="A1">
      <selection activeCell="O9" sqref="O9"/>
    </sheetView>
  </sheetViews>
  <sheetFormatPr defaultColWidth="9.140625" defaultRowHeight="12.75"/>
  <cols>
    <col min="10" max="10" width="9.7109375" style="0" customWidth="1"/>
    <col min="12" max="12" width="10.28125" style="0" customWidth="1"/>
  </cols>
  <sheetData>
    <row r="2" spans="2:10" ht="12.75">
      <c r="B2" s="78" t="s">
        <v>83</v>
      </c>
      <c r="C2" s="78"/>
      <c r="D2" s="78"/>
      <c r="E2" s="3"/>
      <c r="F2" s="3"/>
      <c r="G2" s="3"/>
      <c r="I2" s="75" t="s">
        <v>78</v>
      </c>
      <c r="J2" s="75"/>
    </row>
    <row r="3" spans="2:7" ht="12.75">
      <c r="B3" s="89"/>
      <c r="C3" s="90" t="s">
        <v>39</v>
      </c>
      <c r="D3" s="90"/>
      <c r="E3" s="4"/>
      <c r="F3" s="4"/>
      <c r="G3" s="4"/>
    </row>
    <row r="4" spans="2:7" ht="12.75">
      <c r="B4" s="91"/>
      <c r="C4" s="91"/>
      <c r="D4" s="5"/>
      <c r="E4" s="5"/>
      <c r="F4" s="5"/>
      <c r="G4" s="5"/>
    </row>
    <row r="5" spans="2:7" ht="12.75">
      <c r="B5" s="92"/>
      <c r="C5" s="93" t="s">
        <v>84</v>
      </c>
      <c r="D5" s="93"/>
      <c r="E5" s="93"/>
      <c r="F5" s="93"/>
      <c r="G5" s="93"/>
    </row>
    <row r="6" spans="1:13" ht="58.5">
      <c r="A6" s="94" t="s">
        <v>1</v>
      </c>
      <c r="B6" s="95" t="s">
        <v>2</v>
      </c>
      <c r="C6" s="96" t="s">
        <v>31</v>
      </c>
      <c r="D6" s="96" t="s">
        <v>3</v>
      </c>
      <c r="E6" s="95" t="s">
        <v>32</v>
      </c>
      <c r="F6" s="97" t="s">
        <v>85</v>
      </c>
      <c r="G6" s="98" t="s">
        <v>33</v>
      </c>
      <c r="H6" s="99" t="s">
        <v>34</v>
      </c>
      <c r="I6" s="98" t="s">
        <v>35</v>
      </c>
      <c r="J6" s="100" t="s">
        <v>86</v>
      </c>
      <c r="K6" s="99" t="s">
        <v>36</v>
      </c>
      <c r="L6" s="100" t="s">
        <v>37</v>
      </c>
      <c r="M6" s="97" t="s">
        <v>38</v>
      </c>
    </row>
    <row r="7" spans="1:13" ht="12.75">
      <c r="A7" s="101">
        <v>1</v>
      </c>
      <c r="B7" s="102">
        <v>2</v>
      </c>
      <c r="C7" s="102">
        <v>3</v>
      </c>
      <c r="D7" s="102">
        <v>4</v>
      </c>
      <c r="E7" s="102">
        <v>5</v>
      </c>
      <c r="F7" s="102">
        <v>6</v>
      </c>
      <c r="G7" s="102">
        <v>7</v>
      </c>
      <c r="H7" s="102">
        <v>8</v>
      </c>
      <c r="I7" s="102">
        <v>9</v>
      </c>
      <c r="J7" s="102">
        <v>10</v>
      </c>
      <c r="K7" s="102">
        <v>11</v>
      </c>
      <c r="L7" s="102">
        <v>12</v>
      </c>
      <c r="M7" s="102">
        <v>13</v>
      </c>
    </row>
    <row r="8" spans="1:13" ht="56.25">
      <c r="A8" s="103">
        <v>1</v>
      </c>
      <c r="B8" s="104" t="s">
        <v>40</v>
      </c>
      <c r="C8" s="105"/>
      <c r="D8" s="106" t="s">
        <v>87</v>
      </c>
      <c r="E8" s="107">
        <v>25</v>
      </c>
      <c r="F8" s="108">
        <v>100</v>
      </c>
      <c r="G8" s="109"/>
      <c r="H8" s="110"/>
      <c r="I8" s="109"/>
      <c r="J8" s="111"/>
      <c r="K8" s="111"/>
      <c r="L8" s="73"/>
      <c r="M8" s="112"/>
    </row>
    <row r="9" spans="1:13" ht="78.75">
      <c r="A9" s="103">
        <v>2</v>
      </c>
      <c r="B9" s="113" t="s">
        <v>41</v>
      </c>
      <c r="C9" s="105"/>
      <c r="D9" s="114" t="s">
        <v>88</v>
      </c>
      <c r="E9" s="107">
        <v>5</v>
      </c>
      <c r="F9" s="108">
        <v>500</v>
      </c>
      <c r="G9" s="109"/>
      <c r="H9" s="110"/>
      <c r="I9" s="109"/>
      <c r="J9" s="111"/>
      <c r="K9" s="111"/>
      <c r="L9" s="73"/>
      <c r="M9" s="112"/>
    </row>
    <row r="10" spans="1:13" ht="22.5">
      <c r="A10" s="103">
        <v>3</v>
      </c>
      <c r="B10" s="115" t="s">
        <v>42</v>
      </c>
      <c r="C10" s="116"/>
      <c r="D10" s="106" t="s">
        <v>89</v>
      </c>
      <c r="E10" s="107">
        <v>1</v>
      </c>
      <c r="F10" s="108">
        <v>30</v>
      </c>
      <c r="G10" s="109"/>
      <c r="H10" s="110"/>
      <c r="I10" s="109"/>
      <c r="J10" s="111"/>
      <c r="K10" s="111"/>
      <c r="L10" s="73"/>
      <c r="M10" s="117"/>
    </row>
    <row r="11" spans="1:13" ht="22.5">
      <c r="A11" s="103">
        <v>4</v>
      </c>
      <c r="B11" s="115" t="s">
        <v>43</v>
      </c>
      <c r="C11" s="105"/>
      <c r="D11" s="118" t="s">
        <v>90</v>
      </c>
      <c r="E11" s="119">
        <v>10</v>
      </c>
      <c r="F11" s="108">
        <v>10</v>
      </c>
      <c r="G11" s="109"/>
      <c r="H11" s="110"/>
      <c r="I11" s="109"/>
      <c r="J11" s="111"/>
      <c r="K11" s="111"/>
      <c r="L11" s="73"/>
      <c r="M11" s="112"/>
    </row>
    <row r="12" spans="1:13" ht="33.75">
      <c r="A12" s="103">
        <v>5</v>
      </c>
      <c r="B12" s="120" t="s">
        <v>44</v>
      </c>
      <c r="C12" s="105"/>
      <c r="D12" s="121" t="s">
        <v>91</v>
      </c>
      <c r="E12" s="122">
        <v>10</v>
      </c>
      <c r="F12" s="108">
        <v>10</v>
      </c>
      <c r="G12" s="73"/>
      <c r="H12" s="110"/>
      <c r="I12" s="109"/>
      <c r="J12" s="111"/>
      <c r="K12" s="111"/>
      <c r="L12" s="73"/>
      <c r="M12" s="112"/>
    </row>
    <row r="13" spans="1:13" ht="180">
      <c r="A13" s="103">
        <v>6</v>
      </c>
      <c r="B13" s="113" t="s">
        <v>45</v>
      </c>
      <c r="C13" s="123"/>
      <c r="D13" s="118" t="s">
        <v>92</v>
      </c>
      <c r="E13" s="119">
        <v>50</v>
      </c>
      <c r="F13" s="108">
        <v>150</v>
      </c>
      <c r="G13" s="124"/>
      <c r="H13" s="110"/>
      <c r="I13" s="109"/>
      <c r="J13" s="111"/>
      <c r="K13" s="111"/>
      <c r="L13" s="73"/>
      <c r="M13" s="112"/>
    </row>
    <row r="14" spans="1:13" ht="281.25">
      <c r="A14" s="103">
        <v>7</v>
      </c>
      <c r="B14" s="104" t="s">
        <v>46</v>
      </c>
      <c r="C14" s="125"/>
      <c r="D14" s="106" t="s">
        <v>93</v>
      </c>
      <c r="E14" s="126">
        <v>1</v>
      </c>
      <c r="F14" s="108">
        <v>600</v>
      </c>
      <c r="G14" s="127"/>
      <c r="H14" s="128"/>
      <c r="I14" s="109"/>
      <c r="J14" s="111"/>
      <c r="K14" s="111"/>
      <c r="L14" s="73"/>
      <c r="M14" s="129"/>
    </row>
    <row r="15" spans="1:13" ht="101.25">
      <c r="A15" s="103">
        <v>8</v>
      </c>
      <c r="B15" s="115" t="s">
        <v>47</v>
      </c>
      <c r="C15" s="105"/>
      <c r="D15" s="119" t="s">
        <v>94</v>
      </c>
      <c r="E15" s="107">
        <v>1</v>
      </c>
      <c r="F15" s="108">
        <v>3</v>
      </c>
      <c r="G15" s="109"/>
      <c r="H15" s="110"/>
      <c r="I15" s="109"/>
      <c r="J15" s="111"/>
      <c r="K15" s="111"/>
      <c r="L15" s="73"/>
      <c r="M15" s="112"/>
    </row>
    <row r="16" spans="1:13" ht="45">
      <c r="A16" s="103">
        <v>9</v>
      </c>
      <c r="B16" s="113" t="s">
        <v>48</v>
      </c>
      <c r="C16" s="116"/>
      <c r="D16" s="118" t="s">
        <v>95</v>
      </c>
      <c r="E16" s="119">
        <v>1</v>
      </c>
      <c r="F16" s="108">
        <v>20</v>
      </c>
      <c r="G16" s="109"/>
      <c r="H16" s="110"/>
      <c r="I16" s="109"/>
      <c r="J16" s="111"/>
      <c r="K16" s="111"/>
      <c r="L16" s="73"/>
      <c r="M16" s="117"/>
    </row>
    <row r="17" spans="1:13" ht="78.75">
      <c r="A17" s="103">
        <v>10</v>
      </c>
      <c r="B17" s="115" t="s">
        <v>49</v>
      </c>
      <c r="C17" s="105"/>
      <c r="D17" s="119" t="s">
        <v>96</v>
      </c>
      <c r="E17" s="119">
        <v>1</v>
      </c>
      <c r="F17" s="108">
        <v>250</v>
      </c>
      <c r="G17" s="111"/>
      <c r="H17" s="110"/>
      <c r="I17" s="109"/>
      <c r="J17" s="111"/>
      <c r="K17" s="111"/>
      <c r="L17" s="73"/>
      <c r="M17" s="112"/>
    </row>
    <row r="18" spans="1:13" ht="22.5">
      <c r="A18" s="103">
        <v>11</v>
      </c>
      <c r="B18" s="104" t="s">
        <v>50</v>
      </c>
      <c r="C18" s="130"/>
      <c r="D18" s="106" t="s">
        <v>97</v>
      </c>
      <c r="E18" s="107">
        <v>5</v>
      </c>
      <c r="F18" s="108">
        <v>5</v>
      </c>
      <c r="G18" s="109"/>
      <c r="H18" s="110"/>
      <c r="I18" s="109"/>
      <c r="J18" s="111"/>
      <c r="K18" s="111"/>
      <c r="L18" s="73"/>
      <c r="M18" s="112"/>
    </row>
    <row r="19" spans="1:13" ht="22.5">
      <c r="A19" s="103">
        <v>12</v>
      </c>
      <c r="B19" s="113" t="s">
        <v>51</v>
      </c>
      <c r="C19" s="131"/>
      <c r="D19" s="106" t="s">
        <v>98</v>
      </c>
      <c r="E19" s="119">
        <v>10</v>
      </c>
      <c r="F19" s="108">
        <v>3</v>
      </c>
      <c r="G19" s="73"/>
      <c r="H19" s="128"/>
      <c r="I19" s="109"/>
      <c r="J19" s="111"/>
      <c r="K19" s="111"/>
      <c r="L19" s="73"/>
      <c r="M19" s="112"/>
    </row>
    <row r="20" spans="1:13" ht="22.5">
      <c r="A20" s="103">
        <v>13</v>
      </c>
      <c r="B20" s="104" t="s">
        <v>52</v>
      </c>
      <c r="C20" s="132"/>
      <c r="D20" s="106" t="s">
        <v>99</v>
      </c>
      <c r="E20" s="107">
        <v>10</v>
      </c>
      <c r="F20" s="108">
        <v>100</v>
      </c>
      <c r="G20" s="127"/>
      <c r="H20" s="133"/>
      <c r="I20" s="109"/>
      <c r="J20" s="111"/>
      <c r="K20" s="111"/>
      <c r="L20" s="73"/>
      <c r="M20" s="134"/>
    </row>
    <row r="21" spans="1:13" ht="48">
      <c r="A21" s="135">
        <v>14</v>
      </c>
      <c r="B21" s="136" t="s">
        <v>53</v>
      </c>
      <c r="C21" s="137" t="s">
        <v>100</v>
      </c>
      <c r="D21" s="136" t="s">
        <v>101</v>
      </c>
      <c r="E21" s="136">
        <v>1</v>
      </c>
      <c r="F21" s="138">
        <v>200</v>
      </c>
      <c r="G21" s="139">
        <v>740</v>
      </c>
      <c r="H21" s="140">
        <v>0.08</v>
      </c>
      <c r="I21" s="139">
        <f>G21*1.08</f>
        <v>799.2</v>
      </c>
      <c r="J21" s="141">
        <f>G21*F21</f>
        <v>148000</v>
      </c>
      <c r="K21" s="141">
        <f>L21-J21</f>
        <v>11840</v>
      </c>
      <c r="L21" s="142">
        <f>J21*1.08</f>
        <v>159840</v>
      </c>
      <c r="M21" s="137" t="s">
        <v>102</v>
      </c>
    </row>
    <row r="22" spans="1:13" ht="72">
      <c r="A22" s="135">
        <v>15</v>
      </c>
      <c r="B22" s="143" t="s">
        <v>54</v>
      </c>
      <c r="C22" s="144" t="s">
        <v>103</v>
      </c>
      <c r="D22" s="143" t="s">
        <v>104</v>
      </c>
      <c r="E22" s="145">
        <v>1</v>
      </c>
      <c r="F22" s="138">
        <v>200</v>
      </c>
      <c r="G22" s="146">
        <v>150</v>
      </c>
      <c r="H22" s="147">
        <v>0.08</v>
      </c>
      <c r="I22" s="139">
        <f>G22*1.08</f>
        <v>162</v>
      </c>
      <c r="J22" s="141">
        <f>G22*F22</f>
        <v>30000</v>
      </c>
      <c r="K22" s="141">
        <f>L22-J22</f>
        <v>2400.0000000000036</v>
      </c>
      <c r="L22" s="142">
        <f>J22*1.08</f>
        <v>32400.000000000004</v>
      </c>
      <c r="M22" s="144" t="s">
        <v>105</v>
      </c>
    </row>
    <row r="23" spans="1:13" ht="22.5">
      <c r="A23" s="103">
        <v>16</v>
      </c>
      <c r="B23" s="148" t="s">
        <v>55</v>
      </c>
      <c r="C23" s="149"/>
      <c r="D23" s="148" t="s">
        <v>106</v>
      </c>
      <c r="E23" s="148">
        <v>1</v>
      </c>
      <c r="F23" s="150">
        <v>300</v>
      </c>
      <c r="G23" s="124"/>
      <c r="H23" s="151"/>
      <c r="I23" s="109"/>
      <c r="J23" s="111"/>
      <c r="K23" s="111"/>
      <c r="L23" s="73"/>
      <c r="M23" s="112"/>
    </row>
    <row r="24" spans="1:13" ht="78.75">
      <c r="A24" s="103">
        <v>17</v>
      </c>
      <c r="B24" s="115" t="s">
        <v>41</v>
      </c>
      <c r="C24" s="105"/>
      <c r="D24" s="132" t="s">
        <v>88</v>
      </c>
      <c r="E24" s="152">
        <v>5</v>
      </c>
      <c r="F24" s="153">
        <v>100</v>
      </c>
      <c r="G24" s="109"/>
      <c r="H24" s="110"/>
      <c r="I24" s="109"/>
      <c r="J24" s="111"/>
      <c r="K24" s="111"/>
      <c r="L24" s="73"/>
      <c r="M24" s="112"/>
    </row>
    <row r="25" spans="1:13" ht="213.75">
      <c r="A25" s="103">
        <v>18</v>
      </c>
      <c r="B25" s="154" t="s">
        <v>56</v>
      </c>
      <c r="C25" s="116"/>
      <c r="D25" s="154" t="s">
        <v>107</v>
      </c>
      <c r="E25" s="155">
        <v>1</v>
      </c>
      <c r="F25" s="74">
        <v>300</v>
      </c>
      <c r="G25" s="109"/>
      <c r="H25" s="110"/>
      <c r="I25" s="109"/>
      <c r="J25" s="111"/>
      <c r="K25" s="111"/>
      <c r="L25" s="73"/>
      <c r="M25" s="117"/>
    </row>
    <row r="26" spans="1:13" ht="67.5">
      <c r="A26" s="103">
        <v>19</v>
      </c>
      <c r="B26" s="105" t="s">
        <v>57</v>
      </c>
      <c r="C26" s="105"/>
      <c r="D26" s="105" t="s">
        <v>108</v>
      </c>
      <c r="E26" s="105">
        <v>20</v>
      </c>
      <c r="F26" s="150">
        <v>50</v>
      </c>
      <c r="G26" s="73"/>
      <c r="H26" s="133"/>
      <c r="I26" s="109"/>
      <c r="J26" s="111"/>
      <c r="K26" s="111"/>
      <c r="L26" s="73"/>
      <c r="M26" s="112"/>
    </row>
    <row r="27" spans="1:13" ht="45">
      <c r="A27" s="103">
        <v>20</v>
      </c>
      <c r="B27" s="131" t="s">
        <v>4</v>
      </c>
      <c r="C27" s="156"/>
      <c r="D27" s="131" t="s">
        <v>109</v>
      </c>
      <c r="E27" s="131">
        <v>5</v>
      </c>
      <c r="F27" s="150">
        <v>20</v>
      </c>
      <c r="G27" s="157"/>
      <c r="H27" s="158"/>
      <c r="I27" s="109"/>
      <c r="J27" s="111"/>
      <c r="K27" s="111"/>
      <c r="L27" s="73"/>
      <c r="M27" s="159"/>
    </row>
    <row r="28" spans="1:13" ht="90">
      <c r="A28" s="103">
        <v>21</v>
      </c>
      <c r="B28" s="125" t="s">
        <v>58</v>
      </c>
      <c r="C28" s="156"/>
      <c r="D28" s="125" t="s">
        <v>110</v>
      </c>
      <c r="E28" s="152">
        <v>30</v>
      </c>
      <c r="F28" s="153">
        <v>100</v>
      </c>
      <c r="G28" s="157"/>
      <c r="H28" s="160"/>
      <c r="I28" s="109"/>
      <c r="J28" s="111"/>
      <c r="K28" s="111"/>
      <c r="L28" s="73"/>
      <c r="M28" s="159"/>
    </row>
    <row r="29" spans="1:13" ht="45">
      <c r="A29" s="103">
        <v>22</v>
      </c>
      <c r="B29" s="131" t="s">
        <v>59</v>
      </c>
      <c r="C29" s="161"/>
      <c r="D29" s="105" t="s">
        <v>111</v>
      </c>
      <c r="E29" s="105">
        <v>30</v>
      </c>
      <c r="F29" s="150">
        <v>50</v>
      </c>
      <c r="G29" s="162"/>
      <c r="H29" s="163"/>
      <c r="I29" s="109"/>
      <c r="J29" s="111"/>
      <c r="K29" s="111"/>
      <c r="L29" s="73"/>
      <c r="M29" s="159"/>
    </row>
    <row r="30" spans="1:13" ht="45">
      <c r="A30" s="103">
        <v>23</v>
      </c>
      <c r="B30" s="125" t="s">
        <v>60</v>
      </c>
      <c r="C30" s="131"/>
      <c r="D30" s="125" t="s">
        <v>112</v>
      </c>
      <c r="E30" s="164">
        <v>10</v>
      </c>
      <c r="F30" s="165">
        <v>100</v>
      </c>
      <c r="G30" s="109"/>
      <c r="H30" s="110"/>
      <c r="I30" s="109"/>
      <c r="J30" s="111"/>
      <c r="K30" s="111"/>
      <c r="L30" s="73"/>
      <c r="M30" s="112"/>
    </row>
    <row r="31" spans="1:13" ht="90">
      <c r="A31" s="103">
        <v>24</v>
      </c>
      <c r="B31" s="166" t="s">
        <v>61</v>
      </c>
      <c r="C31" s="114"/>
      <c r="D31" s="167" t="s">
        <v>113</v>
      </c>
      <c r="E31" s="168">
        <v>1</v>
      </c>
      <c r="F31" s="169">
        <v>6000</v>
      </c>
      <c r="G31" s="127"/>
      <c r="H31" s="133"/>
      <c r="I31" s="109"/>
      <c r="J31" s="111"/>
      <c r="K31" s="111"/>
      <c r="L31" s="73"/>
      <c r="M31" s="159"/>
    </row>
    <row r="32" spans="1:13" ht="45">
      <c r="A32" s="103">
        <v>25</v>
      </c>
      <c r="B32" s="131" t="s">
        <v>62</v>
      </c>
      <c r="C32" s="120"/>
      <c r="D32" s="131" t="s">
        <v>114</v>
      </c>
      <c r="E32" s="131">
        <v>5</v>
      </c>
      <c r="F32" s="150">
        <v>1500</v>
      </c>
      <c r="G32" s="73"/>
      <c r="H32" s="133"/>
      <c r="I32" s="109"/>
      <c r="J32" s="111"/>
      <c r="K32" s="111"/>
      <c r="L32" s="73"/>
      <c r="M32" s="159"/>
    </row>
    <row r="33" spans="1:13" ht="22.5">
      <c r="A33" s="103">
        <v>26</v>
      </c>
      <c r="B33" s="125" t="s">
        <v>63</v>
      </c>
      <c r="C33" s="114"/>
      <c r="D33" s="125" t="s">
        <v>115</v>
      </c>
      <c r="E33" s="164">
        <v>30</v>
      </c>
      <c r="F33" s="165">
        <v>100</v>
      </c>
      <c r="G33" s="127"/>
      <c r="H33" s="133"/>
      <c r="I33" s="109"/>
      <c r="J33" s="111"/>
      <c r="K33" s="111"/>
      <c r="L33" s="73"/>
      <c r="M33" s="159"/>
    </row>
    <row r="34" spans="1:13" ht="45">
      <c r="A34" s="103">
        <v>27</v>
      </c>
      <c r="B34" s="132" t="s">
        <v>64</v>
      </c>
      <c r="C34" s="170"/>
      <c r="D34" s="132" t="s">
        <v>116</v>
      </c>
      <c r="E34" s="152">
        <v>10</v>
      </c>
      <c r="F34" s="153">
        <v>100</v>
      </c>
      <c r="G34" s="73"/>
      <c r="H34" s="133"/>
      <c r="I34" s="109"/>
      <c r="J34" s="111"/>
      <c r="K34" s="111"/>
      <c r="L34" s="73"/>
      <c r="M34" s="159"/>
    </row>
    <row r="35" spans="1:13" ht="22.5">
      <c r="A35" s="103">
        <v>28</v>
      </c>
      <c r="B35" s="132" t="s">
        <v>65</v>
      </c>
      <c r="C35" s="171"/>
      <c r="D35" s="132" t="s">
        <v>117</v>
      </c>
      <c r="E35" s="152">
        <v>10</v>
      </c>
      <c r="F35" s="153">
        <v>400</v>
      </c>
      <c r="G35" s="73"/>
      <c r="H35" s="133"/>
      <c r="I35" s="109"/>
      <c r="J35" s="111"/>
      <c r="K35" s="111"/>
      <c r="L35" s="73"/>
      <c r="M35" s="159"/>
    </row>
    <row r="36" spans="1:13" ht="19.5">
      <c r="A36" s="103">
        <v>29</v>
      </c>
      <c r="B36" s="57" t="s">
        <v>66</v>
      </c>
      <c r="C36" s="171"/>
      <c r="D36" s="172" t="s">
        <v>118</v>
      </c>
      <c r="E36" s="173">
        <v>224</v>
      </c>
      <c r="F36" s="174">
        <v>30</v>
      </c>
      <c r="G36" s="109"/>
      <c r="H36" s="133"/>
      <c r="I36" s="109"/>
      <c r="J36" s="111"/>
      <c r="K36" s="111"/>
      <c r="L36" s="73"/>
      <c r="M36" s="159"/>
    </row>
    <row r="37" spans="1:13" ht="22.5">
      <c r="A37" s="103">
        <v>30</v>
      </c>
      <c r="B37" s="120" t="s">
        <v>67</v>
      </c>
      <c r="C37" s="175"/>
      <c r="D37" s="176" t="s">
        <v>0</v>
      </c>
      <c r="E37" s="177">
        <v>1</v>
      </c>
      <c r="F37" s="178">
        <v>20000</v>
      </c>
      <c r="G37" s="111"/>
      <c r="H37" s="133"/>
      <c r="I37" s="109"/>
      <c r="J37" s="111"/>
      <c r="K37" s="111"/>
      <c r="L37" s="73"/>
      <c r="M37" s="159"/>
    </row>
    <row r="38" spans="1:13" ht="22.5">
      <c r="A38" s="103">
        <v>31</v>
      </c>
      <c r="B38" s="179" t="s">
        <v>68</v>
      </c>
      <c r="C38" s="180"/>
      <c r="D38" s="181" t="s">
        <v>119</v>
      </c>
      <c r="E38" s="125"/>
      <c r="F38" s="182">
        <v>52500000</v>
      </c>
      <c r="G38" s="73"/>
      <c r="H38" s="133"/>
      <c r="I38" s="109"/>
      <c r="J38" s="111"/>
      <c r="K38" s="111"/>
      <c r="L38" s="73"/>
      <c r="M38" s="159"/>
    </row>
    <row r="39" spans="1:13" ht="22.5">
      <c r="A39" s="103">
        <v>32</v>
      </c>
      <c r="B39" s="179" t="s">
        <v>69</v>
      </c>
      <c r="C39" s="183"/>
      <c r="D39" s="179" t="s">
        <v>120</v>
      </c>
      <c r="E39" s="184">
        <v>63</v>
      </c>
      <c r="F39" s="185">
        <v>60</v>
      </c>
      <c r="G39" s="186"/>
      <c r="H39" s="133"/>
      <c r="I39" s="109"/>
      <c r="J39" s="111"/>
      <c r="K39" s="111"/>
      <c r="L39" s="73"/>
      <c r="M39" s="159"/>
    </row>
    <row r="40" spans="1:13" ht="12.75">
      <c r="A40" s="103">
        <v>33</v>
      </c>
      <c r="B40" s="58" t="s">
        <v>70</v>
      </c>
      <c r="C40" s="113"/>
      <c r="D40" s="58" t="s">
        <v>0</v>
      </c>
      <c r="E40" s="187"/>
      <c r="F40" s="188">
        <v>200000</v>
      </c>
      <c r="G40" s="189"/>
      <c r="H40" s="133"/>
      <c r="I40" s="109"/>
      <c r="J40" s="111"/>
      <c r="K40" s="111"/>
      <c r="L40" s="73"/>
      <c r="M40" s="159"/>
    </row>
    <row r="41" spans="1:13" ht="22.5">
      <c r="A41" s="190">
        <v>34</v>
      </c>
      <c r="B41" s="179" t="s">
        <v>71</v>
      </c>
      <c r="C41" s="180"/>
      <c r="D41" s="181" t="s">
        <v>121</v>
      </c>
      <c r="E41" s="184">
        <v>1</v>
      </c>
      <c r="F41" s="182">
        <v>300</v>
      </c>
      <c r="G41" s="191"/>
      <c r="H41" s="133"/>
      <c r="I41" s="109"/>
      <c r="J41" s="111"/>
      <c r="K41" s="111"/>
      <c r="L41" s="73"/>
      <c r="M41" s="159"/>
    </row>
    <row r="42" spans="1:13" ht="22.5">
      <c r="A42" s="190">
        <v>35</v>
      </c>
      <c r="B42" s="179" t="s">
        <v>72</v>
      </c>
      <c r="C42" s="170"/>
      <c r="D42" s="181" t="s">
        <v>122</v>
      </c>
      <c r="E42" s="184">
        <v>5</v>
      </c>
      <c r="F42" s="182">
        <v>2000</v>
      </c>
      <c r="G42" s="73"/>
      <c r="H42" s="133"/>
      <c r="I42" s="109"/>
      <c r="J42" s="111"/>
      <c r="K42" s="111"/>
      <c r="L42" s="73"/>
      <c r="M42" s="159"/>
    </row>
    <row r="43" spans="1:13" ht="22.5">
      <c r="A43" s="190">
        <v>36</v>
      </c>
      <c r="B43" s="179" t="s">
        <v>73</v>
      </c>
      <c r="C43" s="132"/>
      <c r="D43" s="181" t="s">
        <v>123</v>
      </c>
      <c r="E43" s="184">
        <v>1</v>
      </c>
      <c r="F43" s="182">
        <v>800</v>
      </c>
      <c r="G43" s="73"/>
      <c r="H43" s="133"/>
      <c r="I43" s="109"/>
      <c r="J43" s="111"/>
      <c r="K43" s="111"/>
      <c r="L43" s="73"/>
      <c r="M43" s="159"/>
    </row>
    <row r="44" spans="1:13" ht="22.5">
      <c r="A44" s="190">
        <v>37</v>
      </c>
      <c r="B44" s="192" t="s">
        <v>74</v>
      </c>
      <c r="C44" s="171"/>
      <c r="D44" s="193" t="s">
        <v>124</v>
      </c>
      <c r="E44" s="192">
        <v>1</v>
      </c>
      <c r="F44" s="194">
        <v>150</v>
      </c>
      <c r="G44" s="109"/>
      <c r="H44" s="133"/>
      <c r="I44" s="109"/>
      <c r="J44" s="111"/>
      <c r="K44" s="111"/>
      <c r="L44" s="73"/>
      <c r="M44" s="159"/>
    </row>
    <row r="45" spans="1:13" ht="22.5">
      <c r="A45" s="190">
        <v>38</v>
      </c>
      <c r="B45" s="195" t="s">
        <v>75</v>
      </c>
      <c r="C45" s="196"/>
      <c r="D45" s="195" t="s">
        <v>125</v>
      </c>
      <c r="E45" s="197">
        <v>15</v>
      </c>
      <c r="F45" s="198">
        <v>150</v>
      </c>
      <c r="G45" s="124"/>
      <c r="H45" s="133"/>
      <c r="I45" s="109"/>
      <c r="J45" s="111"/>
      <c r="K45" s="111"/>
      <c r="L45" s="73"/>
      <c r="M45" s="159"/>
    </row>
    <row r="46" spans="1:13" ht="22.5">
      <c r="A46" s="190">
        <v>39</v>
      </c>
      <c r="B46" s="199" t="s">
        <v>76</v>
      </c>
      <c r="C46" s="171"/>
      <c r="D46" s="200" t="s">
        <v>126</v>
      </c>
      <c r="E46" s="201">
        <v>1</v>
      </c>
      <c r="F46" s="202">
        <v>30</v>
      </c>
      <c r="G46" s="109"/>
      <c r="H46" s="133"/>
      <c r="I46" s="109"/>
      <c r="J46" s="111"/>
      <c r="K46" s="111"/>
      <c r="L46" s="73"/>
      <c r="M46" s="159"/>
    </row>
    <row r="47" spans="1:13" ht="22.5">
      <c r="A47" s="190">
        <v>40</v>
      </c>
      <c r="B47" s="203" t="s">
        <v>77</v>
      </c>
      <c r="C47" s="199"/>
      <c r="D47" s="204" t="s">
        <v>127</v>
      </c>
      <c r="E47" s="204">
        <v>30</v>
      </c>
      <c r="F47" s="204">
        <v>10</v>
      </c>
      <c r="G47" s="186"/>
      <c r="H47" s="133"/>
      <c r="I47" s="109"/>
      <c r="J47" s="111"/>
      <c r="K47" s="111"/>
      <c r="L47" s="73"/>
      <c r="M47" s="159"/>
    </row>
    <row r="48" ht="12.75">
      <c r="A48" s="9"/>
    </row>
    <row r="49" ht="12.75">
      <c r="A49" s="9"/>
    </row>
    <row r="50" ht="12.75">
      <c r="A50" s="9"/>
    </row>
    <row r="67" ht="12.75">
      <c r="A67" s="10"/>
    </row>
    <row r="79" ht="12.75">
      <c r="A79" s="10"/>
    </row>
    <row r="81" ht="12.75">
      <c r="A81" s="9"/>
    </row>
    <row r="82" ht="12.75">
      <c r="A82" s="9"/>
    </row>
    <row r="83" ht="12.75">
      <c r="A83" s="9"/>
    </row>
    <row r="91" ht="12.75">
      <c r="A91" s="10"/>
    </row>
    <row r="93" ht="12.75">
      <c r="A93" s="9"/>
    </row>
    <row r="95" ht="12.75">
      <c r="A95" s="9"/>
    </row>
    <row r="104" ht="12.75">
      <c r="A104" s="10"/>
    </row>
    <row r="106" ht="12.75">
      <c r="A106" s="9"/>
    </row>
    <row r="108" ht="12.75">
      <c r="A108" s="9"/>
    </row>
    <row r="116" ht="12.75">
      <c r="A116" s="10"/>
    </row>
    <row r="118" ht="12.75">
      <c r="A118" s="9"/>
    </row>
    <row r="120" ht="12.75">
      <c r="A120" s="9"/>
    </row>
    <row r="128" ht="12.75">
      <c r="A128" s="10"/>
    </row>
    <row r="130" ht="12.75">
      <c r="A130" s="9"/>
    </row>
    <row r="132" ht="12.75">
      <c r="A132" s="9"/>
    </row>
    <row r="140" ht="12.75">
      <c r="A140" s="10"/>
    </row>
    <row r="142" ht="12.75">
      <c r="A142" s="9"/>
    </row>
    <row r="144" ht="12.75">
      <c r="A144" s="9"/>
    </row>
    <row r="151" ht="12.75">
      <c r="A151" s="9"/>
    </row>
    <row r="152" ht="12.75">
      <c r="A152" s="10"/>
    </row>
    <row r="153" ht="12.75">
      <c r="A153" s="9"/>
    </row>
    <row r="154" ht="12.75">
      <c r="A154" s="9"/>
    </row>
    <row r="155" ht="12.75">
      <c r="A155" s="9"/>
    </row>
    <row r="156" ht="12.75">
      <c r="A156" s="9"/>
    </row>
    <row r="164" ht="12.75">
      <c r="A164" s="10"/>
    </row>
    <row r="176" ht="12.75">
      <c r="A176" s="10"/>
    </row>
    <row r="178" ht="12.75">
      <c r="A178" s="9"/>
    </row>
    <row r="179" ht="12.75">
      <c r="A179" s="9"/>
    </row>
    <row r="180" ht="12.75">
      <c r="A180" s="9"/>
    </row>
    <row r="189" ht="12.75">
      <c r="A189" s="10"/>
    </row>
    <row r="191" ht="12.75">
      <c r="A191" s="9"/>
    </row>
    <row r="193" ht="12.75">
      <c r="A193" s="9"/>
    </row>
    <row r="225" ht="12.75">
      <c r="A225" s="10"/>
    </row>
    <row r="237" ht="12.75">
      <c r="A237" s="10"/>
    </row>
    <row r="239" ht="12.75">
      <c r="A239" s="9"/>
    </row>
    <row r="241" ht="12.75">
      <c r="A241" s="9"/>
    </row>
    <row r="249" ht="12.75">
      <c r="A249" s="10"/>
    </row>
    <row r="287" ht="12.75">
      <c r="A287" s="10"/>
    </row>
    <row r="299" ht="12.75">
      <c r="A299" s="10"/>
    </row>
    <row r="301" ht="12.75">
      <c r="A301" s="9"/>
    </row>
    <row r="303" ht="12.75">
      <c r="A303" s="9"/>
    </row>
  </sheetData>
  <sheetProtection/>
  <mergeCells count="4">
    <mergeCell ref="B2:D2"/>
    <mergeCell ref="I2:J2"/>
    <mergeCell ref="C3:D3"/>
    <mergeCell ref="C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7"/>
  <sheetViews>
    <sheetView zoomScalePageLayoutView="0" workbookViewId="0" topLeftCell="A19">
      <selection activeCell="Q25" sqref="Q25"/>
    </sheetView>
  </sheetViews>
  <sheetFormatPr defaultColWidth="9.140625" defaultRowHeight="12.75"/>
  <sheetData>
    <row r="2" spans="2:10" ht="12.75">
      <c r="B2" s="78" t="s">
        <v>83</v>
      </c>
      <c r="C2" s="78"/>
      <c r="D2" s="78"/>
      <c r="E2" s="3"/>
      <c r="F2" s="3"/>
      <c r="G2" s="3"/>
      <c r="I2" s="75" t="s">
        <v>78</v>
      </c>
      <c r="J2" s="75"/>
    </row>
    <row r="3" spans="2:7" ht="12.75">
      <c r="B3" s="89"/>
      <c r="C3" s="90" t="s">
        <v>39</v>
      </c>
      <c r="D3" s="90"/>
      <c r="E3" s="4"/>
      <c r="F3" s="4"/>
      <c r="G3" s="4"/>
    </row>
    <row r="4" spans="2:7" ht="12.75">
      <c r="B4" s="91"/>
      <c r="C4" s="91"/>
      <c r="D4" s="5"/>
      <c r="E4" s="5"/>
      <c r="F4" s="5"/>
      <c r="G4" s="5"/>
    </row>
    <row r="5" spans="2:7" ht="12.75">
      <c r="B5" s="92"/>
      <c r="C5" s="93" t="s">
        <v>84</v>
      </c>
      <c r="D5" s="93"/>
      <c r="E5" s="93"/>
      <c r="F5" s="93"/>
      <c r="G5" s="93"/>
    </row>
    <row r="6" spans="1:13" ht="58.5">
      <c r="A6" s="94" t="s">
        <v>1</v>
      </c>
      <c r="B6" s="95" t="s">
        <v>2</v>
      </c>
      <c r="C6" s="96" t="s">
        <v>31</v>
      </c>
      <c r="D6" s="96" t="s">
        <v>3</v>
      </c>
      <c r="E6" s="95" t="s">
        <v>32</v>
      </c>
      <c r="F6" s="97" t="s">
        <v>85</v>
      </c>
      <c r="G6" s="98" t="s">
        <v>33</v>
      </c>
      <c r="H6" s="99" t="s">
        <v>34</v>
      </c>
      <c r="I6" s="98" t="s">
        <v>35</v>
      </c>
      <c r="J6" s="100" t="s">
        <v>86</v>
      </c>
      <c r="K6" s="99" t="s">
        <v>36</v>
      </c>
      <c r="L6" s="100" t="s">
        <v>37</v>
      </c>
      <c r="M6" s="97" t="s">
        <v>38</v>
      </c>
    </row>
    <row r="7" spans="1:13" ht="12.75">
      <c r="A7" s="101">
        <v>1</v>
      </c>
      <c r="B7" s="102">
        <v>2</v>
      </c>
      <c r="C7" s="102">
        <v>3</v>
      </c>
      <c r="D7" s="102">
        <v>4</v>
      </c>
      <c r="E7" s="102">
        <v>5</v>
      </c>
      <c r="F7" s="102">
        <v>6</v>
      </c>
      <c r="G7" s="102">
        <v>7</v>
      </c>
      <c r="H7" s="102">
        <v>8</v>
      </c>
      <c r="I7" s="102">
        <v>9</v>
      </c>
      <c r="J7" s="102">
        <v>10</v>
      </c>
      <c r="K7" s="102">
        <v>11</v>
      </c>
      <c r="L7" s="102">
        <v>12</v>
      </c>
      <c r="M7" s="102">
        <v>13</v>
      </c>
    </row>
    <row r="8" spans="1:13" ht="56.25">
      <c r="A8" s="103">
        <v>1</v>
      </c>
      <c r="B8" s="104" t="s">
        <v>40</v>
      </c>
      <c r="C8" s="105"/>
      <c r="D8" s="106" t="s">
        <v>87</v>
      </c>
      <c r="E8" s="107">
        <v>25</v>
      </c>
      <c r="F8" s="108">
        <v>100</v>
      </c>
      <c r="G8" s="109"/>
      <c r="H8" s="110"/>
      <c r="I8" s="109"/>
      <c r="J8" s="111"/>
      <c r="K8" s="111"/>
      <c r="L8" s="73"/>
      <c r="M8" s="205"/>
    </row>
    <row r="9" spans="1:13" ht="78.75">
      <c r="A9" s="103">
        <v>2</v>
      </c>
      <c r="B9" s="113" t="s">
        <v>41</v>
      </c>
      <c r="C9" s="105"/>
      <c r="D9" s="114" t="s">
        <v>88</v>
      </c>
      <c r="E9" s="107">
        <v>5</v>
      </c>
      <c r="F9" s="108">
        <v>500</v>
      </c>
      <c r="G9" s="109"/>
      <c r="H9" s="110"/>
      <c r="I9" s="109"/>
      <c r="J9" s="111"/>
      <c r="K9" s="111"/>
      <c r="L9" s="73"/>
      <c r="M9" s="205"/>
    </row>
    <row r="10" spans="1:13" ht="22.5">
      <c r="A10" s="103">
        <v>3</v>
      </c>
      <c r="B10" s="115" t="s">
        <v>42</v>
      </c>
      <c r="C10" s="116"/>
      <c r="D10" s="106" t="s">
        <v>89</v>
      </c>
      <c r="E10" s="107">
        <v>1</v>
      </c>
      <c r="F10" s="108">
        <v>30</v>
      </c>
      <c r="G10" s="109"/>
      <c r="H10" s="110"/>
      <c r="I10" s="109"/>
      <c r="J10" s="111"/>
      <c r="K10" s="111"/>
      <c r="L10" s="73"/>
      <c r="M10" s="206"/>
    </row>
    <row r="11" spans="1:13" ht="22.5">
      <c r="A11" s="103">
        <v>4</v>
      </c>
      <c r="B11" s="115" t="s">
        <v>43</v>
      </c>
      <c r="C11" s="105"/>
      <c r="D11" s="118" t="s">
        <v>90</v>
      </c>
      <c r="E11" s="119">
        <v>10</v>
      </c>
      <c r="F11" s="108">
        <v>10</v>
      </c>
      <c r="G11" s="109"/>
      <c r="H11" s="110"/>
      <c r="I11" s="109"/>
      <c r="J11" s="111"/>
      <c r="K11" s="111"/>
      <c r="L11" s="73"/>
      <c r="M11" s="205"/>
    </row>
    <row r="12" spans="1:13" ht="33.75">
      <c r="A12" s="103">
        <v>5</v>
      </c>
      <c r="B12" s="120" t="s">
        <v>44</v>
      </c>
      <c r="C12" s="105"/>
      <c r="D12" s="121" t="s">
        <v>91</v>
      </c>
      <c r="E12" s="122">
        <v>10</v>
      </c>
      <c r="F12" s="108">
        <v>10</v>
      </c>
      <c r="G12" s="73"/>
      <c r="H12" s="110"/>
      <c r="I12" s="109"/>
      <c r="J12" s="111"/>
      <c r="K12" s="111"/>
      <c r="L12" s="73"/>
      <c r="M12" s="205"/>
    </row>
    <row r="13" spans="1:13" ht="180">
      <c r="A13" s="103">
        <v>6</v>
      </c>
      <c r="B13" s="113" t="s">
        <v>45</v>
      </c>
      <c r="C13" s="123"/>
      <c r="D13" s="118" t="s">
        <v>92</v>
      </c>
      <c r="E13" s="119">
        <v>50</v>
      </c>
      <c r="F13" s="108">
        <v>150</v>
      </c>
      <c r="G13" s="124"/>
      <c r="H13" s="110"/>
      <c r="I13" s="109"/>
      <c r="J13" s="111"/>
      <c r="K13" s="111"/>
      <c r="L13" s="73"/>
      <c r="M13" s="205"/>
    </row>
    <row r="14" spans="1:13" ht="281.25">
      <c r="A14" s="103">
        <v>7</v>
      </c>
      <c r="B14" s="104" t="s">
        <v>46</v>
      </c>
      <c r="C14" s="125"/>
      <c r="D14" s="106" t="s">
        <v>93</v>
      </c>
      <c r="E14" s="126">
        <v>1</v>
      </c>
      <c r="F14" s="108">
        <v>600</v>
      </c>
      <c r="G14" s="127"/>
      <c r="H14" s="128"/>
      <c r="I14" s="109"/>
      <c r="J14" s="111"/>
      <c r="K14" s="111"/>
      <c r="L14" s="73"/>
      <c r="M14" s="207"/>
    </row>
    <row r="15" spans="1:13" ht="101.25">
      <c r="A15" s="103">
        <v>8</v>
      </c>
      <c r="B15" s="115" t="s">
        <v>47</v>
      </c>
      <c r="C15" s="105"/>
      <c r="D15" s="119" t="s">
        <v>94</v>
      </c>
      <c r="E15" s="107">
        <v>1</v>
      </c>
      <c r="F15" s="108">
        <v>3</v>
      </c>
      <c r="G15" s="109"/>
      <c r="H15" s="110"/>
      <c r="I15" s="109"/>
      <c r="J15" s="111"/>
      <c r="K15" s="111"/>
      <c r="L15" s="73"/>
      <c r="M15" s="205"/>
    </row>
    <row r="16" spans="1:13" ht="45">
      <c r="A16" s="103">
        <v>9</v>
      </c>
      <c r="B16" s="113" t="s">
        <v>48</v>
      </c>
      <c r="C16" s="116"/>
      <c r="D16" s="118" t="s">
        <v>95</v>
      </c>
      <c r="E16" s="119">
        <v>1</v>
      </c>
      <c r="F16" s="108">
        <v>20</v>
      </c>
      <c r="G16" s="109"/>
      <c r="H16" s="110"/>
      <c r="I16" s="109"/>
      <c r="J16" s="111"/>
      <c r="K16" s="111"/>
      <c r="L16" s="73"/>
      <c r="M16" s="206"/>
    </row>
    <row r="17" spans="1:13" ht="78.75">
      <c r="A17" s="103">
        <v>10</v>
      </c>
      <c r="B17" s="115" t="s">
        <v>49</v>
      </c>
      <c r="C17" s="105"/>
      <c r="D17" s="119" t="s">
        <v>96</v>
      </c>
      <c r="E17" s="119">
        <v>1</v>
      </c>
      <c r="F17" s="108">
        <v>250</v>
      </c>
      <c r="G17" s="111"/>
      <c r="H17" s="110"/>
      <c r="I17" s="109"/>
      <c r="J17" s="111"/>
      <c r="K17" s="111"/>
      <c r="L17" s="73"/>
      <c r="M17" s="205"/>
    </row>
    <row r="18" spans="1:13" ht="22.5">
      <c r="A18" s="103">
        <v>11</v>
      </c>
      <c r="B18" s="104" t="s">
        <v>50</v>
      </c>
      <c r="C18" s="130"/>
      <c r="D18" s="106" t="s">
        <v>97</v>
      </c>
      <c r="E18" s="107">
        <v>5</v>
      </c>
      <c r="F18" s="108">
        <v>5</v>
      </c>
      <c r="G18" s="109"/>
      <c r="H18" s="110"/>
      <c r="I18" s="109"/>
      <c r="J18" s="111"/>
      <c r="K18" s="111"/>
      <c r="L18" s="73"/>
      <c r="M18" s="205"/>
    </row>
    <row r="19" spans="1:13" ht="22.5">
      <c r="A19" s="103">
        <v>12</v>
      </c>
      <c r="B19" s="113" t="s">
        <v>51</v>
      </c>
      <c r="C19" s="131"/>
      <c r="D19" s="106" t="s">
        <v>98</v>
      </c>
      <c r="E19" s="119">
        <v>10</v>
      </c>
      <c r="F19" s="108">
        <v>3</v>
      </c>
      <c r="G19" s="73"/>
      <c r="H19" s="128"/>
      <c r="I19" s="109"/>
      <c r="J19" s="111"/>
      <c r="K19" s="111"/>
      <c r="L19" s="73"/>
      <c r="M19" s="205"/>
    </row>
    <row r="20" spans="1:13" ht="22.5">
      <c r="A20" s="103">
        <v>13</v>
      </c>
      <c r="B20" s="104" t="s">
        <v>52</v>
      </c>
      <c r="C20" s="132"/>
      <c r="D20" s="106" t="s">
        <v>99</v>
      </c>
      <c r="E20" s="107">
        <v>10</v>
      </c>
      <c r="F20" s="108">
        <v>100</v>
      </c>
      <c r="G20" s="127"/>
      <c r="H20" s="133"/>
      <c r="I20" s="109"/>
      <c r="J20" s="111"/>
      <c r="K20" s="111"/>
      <c r="L20" s="73"/>
      <c r="M20" s="208"/>
    </row>
    <row r="21" spans="1:13" ht="22.5">
      <c r="A21" s="103">
        <v>14</v>
      </c>
      <c r="B21" s="115" t="s">
        <v>53</v>
      </c>
      <c r="C21" s="116"/>
      <c r="D21" s="119" t="s">
        <v>101</v>
      </c>
      <c r="E21" s="119">
        <v>1</v>
      </c>
      <c r="F21" s="209">
        <v>200</v>
      </c>
      <c r="G21" s="109"/>
      <c r="H21" s="110"/>
      <c r="I21" s="109"/>
      <c r="J21" s="111"/>
      <c r="K21" s="111"/>
      <c r="L21" s="73"/>
      <c r="M21" s="206"/>
    </row>
    <row r="22" spans="1:13" ht="22.5">
      <c r="A22" s="103">
        <v>15</v>
      </c>
      <c r="B22" s="210" t="s">
        <v>54</v>
      </c>
      <c r="C22" s="125"/>
      <c r="D22" s="211" t="s">
        <v>104</v>
      </c>
      <c r="E22" s="212">
        <v>1</v>
      </c>
      <c r="F22" s="108">
        <v>200</v>
      </c>
      <c r="G22" s="127"/>
      <c r="H22" s="128"/>
      <c r="I22" s="109"/>
      <c r="J22" s="111"/>
      <c r="K22" s="111"/>
      <c r="L22" s="73"/>
      <c r="M22" s="207"/>
    </row>
    <row r="23" spans="1:13" ht="22.5">
      <c r="A23" s="103">
        <v>16</v>
      </c>
      <c r="B23" s="148" t="s">
        <v>55</v>
      </c>
      <c r="C23" s="149"/>
      <c r="D23" s="148" t="s">
        <v>106</v>
      </c>
      <c r="E23" s="148">
        <v>1</v>
      </c>
      <c r="F23" s="150">
        <v>300</v>
      </c>
      <c r="G23" s="124"/>
      <c r="H23" s="151"/>
      <c r="I23" s="109"/>
      <c r="J23" s="111"/>
      <c r="K23" s="111"/>
      <c r="L23" s="73"/>
      <c r="M23" s="205"/>
    </row>
    <row r="24" spans="1:13" ht="78.75">
      <c r="A24" s="103">
        <v>17</v>
      </c>
      <c r="B24" s="115" t="s">
        <v>41</v>
      </c>
      <c r="C24" s="105"/>
      <c r="D24" s="132" t="s">
        <v>88</v>
      </c>
      <c r="E24" s="152">
        <v>5</v>
      </c>
      <c r="F24" s="153">
        <v>100</v>
      </c>
      <c r="G24" s="109"/>
      <c r="H24" s="110"/>
      <c r="I24" s="109"/>
      <c r="J24" s="111"/>
      <c r="K24" s="111"/>
      <c r="L24" s="73"/>
      <c r="M24" s="205"/>
    </row>
    <row r="25" spans="1:13" ht="213.75">
      <c r="A25" s="103">
        <v>18</v>
      </c>
      <c r="B25" s="154" t="s">
        <v>56</v>
      </c>
      <c r="C25" s="213" t="s">
        <v>128</v>
      </c>
      <c r="D25" s="214" t="s">
        <v>107</v>
      </c>
      <c r="E25" s="214">
        <v>1</v>
      </c>
      <c r="F25" s="215">
        <v>300</v>
      </c>
      <c r="G25" s="216">
        <v>17.5</v>
      </c>
      <c r="H25" s="217">
        <v>0.05</v>
      </c>
      <c r="I25" s="216">
        <f>G25*1.05</f>
        <v>18.375</v>
      </c>
      <c r="J25" s="218">
        <f>G25*F25</f>
        <v>5250</v>
      </c>
      <c r="K25" s="218">
        <f>J25*0.05</f>
        <v>262.5</v>
      </c>
      <c r="L25" s="215">
        <f>J25+K25</f>
        <v>5512.5</v>
      </c>
      <c r="M25" s="224" t="s">
        <v>129</v>
      </c>
    </row>
    <row r="26" spans="1:13" ht="67.5">
      <c r="A26" s="103">
        <v>19</v>
      </c>
      <c r="B26" s="105" t="s">
        <v>57</v>
      </c>
      <c r="C26" s="105"/>
      <c r="D26" s="105" t="s">
        <v>108</v>
      </c>
      <c r="E26" s="105">
        <v>20</v>
      </c>
      <c r="F26" s="150">
        <v>50</v>
      </c>
      <c r="G26" s="73"/>
      <c r="H26" s="133"/>
      <c r="I26" s="109"/>
      <c r="J26" s="111"/>
      <c r="K26" s="111"/>
      <c r="L26" s="73"/>
      <c r="M26" s="205"/>
    </row>
    <row r="27" spans="1:13" ht="45">
      <c r="A27" s="103">
        <v>20</v>
      </c>
      <c r="B27" s="131" t="s">
        <v>4</v>
      </c>
      <c r="C27" s="156"/>
      <c r="D27" s="131" t="s">
        <v>109</v>
      </c>
      <c r="E27" s="131">
        <v>5</v>
      </c>
      <c r="F27" s="150">
        <v>20</v>
      </c>
      <c r="G27" s="157"/>
      <c r="H27" s="158"/>
      <c r="I27" s="109"/>
      <c r="J27" s="111"/>
      <c r="K27" s="111"/>
      <c r="L27" s="73"/>
      <c r="M27" s="219"/>
    </row>
    <row r="28" spans="1:13" ht="90">
      <c r="A28" s="103">
        <v>21</v>
      </c>
      <c r="B28" s="125" t="s">
        <v>58</v>
      </c>
      <c r="C28" s="156"/>
      <c r="D28" s="125" t="s">
        <v>110</v>
      </c>
      <c r="E28" s="152">
        <v>30</v>
      </c>
      <c r="F28" s="153">
        <v>100</v>
      </c>
      <c r="G28" s="157"/>
      <c r="H28" s="160"/>
      <c r="I28" s="109"/>
      <c r="J28" s="111"/>
      <c r="K28" s="111"/>
      <c r="L28" s="73"/>
      <c r="M28" s="219"/>
    </row>
    <row r="29" spans="1:13" ht="45">
      <c r="A29" s="103">
        <v>22</v>
      </c>
      <c r="B29" s="131" t="s">
        <v>59</v>
      </c>
      <c r="C29" s="161"/>
      <c r="D29" s="105" t="s">
        <v>111</v>
      </c>
      <c r="E29" s="105">
        <v>30</v>
      </c>
      <c r="F29" s="150">
        <v>50</v>
      </c>
      <c r="G29" s="162"/>
      <c r="H29" s="163"/>
      <c r="I29" s="109"/>
      <c r="J29" s="111"/>
      <c r="K29" s="111"/>
      <c r="L29" s="73"/>
      <c r="M29" s="219"/>
    </row>
    <row r="30" spans="1:13" ht="45">
      <c r="A30" s="103">
        <v>23</v>
      </c>
      <c r="B30" s="125" t="s">
        <v>60</v>
      </c>
      <c r="C30" s="131"/>
      <c r="D30" s="125" t="s">
        <v>112</v>
      </c>
      <c r="E30" s="164">
        <v>10</v>
      </c>
      <c r="F30" s="165">
        <v>100</v>
      </c>
      <c r="G30" s="109"/>
      <c r="H30" s="110"/>
      <c r="I30" s="109"/>
      <c r="J30" s="111"/>
      <c r="K30" s="111"/>
      <c r="L30" s="73"/>
      <c r="M30" s="205"/>
    </row>
    <row r="31" spans="1:13" ht="90">
      <c r="A31" s="103">
        <v>24</v>
      </c>
      <c r="B31" s="166" t="s">
        <v>61</v>
      </c>
      <c r="C31" s="114"/>
      <c r="D31" s="167" t="s">
        <v>113</v>
      </c>
      <c r="E31" s="168">
        <v>1</v>
      </c>
      <c r="F31" s="169">
        <v>6000</v>
      </c>
      <c r="G31" s="127"/>
      <c r="H31" s="133"/>
      <c r="I31" s="109"/>
      <c r="J31" s="111"/>
      <c r="K31" s="111"/>
      <c r="L31" s="73"/>
      <c r="M31" s="219"/>
    </row>
    <row r="32" spans="1:13" ht="45">
      <c r="A32" s="103">
        <v>25</v>
      </c>
      <c r="B32" s="131" t="s">
        <v>62</v>
      </c>
      <c r="C32" s="120"/>
      <c r="D32" s="131" t="s">
        <v>114</v>
      </c>
      <c r="E32" s="131">
        <v>5</v>
      </c>
      <c r="F32" s="150">
        <v>1500</v>
      </c>
      <c r="G32" s="73"/>
      <c r="H32" s="133"/>
      <c r="I32" s="109"/>
      <c r="J32" s="111"/>
      <c r="K32" s="111"/>
      <c r="L32" s="73"/>
      <c r="M32" s="219"/>
    </row>
    <row r="33" spans="1:13" ht="22.5">
      <c r="A33" s="103">
        <v>26</v>
      </c>
      <c r="B33" s="125" t="s">
        <v>63</v>
      </c>
      <c r="C33" s="114"/>
      <c r="D33" s="125" t="s">
        <v>115</v>
      </c>
      <c r="E33" s="164">
        <v>30</v>
      </c>
      <c r="F33" s="165">
        <v>100</v>
      </c>
      <c r="G33" s="127"/>
      <c r="H33" s="133"/>
      <c r="I33" s="109"/>
      <c r="J33" s="111"/>
      <c r="K33" s="111"/>
      <c r="L33" s="73"/>
      <c r="M33" s="219"/>
    </row>
    <row r="34" spans="1:13" ht="45">
      <c r="A34" s="103">
        <v>27</v>
      </c>
      <c r="B34" s="132" t="s">
        <v>64</v>
      </c>
      <c r="C34" s="170"/>
      <c r="D34" s="132" t="s">
        <v>116</v>
      </c>
      <c r="E34" s="152">
        <v>10</v>
      </c>
      <c r="F34" s="153">
        <v>100</v>
      </c>
      <c r="G34" s="73"/>
      <c r="H34" s="133"/>
      <c r="I34" s="109"/>
      <c r="J34" s="111"/>
      <c r="K34" s="111"/>
      <c r="L34" s="73"/>
      <c r="M34" s="219"/>
    </row>
    <row r="35" spans="1:13" ht="78.75">
      <c r="A35" s="103">
        <v>28</v>
      </c>
      <c r="B35" s="132" t="s">
        <v>65</v>
      </c>
      <c r="C35" s="213" t="s">
        <v>130</v>
      </c>
      <c r="D35" s="114" t="s">
        <v>117</v>
      </c>
      <c r="E35" s="153">
        <v>10</v>
      </c>
      <c r="F35" s="153">
        <v>400</v>
      </c>
      <c r="G35" s="215">
        <v>76</v>
      </c>
      <c r="H35" s="220">
        <v>0.08</v>
      </c>
      <c r="I35" s="216">
        <f>G35*1.08</f>
        <v>82.08000000000001</v>
      </c>
      <c r="J35" s="218">
        <f>G35*F35</f>
        <v>30400</v>
      </c>
      <c r="K35" s="218">
        <f>J35*0.08</f>
        <v>2432</v>
      </c>
      <c r="L35" s="215">
        <f>J35+K35</f>
        <v>32832</v>
      </c>
      <c r="M35" s="221" t="s">
        <v>131</v>
      </c>
    </row>
    <row r="36" spans="1:13" ht="19.5">
      <c r="A36" s="103">
        <v>29</v>
      </c>
      <c r="B36" s="57" t="s">
        <v>66</v>
      </c>
      <c r="C36" s="171"/>
      <c r="D36" s="172" t="s">
        <v>118</v>
      </c>
      <c r="E36" s="173">
        <v>224</v>
      </c>
      <c r="F36" s="174">
        <v>30</v>
      </c>
      <c r="G36" s="109"/>
      <c r="H36" s="133"/>
      <c r="I36" s="109"/>
      <c r="J36" s="111"/>
      <c r="K36" s="111"/>
      <c r="L36" s="73"/>
      <c r="M36" s="219"/>
    </row>
    <row r="37" spans="1:13" ht="22.5">
      <c r="A37" s="103">
        <v>30</v>
      </c>
      <c r="B37" s="120" t="s">
        <v>67</v>
      </c>
      <c r="C37" s="175"/>
      <c r="D37" s="176" t="s">
        <v>0</v>
      </c>
      <c r="E37" s="177">
        <v>1</v>
      </c>
      <c r="F37" s="178">
        <v>20000</v>
      </c>
      <c r="G37" s="111"/>
      <c r="H37" s="133"/>
      <c r="I37" s="109"/>
      <c r="J37" s="111"/>
      <c r="K37" s="111"/>
      <c r="L37" s="73"/>
      <c r="M37" s="219"/>
    </row>
    <row r="38" spans="1:13" ht="22.5">
      <c r="A38" s="103">
        <v>31</v>
      </c>
      <c r="B38" s="179" t="s">
        <v>68</v>
      </c>
      <c r="C38" s="180"/>
      <c r="D38" s="181" t="s">
        <v>119</v>
      </c>
      <c r="E38" s="125"/>
      <c r="F38" s="182">
        <v>52500000</v>
      </c>
      <c r="G38" s="73"/>
      <c r="H38" s="133"/>
      <c r="I38" s="109"/>
      <c r="J38" s="111"/>
      <c r="K38" s="111"/>
      <c r="L38" s="73"/>
      <c r="M38" s="219"/>
    </row>
    <row r="39" spans="1:13" ht="22.5">
      <c r="A39" s="103">
        <v>32</v>
      </c>
      <c r="B39" s="179" t="s">
        <v>69</v>
      </c>
      <c r="C39" s="183"/>
      <c r="D39" s="179" t="s">
        <v>120</v>
      </c>
      <c r="E39" s="184">
        <v>63</v>
      </c>
      <c r="F39" s="185">
        <v>60</v>
      </c>
      <c r="G39" s="186"/>
      <c r="H39" s="133"/>
      <c r="I39" s="109"/>
      <c r="J39" s="111"/>
      <c r="K39" s="111"/>
      <c r="L39" s="73"/>
      <c r="M39" s="219"/>
    </row>
    <row r="40" spans="1:13" ht="12.75">
      <c r="A40" s="103">
        <v>33</v>
      </c>
      <c r="B40" s="58" t="s">
        <v>70</v>
      </c>
      <c r="C40" s="113"/>
      <c r="D40" s="58" t="s">
        <v>0</v>
      </c>
      <c r="E40" s="187"/>
      <c r="F40" s="188">
        <v>200000</v>
      </c>
      <c r="G40" s="189"/>
      <c r="H40" s="133"/>
      <c r="I40" s="109"/>
      <c r="J40" s="111"/>
      <c r="K40" s="111"/>
      <c r="L40" s="73"/>
      <c r="M40" s="219"/>
    </row>
    <row r="41" spans="1:13" ht="22.5">
      <c r="A41" s="190">
        <v>34</v>
      </c>
      <c r="B41" s="179" t="s">
        <v>71</v>
      </c>
      <c r="C41" s="180"/>
      <c r="D41" s="181" t="s">
        <v>121</v>
      </c>
      <c r="E41" s="184">
        <v>1</v>
      </c>
      <c r="F41" s="182">
        <v>300</v>
      </c>
      <c r="G41" s="191"/>
      <c r="H41" s="133"/>
      <c r="I41" s="109"/>
      <c r="J41" s="111"/>
      <c r="K41" s="111"/>
      <c r="L41" s="73"/>
      <c r="M41" s="219"/>
    </row>
    <row r="42" spans="1:13" ht="135">
      <c r="A42" s="190">
        <v>35</v>
      </c>
      <c r="B42" s="181" t="s">
        <v>72</v>
      </c>
      <c r="C42" s="222" t="s">
        <v>132</v>
      </c>
      <c r="D42" s="181" t="s">
        <v>122</v>
      </c>
      <c r="E42" s="223">
        <v>5</v>
      </c>
      <c r="F42" s="182">
        <v>2000</v>
      </c>
      <c r="G42" s="215">
        <v>6.5</v>
      </c>
      <c r="H42" s="220">
        <v>0.08</v>
      </c>
      <c r="I42" s="216">
        <f>G42*1.08</f>
        <v>7.0200000000000005</v>
      </c>
      <c r="J42" s="218">
        <f>G42*F42</f>
        <v>13000</v>
      </c>
      <c r="K42" s="218">
        <f>J42*0.08</f>
        <v>1040</v>
      </c>
      <c r="L42" s="215">
        <f>J42+K42</f>
        <v>14040</v>
      </c>
      <c r="M42" s="221" t="s">
        <v>133</v>
      </c>
    </row>
    <row r="43" spans="1:13" ht="22.5">
      <c r="A43" s="190">
        <v>36</v>
      </c>
      <c r="B43" s="179" t="s">
        <v>73</v>
      </c>
      <c r="C43" s="132"/>
      <c r="D43" s="181" t="s">
        <v>123</v>
      </c>
      <c r="E43" s="184">
        <v>1</v>
      </c>
      <c r="F43" s="182">
        <v>800</v>
      </c>
      <c r="G43" s="73"/>
      <c r="H43" s="133"/>
      <c r="I43" s="109"/>
      <c r="J43" s="111"/>
      <c r="K43" s="111"/>
      <c r="L43" s="73"/>
      <c r="M43" s="219"/>
    </row>
    <row r="44" spans="1:13" ht="22.5">
      <c r="A44" s="190">
        <v>37</v>
      </c>
      <c r="B44" s="192" t="s">
        <v>74</v>
      </c>
      <c r="C44" s="171"/>
      <c r="D44" s="193" t="s">
        <v>124</v>
      </c>
      <c r="E44" s="192">
        <v>1</v>
      </c>
      <c r="F44" s="194">
        <v>150</v>
      </c>
      <c r="G44" s="109"/>
      <c r="H44" s="133"/>
      <c r="I44" s="109"/>
      <c r="J44" s="111"/>
      <c r="K44" s="111"/>
      <c r="L44" s="73"/>
      <c r="M44" s="219"/>
    </row>
    <row r="45" spans="1:13" ht="22.5">
      <c r="A45" s="190">
        <v>38</v>
      </c>
      <c r="B45" s="195" t="s">
        <v>75</v>
      </c>
      <c r="C45" s="196"/>
      <c r="D45" s="195" t="s">
        <v>125</v>
      </c>
      <c r="E45" s="197">
        <v>15</v>
      </c>
      <c r="F45" s="198">
        <v>150</v>
      </c>
      <c r="G45" s="124"/>
      <c r="H45" s="133"/>
      <c r="I45" s="109"/>
      <c r="J45" s="111"/>
      <c r="K45" s="111"/>
      <c r="L45" s="73"/>
      <c r="M45" s="219"/>
    </row>
    <row r="46" spans="1:13" ht="22.5">
      <c r="A46" s="190">
        <v>39</v>
      </c>
      <c r="B46" s="199" t="s">
        <v>76</v>
      </c>
      <c r="C46" s="171"/>
      <c r="D46" s="200" t="s">
        <v>126</v>
      </c>
      <c r="E46" s="201">
        <v>1</v>
      </c>
      <c r="F46" s="202">
        <v>30</v>
      </c>
      <c r="G46" s="109"/>
      <c r="H46" s="133"/>
      <c r="I46" s="109"/>
      <c r="J46" s="111"/>
      <c r="K46" s="111"/>
      <c r="L46" s="73"/>
      <c r="M46" s="219"/>
    </row>
    <row r="47" spans="1:13" ht="22.5">
      <c r="A47" s="190">
        <v>40</v>
      </c>
      <c r="B47" s="203" t="s">
        <v>77</v>
      </c>
      <c r="C47" s="199"/>
      <c r="D47" s="204" t="s">
        <v>127</v>
      </c>
      <c r="E47" s="204">
        <v>30</v>
      </c>
      <c r="F47" s="204">
        <v>10</v>
      </c>
      <c r="G47" s="186"/>
      <c r="H47" s="133"/>
      <c r="I47" s="109"/>
      <c r="J47" s="111"/>
      <c r="K47" s="111"/>
      <c r="L47" s="73"/>
      <c r="M47" s="219"/>
    </row>
  </sheetData>
  <sheetProtection/>
  <mergeCells count="4">
    <mergeCell ref="B2:D2"/>
    <mergeCell ref="I2:J2"/>
    <mergeCell ref="C3:D3"/>
    <mergeCell ref="C5:G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7"/>
  <sheetViews>
    <sheetView zoomScalePageLayoutView="0" workbookViewId="0" topLeftCell="A1">
      <selection activeCell="O8" sqref="O8"/>
    </sheetView>
  </sheetViews>
  <sheetFormatPr defaultColWidth="9.140625" defaultRowHeight="12.75"/>
  <cols>
    <col min="10" max="10" width="11.421875" style="0" customWidth="1"/>
    <col min="12" max="12" width="10.00390625" style="0" customWidth="1"/>
  </cols>
  <sheetData>
    <row r="2" spans="2:10" ht="12.75">
      <c r="B2" s="78" t="s">
        <v>83</v>
      </c>
      <c r="C2" s="78"/>
      <c r="D2" s="78"/>
      <c r="E2" s="3"/>
      <c r="F2" s="3"/>
      <c r="G2" s="3"/>
      <c r="I2" s="75" t="s">
        <v>78</v>
      </c>
      <c r="J2" s="75"/>
    </row>
    <row r="3" spans="2:7" ht="12.75">
      <c r="B3" s="89"/>
      <c r="C3" s="90" t="s">
        <v>39</v>
      </c>
      <c r="D3" s="90"/>
      <c r="E3" s="4"/>
      <c r="F3" s="4"/>
      <c r="G3" s="4"/>
    </row>
    <row r="4" spans="2:7" ht="12.75">
      <c r="B4" s="91"/>
      <c r="C4" s="91"/>
      <c r="D4" s="5"/>
      <c r="E4" s="5"/>
      <c r="F4" s="5"/>
      <c r="G4" s="5"/>
    </row>
    <row r="5" spans="2:7" ht="12.75">
      <c r="B5" s="92"/>
      <c r="C5" s="93" t="s">
        <v>84</v>
      </c>
      <c r="D5" s="93"/>
      <c r="E5" s="93"/>
      <c r="F5" s="93"/>
      <c r="G5" s="93"/>
    </row>
    <row r="6" spans="1:13" ht="58.5">
      <c r="A6" s="94" t="s">
        <v>1</v>
      </c>
      <c r="B6" s="95" t="s">
        <v>2</v>
      </c>
      <c r="C6" s="96" t="s">
        <v>31</v>
      </c>
      <c r="D6" s="96" t="s">
        <v>3</v>
      </c>
      <c r="E6" s="95" t="s">
        <v>32</v>
      </c>
      <c r="F6" s="97" t="s">
        <v>85</v>
      </c>
      <c r="G6" s="98" t="s">
        <v>33</v>
      </c>
      <c r="H6" s="99" t="s">
        <v>34</v>
      </c>
      <c r="I6" s="98" t="s">
        <v>35</v>
      </c>
      <c r="J6" s="100" t="s">
        <v>86</v>
      </c>
      <c r="K6" s="99" t="s">
        <v>36</v>
      </c>
      <c r="L6" s="100" t="s">
        <v>37</v>
      </c>
      <c r="M6" s="97" t="s">
        <v>38</v>
      </c>
    </row>
    <row r="7" spans="1:13" ht="12.75">
      <c r="A7" s="101">
        <v>1</v>
      </c>
      <c r="B7" s="102">
        <v>2</v>
      </c>
      <c r="C7" s="102">
        <v>3</v>
      </c>
      <c r="D7" s="102">
        <v>4</v>
      </c>
      <c r="E7" s="102">
        <v>5</v>
      </c>
      <c r="F7" s="102">
        <v>6</v>
      </c>
      <c r="G7" s="102">
        <v>7</v>
      </c>
      <c r="H7" s="102">
        <v>8</v>
      </c>
      <c r="I7" s="102">
        <v>9</v>
      </c>
      <c r="J7" s="102">
        <v>10</v>
      </c>
      <c r="K7" s="102">
        <v>11</v>
      </c>
      <c r="L7" s="102">
        <v>12</v>
      </c>
      <c r="M7" s="102">
        <v>13</v>
      </c>
    </row>
    <row r="8" spans="1:13" ht="56.25">
      <c r="A8" s="103">
        <v>1</v>
      </c>
      <c r="B8" s="104" t="s">
        <v>40</v>
      </c>
      <c r="C8" s="105"/>
      <c r="D8" s="106" t="s">
        <v>87</v>
      </c>
      <c r="E8" s="107">
        <v>25</v>
      </c>
      <c r="F8" s="108">
        <v>100</v>
      </c>
      <c r="G8" s="109"/>
      <c r="H8" s="110"/>
      <c r="I8" s="109"/>
      <c r="J8" s="111"/>
      <c r="K8" s="111"/>
      <c r="L8" s="73"/>
      <c r="M8" s="112"/>
    </row>
    <row r="9" spans="1:13" ht="78.75">
      <c r="A9" s="103">
        <v>2</v>
      </c>
      <c r="B9" s="113" t="s">
        <v>41</v>
      </c>
      <c r="C9" s="105"/>
      <c r="D9" s="114" t="s">
        <v>88</v>
      </c>
      <c r="E9" s="107">
        <v>5</v>
      </c>
      <c r="F9" s="108">
        <v>500</v>
      </c>
      <c r="G9" s="109"/>
      <c r="H9" s="110"/>
      <c r="I9" s="109"/>
      <c r="J9" s="111"/>
      <c r="K9" s="111"/>
      <c r="L9" s="73"/>
      <c r="M9" s="112"/>
    </row>
    <row r="10" spans="1:13" ht="22.5">
      <c r="A10" s="103">
        <v>3</v>
      </c>
      <c r="B10" s="115" t="s">
        <v>42</v>
      </c>
      <c r="C10" s="116"/>
      <c r="D10" s="106" t="s">
        <v>89</v>
      </c>
      <c r="E10" s="107">
        <v>1</v>
      </c>
      <c r="F10" s="108">
        <v>30</v>
      </c>
      <c r="G10" s="109"/>
      <c r="H10" s="110"/>
      <c r="I10" s="109"/>
      <c r="J10" s="111"/>
      <c r="K10" s="111"/>
      <c r="L10" s="73"/>
      <c r="M10" s="117"/>
    </row>
    <row r="11" spans="1:13" ht="22.5">
      <c r="A11" s="103">
        <v>4</v>
      </c>
      <c r="B11" s="115" t="s">
        <v>43</v>
      </c>
      <c r="C11" s="105"/>
      <c r="D11" s="118" t="s">
        <v>90</v>
      </c>
      <c r="E11" s="119">
        <v>10</v>
      </c>
      <c r="F11" s="108">
        <v>10</v>
      </c>
      <c r="G11" s="109"/>
      <c r="H11" s="110"/>
      <c r="I11" s="109"/>
      <c r="J11" s="111"/>
      <c r="K11" s="111"/>
      <c r="L11" s="73"/>
      <c r="M11" s="112"/>
    </row>
    <row r="12" spans="1:13" ht="33.75">
      <c r="A12" s="103">
        <v>5</v>
      </c>
      <c r="B12" s="120" t="s">
        <v>44</v>
      </c>
      <c r="C12" s="105"/>
      <c r="D12" s="121" t="s">
        <v>91</v>
      </c>
      <c r="E12" s="122">
        <v>10</v>
      </c>
      <c r="F12" s="108">
        <v>10</v>
      </c>
      <c r="G12" s="73"/>
      <c r="H12" s="110"/>
      <c r="I12" s="109"/>
      <c r="J12" s="111"/>
      <c r="K12" s="111"/>
      <c r="L12" s="73"/>
      <c r="M12" s="112"/>
    </row>
    <row r="13" spans="1:13" ht="180">
      <c r="A13" s="103">
        <v>6</v>
      </c>
      <c r="B13" s="113" t="s">
        <v>45</v>
      </c>
      <c r="C13" s="123"/>
      <c r="D13" s="118" t="s">
        <v>92</v>
      </c>
      <c r="E13" s="119">
        <v>50</v>
      </c>
      <c r="F13" s="108">
        <v>150</v>
      </c>
      <c r="G13" s="124"/>
      <c r="H13" s="110"/>
      <c r="I13" s="109"/>
      <c r="J13" s="111"/>
      <c r="K13" s="111"/>
      <c r="L13" s="73"/>
      <c r="M13" s="112"/>
    </row>
    <row r="14" spans="1:13" ht="281.25">
      <c r="A14" s="103">
        <v>7</v>
      </c>
      <c r="B14" s="104" t="s">
        <v>46</v>
      </c>
      <c r="C14" s="125"/>
      <c r="D14" s="106" t="s">
        <v>93</v>
      </c>
      <c r="E14" s="126">
        <v>1</v>
      </c>
      <c r="F14" s="108">
        <v>600</v>
      </c>
      <c r="G14" s="127"/>
      <c r="H14" s="128"/>
      <c r="I14" s="109"/>
      <c r="J14" s="111"/>
      <c r="K14" s="111"/>
      <c r="L14" s="73"/>
      <c r="M14" s="129"/>
    </row>
    <row r="15" spans="1:13" ht="101.25">
      <c r="A15" s="103">
        <v>8</v>
      </c>
      <c r="B15" s="115" t="s">
        <v>47</v>
      </c>
      <c r="C15" s="105"/>
      <c r="D15" s="119" t="s">
        <v>94</v>
      </c>
      <c r="E15" s="107">
        <v>1</v>
      </c>
      <c r="F15" s="108">
        <v>3</v>
      </c>
      <c r="G15" s="109"/>
      <c r="H15" s="110"/>
      <c r="I15" s="109"/>
      <c r="J15" s="111"/>
      <c r="K15" s="111"/>
      <c r="L15" s="73"/>
      <c r="M15" s="112"/>
    </row>
    <row r="16" spans="1:13" ht="45">
      <c r="A16" s="103">
        <v>9</v>
      </c>
      <c r="B16" s="113" t="s">
        <v>48</v>
      </c>
      <c r="C16" s="116"/>
      <c r="D16" s="118" t="s">
        <v>95</v>
      </c>
      <c r="E16" s="119">
        <v>1</v>
      </c>
      <c r="F16" s="108">
        <v>20</v>
      </c>
      <c r="G16" s="109"/>
      <c r="H16" s="110"/>
      <c r="I16" s="109"/>
      <c r="J16" s="111"/>
      <c r="K16" s="111"/>
      <c r="L16" s="73"/>
      <c r="M16" s="117"/>
    </row>
    <row r="17" spans="1:13" ht="78.75">
      <c r="A17" s="103">
        <v>10</v>
      </c>
      <c r="B17" s="115" t="s">
        <v>49</v>
      </c>
      <c r="C17" s="105"/>
      <c r="D17" s="119" t="s">
        <v>96</v>
      </c>
      <c r="E17" s="119">
        <v>1</v>
      </c>
      <c r="F17" s="108">
        <v>250</v>
      </c>
      <c r="G17" s="111"/>
      <c r="H17" s="110"/>
      <c r="I17" s="109"/>
      <c r="J17" s="111"/>
      <c r="K17" s="111"/>
      <c r="L17" s="73"/>
      <c r="M17" s="112"/>
    </row>
    <row r="18" spans="1:13" ht="22.5">
      <c r="A18" s="103">
        <v>11</v>
      </c>
      <c r="B18" s="104" t="s">
        <v>50</v>
      </c>
      <c r="C18" s="130"/>
      <c r="D18" s="106" t="s">
        <v>97</v>
      </c>
      <c r="E18" s="107">
        <v>5</v>
      </c>
      <c r="F18" s="108">
        <v>5</v>
      </c>
      <c r="G18" s="109"/>
      <c r="H18" s="110"/>
      <c r="I18" s="109"/>
      <c r="J18" s="111"/>
      <c r="K18" s="111"/>
      <c r="L18" s="73"/>
      <c r="M18" s="112"/>
    </row>
    <row r="19" spans="1:13" ht="22.5">
      <c r="A19" s="103">
        <v>12</v>
      </c>
      <c r="B19" s="113" t="s">
        <v>51</v>
      </c>
      <c r="C19" s="131"/>
      <c r="D19" s="106" t="s">
        <v>98</v>
      </c>
      <c r="E19" s="119">
        <v>10</v>
      </c>
      <c r="F19" s="108">
        <v>3</v>
      </c>
      <c r="G19" s="73"/>
      <c r="H19" s="128"/>
      <c r="I19" s="109"/>
      <c r="J19" s="111"/>
      <c r="K19" s="111"/>
      <c r="L19" s="73"/>
      <c r="M19" s="112"/>
    </row>
    <row r="20" spans="1:13" ht="22.5">
      <c r="A20" s="103">
        <v>13</v>
      </c>
      <c r="B20" s="104" t="s">
        <v>52</v>
      </c>
      <c r="C20" s="132"/>
      <c r="D20" s="106" t="s">
        <v>99</v>
      </c>
      <c r="E20" s="107">
        <v>10</v>
      </c>
      <c r="F20" s="108">
        <v>100</v>
      </c>
      <c r="G20" s="127"/>
      <c r="H20" s="133"/>
      <c r="I20" s="109"/>
      <c r="J20" s="111"/>
      <c r="K20" s="111"/>
      <c r="L20" s="73"/>
      <c r="M20" s="134"/>
    </row>
    <row r="21" spans="1:13" ht="22.5">
      <c r="A21" s="103">
        <v>14</v>
      </c>
      <c r="B21" s="115" t="s">
        <v>53</v>
      </c>
      <c r="C21" s="116"/>
      <c r="D21" s="119" t="s">
        <v>101</v>
      </c>
      <c r="E21" s="119">
        <v>1</v>
      </c>
      <c r="F21" s="209">
        <v>200</v>
      </c>
      <c r="G21" s="109"/>
      <c r="H21" s="110"/>
      <c r="I21" s="109"/>
      <c r="J21" s="111"/>
      <c r="K21" s="111"/>
      <c r="L21" s="73"/>
      <c r="M21" s="117"/>
    </row>
    <row r="22" spans="1:13" ht="22.5">
      <c r="A22" s="103">
        <v>15</v>
      </c>
      <c r="B22" s="210" t="s">
        <v>54</v>
      </c>
      <c r="C22" s="125"/>
      <c r="D22" s="211" t="s">
        <v>104</v>
      </c>
      <c r="E22" s="212">
        <v>1</v>
      </c>
      <c r="F22" s="108">
        <v>200</v>
      </c>
      <c r="G22" s="127"/>
      <c r="H22" s="128"/>
      <c r="I22" s="109"/>
      <c r="J22" s="111"/>
      <c r="K22" s="111"/>
      <c r="L22" s="73"/>
      <c r="M22" s="129"/>
    </row>
    <row r="23" spans="1:13" ht="22.5">
      <c r="A23" s="103">
        <v>16</v>
      </c>
      <c r="B23" s="148" t="s">
        <v>55</v>
      </c>
      <c r="C23" s="149"/>
      <c r="D23" s="148" t="s">
        <v>106</v>
      </c>
      <c r="E23" s="148">
        <v>1</v>
      </c>
      <c r="F23" s="150">
        <v>300</v>
      </c>
      <c r="G23" s="124"/>
      <c r="H23" s="151"/>
      <c r="I23" s="109"/>
      <c r="J23" s="111"/>
      <c r="K23" s="111"/>
      <c r="L23" s="73"/>
      <c r="M23" s="112"/>
    </row>
    <row r="24" spans="1:13" ht="78.75">
      <c r="A24" s="103">
        <v>17</v>
      </c>
      <c r="B24" s="115" t="s">
        <v>41</v>
      </c>
      <c r="C24" s="105"/>
      <c r="D24" s="132" t="s">
        <v>88</v>
      </c>
      <c r="E24" s="152">
        <v>5</v>
      </c>
      <c r="F24" s="153">
        <v>100</v>
      </c>
      <c r="G24" s="109"/>
      <c r="H24" s="110"/>
      <c r="I24" s="109"/>
      <c r="J24" s="111"/>
      <c r="K24" s="111"/>
      <c r="L24" s="73"/>
      <c r="M24" s="112"/>
    </row>
    <row r="25" spans="1:13" ht="213.75">
      <c r="A25" s="103">
        <v>18</v>
      </c>
      <c r="B25" s="154" t="s">
        <v>56</v>
      </c>
      <c r="C25" s="116"/>
      <c r="D25" s="154" t="s">
        <v>107</v>
      </c>
      <c r="E25" s="155">
        <v>1</v>
      </c>
      <c r="F25" s="74">
        <v>300</v>
      </c>
      <c r="G25" s="109"/>
      <c r="H25" s="110"/>
      <c r="I25" s="109"/>
      <c r="J25" s="111"/>
      <c r="K25" s="111"/>
      <c r="L25" s="73"/>
      <c r="M25" s="117"/>
    </row>
    <row r="26" spans="1:13" ht="67.5">
      <c r="A26" s="103">
        <v>19</v>
      </c>
      <c r="B26" s="105" t="s">
        <v>57</v>
      </c>
      <c r="C26" s="105"/>
      <c r="D26" s="105" t="s">
        <v>108</v>
      </c>
      <c r="E26" s="105">
        <v>20</v>
      </c>
      <c r="F26" s="150">
        <v>50</v>
      </c>
      <c r="G26" s="73"/>
      <c r="H26" s="133"/>
      <c r="I26" s="109"/>
      <c r="J26" s="111"/>
      <c r="K26" s="111"/>
      <c r="L26" s="73"/>
      <c r="M26" s="112"/>
    </row>
    <row r="27" spans="1:13" ht="45">
      <c r="A27" s="103">
        <v>20</v>
      </c>
      <c r="B27" s="131" t="s">
        <v>4</v>
      </c>
      <c r="C27" s="156"/>
      <c r="D27" s="131" t="s">
        <v>109</v>
      </c>
      <c r="E27" s="131">
        <v>5</v>
      </c>
      <c r="F27" s="150">
        <v>20</v>
      </c>
      <c r="G27" s="157"/>
      <c r="H27" s="158"/>
      <c r="I27" s="109"/>
      <c r="J27" s="111"/>
      <c r="K27" s="111"/>
      <c r="L27" s="73"/>
      <c r="M27" s="159"/>
    </row>
    <row r="28" spans="1:13" ht="90">
      <c r="A28" s="103">
        <v>21</v>
      </c>
      <c r="B28" s="125" t="s">
        <v>58</v>
      </c>
      <c r="C28" s="156"/>
      <c r="D28" s="125" t="s">
        <v>110</v>
      </c>
      <c r="E28" s="152">
        <v>30</v>
      </c>
      <c r="F28" s="153">
        <v>100</v>
      </c>
      <c r="G28" s="157"/>
      <c r="H28" s="160"/>
      <c r="I28" s="109"/>
      <c r="J28" s="111"/>
      <c r="K28" s="111"/>
      <c r="L28" s="73"/>
      <c r="M28" s="159"/>
    </row>
    <row r="29" spans="1:13" ht="45">
      <c r="A29" s="103">
        <v>22</v>
      </c>
      <c r="B29" s="131" t="s">
        <v>59</v>
      </c>
      <c r="C29" s="161"/>
      <c r="D29" s="105" t="s">
        <v>111</v>
      </c>
      <c r="E29" s="105">
        <v>30</v>
      </c>
      <c r="F29" s="150">
        <v>50</v>
      </c>
      <c r="G29" s="162"/>
      <c r="H29" s="163"/>
      <c r="I29" s="109"/>
      <c r="J29" s="111"/>
      <c r="K29" s="111"/>
      <c r="L29" s="73"/>
      <c r="M29" s="159"/>
    </row>
    <row r="30" spans="1:13" ht="45">
      <c r="A30" s="103">
        <v>23</v>
      </c>
      <c r="B30" s="125" t="s">
        <v>60</v>
      </c>
      <c r="C30" s="131"/>
      <c r="D30" s="125" t="s">
        <v>112</v>
      </c>
      <c r="E30" s="164">
        <v>10</v>
      </c>
      <c r="F30" s="165">
        <v>100</v>
      </c>
      <c r="G30" s="109"/>
      <c r="H30" s="110"/>
      <c r="I30" s="109"/>
      <c r="J30" s="111"/>
      <c r="K30" s="111"/>
      <c r="L30" s="73"/>
      <c r="M30" s="112"/>
    </row>
    <row r="31" spans="1:13" ht="90">
      <c r="A31" s="103">
        <v>24</v>
      </c>
      <c r="B31" s="166" t="s">
        <v>61</v>
      </c>
      <c r="C31" s="225" t="s">
        <v>134</v>
      </c>
      <c r="D31" s="167" t="s">
        <v>113</v>
      </c>
      <c r="E31" s="168">
        <v>1</v>
      </c>
      <c r="F31" s="169">
        <v>6000</v>
      </c>
      <c r="G31" s="226">
        <v>2.2</v>
      </c>
      <c r="H31" s="133">
        <v>0.08</v>
      </c>
      <c r="I31" s="227">
        <f>G31*1.08</f>
        <v>2.3760000000000003</v>
      </c>
      <c r="J31" s="228">
        <f>F31*G31</f>
        <v>13200.000000000002</v>
      </c>
      <c r="K31" s="228">
        <f>J31*0.08</f>
        <v>1056.0000000000002</v>
      </c>
      <c r="L31" s="229">
        <f>J31+K31</f>
        <v>14256.000000000002</v>
      </c>
      <c r="M31" s="230" t="s">
        <v>135</v>
      </c>
    </row>
    <row r="32" spans="1:13" ht="45">
      <c r="A32" s="103">
        <v>25</v>
      </c>
      <c r="B32" s="131" t="s">
        <v>62</v>
      </c>
      <c r="C32" s="120"/>
      <c r="D32" s="131" t="s">
        <v>114</v>
      </c>
      <c r="E32" s="131">
        <v>5</v>
      </c>
      <c r="F32" s="150">
        <v>1500</v>
      </c>
      <c r="G32" s="73"/>
      <c r="H32" s="133"/>
      <c r="I32" s="109"/>
      <c r="J32" s="111"/>
      <c r="K32" s="111"/>
      <c r="L32" s="73"/>
      <c r="M32" s="159"/>
    </row>
    <row r="33" spans="1:13" ht="22.5">
      <c r="A33" s="103">
        <v>26</v>
      </c>
      <c r="B33" s="125" t="s">
        <v>63</v>
      </c>
      <c r="C33" s="114"/>
      <c r="D33" s="125" t="s">
        <v>115</v>
      </c>
      <c r="E33" s="164">
        <v>30</v>
      </c>
      <c r="F33" s="165">
        <v>100</v>
      </c>
      <c r="G33" s="127"/>
      <c r="H33" s="133"/>
      <c r="I33" s="109"/>
      <c r="J33" s="111"/>
      <c r="K33" s="111"/>
      <c r="L33" s="73"/>
      <c r="M33" s="159"/>
    </row>
    <row r="34" spans="1:13" ht="45">
      <c r="A34" s="103">
        <v>27</v>
      </c>
      <c r="B34" s="132" t="s">
        <v>64</v>
      </c>
      <c r="C34" s="170"/>
      <c r="D34" s="132" t="s">
        <v>116</v>
      </c>
      <c r="E34" s="152">
        <v>10</v>
      </c>
      <c r="F34" s="153">
        <v>100</v>
      </c>
      <c r="G34" s="73"/>
      <c r="H34" s="133"/>
      <c r="I34" s="109"/>
      <c r="J34" s="111"/>
      <c r="K34" s="111"/>
      <c r="L34" s="73"/>
      <c r="M34" s="159"/>
    </row>
    <row r="35" spans="1:13" ht="22.5">
      <c r="A35" s="103">
        <v>28</v>
      </c>
      <c r="B35" s="132" t="s">
        <v>65</v>
      </c>
      <c r="C35" s="171"/>
      <c r="D35" s="132" t="s">
        <v>117</v>
      </c>
      <c r="E35" s="152">
        <v>10</v>
      </c>
      <c r="F35" s="153">
        <v>400</v>
      </c>
      <c r="G35" s="73"/>
      <c r="H35" s="133"/>
      <c r="I35" s="109"/>
      <c r="J35" s="111"/>
      <c r="K35" s="111"/>
      <c r="L35" s="73"/>
      <c r="M35" s="159"/>
    </row>
    <row r="36" spans="1:13" ht="19.5">
      <c r="A36" s="103">
        <v>29</v>
      </c>
      <c r="B36" s="57" t="s">
        <v>66</v>
      </c>
      <c r="C36" s="171"/>
      <c r="D36" s="172" t="s">
        <v>118</v>
      </c>
      <c r="E36" s="173">
        <v>224</v>
      </c>
      <c r="F36" s="174">
        <v>30</v>
      </c>
      <c r="G36" s="109"/>
      <c r="H36" s="133"/>
      <c r="I36" s="109"/>
      <c r="J36" s="111"/>
      <c r="K36" s="111"/>
      <c r="L36" s="73"/>
      <c r="M36" s="159"/>
    </row>
    <row r="37" spans="1:13" ht="22.5">
      <c r="A37" s="103">
        <v>30</v>
      </c>
      <c r="B37" s="120" t="s">
        <v>67</v>
      </c>
      <c r="C37" s="175"/>
      <c r="D37" s="176" t="s">
        <v>0</v>
      </c>
      <c r="E37" s="177">
        <v>1</v>
      </c>
      <c r="F37" s="178">
        <v>20000</v>
      </c>
      <c r="G37" s="111"/>
      <c r="H37" s="133"/>
      <c r="I37" s="109"/>
      <c r="J37" s="111"/>
      <c r="K37" s="111"/>
      <c r="L37" s="73"/>
      <c r="M37" s="159"/>
    </row>
    <row r="38" spans="1:13" ht="22.5">
      <c r="A38" s="103">
        <v>31</v>
      </c>
      <c r="B38" s="179" t="s">
        <v>68</v>
      </c>
      <c r="C38" s="180"/>
      <c r="D38" s="181" t="s">
        <v>119</v>
      </c>
      <c r="E38" s="125"/>
      <c r="F38" s="182">
        <v>52500000</v>
      </c>
      <c r="G38" s="73"/>
      <c r="H38" s="133"/>
      <c r="I38" s="109"/>
      <c r="J38" s="111"/>
      <c r="K38" s="111"/>
      <c r="L38" s="73"/>
      <c r="M38" s="159"/>
    </row>
    <row r="39" spans="1:13" ht="22.5">
      <c r="A39" s="103">
        <v>32</v>
      </c>
      <c r="B39" s="179" t="s">
        <v>69</v>
      </c>
      <c r="C39" s="183"/>
      <c r="D39" s="179" t="s">
        <v>120</v>
      </c>
      <c r="E39" s="184">
        <v>63</v>
      </c>
      <c r="F39" s="185">
        <v>60</v>
      </c>
      <c r="G39" s="186"/>
      <c r="H39" s="133"/>
      <c r="I39" s="109"/>
      <c r="J39" s="111"/>
      <c r="K39" s="111"/>
      <c r="L39" s="73"/>
      <c r="M39" s="159"/>
    </row>
    <row r="40" spans="1:13" ht="12.75">
      <c r="A40" s="103">
        <v>33</v>
      </c>
      <c r="B40" s="58" t="s">
        <v>70</v>
      </c>
      <c r="C40" s="113"/>
      <c r="D40" s="58" t="s">
        <v>0</v>
      </c>
      <c r="E40" s="187"/>
      <c r="F40" s="188">
        <v>200000</v>
      </c>
      <c r="G40" s="189"/>
      <c r="H40" s="133"/>
      <c r="I40" s="109"/>
      <c r="J40" s="111"/>
      <c r="K40" s="111"/>
      <c r="L40" s="73"/>
      <c r="M40" s="159"/>
    </row>
    <row r="41" spans="1:13" ht="22.5">
      <c r="A41" s="190">
        <v>34</v>
      </c>
      <c r="B41" s="179" t="s">
        <v>71</v>
      </c>
      <c r="C41" s="180"/>
      <c r="D41" s="181" t="s">
        <v>121</v>
      </c>
      <c r="E41" s="184">
        <v>1</v>
      </c>
      <c r="F41" s="182">
        <v>300</v>
      </c>
      <c r="G41" s="191"/>
      <c r="H41" s="133"/>
      <c r="I41" s="109"/>
      <c r="J41" s="111"/>
      <c r="K41" s="111"/>
      <c r="L41" s="73"/>
      <c r="M41" s="159"/>
    </row>
    <row r="42" spans="1:13" ht="22.5">
      <c r="A42" s="190">
        <v>35</v>
      </c>
      <c r="B42" s="179" t="s">
        <v>72</v>
      </c>
      <c r="C42" s="170"/>
      <c r="D42" s="181" t="s">
        <v>122</v>
      </c>
      <c r="E42" s="184">
        <v>5</v>
      </c>
      <c r="F42" s="182">
        <v>2000</v>
      </c>
      <c r="G42" s="73"/>
      <c r="H42" s="133"/>
      <c r="I42" s="109"/>
      <c r="J42" s="111"/>
      <c r="K42" s="111"/>
      <c r="L42" s="73"/>
      <c r="M42" s="159"/>
    </row>
    <row r="43" spans="1:13" ht="22.5">
      <c r="A43" s="190">
        <v>36</v>
      </c>
      <c r="B43" s="179" t="s">
        <v>73</v>
      </c>
      <c r="C43" s="132"/>
      <c r="D43" s="181" t="s">
        <v>123</v>
      </c>
      <c r="E43" s="184">
        <v>1</v>
      </c>
      <c r="F43" s="182">
        <v>800</v>
      </c>
      <c r="G43" s="73"/>
      <c r="H43" s="133"/>
      <c r="I43" s="109"/>
      <c r="J43" s="111"/>
      <c r="K43" s="111"/>
      <c r="L43" s="73"/>
      <c r="M43" s="159"/>
    </row>
    <row r="44" spans="1:13" ht="22.5">
      <c r="A44" s="190">
        <v>37</v>
      </c>
      <c r="B44" s="192" t="s">
        <v>74</v>
      </c>
      <c r="C44" s="171"/>
      <c r="D44" s="193" t="s">
        <v>124</v>
      </c>
      <c r="E44" s="192">
        <v>1</v>
      </c>
      <c r="F44" s="194">
        <v>150</v>
      </c>
      <c r="G44" s="109"/>
      <c r="H44" s="133"/>
      <c r="I44" s="109"/>
      <c r="J44" s="111"/>
      <c r="K44" s="111"/>
      <c r="L44" s="73"/>
      <c r="M44" s="159"/>
    </row>
    <row r="45" spans="1:13" ht="22.5">
      <c r="A45" s="190">
        <v>38</v>
      </c>
      <c r="B45" s="195" t="s">
        <v>75</v>
      </c>
      <c r="C45" s="196"/>
      <c r="D45" s="195" t="s">
        <v>125</v>
      </c>
      <c r="E45" s="197">
        <v>15</v>
      </c>
      <c r="F45" s="198">
        <v>150</v>
      </c>
      <c r="G45" s="124"/>
      <c r="H45" s="133"/>
      <c r="I45" s="109"/>
      <c r="J45" s="111"/>
      <c r="K45" s="111"/>
      <c r="L45" s="73"/>
      <c r="M45" s="159"/>
    </row>
    <row r="46" spans="1:13" ht="22.5">
      <c r="A46" s="190">
        <v>39</v>
      </c>
      <c r="B46" s="199" t="s">
        <v>76</v>
      </c>
      <c r="C46" s="171"/>
      <c r="D46" s="200" t="s">
        <v>126</v>
      </c>
      <c r="E46" s="201">
        <v>1</v>
      </c>
      <c r="F46" s="202">
        <v>30</v>
      </c>
      <c r="G46" s="109"/>
      <c r="H46" s="133"/>
      <c r="I46" s="109"/>
      <c r="J46" s="111"/>
      <c r="K46" s="111"/>
      <c r="L46" s="73"/>
      <c r="M46" s="159"/>
    </row>
    <row r="47" spans="1:13" ht="22.5">
      <c r="A47" s="190">
        <v>40</v>
      </c>
      <c r="B47" s="203" t="s">
        <v>77</v>
      </c>
      <c r="C47" s="199"/>
      <c r="D47" s="204" t="s">
        <v>127</v>
      </c>
      <c r="E47" s="204">
        <v>30</v>
      </c>
      <c r="F47" s="204">
        <v>10</v>
      </c>
      <c r="G47" s="186"/>
      <c r="H47" s="133"/>
      <c r="I47" s="109"/>
      <c r="J47" s="111"/>
      <c r="K47" s="111"/>
      <c r="L47" s="73"/>
      <c r="M47" s="159"/>
    </row>
  </sheetData>
  <sheetProtection/>
  <mergeCells count="4">
    <mergeCell ref="B2:D2"/>
    <mergeCell ref="I2:J2"/>
    <mergeCell ref="C3:D3"/>
    <mergeCell ref="C5:G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A1" sqref="A1:M47"/>
    </sheetView>
  </sheetViews>
  <sheetFormatPr defaultColWidth="9.140625" defaultRowHeight="12.75"/>
  <sheetData>
    <row r="1" spans="1:13" ht="12.75">
      <c r="A1" s="490"/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</row>
    <row r="2" spans="1:13" ht="12.75">
      <c r="A2" s="490"/>
      <c r="B2" s="78" t="s">
        <v>83</v>
      </c>
      <c r="C2" s="78"/>
      <c r="D2" s="78"/>
      <c r="E2" s="491"/>
      <c r="F2" s="491"/>
      <c r="G2" s="491"/>
      <c r="H2" s="490"/>
      <c r="I2" s="75" t="s">
        <v>78</v>
      </c>
      <c r="J2" s="75"/>
      <c r="K2" s="490"/>
      <c r="L2" s="490"/>
      <c r="M2" s="490"/>
    </row>
    <row r="3" spans="1:13" ht="12.75">
      <c r="A3" s="490"/>
      <c r="B3" s="492"/>
      <c r="C3" s="493" t="s">
        <v>39</v>
      </c>
      <c r="D3" s="493"/>
      <c r="E3" s="494"/>
      <c r="F3" s="494"/>
      <c r="G3" s="494"/>
      <c r="H3" s="490"/>
      <c r="I3" s="490"/>
      <c r="J3" s="490"/>
      <c r="K3" s="490"/>
      <c r="L3" s="490"/>
      <c r="M3" s="490"/>
    </row>
    <row r="4" spans="1:13" ht="12.75">
      <c r="A4" s="490"/>
      <c r="B4" s="495"/>
      <c r="C4" s="495"/>
      <c r="D4" s="496"/>
      <c r="E4" s="496"/>
      <c r="F4" s="496"/>
      <c r="G4" s="496"/>
      <c r="H4" s="490"/>
      <c r="I4" s="490"/>
      <c r="J4" s="490"/>
      <c r="K4" s="490"/>
      <c r="L4" s="490"/>
      <c r="M4" s="490"/>
    </row>
    <row r="5" spans="1:13" ht="12.75">
      <c r="A5" s="490"/>
      <c r="B5" s="497"/>
      <c r="C5" s="498" t="s">
        <v>84</v>
      </c>
      <c r="D5" s="498"/>
      <c r="E5" s="498"/>
      <c r="F5" s="498"/>
      <c r="G5" s="498"/>
      <c r="H5" s="490"/>
      <c r="I5" s="490"/>
      <c r="J5" s="490"/>
      <c r="K5" s="490"/>
      <c r="L5" s="490"/>
      <c r="M5" s="490"/>
    </row>
    <row r="6" spans="1:13" ht="58.5">
      <c r="A6" s="499" t="s">
        <v>1</v>
      </c>
      <c r="B6" s="500" t="s">
        <v>2</v>
      </c>
      <c r="C6" s="500" t="s">
        <v>31</v>
      </c>
      <c r="D6" s="500" t="s">
        <v>3</v>
      </c>
      <c r="E6" s="500" t="s">
        <v>32</v>
      </c>
      <c r="F6" s="500" t="s">
        <v>85</v>
      </c>
      <c r="G6" s="499" t="s">
        <v>33</v>
      </c>
      <c r="H6" s="499" t="s">
        <v>34</v>
      </c>
      <c r="I6" s="499" t="s">
        <v>35</v>
      </c>
      <c r="J6" s="499" t="s">
        <v>86</v>
      </c>
      <c r="K6" s="499" t="s">
        <v>36</v>
      </c>
      <c r="L6" s="499" t="s">
        <v>37</v>
      </c>
      <c r="M6" s="500" t="s">
        <v>38</v>
      </c>
    </row>
    <row r="7" spans="1:13" ht="12.75">
      <c r="A7" s="501">
        <v>1</v>
      </c>
      <c r="B7" s="501">
        <v>2</v>
      </c>
      <c r="C7" s="501">
        <v>3</v>
      </c>
      <c r="D7" s="501">
        <v>4</v>
      </c>
      <c r="E7" s="501">
        <v>5</v>
      </c>
      <c r="F7" s="501">
        <v>6</v>
      </c>
      <c r="G7" s="501">
        <v>7</v>
      </c>
      <c r="H7" s="501">
        <v>8</v>
      </c>
      <c r="I7" s="501">
        <v>9</v>
      </c>
      <c r="J7" s="501">
        <v>10</v>
      </c>
      <c r="K7" s="501">
        <v>11</v>
      </c>
      <c r="L7" s="501">
        <v>12</v>
      </c>
      <c r="M7" s="501">
        <v>13</v>
      </c>
    </row>
    <row r="8" spans="1:13" ht="56.25">
      <c r="A8" s="502">
        <v>1</v>
      </c>
      <c r="B8" s="503" t="s">
        <v>40</v>
      </c>
      <c r="C8" s="214"/>
      <c r="D8" s="504" t="s">
        <v>87</v>
      </c>
      <c r="E8" s="504">
        <v>25</v>
      </c>
      <c r="F8" s="505">
        <v>100</v>
      </c>
      <c r="G8" s="216"/>
      <c r="H8" s="217"/>
      <c r="I8" s="216"/>
      <c r="J8" s="218"/>
      <c r="K8" s="218"/>
      <c r="L8" s="215"/>
      <c r="M8" s="506"/>
    </row>
    <row r="9" spans="1:13" ht="108">
      <c r="A9" s="502">
        <v>2</v>
      </c>
      <c r="B9" s="507" t="s">
        <v>41</v>
      </c>
      <c r="C9" s="508" t="s">
        <v>234</v>
      </c>
      <c r="D9" s="507" t="s">
        <v>88</v>
      </c>
      <c r="E9" s="509">
        <v>5</v>
      </c>
      <c r="F9" s="510">
        <v>500</v>
      </c>
      <c r="G9" s="511">
        <v>59</v>
      </c>
      <c r="H9" s="512">
        <v>0.08</v>
      </c>
      <c r="I9" s="513">
        <f>G9*1.08</f>
        <v>63.720000000000006</v>
      </c>
      <c r="J9" s="514">
        <f>G9*F9</f>
        <v>29500</v>
      </c>
      <c r="K9" s="514">
        <f>J9*H9</f>
        <v>2360</v>
      </c>
      <c r="L9" s="515">
        <f>J9*1.08</f>
        <v>31860.000000000004</v>
      </c>
      <c r="M9" s="508" t="s">
        <v>234</v>
      </c>
    </row>
    <row r="10" spans="1:13" ht="22.5">
      <c r="A10" s="502">
        <v>3</v>
      </c>
      <c r="B10" s="250" t="s">
        <v>42</v>
      </c>
      <c r="C10" s="213"/>
      <c r="D10" s="504" t="s">
        <v>89</v>
      </c>
      <c r="E10" s="504">
        <v>1</v>
      </c>
      <c r="F10" s="505">
        <v>30</v>
      </c>
      <c r="G10" s="216"/>
      <c r="H10" s="217"/>
      <c r="I10" s="216"/>
      <c r="J10" s="218"/>
      <c r="K10" s="218"/>
      <c r="L10" s="215"/>
      <c r="M10" s="516"/>
    </row>
    <row r="11" spans="1:13" ht="22.5">
      <c r="A11" s="502">
        <v>4</v>
      </c>
      <c r="B11" s="250" t="s">
        <v>43</v>
      </c>
      <c r="C11" s="214"/>
      <c r="D11" s="247" t="s">
        <v>90</v>
      </c>
      <c r="E11" s="247">
        <v>10</v>
      </c>
      <c r="F11" s="505">
        <v>10</v>
      </c>
      <c r="G11" s="216"/>
      <c r="H11" s="217"/>
      <c r="I11" s="216"/>
      <c r="J11" s="218"/>
      <c r="K11" s="218"/>
      <c r="L11" s="215"/>
      <c r="M11" s="506"/>
    </row>
    <row r="12" spans="1:13" ht="33.75">
      <c r="A12" s="502">
        <v>5</v>
      </c>
      <c r="B12" s="503" t="s">
        <v>44</v>
      </c>
      <c r="C12" s="214"/>
      <c r="D12" s="504" t="s">
        <v>91</v>
      </c>
      <c r="E12" s="504">
        <v>10</v>
      </c>
      <c r="F12" s="505">
        <v>10</v>
      </c>
      <c r="G12" s="215"/>
      <c r="H12" s="217"/>
      <c r="I12" s="216"/>
      <c r="J12" s="218"/>
      <c r="K12" s="218"/>
      <c r="L12" s="215"/>
      <c r="M12" s="506"/>
    </row>
    <row r="13" spans="1:13" ht="180">
      <c r="A13" s="502">
        <v>6</v>
      </c>
      <c r="B13" s="250" t="s">
        <v>45</v>
      </c>
      <c r="C13" s="517"/>
      <c r="D13" s="247" t="s">
        <v>92</v>
      </c>
      <c r="E13" s="247">
        <v>50</v>
      </c>
      <c r="F13" s="505">
        <v>150</v>
      </c>
      <c r="G13" s="518"/>
      <c r="H13" s="217"/>
      <c r="I13" s="216"/>
      <c r="J13" s="218"/>
      <c r="K13" s="218"/>
      <c r="L13" s="215"/>
      <c r="M13" s="506"/>
    </row>
    <row r="14" spans="1:13" ht="281.25">
      <c r="A14" s="502">
        <v>7</v>
      </c>
      <c r="B14" s="503" t="s">
        <v>46</v>
      </c>
      <c r="C14" s="250"/>
      <c r="D14" s="504" t="s">
        <v>93</v>
      </c>
      <c r="E14" s="519">
        <v>1</v>
      </c>
      <c r="F14" s="505">
        <v>600</v>
      </c>
      <c r="G14" s="520"/>
      <c r="H14" s="220"/>
      <c r="I14" s="216"/>
      <c r="J14" s="218"/>
      <c r="K14" s="218"/>
      <c r="L14" s="215"/>
      <c r="M14" s="250"/>
    </row>
    <row r="15" spans="1:13" ht="101.25">
      <c r="A15" s="502">
        <v>8</v>
      </c>
      <c r="B15" s="250" t="s">
        <v>47</v>
      </c>
      <c r="C15" s="214"/>
      <c r="D15" s="247" t="s">
        <v>94</v>
      </c>
      <c r="E15" s="504">
        <v>1</v>
      </c>
      <c r="F15" s="505">
        <v>3</v>
      </c>
      <c r="G15" s="216"/>
      <c r="H15" s="217"/>
      <c r="I15" s="216"/>
      <c r="J15" s="218"/>
      <c r="K15" s="218"/>
      <c r="L15" s="215"/>
      <c r="M15" s="506"/>
    </row>
    <row r="16" spans="1:13" ht="45">
      <c r="A16" s="502">
        <v>9</v>
      </c>
      <c r="B16" s="250" t="s">
        <v>48</v>
      </c>
      <c r="C16" s="213"/>
      <c r="D16" s="247" t="s">
        <v>95</v>
      </c>
      <c r="E16" s="247">
        <v>1</v>
      </c>
      <c r="F16" s="505">
        <v>20</v>
      </c>
      <c r="G16" s="216"/>
      <c r="H16" s="217"/>
      <c r="I16" s="216"/>
      <c r="J16" s="218"/>
      <c r="K16" s="218"/>
      <c r="L16" s="215"/>
      <c r="M16" s="516"/>
    </row>
    <row r="17" spans="1:13" ht="78.75">
      <c r="A17" s="502">
        <v>10</v>
      </c>
      <c r="B17" s="250" t="s">
        <v>49</v>
      </c>
      <c r="C17" s="214"/>
      <c r="D17" s="247" t="s">
        <v>96</v>
      </c>
      <c r="E17" s="247">
        <v>1</v>
      </c>
      <c r="F17" s="505">
        <v>250</v>
      </c>
      <c r="G17" s="218"/>
      <c r="H17" s="217"/>
      <c r="I17" s="216"/>
      <c r="J17" s="218"/>
      <c r="K17" s="218"/>
      <c r="L17" s="215"/>
      <c r="M17" s="506"/>
    </row>
    <row r="18" spans="1:13" ht="22.5">
      <c r="A18" s="502">
        <v>11</v>
      </c>
      <c r="B18" s="503" t="s">
        <v>50</v>
      </c>
      <c r="C18" s="521"/>
      <c r="D18" s="504" t="s">
        <v>97</v>
      </c>
      <c r="E18" s="504">
        <v>5</v>
      </c>
      <c r="F18" s="505">
        <v>5</v>
      </c>
      <c r="G18" s="216"/>
      <c r="H18" s="217"/>
      <c r="I18" s="216"/>
      <c r="J18" s="218"/>
      <c r="K18" s="218"/>
      <c r="L18" s="215"/>
      <c r="M18" s="506"/>
    </row>
    <row r="19" spans="1:13" ht="22.5">
      <c r="A19" s="502">
        <v>12</v>
      </c>
      <c r="B19" s="250" t="s">
        <v>51</v>
      </c>
      <c r="C19" s="522"/>
      <c r="D19" s="504" t="s">
        <v>98</v>
      </c>
      <c r="E19" s="247">
        <v>10</v>
      </c>
      <c r="F19" s="505">
        <v>3</v>
      </c>
      <c r="G19" s="215"/>
      <c r="H19" s="220"/>
      <c r="I19" s="216"/>
      <c r="J19" s="218"/>
      <c r="K19" s="218"/>
      <c r="L19" s="215"/>
      <c r="M19" s="506"/>
    </row>
    <row r="20" spans="1:13" ht="22.5">
      <c r="A20" s="502">
        <v>13</v>
      </c>
      <c r="B20" s="503" t="s">
        <v>52</v>
      </c>
      <c r="C20" s="250"/>
      <c r="D20" s="504" t="s">
        <v>99</v>
      </c>
      <c r="E20" s="504">
        <v>10</v>
      </c>
      <c r="F20" s="505">
        <v>100</v>
      </c>
      <c r="G20" s="520"/>
      <c r="H20" s="220"/>
      <c r="I20" s="216"/>
      <c r="J20" s="218"/>
      <c r="K20" s="218"/>
      <c r="L20" s="215"/>
      <c r="M20" s="250"/>
    </row>
    <row r="21" spans="1:13" ht="22.5">
      <c r="A21" s="502">
        <v>14</v>
      </c>
      <c r="B21" s="250" t="s">
        <v>53</v>
      </c>
      <c r="C21" s="213"/>
      <c r="D21" s="247" t="s">
        <v>101</v>
      </c>
      <c r="E21" s="247">
        <v>1</v>
      </c>
      <c r="F21" s="523">
        <v>200</v>
      </c>
      <c r="G21" s="216"/>
      <c r="H21" s="217"/>
      <c r="I21" s="216"/>
      <c r="J21" s="218"/>
      <c r="K21" s="218"/>
      <c r="L21" s="215"/>
      <c r="M21" s="516"/>
    </row>
    <row r="22" spans="1:13" ht="22.5">
      <c r="A22" s="502">
        <v>15</v>
      </c>
      <c r="B22" s="524" t="s">
        <v>54</v>
      </c>
      <c r="C22" s="250"/>
      <c r="D22" s="525" t="s">
        <v>104</v>
      </c>
      <c r="E22" s="526">
        <v>1</v>
      </c>
      <c r="F22" s="505">
        <v>200</v>
      </c>
      <c r="G22" s="520"/>
      <c r="H22" s="220"/>
      <c r="I22" s="216"/>
      <c r="J22" s="218"/>
      <c r="K22" s="218"/>
      <c r="L22" s="215"/>
      <c r="M22" s="250"/>
    </row>
    <row r="23" spans="1:13" ht="22.5">
      <c r="A23" s="502">
        <v>16</v>
      </c>
      <c r="B23" s="503" t="s">
        <v>55</v>
      </c>
      <c r="C23" s="522"/>
      <c r="D23" s="503" t="s">
        <v>106</v>
      </c>
      <c r="E23" s="503">
        <v>1</v>
      </c>
      <c r="F23" s="527">
        <v>300</v>
      </c>
      <c r="G23" s="518"/>
      <c r="H23" s="528"/>
      <c r="I23" s="216"/>
      <c r="J23" s="218"/>
      <c r="K23" s="218"/>
      <c r="L23" s="215"/>
      <c r="M23" s="506"/>
    </row>
    <row r="24" spans="1:13" ht="108">
      <c r="A24" s="502">
        <v>17</v>
      </c>
      <c r="B24" s="507" t="s">
        <v>41</v>
      </c>
      <c r="C24" s="508" t="s">
        <v>234</v>
      </c>
      <c r="D24" s="507" t="s">
        <v>88</v>
      </c>
      <c r="E24" s="529">
        <v>5</v>
      </c>
      <c r="F24" s="529">
        <v>100</v>
      </c>
      <c r="G24" s="511">
        <v>59</v>
      </c>
      <c r="H24" s="512">
        <v>0.08</v>
      </c>
      <c r="I24" s="513">
        <f>G24*1.08</f>
        <v>63.720000000000006</v>
      </c>
      <c r="J24" s="514">
        <f>G24*F24</f>
        <v>5900</v>
      </c>
      <c r="K24" s="514">
        <f>J24*H24</f>
        <v>472</v>
      </c>
      <c r="L24" s="515">
        <f>J24*1.08</f>
        <v>6372</v>
      </c>
      <c r="M24" s="508" t="s">
        <v>234</v>
      </c>
    </row>
    <row r="25" spans="1:13" ht="213.75">
      <c r="A25" s="502">
        <v>18</v>
      </c>
      <c r="B25" s="214" t="s">
        <v>56</v>
      </c>
      <c r="C25" s="213"/>
      <c r="D25" s="214" t="s">
        <v>107</v>
      </c>
      <c r="E25" s="214">
        <v>1</v>
      </c>
      <c r="F25" s="215">
        <v>300</v>
      </c>
      <c r="G25" s="216"/>
      <c r="H25" s="217"/>
      <c r="I25" s="216"/>
      <c r="J25" s="218"/>
      <c r="K25" s="218"/>
      <c r="L25" s="215"/>
      <c r="M25" s="516"/>
    </row>
    <row r="26" spans="1:13" ht="67.5">
      <c r="A26" s="502">
        <v>19</v>
      </c>
      <c r="B26" s="214" t="s">
        <v>57</v>
      </c>
      <c r="C26" s="214"/>
      <c r="D26" s="214" t="s">
        <v>108</v>
      </c>
      <c r="E26" s="214">
        <v>20</v>
      </c>
      <c r="F26" s="527">
        <v>50</v>
      </c>
      <c r="G26" s="215"/>
      <c r="H26" s="220"/>
      <c r="I26" s="216"/>
      <c r="J26" s="218"/>
      <c r="K26" s="218"/>
      <c r="L26" s="215"/>
      <c r="M26" s="506"/>
    </row>
    <row r="27" spans="1:13" ht="45">
      <c r="A27" s="502">
        <v>20</v>
      </c>
      <c r="B27" s="522" t="s">
        <v>4</v>
      </c>
      <c r="C27" s="530"/>
      <c r="D27" s="522" t="s">
        <v>109</v>
      </c>
      <c r="E27" s="522">
        <v>5</v>
      </c>
      <c r="F27" s="527">
        <v>20</v>
      </c>
      <c r="G27" s="531"/>
      <c r="H27" s="532"/>
      <c r="I27" s="216"/>
      <c r="J27" s="218"/>
      <c r="K27" s="218"/>
      <c r="L27" s="215"/>
      <c r="M27" s="506"/>
    </row>
    <row r="28" spans="1:13" ht="90">
      <c r="A28" s="502">
        <v>21</v>
      </c>
      <c r="B28" s="250" t="s">
        <v>58</v>
      </c>
      <c r="C28" s="530"/>
      <c r="D28" s="250" t="s">
        <v>110</v>
      </c>
      <c r="E28" s="533">
        <v>30</v>
      </c>
      <c r="F28" s="533">
        <v>100</v>
      </c>
      <c r="G28" s="531"/>
      <c r="H28" s="532"/>
      <c r="I28" s="216"/>
      <c r="J28" s="218"/>
      <c r="K28" s="218"/>
      <c r="L28" s="215"/>
      <c r="M28" s="506"/>
    </row>
    <row r="29" spans="1:13" ht="45">
      <c r="A29" s="502">
        <v>22</v>
      </c>
      <c r="B29" s="522" t="s">
        <v>59</v>
      </c>
      <c r="C29" s="534"/>
      <c r="D29" s="214" t="s">
        <v>111</v>
      </c>
      <c r="E29" s="214">
        <v>30</v>
      </c>
      <c r="F29" s="527">
        <v>50</v>
      </c>
      <c r="G29" s="535"/>
      <c r="H29" s="536"/>
      <c r="I29" s="216"/>
      <c r="J29" s="218"/>
      <c r="K29" s="218"/>
      <c r="L29" s="215"/>
      <c r="M29" s="506"/>
    </row>
    <row r="30" spans="1:13" ht="45">
      <c r="A30" s="502">
        <v>23</v>
      </c>
      <c r="B30" s="250" t="s">
        <v>60</v>
      </c>
      <c r="C30" s="522"/>
      <c r="D30" s="250" t="s">
        <v>112</v>
      </c>
      <c r="E30" s="533">
        <v>10</v>
      </c>
      <c r="F30" s="533">
        <v>100</v>
      </c>
      <c r="G30" s="216"/>
      <c r="H30" s="217"/>
      <c r="I30" s="216"/>
      <c r="J30" s="218"/>
      <c r="K30" s="218"/>
      <c r="L30" s="215"/>
      <c r="M30" s="506"/>
    </row>
    <row r="31" spans="1:13" ht="90">
      <c r="A31" s="502">
        <v>24</v>
      </c>
      <c r="B31" s="537" t="s">
        <v>61</v>
      </c>
      <c r="C31" s="250"/>
      <c r="D31" s="537" t="s">
        <v>113</v>
      </c>
      <c r="E31" s="538">
        <v>1</v>
      </c>
      <c r="F31" s="527">
        <v>6000</v>
      </c>
      <c r="G31" s="520"/>
      <c r="H31" s="220"/>
      <c r="I31" s="216"/>
      <c r="J31" s="218"/>
      <c r="K31" s="218"/>
      <c r="L31" s="215"/>
      <c r="M31" s="506"/>
    </row>
    <row r="32" spans="1:13" ht="45">
      <c r="A32" s="502">
        <v>25</v>
      </c>
      <c r="B32" s="522" t="s">
        <v>62</v>
      </c>
      <c r="C32" s="503"/>
      <c r="D32" s="522" t="s">
        <v>114</v>
      </c>
      <c r="E32" s="522">
        <v>5</v>
      </c>
      <c r="F32" s="527">
        <v>1500</v>
      </c>
      <c r="G32" s="215"/>
      <c r="H32" s="220"/>
      <c r="I32" s="216"/>
      <c r="J32" s="218"/>
      <c r="K32" s="218"/>
      <c r="L32" s="215"/>
      <c r="M32" s="506"/>
    </row>
    <row r="33" spans="1:13" ht="22.5">
      <c r="A33" s="502">
        <v>26</v>
      </c>
      <c r="B33" s="250" t="s">
        <v>63</v>
      </c>
      <c r="C33" s="250"/>
      <c r="D33" s="250" t="s">
        <v>115</v>
      </c>
      <c r="E33" s="533">
        <v>30</v>
      </c>
      <c r="F33" s="533">
        <v>100</v>
      </c>
      <c r="G33" s="520"/>
      <c r="H33" s="220"/>
      <c r="I33" s="216"/>
      <c r="J33" s="218"/>
      <c r="K33" s="218"/>
      <c r="L33" s="215"/>
      <c r="M33" s="506"/>
    </row>
    <row r="34" spans="1:13" ht="45">
      <c r="A34" s="502">
        <v>27</v>
      </c>
      <c r="B34" s="250" t="s">
        <v>64</v>
      </c>
      <c r="C34" s="222"/>
      <c r="D34" s="250" t="s">
        <v>116</v>
      </c>
      <c r="E34" s="533">
        <v>10</v>
      </c>
      <c r="F34" s="533">
        <v>100</v>
      </c>
      <c r="G34" s="215"/>
      <c r="H34" s="220"/>
      <c r="I34" s="216"/>
      <c r="J34" s="218"/>
      <c r="K34" s="218"/>
      <c r="L34" s="215"/>
      <c r="M34" s="506"/>
    </row>
    <row r="35" spans="1:13" ht="22.5">
      <c r="A35" s="502">
        <v>28</v>
      </c>
      <c r="B35" s="250" t="s">
        <v>65</v>
      </c>
      <c r="C35" s="213"/>
      <c r="D35" s="250" t="s">
        <v>117</v>
      </c>
      <c r="E35" s="533">
        <v>10</v>
      </c>
      <c r="F35" s="533">
        <v>400</v>
      </c>
      <c r="G35" s="215"/>
      <c r="H35" s="220"/>
      <c r="I35" s="216"/>
      <c r="J35" s="218"/>
      <c r="K35" s="218"/>
      <c r="L35" s="215"/>
      <c r="M35" s="506"/>
    </row>
    <row r="36" spans="1:13" ht="19.5">
      <c r="A36" s="502">
        <v>29</v>
      </c>
      <c r="B36" s="539" t="s">
        <v>66</v>
      </c>
      <c r="C36" s="213"/>
      <c r="D36" s="539" t="s">
        <v>118</v>
      </c>
      <c r="E36" s="242">
        <v>224</v>
      </c>
      <c r="F36" s="243">
        <v>30</v>
      </c>
      <c r="G36" s="216"/>
      <c r="H36" s="220"/>
      <c r="I36" s="216"/>
      <c r="J36" s="218"/>
      <c r="K36" s="218"/>
      <c r="L36" s="215"/>
      <c r="M36" s="506"/>
    </row>
    <row r="37" spans="1:13" ht="22.5">
      <c r="A37" s="502">
        <v>30</v>
      </c>
      <c r="B37" s="503" t="s">
        <v>67</v>
      </c>
      <c r="C37" s="248"/>
      <c r="D37" s="518" t="s">
        <v>0</v>
      </c>
      <c r="E37" s="249">
        <v>1</v>
      </c>
      <c r="F37" s="215">
        <v>20000</v>
      </c>
      <c r="G37" s="218"/>
      <c r="H37" s="220"/>
      <c r="I37" s="216"/>
      <c r="J37" s="218"/>
      <c r="K37" s="218"/>
      <c r="L37" s="215"/>
      <c r="M37" s="506"/>
    </row>
    <row r="38" spans="1:13" ht="22.5">
      <c r="A38" s="502">
        <v>31</v>
      </c>
      <c r="B38" s="540" t="s">
        <v>68</v>
      </c>
      <c r="C38" s="222"/>
      <c r="D38" s="540" t="s">
        <v>119</v>
      </c>
      <c r="E38" s="250"/>
      <c r="F38" s="185">
        <v>52500000</v>
      </c>
      <c r="G38" s="215"/>
      <c r="H38" s="220"/>
      <c r="I38" s="216"/>
      <c r="J38" s="218"/>
      <c r="K38" s="218"/>
      <c r="L38" s="215"/>
      <c r="M38" s="506"/>
    </row>
    <row r="39" spans="1:13" ht="22.5">
      <c r="A39" s="502">
        <v>32</v>
      </c>
      <c r="B39" s="540" t="s">
        <v>69</v>
      </c>
      <c r="C39" s="251"/>
      <c r="D39" s="540" t="s">
        <v>120</v>
      </c>
      <c r="E39" s="252">
        <v>63</v>
      </c>
      <c r="F39" s="185">
        <v>60</v>
      </c>
      <c r="G39" s="541"/>
      <c r="H39" s="220"/>
      <c r="I39" s="216"/>
      <c r="J39" s="218"/>
      <c r="K39" s="218"/>
      <c r="L39" s="215"/>
      <c r="M39" s="506"/>
    </row>
    <row r="40" spans="1:13" ht="12.75">
      <c r="A40" s="502">
        <v>33</v>
      </c>
      <c r="B40" s="542" t="s">
        <v>70</v>
      </c>
      <c r="C40" s="250"/>
      <c r="D40" s="542" t="s">
        <v>0</v>
      </c>
      <c r="E40" s="543"/>
      <c r="F40" s="544">
        <v>200000</v>
      </c>
      <c r="G40" s="545"/>
      <c r="H40" s="220"/>
      <c r="I40" s="216"/>
      <c r="J40" s="218"/>
      <c r="K40" s="218"/>
      <c r="L40" s="215"/>
      <c r="M40" s="506"/>
    </row>
    <row r="41" spans="1:13" ht="22.5">
      <c r="A41" s="546">
        <v>34</v>
      </c>
      <c r="B41" s="540" t="s">
        <v>71</v>
      </c>
      <c r="C41" s="222"/>
      <c r="D41" s="540" t="s">
        <v>121</v>
      </c>
      <c r="E41" s="252">
        <v>1</v>
      </c>
      <c r="F41" s="185">
        <v>300</v>
      </c>
      <c r="G41" s="547"/>
      <c r="H41" s="220"/>
      <c r="I41" s="216"/>
      <c r="J41" s="218"/>
      <c r="K41" s="218"/>
      <c r="L41" s="215"/>
      <c r="M41" s="506"/>
    </row>
    <row r="42" spans="1:13" ht="22.5">
      <c r="A42" s="546">
        <v>35</v>
      </c>
      <c r="B42" s="540" t="s">
        <v>72</v>
      </c>
      <c r="C42" s="222"/>
      <c r="D42" s="540" t="s">
        <v>122</v>
      </c>
      <c r="E42" s="252">
        <v>5</v>
      </c>
      <c r="F42" s="185">
        <v>2000</v>
      </c>
      <c r="G42" s="215"/>
      <c r="H42" s="220"/>
      <c r="I42" s="216"/>
      <c r="J42" s="218"/>
      <c r="K42" s="218"/>
      <c r="L42" s="215"/>
      <c r="M42" s="506"/>
    </row>
    <row r="43" spans="1:13" ht="22.5">
      <c r="A43" s="546">
        <v>36</v>
      </c>
      <c r="B43" s="540" t="s">
        <v>73</v>
      </c>
      <c r="C43" s="250"/>
      <c r="D43" s="540" t="s">
        <v>123</v>
      </c>
      <c r="E43" s="252">
        <v>1</v>
      </c>
      <c r="F43" s="185">
        <v>800</v>
      </c>
      <c r="G43" s="215"/>
      <c r="H43" s="220"/>
      <c r="I43" s="216"/>
      <c r="J43" s="218"/>
      <c r="K43" s="218"/>
      <c r="L43" s="215"/>
      <c r="M43" s="506"/>
    </row>
    <row r="44" spans="1:13" ht="22.5">
      <c r="A44" s="546">
        <v>37</v>
      </c>
      <c r="B44" s="548" t="s">
        <v>74</v>
      </c>
      <c r="C44" s="213"/>
      <c r="D44" s="548" t="s">
        <v>124</v>
      </c>
      <c r="E44" s="548">
        <v>1</v>
      </c>
      <c r="F44" s="194">
        <v>150</v>
      </c>
      <c r="G44" s="216"/>
      <c r="H44" s="220"/>
      <c r="I44" s="216"/>
      <c r="J44" s="218"/>
      <c r="K44" s="218"/>
      <c r="L44" s="215"/>
      <c r="M44" s="506"/>
    </row>
    <row r="45" spans="1:13" ht="22.5">
      <c r="A45" s="546">
        <v>38</v>
      </c>
      <c r="B45" s="549" t="s">
        <v>75</v>
      </c>
      <c r="C45" s="522"/>
      <c r="D45" s="549" t="s">
        <v>125</v>
      </c>
      <c r="E45" s="550">
        <v>15</v>
      </c>
      <c r="F45" s="518">
        <v>150</v>
      </c>
      <c r="G45" s="518"/>
      <c r="H45" s="220"/>
      <c r="I45" s="216"/>
      <c r="J45" s="218"/>
      <c r="K45" s="218"/>
      <c r="L45" s="215"/>
      <c r="M45" s="506"/>
    </row>
    <row r="46" spans="1:13" ht="22.5">
      <c r="A46" s="546">
        <v>39</v>
      </c>
      <c r="B46" s="247" t="s">
        <v>76</v>
      </c>
      <c r="C46" s="213"/>
      <c r="D46" s="551" t="s">
        <v>126</v>
      </c>
      <c r="E46" s="552">
        <v>1</v>
      </c>
      <c r="F46" s="518">
        <v>30</v>
      </c>
      <c r="G46" s="216"/>
      <c r="H46" s="220"/>
      <c r="I46" s="216"/>
      <c r="J46" s="218"/>
      <c r="K46" s="218"/>
      <c r="L46" s="215"/>
      <c r="M46" s="506"/>
    </row>
    <row r="47" spans="1:13" ht="22.5">
      <c r="A47" s="546">
        <v>40</v>
      </c>
      <c r="B47" s="553" t="s">
        <v>77</v>
      </c>
      <c r="C47" s="247"/>
      <c r="D47" s="554" t="s">
        <v>127</v>
      </c>
      <c r="E47" s="554">
        <v>30</v>
      </c>
      <c r="F47" s="554">
        <v>10</v>
      </c>
      <c r="G47" s="541"/>
      <c r="H47" s="220"/>
      <c r="I47" s="216"/>
      <c r="J47" s="218"/>
      <c r="K47" s="218"/>
      <c r="L47" s="215"/>
      <c r="M47" s="506"/>
    </row>
  </sheetData>
  <sheetProtection/>
  <mergeCells count="4">
    <mergeCell ref="B2:D2"/>
    <mergeCell ref="I2:J2"/>
    <mergeCell ref="C3:D3"/>
    <mergeCell ref="C5:G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M47"/>
  <sheetViews>
    <sheetView zoomScalePageLayoutView="0" workbookViewId="0" topLeftCell="A34">
      <selection activeCell="A1" sqref="A1:M47"/>
    </sheetView>
  </sheetViews>
  <sheetFormatPr defaultColWidth="9.140625" defaultRowHeight="12.75"/>
  <cols>
    <col min="10" max="10" width="10.28125" style="0" customWidth="1"/>
    <col min="12" max="12" width="11.140625" style="0" customWidth="1"/>
  </cols>
  <sheetData>
    <row r="2" spans="2:10" ht="12.75">
      <c r="B2" s="78" t="s">
        <v>83</v>
      </c>
      <c r="C2" s="78"/>
      <c r="D2" s="78"/>
      <c r="E2" s="3"/>
      <c r="F2" s="3"/>
      <c r="G2" s="3"/>
      <c r="I2" s="75" t="s">
        <v>78</v>
      </c>
      <c r="J2" s="75"/>
    </row>
    <row r="3" spans="2:7" ht="12.75">
      <c r="B3" s="89"/>
      <c r="C3" s="90" t="s">
        <v>39</v>
      </c>
      <c r="D3" s="90"/>
      <c r="E3" s="4"/>
      <c r="F3" s="4"/>
      <c r="G3" s="4"/>
    </row>
    <row r="4" spans="2:7" ht="12.75">
      <c r="B4" s="91"/>
      <c r="C4" s="91"/>
      <c r="D4" s="5"/>
      <c r="E4" s="5"/>
      <c r="F4" s="5"/>
      <c r="G4" s="5"/>
    </row>
    <row r="5" spans="2:7" ht="12.75">
      <c r="B5" s="92"/>
      <c r="C5" s="93" t="s">
        <v>84</v>
      </c>
      <c r="D5" s="93"/>
      <c r="E5" s="93"/>
      <c r="F5" s="93"/>
      <c r="G5" s="93"/>
    </row>
    <row r="6" spans="1:13" ht="58.5">
      <c r="A6" s="94" t="s">
        <v>1</v>
      </c>
      <c r="B6" s="95" t="s">
        <v>2</v>
      </c>
      <c r="C6" s="96" t="s">
        <v>31</v>
      </c>
      <c r="D6" s="96" t="s">
        <v>3</v>
      </c>
      <c r="E6" s="95" t="s">
        <v>32</v>
      </c>
      <c r="F6" s="97" t="s">
        <v>85</v>
      </c>
      <c r="G6" s="98" t="s">
        <v>33</v>
      </c>
      <c r="H6" s="99" t="s">
        <v>34</v>
      </c>
      <c r="I6" s="98" t="s">
        <v>35</v>
      </c>
      <c r="J6" s="100" t="s">
        <v>86</v>
      </c>
      <c r="K6" s="99" t="s">
        <v>36</v>
      </c>
      <c r="L6" s="100" t="s">
        <v>37</v>
      </c>
      <c r="M6" s="97" t="s">
        <v>38</v>
      </c>
    </row>
    <row r="7" spans="1:13" ht="12.75">
      <c r="A7" s="101">
        <v>1</v>
      </c>
      <c r="B7" s="102">
        <v>2</v>
      </c>
      <c r="C7" s="102">
        <v>3</v>
      </c>
      <c r="D7" s="102">
        <v>4</v>
      </c>
      <c r="E7" s="102">
        <v>5</v>
      </c>
      <c r="F7" s="102">
        <v>6</v>
      </c>
      <c r="G7" s="102">
        <v>7</v>
      </c>
      <c r="H7" s="102">
        <v>8</v>
      </c>
      <c r="I7" s="102">
        <v>9</v>
      </c>
      <c r="J7" s="102">
        <v>10</v>
      </c>
      <c r="K7" s="102">
        <v>11</v>
      </c>
      <c r="L7" s="102">
        <v>12</v>
      </c>
      <c r="M7" s="102">
        <v>13</v>
      </c>
    </row>
    <row r="8" spans="1:13" ht="56.25">
      <c r="A8" s="103">
        <v>1</v>
      </c>
      <c r="B8" s="104" t="s">
        <v>40</v>
      </c>
      <c r="C8" s="105"/>
      <c r="D8" s="106" t="s">
        <v>87</v>
      </c>
      <c r="E8" s="107">
        <v>25</v>
      </c>
      <c r="F8" s="108">
        <v>100</v>
      </c>
      <c r="G8" s="109"/>
      <c r="H8" s="110"/>
      <c r="I8" s="109"/>
      <c r="J8" s="111"/>
      <c r="K8" s="111"/>
      <c r="L8" s="73"/>
      <c r="M8" s="112"/>
    </row>
    <row r="9" spans="1:13" ht="78.75">
      <c r="A9" s="103">
        <v>2</v>
      </c>
      <c r="B9" s="113" t="s">
        <v>41</v>
      </c>
      <c r="C9" s="105"/>
      <c r="D9" s="114" t="s">
        <v>88</v>
      </c>
      <c r="E9" s="107">
        <v>5</v>
      </c>
      <c r="F9" s="108">
        <v>500</v>
      </c>
      <c r="G9" s="109"/>
      <c r="H9" s="110"/>
      <c r="I9" s="109"/>
      <c r="J9" s="111"/>
      <c r="K9" s="111"/>
      <c r="L9" s="73"/>
      <c r="M9" s="112"/>
    </row>
    <row r="10" spans="1:13" ht="22.5">
      <c r="A10" s="103">
        <v>3</v>
      </c>
      <c r="B10" s="115" t="s">
        <v>42</v>
      </c>
      <c r="C10" s="116"/>
      <c r="D10" s="106" t="s">
        <v>89</v>
      </c>
      <c r="E10" s="107">
        <v>1</v>
      </c>
      <c r="F10" s="108">
        <v>30</v>
      </c>
      <c r="G10" s="109"/>
      <c r="H10" s="110"/>
      <c r="I10" s="109"/>
      <c r="J10" s="111"/>
      <c r="K10" s="111"/>
      <c r="L10" s="73"/>
      <c r="M10" s="117"/>
    </row>
    <row r="11" spans="1:13" ht="22.5">
      <c r="A11" s="103">
        <v>4</v>
      </c>
      <c r="B11" s="115" t="s">
        <v>43</v>
      </c>
      <c r="C11" s="105"/>
      <c r="D11" s="118" t="s">
        <v>90</v>
      </c>
      <c r="E11" s="119">
        <v>10</v>
      </c>
      <c r="F11" s="108">
        <v>10</v>
      </c>
      <c r="G11" s="109"/>
      <c r="H11" s="110"/>
      <c r="I11" s="109"/>
      <c r="J11" s="111"/>
      <c r="K11" s="111"/>
      <c r="L11" s="73"/>
      <c r="M11" s="112"/>
    </row>
    <row r="12" spans="1:13" ht="33.75">
      <c r="A12" s="103">
        <v>5</v>
      </c>
      <c r="B12" s="120" t="s">
        <v>44</v>
      </c>
      <c r="C12" s="105"/>
      <c r="D12" s="121" t="s">
        <v>91</v>
      </c>
      <c r="E12" s="122">
        <v>10</v>
      </c>
      <c r="F12" s="108">
        <v>10</v>
      </c>
      <c r="G12" s="73"/>
      <c r="H12" s="110"/>
      <c r="I12" s="109"/>
      <c r="J12" s="111"/>
      <c r="K12" s="111"/>
      <c r="L12" s="73"/>
      <c r="M12" s="112"/>
    </row>
    <row r="13" spans="1:13" ht="180">
      <c r="A13" s="103">
        <v>6</v>
      </c>
      <c r="B13" s="113" t="s">
        <v>45</v>
      </c>
      <c r="C13" s="123"/>
      <c r="D13" s="118" t="s">
        <v>92</v>
      </c>
      <c r="E13" s="119">
        <v>50</v>
      </c>
      <c r="F13" s="108">
        <v>150</v>
      </c>
      <c r="G13" s="124"/>
      <c r="H13" s="110"/>
      <c r="I13" s="109"/>
      <c r="J13" s="111"/>
      <c r="K13" s="111"/>
      <c r="L13" s="73"/>
      <c r="M13" s="112"/>
    </row>
    <row r="14" spans="1:13" ht="281.25">
      <c r="A14" s="103">
        <v>7</v>
      </c>
      <c r="B14" s="104" t="s">
        <v>46</v>
      </c>
      <c r="C14" s="125"/>
      <c r="D14" s="106" t="s">
        <v>93</v>
      </c>
      <c r="E14" s="126">
        <v>1</v>
      </c>
      <c r="F14" s="108">
        <v>600</v>
      </c>
      <c r="G14" s="127"/>
      <c r="H14" s="128"/>
      <c r="I14" s="109"/>
      <c r="J14" s="111"/>
      <c r="K14" s="111"/>
      <c r="L14" s="73"/>
      <c r="M14" s="129"/>
    </row>
    <row r="15" spans="1:13" ht="101.25">
      <c r="A15" s="103">
        <v>8</v>
      </c>
      <c r="B15" s="115" t="s">
        <v>47</v>
      </c>
      <c r="C15" s="105"/>
      <c r="D15" s="119" t="s">
        <v>94</v>
      </c>
      <c r="E15" s="107">
        <v>1</v>
      </c>
      <c r="F15" s="108">
        <v>3</v>
      </c>
      <c r="G15" s="109"/>
      <c r="H15" s="110"/>
      <c r="I15" s="109"/>
      <c r="J15" s="111"/>
      <c r="K15" s="111"/>
      <c r="L15" s="73"/>
      <c r="M15" s="112"/>
    </row>
    <row r="16" spans="1:13" ht="45">
      <c r="A16" s="103">
        <v>9</v>
      </c>
      <c r="B16" s="113" t="s">
        <v>48</v>
      </c>
      <c r="C16" s="116"/>
      <c r="D16" s="118" t="s">
        <v>95</v>
      </c>
      <c r="E16" s="119">
        <v>1</v>
      </c>
      <c r="F16" s="108">
        <v>20</v>
      </c>
      <c r="G16" s="109"/>
      <c r="H16" s="110"/>
      <c r="I16" s="109"/>
      <c r="J16" s="111"/>
      <c r="K16" s="111"/>
      <c r="L16" s="73"/>
      <c r="M16" s="117"/>
    </row>
    <row r="17" spans="1:13" ht="78.75">
      <c r="A17" s="103">
        <v>10</v>
      </c>
      <c r="B17" s="115" t="s">
        <v>49</v>
      </c>
      <c r="C17" s="105"/>
      <c r="D17" s="119" t="s">
        <v>96</v>
      </c>
      <c r="E17" s="119">
        <v>1</v>
      </c>
      <c r="F17" s="108">
        <v>250</v>
      </c>
      <c r="G17" s="111"/>
      <c r="H17" s="110"/>
      <c r="I17" s="109"/>
      <c r="J17" s="111"/>
      <c r="K17" s="111"/>
      <c r="L17" s="73"/>
      <c r="M17" s="112"/>
    </row>
    <row r="18" spans="1:13" ht="22.5">
      <c r="A18" s="103">
        <v>11</v>
      </c>
      <c r="B18" s="104" t="s">
        <v>50</v>
      </c>
      <c r="C18" s="130"/>
      <c r="D18" s="106" t="s">
        <v>97</v>
      </c>
      <c r="E18" s="107">
        <v>5</v>
      </c>
      <c r="F18" s="108">
        <v>5</v>
      </c>
      <c r="G18" s="109"/>
      <c r="H18" s="110"/>
      <c r="I18" s="109"/>
      <c r="J18" s="111"/>
      <c r="K18" s="111"/>
      <c r="L18" s="73"/>
      <c r="M18" s="112"/>
    </row>
    <row r="19" spans="1:13" ht="22.5">
      <c r="A19" s="103">
        <v>12</v>
      </c>
      <c r="B19" s="113" t="s">
        <v>51</v>
      </c>
      <c r="C19" s="131"/>
      <c r="D19" s="106" t="s">
        <v>98</v>
      </c>
      <c r="E19" s="119">
        <v>10</v>
      </c>
      <c r="F19" s="108">
        <v>3</v>
      </c>
      <c r="G19" s="73"/>
      <c r="H19" s="128"/>
      <c r="I19" s="109"/>
      <c r="J19" s="111"/>
      <c r="K19" s="111"/>
      <c r="L19" s="73"/>
      <c r="M19" s="112"/>
    </row>
    <row r="20" spans="1:13" ht="22.5">
      <c r="A20" s="103">
        <v>13</v>
      </c>
      <c r="B20" s="104" t="s">
        <v>52</v>
      </c>
      <c r="C20" s="132"/>
      <c r="D20" s="106" t="s">
        <v>99</v>
      </c>
      <c r="E20" s="107">
        <v>10</v>
      </c>
      <c r="F20" s="108">
        <v>100</v>
      </c>
      <c r="G20" s="127"/>
      <c r="H20" s="133"/>
      <c r="I20" s="109"/>
      <c r="J20" s="111"/>
      <c r="K20" s="111"/>
      <c r="L20" s="73"/>
      <c r="M20" s="134"/>
    </row>
    <row r="21" spans="1:13" ht="22.5">
      <c r="A21" s="103">
        <v>14</v>
      </c>
      <c r="B21" s="115" t="s">
        <v>53</v>
      </c>
      <c r="C21" s="116"/>
      <c r="D21" s="119" t="s">
        <v>101</v>
      </c>
      <c r="E21" s="119">
        <v>1</v>
      </c>
      <c r="F21" s="209">
        <v>200</v>
      </c>
      <c r="G21" s="109"/>
      <c r="H21" s="110"/>
      <c r="I21" s="109"/>
      <c r="J21" s="111"/>
      <c r="K21" s="111"/>
      <c r="L21" s="73"/>
      <c r="M21" s="117"/>
    </row>
    <row r="22" spans="1:13" ht="22.5">
      <c r="A22" s="103">
        <v>15</v>
      </c>
      <c r="B22" s="210" t="s">
        <v>54</v>
      </c>
      <c r="C22" s="125"/>
      <c r="D22" s="211" t="s">
        <v>104</v>
      </c>
      <c r="E22" s="212">
        <v>1</v>
      </c>
      <c r="F22" s="108">
        <v>200</v>
      </c>
      <c r="G22" s="127"/>
      <c r="H22" s="128"/>
      <c r="I22" s="109"/>
      <c r="J22" s="111"/>
      <c r="K22" s="111"/>
      <c r="L22" s="73"/>
      <c r="M22" s="129"/>
    </row>
    <row r="23" spans="1:13" ht="22.5">
      <c r="A23" s="103">
        <v>16</v>
      </c>
      <c r="B23" s="148" t="s">
        <v>55</v>
      </c>
      <c r="C23" s="149"/>
      <c r="D23" s="148" t="s">
        <v>106</v>
      </c>
      <c r="E23" s="148">
        <v>1</v>
      </c>
      <c r="F23" s="150">
        <v>300</v>
      </c>
      <c r="G23" s="124"/>
      <c r="H23" s="151"/>
      <c r="I23" s="109"/>
      <c r="J23" s="111"/>
      <c r="K23" s="111"/>
      <c r="L23" s="73"/>
      <c r="M23" s="112"/>
    </row>
    <row r="24" spans="1:13" ht="78.75">
      <c r="A24" s="103">
        <v>17</v>
      </c>
      <c r="B24" s="115" t="s">
        <v>41</v>
      </c>
      <c r="C24" s="105"/>
      <c r="D24" s="132" t="s">
        <v>88</v>
      </c>
      <c r="E24" s="152">
        <v>5</v>
      </c>
      <c r="F24" s="153">
        <v>100</v>
      </c>
      <c r="G24" s="109"/>
      <c r="H24" s="110"/>
      <c r="I24" s="109"/>
      <c r="J24" s="111"/>
      <c r="K24" s="111"/>
      <c r="L24" s="73"/>
      <c r="M24" s="112"/>
    </row>
    <row r="25" spans="1:13" ht="213.75">
      <c r="A25" s="103">
        <v>18</v>
      </c>
      <c r="B25" s="154" t="s">
        <v>56</v>
      </c>
      <c r="C25" s="116"/>
      <c r="D25" s="154" t="s">
        <v>107</v>
      </c>
      <c r="E25" s="155">
        <v>1</v>
      </c>
      <c r="F25" s="74">
        <v>300</v>
      </c>
      <c r="G25" s="109"/>
      <c r="H25" s="110"/>
      <c r="I25" s="109"/>
      <c r="J25" s="111"/>
      <c r="K25" s="111"/>
      <c r="L25" s="73"/>
      <c r="M25" s="117"/>
    </row>
    <row r="26" spans="1:13" ht="67.5">
      <c r="A26" s="103">
        <v>19</v>
      </c>
      <c r="B26" s="105" t="s">
        <v>57</v>
      </c>
      <c r="C26" s="105"/>
      <c r="D26" s="105" t="s">
        <v>108</v>
      </c>
      <c r="E26" s="105">
        <v>20</v>
      </c>
      <c r="F26" s="150">
        <v>50</v>
      </c>
      <c r="G26" s="73"/>
      <c r="H26" s="133"/>
      <c r="I26" s="109"/>
      <c r="J26" s="111"/>
      <c r="K26" s="111"/>
      <c r="L26" s="73"/>
      <c r="M26" s="112"/>
    </row>
    <row r="27" spans="1:13" ht="45">
      <c r="A27" s="103">
        <v>20</v>
      </c>
      <c r="B27" s="131" t="s">
        <v>4</v>
      </c>
      <c r="C27" s="156"/>
      <c r="D27" s="131" t="s">
        <v>109</v>
      </c>
      <c r="E27" s="131">
        <v>5</v>
      </c>
      <c r="F27" s="150">
        <v>20</v>
      </c>
      <c r="G27" s="157"/>
      <c r="H27" s="158"/>
      <c r="I27" s="109"/>
      <c r="J27" s="111"/>
      <c r="K27" s="111"/>
      <c r="L27" s="73"/>
      <c r="M27" s="159"/>
    </row>
    <row r="28" spans="1:13" ht="90">
      <c r="A28" s="103">
        <v>21</v>
      </c>
      <c r="B28" s="125" t="s">
        <v>58</v>
      </c>
      <c r="C28" s="156"/>
      <c r="D28" s="125" t="s">
        <v>110</v>
      </c>
      <c r="E28" s="152">
        <v>30</v>
      </c>
      <c r="F28" s="153">
        <v>100</v>
      </c>
      <c r="G28" s="157"/>
      <c r="H28" s="160"/>
      <c r="I28" s="109"/>
      <c r="J28" s="111"/>
      <c r="K28" s="111"/>
      <c r="L28" s="73"/>
      <c r="M28" s="159"/>
    </row>
    <row r="29" spans="1:13" ht="45">
      <c r="A29" s="103">
        <v>22</v>
      </c>
      <c r="B29" s="131" t="s">
        <v>59</v>
      </c>
      <c r="C29" s="161"/>
      <c r="D29" s="105" t="s">
        <v>111</v>
      </c>
      <c r="E29" s="105">
        <v>30</v>
      </c>
      <c r="F29" s="150">
        <v>50</v>
      </c>
      <c r="G29" s="162"/>
      <c r="H29" s="163"/>
      <c r="I29" s="109"/>
      <c r="J29" s="111"/>
      <c r="K29" s="111"/>
      <c r="L29" s="73"/>
      <c r="M29" s="159"/>
    </row>
    <row r="30" spans="1:13" ht="45">
      <c r="A30" s="103">
        <v>23</v>
      </c>
      <c r="B30" s="125" t="s">
        <v>60</v>
      </c>
      <c r="C30" s="131"/>
      <c r="D30" s="125" t="s">
        <v>112</v>
      </c>
      <c r="E30" s="164">
        <v>10</v>
      </c>
      <c r="F30" s="165">
        <v>100</v>
      </c>
      <c r="G30" s="109"/>
      <c r="H30" s="110"/>
      <c r="I30" s="109"/>
      <c r="J30" s="111"/>
      <c r="K30" s="111"/>
      <c r="L30" s="73"/>
      <c r="M30" s="112"/>
    </row>
    <row r="31" spans="1:13" ht="90">
      <c r="A31" s="103">
        <v>24</v>
      </c>
      <c r="B31" s="166" t="s">
        <v>61</v>
      </c>
      <c r="C31" s="114"/>
      <c r="D31" s="167" t="s">
        <v>113</v>
      </c>
      <c r="E31" s="168">
        <v>1</v>
      </c>
      <c r="F31" s="169">
        <v>6000</v>
      </c>
      <c r="G31" s="127"/>
      <c r="H31" s="133"/>
      <c r="I31" s="109"/>
      <c r="J31" s="111"/>
      <c r="K31" s="111"/>
      <c r="L31" s="73"/>
      <c r="M31" s="159"/>
    </row>
    <row r="32" spans="1:13" ht="45">
      <c r="A32" s="103">
        <v>25</v>
      </c>
      <c r="B32" s="131" t="s">
        <v>62</v>
      </c>
      <c r="C32" s="120"/>
      <c r="D32" s="131" t="s">
        <v>114</v>
      </c>
      <c r="E32" s="131">
        <v>5</v>
      </c>
      <c r="F32" s="150">
        <v>1500</v>
      </c>
      <c r="G32" s="73"/>
      <c r="H32" s="133"/>
      <c r="I32" s="109"/>
      <c r="J32" s="111"/>
      <c r="K32" s="111"/>
      <c r="L32" s="73"/>
      <c r="M32" s="159"/>
    </row>
    <row r="33" spans="1:13" ht="22.5">
      <c r="A33" s="103">
        <v>26</v>
      </c>
      <c r="B33" s="125" t="s">
        <v>63</v>
      </c>
      <c r="C33" s="114"/>
      <c r="D33" s="125" t="s">
        <v>115</v>
      </c>
      <c r="E33" s="164">
        <v>30</v>
      </c>
      <c r="F33" s="165">
        <v>100</v>
      </c>
      <c r="G33" s="127"/>
      <c r="H33" s="133"/>
      <c r="I33" s="109"/>
      <c r="J33" s="111"/>
      <c r="K33" s="111"/>
      <c r="L33" s="73"/>
      <c r="M33" s="159"/>
    </row>
    <row r="34" spans="1:13" ht="45">
      <c r="A34" s="103">
        <v>27</v>
      </c>
      <c r="B34" s="132" t="s">
        <v>64</v>
      </c>
      <c r="C34" s="170"/>
      <c r="D34" s="132" t="s">
        <v>116</v>
      </c>
      <c r="E34" s="152">
        <v>10</v>
      </c>
      <c r="F34" s="153">
        <v>100</v>
      </c>
      <c r="G34" s="73"/>
      <c r="H34" s="133"/>
      <c r="I34" s="109"/>
      <c r="J34" s="111"/>
      <c r="K34" s="111"/>
      <c r="L34" s="73"/>
      <c r="M34" s="159"/>
    </row>
    <row r="35" spans="1:13" ht="22.5">
      <c r="A35" s="103">
        <v>28</v>
      </c>
      <c r="B35" s="132" t="s">
        <v>65</v>
      </c>
      <c r="C35" s="171"/>
      <c r="D35" s="132" t="s">
        <v>117</v>
      </c>
      <c r="E35" s="152">
        <v>10</v>
      </c>
      <c r="F35" s="153">
        <v>400</v>
      </c>
      <c r="G35" s="73"/>
      <c r="H35" s="133"/>
      <c r="I35" s="109"/>
      <c r="J35" s="111"/>
      <c r="K35" s="111"/>
      <c r="L35" s="73"/>
      <c r="M35" s="159"/>
    </row>
    <row r="36" spans="1:13" ht="19.5">
      <c r="A36" s="103">
        <v>29</v>
      </c>
      <c r="B36" s="57" t="s">
        <v>66</v>
      </c>
      <c r="C36" s="171"/>
      <c r="D36" s="172" t="s">
        <v>118</v>
      </c>
      <c r="E36" s="173">
        <v>224</v>
      </c>
      <c r="F36" s="174">
        <v>30</v>
      </c>
      <c r="G36" s="109"/>
      <c r="H36" s="133"/>
      <c r="I36" s="109"/>
      <c r="J36" s="111"/>
      <c r="K36" s="111"/>
      <c r="L36" s="73"/>
      <c r="M36" s="159"/>
    </row>
    <row r="37" spans="1:13" ht="22.5">
      <c r="A37" s="103">
        <v>30</v>
      </c>
      <c r="B37" s="120" t="s">
        <v>67</v>
      </c>
      <c r="C37" s="175"/>
      <c r="D37" s="176" t="s">
        <v>0</v>
      </c>
      <c r="E37" s="177">
        <v>1</v>
      </c>
      <c r="F37" s="178">
        <v>20000</v>
      </c>
      <c r="G37" s="111"/>
      <c r="H37" s="133"/>
      <c r="I37" s="109"/>
      <c r="J37" s="111"/>
      <c r="K37" s="111"/>
      <c r="L37" s="73"/>
      <c r="M37" s="159"/>
    </row>
    <row r="38" spans="1:13" ht="22.5">
      <c r="A38" s="103">
        <v>31</v>
      </c>
      <c r="B38" s="179" t="s">
        <v>68</v>
      </c>
      <c r="C38" s="180"/>
      <c r="D38" s="181" t="s">
        <v>119</v>
      </c>
      <c r="E38" s="125"/>
      <c r="F38" s="182">
        <v>52500000</v>
      </c>
      <c r="G38" s="73"/>
      <c r="H38" s="133"/>
      <c r="I38" s="109"/>
      <c r="J38" s="111"/>
      <c r="K38" s="111"/>
      <c r="L38" s="73"/>
      <c r="M38" s="159"/>
    </row>
    <row r="39" spans="1:13" ht="22.5">
      <c r="A39" s="103">
        <v>32</v>
      </c>
      <c r="B39" s="179" t="s">
        <v>69</v>
      </c>
      <c r="C39" s="183"/>
      <c r="D39" s="179" t="s">
        <v>120</v>
      </c>
      <c r="E39" s="184">
        <v>63</v>
      </c>
      <c r="F39" s="185">
        <v>60</v>
      </c>
      <c r="G39" s="186"/>
      <c r="H39" s="133"/>
      <c r="I39" s="109"/>
      <c r="J39" s="111"/>
      <c r="K39" s="111"/>
      <c r="L39" s="73"/>
      <c r="M39" s="159"/>
    </row>
    <row r="40" spans="1:13" ht="12.75">
      <c r="A40" s="103">
        <v>33</v>
      </c>
      <c r="B40" s="58" t="s">
        <v>70</v>
      </c>
      <c r="C40" s="113"/>
      <c r="D40" s="58" t="s">
        <v>0</v>
      </c>
      <c r="E40" s="187"/>
      <c r="F40" s="188">
        <v>200000</v>
      </c>
      <c r="G40" s="189"/>
      <c r="H40" s="133"/>
      <c r="I40" s="109"/>
      <c r="J40" s="111"/>
      <c r="K40" s="111"/>
      <c r="L40" s="73"/>
      <c r="M40" s="159"/>
    </row>
    <row r="41" spans="1:13" ht="22.5">
      <c r="A41" s="190">
        <v>34</v>
      </c>
      <c r="B41" s="179" t="s">
        <v>71</v>
      </c>
      <c r="C41" s="180"/>
      <c r="D41" s="181" t="s">
        <v>121</v>
      </c>
      <c r="E41" s="184">
        <v>1</v>
      </c>
      <c r="F41" s="182">
        <v>300</v>
      </c>
      <c r="G41" s="191"/>
      <c r="H41" s="133"/>
      <c r="I41" s="109"/>
      <c r="J41" s="111"/>
      <c r="K41" s="111"/>
      <c r="L41" s="73"/>
      <c r="M41" s="159"/>
    </row>
    <row r="42" spans="1:13" ht="22.5">
      <c r="A42" s="190">
        <v>35</v>
      </c>
      <c r="B42" s="179" t="s">
        <v>72</v>
      </c>
      <c r="C42" s="170"/>
      <c r="D42" s="181" t="s">
        <v>122</v>
      </c>
      <c r="E42" s="184">
        <v>5</v>
      </c>
      <c r="F42" s="182">
        <v>2000</v>
      </c>
      <c r="G42" s="73"/>
      <c r="H42" s="133"/>
      <c r="I42" s="109"/>
      <c r="J42" s="111"/>
      <c r="K42" s="111"/>
      <c r="L42" s="73"/>
      <c r="M42" s="159"/>
    </row>
    <row r="43" spans="1:13" ht="22.5">
      <c r="A43" s="190">
        <v>36</v>
      </c>
      <c r="B43" s="179" t="s">
        <v>73</v>
      </c>
      <c r="C43" s="132"/>
      <c r="D43" s="181" t="s">
        <v>123</v>
      </c>
      <c r="E43" s="184">
        <v>1</v>
      </c>
      <c r="F43" s="182">
        <v>800</v>
      </c>
      <c r="G43" s="73"/>
      <c r="H43" s="133"/>
      <c r="I43" s="109"/>
      <c r="J43" s="111"/>
      <c r="K43" s="111"/>
      <c r="L43" s="73"/>
      <c r="M43" s="159"/>
    </row>
    <row r="44" spans="1:13" ht="146.25">
      <c r="A44" s="231">
        <v>37</v>
      </c>
      <c r="B44" s="232" t="s">
        <v>74</v>
      </c>
      <c r="C44" s="199" t="s">
        <v>136</v>
      </c>
      <c r="D44" s="233" t="s">
        <v>124</v>
      </c>
      <c r="E44" s="232">
        <v>1</v>
      </c>
      <c r="F44" s="234">
        <v>150</v>
      </c>
      <c r="G44" s="235">
        <v>682.5</v>
      </c>
      <c r="H44" s="236">
        <v>0.08</v>
      </c>
      <c r="I44" s="235">
        <v>737.1</v>
      </c>
      <c r="J44" s="237">
        <v>102375</v>
      </c>
      <c r="K44" s="237">
        <v>8190</v>
      </c>
      <c r="L44" s="238">
        <v>110565</v>
      </c>
      <c r="M44" s="239" t="s">
        <v>137</v>
      </c>
    </row>
    <row r="45" spans="1:13" ht="22.5">
      <c r="A45" s="190">
        <v>38</v>
      </c>
      <c r="B45" s="195" t="s">
        <v>75</v>
      </c>
      <c r="C45" s="196"/>
      <c r="D45" s="195" t="s">
        <v>125</v>
      </c>
      <c r="E45" s="197">
        <v>15</v>
      </c>
      <c r="F45" s="198">
        <v>150</v>
      </c>
      <c r="G45" s="124"/>
      <c r="H45" s="133"/>
      <c r="I45" s="109"/>
      <c r="J45" s="111"/>
      <c r="K45" s="111"/>
      <c r="L45" s="73"/>
      <c r="M45" s="159"/>
    </row>
    <row r="46" spans="1:13" ht="22.5">
      <c r="A46" s="190">
        <v>39</v>
      </c>
      <c r="B46" s="199" t="s">
        <v>76</v>
      </c>
      <c r="C46" s="171"/>
      <c r="D46" s="200" t="s">
        <v>126</v>
      </c>
      <c r="E46" s="201">
        <v>1</v>
      </c>
      <c r="F46" s="202">
        <v>30</v>
      </c>
      <c r="G46" s="109"/>
      <c r="H46" s="133"/>
      <c r="I46" s="109"/>
      <c r="J46" s="111"/>
      <c r="K46" s="111"/>
      <c r="L46" s="73"/>
      <c r="M46" s="159"/>
    </row>
    <row r="47" spans="1:13" ht="22.5">
      <c r="A47" s="190">
        <v>40</v>
      </c>
      <c r="B47" s="203" t="s">
        <v>77</v>
      </c>
      <c r="C47" s="199"/>
      <c r="D47" s="204" t="s">
        <v>127</v>
      </c>
      <c r="E47" s="204">
        <v>30</v>
      </c>
      <c r="F47" s="204">
        <v>10</v>
      </c>
      <c r="G47" s="186"/>
      <c r="H47" s="133"/>
      <c r="I47" s="109"/>
      <c r="J47" s="111"/>
      <c r="K47" s="111"/>
      <c r="L47" s="73"/>
      <c r="M47" s="159"/>
    </row>
  </sheetData>
  <sheetProtection/>
  <mergeCells count="4">
    <mergeCell ref="B2:D2"/>
    <mergeCell ref="I2:J2"/>
    <mergeCell ref="C3:D3"/>
    <mergeCell ref="C5:G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M47"/>
  <sheetViews>
    <sheetView zoomScalePageLayoutView="0" workbookViewId="0" topLeftCell="A1">
      <selection activeCell="A1" sqref="A1:M47"/>
    </sheetView>
  </sheetViews>
  <sheetFormatPr defaultColWidth="9.140625" defaultRowHeight="12.75"/>
  <sheetData>
    <row r="2" spans="2:10" ht="12.75">
      <c r="B2" s="78" t="s">
        <v>83</v>
      </c>
      <c r="C2" s="78"/>
      <c r="D2" s="78"/>
      <c r="E2" s="3"/>
      <c r="F2" s="3"/>
      <c r="G2" s="3"/>
      <c r="I2" s="75" t="s">
        <v>78</v>
      </c>
      <c r="J2" s="75"/>
    </row>
    <row r="3" spans="2:7" ht="12.75">
      <c r="B3" s="89"/>
      <c r="C3" s="90" t="s">
        <v>39</v>
      </c>
      <c r="D3" s="90"/>
      <c r="E3" s="4"/>
      <c r="F3" s="4"/>
      <c r="G3" s="4"/>
    </row>
    <row r="4" spans="2:7" ht="12.75">
      <c r="B4" s="91"/>
      <c r="C4" s="91"/>
      <c r="D4" s="5"/>
      <c r="E4" s="5"/>
      <c r="F4" s="5"/>
      <c r="G4" s="5"/>
    </row>
    <row r="5" spans="2:7" ht="12.75">
      <c r="B5" s="92"/>
      <c r="C5" s="93" t="s">
        <v>84</v>
      </c>
      <c r="D5" s="93"/>
      <c r="E5" s="93"/>
      <c r="F5" s="93"/>
      <c r="G5" s="93"/>
    </row>
    <row r="6" spans="1:13" ht="58.5">
      <c r="A6" s="94" t="s">
        <v>1</v>
      </c>
      <c r="B6" s="95" t="s">
        <v>2</v>
      </c>
      <c r="C6" s="96" t="s">
        <v>31</v>
      </c>
      <c r="D6" s="96" t="s">
        <v>3</v>
      </c>
      <c r="E6" s="95" t="s">
        <v>32</v>
      </c>
      <c r="F6" s="97" t="s">
        <v>85</v>
      </c>
      <c r="G6" s="98" t="s">
        <v>33</v>
      </c>
      <c r="H6" s="99" t="s">
        <v>34</v>
      </c>
      <c r="I6" s="98" t="s">
        <v>35</v>
      </c>
      <c r="J6" s="100" t="s">
        <v>86</v>
      </c>
      <c r="K6" s="99" t="s">
        <v>36</v>
      </c>
      <c r="L6" s="100" t="s">
        <v>37</v>
      </c>
      <c r="M6" s="97" t="s">
        <v>38</v>
      </c>
    </row>
    <row r="7" spans="1:13" ht="12.75">
      <c r="A7" s="101">
        <v>1</v>
      </c>
      <c r="B7" s="102">
        <v>2</v>
      </c>
      <c r="C7" s="102">
        <v>3</v>
      </c>
      <c r="D7" s="102">
        <v>4</v>
      </c>
      <c r="E7" s="102">
        <v>5</v>
      </c>
      <c r="F7" s="102">
        <v>6</v>
      </c>
      <c r="G7" s="102">
        <v>7</v>
      </c>
      <c r="H7" s="102">
        <v>8</v>
      </c>
      <c r="I7" s="102">
        <v>9</v>
      </c>
      <c r="J7" s="102">
        <v>10</v>
      </c>
      <c r="K7" s="102">
        <v>11</v>
      </c>
      <c r="L7" s="102">
        <v>12</v>
      </c>
      <c r="M7" s="102">
        <v>13</v>
      </c>
    </row>
    <row r="8" spans="1:13" ht="56.25">
      <c r="A8" s="103">
        <v>1</v>
      </c>
      <c r="B8" s="104" t="s">
        <v>40</v>
      </c>
      <c r="C8" s="105"/>
      <c r="D8" s="106" t="s">
        <v>87</v>
      </c>
      <c r="E8" s="107">
        <v>25</v>
      </c>
      <c r="F8" s="108">
        <v>100</v>
      </c>
      <c r="G8" s="109"/>
      <c r="H8" s="110"/>
      <c r="I8" s="109"/>
      <c r="J8" s="111"/>
      <c r="K8" s="111"/>
      <c r="L8" s="73"/>
      <c r="M8" s="112"/>
    </row>
    <row r="9" spans="1:13" ht="78.75">
      <c r="A9" s="103">
        <v>2</v>
      </c>
      <c r="B9" s="113" t="s">
        <v>41</v>
      </c>
      <c r="C9" s="105"/>
      <c r="D9" s="114" t="s">
        <v>88</v>
      </c>
      <c r="E9" s="107">
        <v>5</v>
      </c>
      <c r="F9" s="108">
        <v>500</v>
      </c>
      <c r="G9" s="109"/>
      <c r="H9" s="110"/>
      <c r="I9" s="109"/>
      <c r="J9" s="111"/>
      <c r="K9" s="111"/>
      <c r="L9" s="73"/>
      <c r="M9" s="112"/>
    </row>
    <row r="10" spans="1:13" ht="22.5">
      <c r="A10" s="103">
        <v>3</v>
      </c>
      <c r="B10" s="115" t="s">
        <v>42</v>
      </c>
      <c r="C10" s="116"/>
      <c r="D10" s="106" t="s">
        <v>89</v>
      </c>
      <c r="E10" s="107">
        <v>1</v>
      </c>
      <c r="F10" s="108">
        <v>30</v>
      </c>
      <c r="G10" s="109"/>
      <c r="H10" s="110"/>
      <c r="I10" s="109"/>
      <c r="J10" s="111"/>
      <c r="K10" s="111"/>
      <c r="L10" s="73"/>
      <c r="M10" s="117"/>
    </row>
    <row r="11" spans="1:13" ht="22.5">
      <c r="A11" s="103">
        <v>4</v>
      </c>
      <c r="B11" s="115" t="s">
        <v>43</v>
      </c>
      <c r="C11" s="105"/>
      <c r="D11" s="118" t="s">
        <v>90</v>
      </c>
      <c r="E11" s="119">
        <v>10</v>
      </c>
      <c r="F11" s="108">
        <v>10</v>
      </c>
      <c r="G11" s="109"/>
      <c r="H11" s="110"/>
      <c r="I11" s="109"/>
      <c r="J11" s="111"/>
      <c r="K11" s="111"/>
      <c r="L11" s="73"/>
      <c r="M11" s="112"/>
    </row>
    <row r="12" spans="1:13" ht="33.75">
      <c r="A12" s="103">
        <v>5</v>
      </c>
      <c r="B12" s="120" t="s">
        <v>44</v>
      </c>
      <c r="C12" s="105"/>
      <c r="D12" s="121" t="s">
        <v>91</v>
      </c>
      <c r="E12" s="122">
        <v>10</v>
      </c>
      <c r="F12" s="108">
        <v>10</v>
      </c>
      <c r="G12" s="73"/>
      <c r="H12" s="110"/>
      <c r="I12" s="109"/>
      <c r="J12" s="111"/>
      <c r="K12" s="111"/>
      <c r="L12" s="73"/>
      <c r="M12" s="112"/>
    </row>
    <row r="13" spans="1:13" ht="180">
      <c r="A13" s="103">
        <v>6</v>
      </c>
      <c r="B13" s="113" t="s">
        <v>45</v>
      </c>
      <c r="C13" s="123"/>
      <c r="D13" s="118" t="s">
        <v>92</v>
      </c>
      <c r="E13" s="119">
        <v>50</v>
      </c>
      <c r="F13" s="108">
        <v>150</v>
      </c>
      <c r="G13" s="124"/>
      <c r="H13" s="110"/>
      <c r="I13" s="109"/>
      <c r="J13" s="111"/>
      <c r="K13" s="111"/>
      <c r="L13" s="73"/>
      <c r="M13" s="112"/>
    </row>
    <row r="14" spans="1:13" ht="281.25">
      <c r="A14" s="103">
        <v>7</v>
      </c>
      <c r="B14" s="104" t="s">
        <v>46</v>
      </c>
      <c r="C14" s="125"/>
      <c r="D14" s="106" t="s">
        <v>93</v>
      </c>
      <c r="E14" s="126">
        <v>1</v>
      </c>
      <c r="F14" s="108">
        <v>600</v>
      </c>
      <c r="G14" s="127"/>
      <c r="H14" s="128"/>
      <c r="I14" s="109"/>
      <c r="J14" s="111"/>
      <c r="K14" s="111"/>
      <c r="L14" s="73"/>
      <c r="M14" s="129"/>
    </row>
    <row r="15" spans="1:13" ht="101.25">
      <c r="A15" s="103">
        <v>8</v>
      </c>
      <c r="B15" s="115" t="s">
        <v>47</v>
      </c>
      <c r="C15" s="105"/>
      <c r="D15" s="119" t="s">
        <v>94</v>
      </c>
      <c r="E15" s="107">
        <v>1</v>
      </c>
      <c r="F15" s="108">
        <v>3</v>
      </c>
      <c r="G15" s="109"/>
      <c r="H15" s="110"/>
      <c r="I15" s="109"/>
      <c r="J15" s="111"/>
      <c r="K15" s="111"/>
      <c r="L15" s="73"/>
      <c r="M15" s="112"/>
    </row>
    <row r="16" spans="1:13" ht="45">
      <c r="A16" s="103">
        <v>9</v>
      </c>
      <c r="B16" s="113" t="s">
        <v>48</v>
      </c>
      <c r="C16" s="116"/>
      <c r="D16" s="118" t="s">
        <v>95</v>
      </c>
      <c r="E16" s="119">
        <v>1</v>
      </c>
      <c r="F16" s="108">
        <v>20</v>
      </c>
      <c r="G16" s="109"/>
      <c r="H16" s="110"/>
      <c r="I16" s="109"/>
      <c r="J16" s="111"/>
      <c r="K16" s="111"/>
      <c r="L16" s="73"/>
      <c r="M16" s="117"/>
    </row>
    <row r="17" spans="1:13" ht="78.75">
      <c r="A17" s="103">
        <v>10</v>
      </c>
      <c r="B17" s="115" t="s">
        <v>49</v>
      </c>
      <c r="C17" s="105"/>
      <c r="D17" s="119" t="s">
        <v>96</v>
      </c>
      <c r="E17" s="119">
        <v>1</v>
      </c>
      <c r="F17" s="108">
        <v>250</v>
      </c>
      <c r="G17" s="111"/>
      <c r="H17" s="110"/>
      <c r="I17" s="109"/>
      <c r="J17" s="111"/>
      <c r="K17" s="111"/>
      <c r="L17" s="73"/>
      <c r="M17" s="112"/>
    </row>
    <row r="18" spans="1:13" ht="22.5">
      <c r="A18" s="103">
        <v>11</v>
      </c>
      <c r="B18" s="104" t="s">
        <v>50</v>
      </c>
      <c r="C18" s="130"/>
      <c r="D18" s="106" t="s">
        <v>97</v>
      </c>
      <c r="E18" s="107">
        <v>5</v>
      </c>
      <c r="F18" s="108">
        <v>5</v>
      </c>
      <c r="G18" s="109"/>
      <c r="H18" s="110"/>
      <c r="I18" s="109"/>
      <c r="J18" s="111"/>
      <c r="K18" s="111"/>
      <c r="L18" s="73"/>
      <c r="M18" s="112"/>
    </row>
    <row r="19" spans="1:13" ht="22.5">
      <c r="A19" s="103">
        <v>12</v>
      </c>
      <c r="B19" s="113" t="s">
        <v>51</v>
      </c>
      <c r="C19" s="131"/>
      <c r="D19" s="106" t="s">
        <v>98</v>
      </c>
      <c r="E19" s="119">
        <v>10</v>
      </c>
      <c r="F19" s="108">
        <v>3</v>
      </c>
      <c r="G19" s="73"/>
      <c r="H19" s="128"/>
      <c r="I19" s="109"/>
      <c r="J19" s="111"/>
      <c r="K19" s="111"/>
      <c r="L19" s="73"/>
      <c r="M19" s="112"/>
    </row>
    <row r="20" spans="1:13" ht="22.5">
      <c r="A20" s="103">
        <v>13</v>
      </c>
      <c r="B20" s="104" t="s">
        <v>52</v>
      </c>
      <c r="C20" s="132"/>
      <c r="D20" s="106" t="s">
        <v>99</v>
      </c>
      <c r="E20" s="107">
        <v>10</v>
      </c>
      <c r="F20" s="108">
        <v>100</v>
      </c>
      <c r="G20" s="127"/>
      <c r="H20" s="133"/>
      <c r="I20" s="109"/>
      <c r="J20" s="111"/>
      <c r="K20" s="111"/>
      <c r="L20" s="73"/>
      <c r="M20" s="134"/>
    </row>
    <row r="21" spans="1:13" ht="22.5">
      <c r="A21" s="103">
        <v>14</v>
      </c>
      <c r="B21" s="115" t="s">
        <v>53</v>
      </c>
      <c r="C21" s="116"/>
      <c r="D21" s="119" t="s">
        <v>101</v>
      </c>
      <c r="E21" s="119">
        <v>1</v>
      </c>
      <c r="F21" s="209">
        <v>200</v>
      </c>
      <c r="G21" s="109"/>
      <c r="H21" s="110"/>
      <c r="I21" s="109"/>
      <c r="J21" s="111"/>
      <c r="K21" s="111"/>
      <c r="L21" s="73"/>
      <c r="M21" s="117"/>
    </row>
    <row r="22" spans="1:13" ht="22.5">
      <c r="A22" s="103">
        <v>15</v>
      </c>
      <c r="B22" s="210" t="s">
        <v>54</v>
      </c>
      <c r="C22" s="125"/>
      <c r="D22" s="211" t="s">
        <v>104</v>
      </c>
      <c r="E22" s="212">
        <v>1</v>
      </c>
      <c r="F22" s="108">
        <v>200</v>
      </c>
      <c r="G22" s="127"/>
      <c r="H22" s="128"/>
      <c r="I22" s="109"/>
      <c r="J22" s="111"/>
      <c r="K22" s="111"/>
      <c r="L22" s="73"/>
      <c r="M22" s="129"/>
    </row>
    <row r="23" spans="1:13" ht="22.5">
      <c r="A23" s="103">
        <v>16</v>
      </c>
      <c r="B23" s="148" t="s">
        <v>55</v>
      </c>
      <c r="C23" s="149"/>
      <c r="D23" s="148" t="s">
        <v>106</v>
      </c>
      <c r="E23" s="148">
        <v>1</v>
      </c>
      <c r="F23" s="150">
        <v>300</v>
      </c>
      <c r="G23" s="124"/>
      <c r="H23" s="151"/>
      <c r="I23" s="109"/>
      <c r="J23" s="111"/>
      <c r="K23" s="111"/>
      <c r="L23" s="73"/>
      <c r="M23" s="112"/>
    </row>
    <row r="24" spans="1:13" ht="78.75">
      <c r="A24" s="103">
        <v>17</v>
      </c>
      <c r="B24" s="115" t="s">
        <v>41</v>
      </c>
      <c r="C24" s="105"/>
      <c r="D24" s="132" t="s">
        <v>88</v>
      </c>
      <c r="E24" s="152">
        <v>5</v>
      </c>
      <c r="F24" s="153">
        <v>100</v>
      </c>
      <c r="G24" s="109"/>
      <c r="H24" s="110"/>
      <c r="I24" s="109"/>
      <c r="J24" s="111"/>
      <c r="K24" s="111"/>
      <c r="L24" s="73"/>
      <c r="M24" s="112"/>
    </row>
    <row r="25" spans="1:13" ht="213.75">
      <c r="A25" s="103">
        <v>18</v>
      </c>
      <c r="B25" s="154" t="s">
        <v>56</v>
      </c>
      <c r="C25" s="116" t="s">
        <v>138</v>
      </c>
      <c r="D25" s="154" t="s">
        <v>107</v>
      </c>
      <c r="E25" s="155">
        <v>1</v>
      </c>
      <c r="F25" s="74">
        <v>300</v>
      </c>
      <c r="G25" s="74">
        <v>12.8</v>
      </c>
      <c r="H25" s="110">
        <v>0.05</v>
      </c>
      <c r="I25" s="74">
        <v>13.44</v>
      </c>
      <c r="J25" s="74">
        <v>3840</v>
      </c>
      <c r="K25" s="74">
        <f>J25*H25</f>
        <v>192</v>
      </c>
      <c r="L25" s="74">
        <v>4032</v>
      </c>
      <c r="M25" s="240" t="s">
        <v>139</v>
      </c>
    </row>
    <row r="26" spans="1:13" ht="67.5">
      <c r="A26" s="103">
        <v>19</v>
      </c>
      <c r="B26" s="105" t="s">
        <v>57</v>
      </c>
      <c r="C26" s="105"/>
      <c r="D26" s="105" t="s">
        <v>108</v>
      </c>
      <c r="E26" s="105">
        <v>20</v>
      </c>
      <c r="F26" s="150">
        <v>50</v>
      </c>
      <c r="G26" s="73"/>
      <c r="H26" s="133"/>
      <c r="I26" s="109"/>
      <c r="J26" s="111"/>
      <c r="K26" s="111"/>
      <c r="L26" s="73"/>
      <c r="M26" s="112"/>
    </row>
    <row r="27" spans="1:13" ht="45">
      <c r="A27" s="103">
        <v>20</v>
      </c>
      <c r="B27" s="131" t="s">
        <v>4</v>
      </c>
      <c r="C27" s="156"/>
      <c r="D27" s="131" t="s">
        <v>109</v>
      </c>
      <c r="E27" s="131">
        <v>5</v>
      </c>
      <c r="F27" s="150">
        <v>20</v>
      </c>
      <c r="G27" s="157"/>
      <c r="H27" s="158"/>
      <c r="I27" s="109"/>
      <c r="J27" s="111"/>
      <c r="K27" s="111"/>
      <c r="L27" s="73"/>
      <c r="M27" s="159"/>
    </row>
    <row r="28" spans="1:13" ht="90">
      <c r="A28" s="103">
        <v>21</v>
      </c>
      <c r="B28" s="125" t="s">
        <v>58</v>
      </c>
      <c r="C28" s="156"/>
      <c r="D28" s="125" t="s">
        <v>110</v>
      </c>
      <c r="E28" s="152">
        <v>30</v>
      </c>
      <c r="F28" s="153">
        <v>100</v>
      </c>
      <c r="G28" s="157"/>
      <c r="H28" s="160"/>
      <c r="I28" s="109"/>
      <c r="J28" s="111"/>
      <c r="K28" s="111"/>
      <c r="L28" s="73"/>
      <c r="M28" s="159"/>
    </row>
    <row r="29" spans="1:13" ht="45">
      <c r="A29" s="103">
        <v>22</v>
      </c>
      <c r="B29" s="131" t="s">
        <v>59</v>
      </c>
      <c r="C29" s="161"/>
      <c r="D29" s="105" t="s">
        <v>111</v>
      </c>
      <c r="E29" s="105">
        <v>30</v>
      </c>
      <c r="F29" s="150">
        <v>50</v>
      </c>
      <c r="G29" s="162"/>
      <c r="H29" s="163"/>
      <c r="I29" s="109"/>
      <c r="J29" s="111"/>
      <c r="K29" s="111"/>
      <c r="L29" s="73"/>
      <c r="M29" s="159"/>
    </row>
    <row r="30" spans="1:13" ht="45">
      <c r="A30" s="103">
        <v>23</v>
      </c>
      <c r="B30" s="125" t="s">
        <v>60</v>
      </c>
      <c r="C30" s="131"/>
      <c r="D30" s="125" t="s">
        <v>112</v>
      </c>
      <c r="E30" s="164">
        <v>10</v>
      </c>
      <c r="F30" s="165">
        <v>100</v>
      </c>
      <c r="G30" s="109"/>
      <c r="H30" s="110"/>
      <c r="I30" s="109"/>
      <c r="J30" s="111"/>
      <c r="K30" s="111"/>
      <c r="L30" s="73"/>
      <c r="M30" s="112"/>
    </row>
    <row r="31" spans="1:13" ht="90">
      <c r="A31" s="103">
        <v>24</v>
      </c>
      <c r="B31" s="166" t="s">
        <v>61</v>
      </c>
      <c r="C31" s="116" t="s">
        <v>140</v>
      </c>
      <c r="D31" s="167" t="s">
        <v>113</v>
      </c>
      <c r="E31" s="168">
        <v>1</v>
      </c>
      <c r="F31" s="169">
        <v>6000</v>
      </c>
      <c r="G31" s="169">
        <v>5.66</v>
      </c>
      <c r="H31" s="133">
        <v>0.08</v>
      </c>
      <c r="I31" s="169">
        <v>6.11</v>
      </c>
      <c r="J31" s="169">
        <v>33960</v>
      </c>
      <c r="K31" s="74">
        <f>J31*H31</f>
        <v>2716.8</v>
      </c>
      <c r="L31" s="169">
        <v>36676.8</v>
      </c>
      <c r="M31" s="119" t="s">
        <v>141</v>
      </c>
    </row>
    <row r="32" spans="1:13" ht="45">
      <c r="A32" s="103">
        <v>25</v>
      </c>
      <c r="B32" s="131" t="s">
        <v>62</v>
      </c>
      <c r="C32" s="120"/>
      <c r="D32" s="131" t="s">
        <v>114</v>
      </c>
      <c r="E32" s="131">
        <v>5</v>
      </c>
      <c r="F32" s="150">
        <v>1500</v>
      </c>
      <c r="G32" s="73"/>
      <c r="H32" s="133"/>
      <c r="I32" s="109"/>
      <c r="J32" s="111"/>
      <c r="K32" s="111"/>
      <c r="L32" s="73"/>
      <c r="M32" s="159"/>
    </row>
    <row r="33" spans="1:13" ht="22.5">
      <c r="A33" s="103">
        <v>26</v>
      </c>
      <c r="B33" s="125" t="s">
        <v>63</v>
      </c>
      <c r="C33" s="114"/>
      <c r="D33" s="125" t="s">
        <v>115</v>
      </c>
      <c r="E33" s="164">
        <v>30</v>
      </c>
      <c r="F33" s="165">
        <v>100</v>
      </c>
      <c r="G33" s="127"/>
      <c r="H33" s="133"/>
      <c r="I33" s="109"/>
      <c r="J33" s="111"/>
      <c r="K33" s="111"/>
      <c r="L33" s="73"/>
      <c r="M33" s="159"/>
    </row>
    <row r="34" spans="1:13" ht="45">
      <c r="A34" s="103">
        <v>27</v>
      </c>
      <c r="B34" s="132" t="s">
        <v>64</v>
      </c>
      <c r="C34" s="170"/>
      <c r="D34" s="132" t="s">
        <v>116</v>
      </c>
      <c r="E34" s="152">
        <v>10</v>
      </c>
      <c r="F34" s="153">
        <v>100</v>
      </c>
      <c r="G34" s="73"/>
      <c r="H34" s="133"/>
      <c r="I34" s="109"/>
      <c r="J34" s="111"/>
      <c r="K34" s="111"/>
      <c r="L34" s="73"/>
      <c r="M34" s="159"/>
    </row>
    <row r="35" spans="1:13" ht="22.5">
      <c r="A35" s="103">
        <v>28</v>
      </c>
      <c r="B35" s="132" t="s">
        <v>65</v>
      </c>
      <c r="C35" s="171"/>
      <c r="D35" s="132" t="s">
        <v>117</v>
      </c>
      <c r="E35" s="152">
        <v>10</v>
      </c>
      <c r="F35" s="153">
        <v>400</v>
      </c>
      <c r="G35" s="73"/>
      <c r="H35" s="133"/>
      <c r="I35" s="109"/>
      <c r="J35" s="111"/>
      <c r="K35" s="111"/>
      <c r="L35" s="73"/>
      <c r="M35" s="159"/>
    </row>
    <row r="36" spans="1:13" ht="19.5">
      <c r="A36" s="103">
        <v>29</v>
      </c>
      <c r="B36" s="57" t="s">
        <v>66</v>
      </c>
      <c r="C36" s="171"/>
      <c r="D36" s="172" t="s">
        <v>118</v>
      </c>
      <c r="E36" s="173">
        <v>224</v>
      </c>
      <c r="F36" s="174">
        <v>30</v>
      </c>
      <c r="G36" s="109"/>
      <c r="H36" s="133"/>
      <c r="I36" s="109"/>
      <c r="J36" s="111"/>
      <c r="K36" s="111"/>
      <c r="L36" s="73"/>
      <c r="M36" s="159"/>
    </row>
    <row r="37" spans="1:13" ht="22.5">
      <c r="A37" s="103">
        <v>30</v>
      </c>
      <c r="B37" s="120" t="s">
        <v>67</v>
      </c>
      <c r="C37" s="175"/>
      <c r="D37" s="176" t="s">
        <v>0</v>
      </c>
      <c r="E37" s="177">
        <v>1</v>
      </c>
      <c r="F37" s="178">
        <v>20000</v>
      </c>
      <c r="G37" s="111"/>
      <c r="H37" s="133"/>
      <c r="I37" s="109"/>
      <c r="J37" s="111"/>
      <c r="K37" s="111"/>
      <c r="L37" s="73"/>
      <c r="M37" s="159"/>
    </row>
    <row r="38" spans="1:13" ht="22.5">
      <c r="A38" s="103">
        <v>31</v>
      </c>
      <c r="B38" s="179" t="s">
        <v>68</v>
      </c>
      <c r="C38" s="180"/>
      <c r="D38" s="181" t="s">
        <v>119</v>
      </c>
      <c r="E38" s="125"/>
      <c r="F38" s="182">
        <v>52500000</v>
      </c>
      <c r="G38" s="73"/>
      <c r="H38" s="133"/>
      <c r="I38" s="109"/>
      <c r="J38" s="111"/>
      <c r="K38" s="111"/>
      <c r="L38" s="73"/>
      <c r="M38" s="159"/>
    </row>
    <row r="39" spans="1:13" ht="22.5">
      <c r="A39" s="103">
        <v>32</v>
      </c>
      <c r="B39" s="179" t="s">
        <v>69</v>
      </c>
      <c r="C39" s="183"/>
      <c r="D39" s="179" t="s">
        <v>120</v>
      </c>
      <c r="E39" s="184">
        <v>63</v>
      </c>
      <c r="F39" s="185">
        <v>60</v>
      </c>
      <c r="G39" s="186"/>
      <c r="H39" s="133"/>
      <c r="I39" s="109"/>
      <c r="J39" s="111"/>
      <c r="K39" s="111"/>
      <c r="L39" s="73"/>
      <c r="M39" s="159"/>
    </row>
    <row r="40" spans="1:13" ht="12.75">
      <c r="A40" s="103">
        <v>33</v>
      </c>
      <c r="B40" s="58" t="s">
        <v>70</v>
      </c>
      <c r="C40" s="113"/>
      <c r="D40" s="58" t="s">
        <v>0</v>
      </c>
      <c r="E40" s="187"/>
      <c r="F40" s="188">
        <v>200000</v>
      </c>
      <c r="G40" s="189"/>
      <c r="H40" s="133"/>
      <c r="I40" s="109"/>
      <c r="J40" s="111"/>
      <c r="K40" s="111"/>
      <c r="L40" s="73"/>
      <c r="M40" s="159"/>
    </row>
    <row r="41" spans="1:13" ht="22.5">
      <c r="A41" s="190">
        <v>34</v>
      </c>
      <c r="B41" s="179" t="s">
        <v>71</v>
      </c>
      <c r="C41" s="180"/>
      <c r="D41" s="181" t="s">
        <v>121</v>
      </c>
      <c r="E41" s="184">
        <v>1</v>
      </c>
      <c r="F41" s="182">
        <v>300</v>
      </c>
      <c r="G41" s="191"/>
      <c r="H41" s="133"/>
      <c r="I41" s="109"/>
      <c r="J41" s="111"/>
      <c r="K41" s="111"/>
      <c r="L41" s="73"/>
      <c r="M41" s="159"/>
    </row>
    <row r="42" spans="1:13" ht="78.75">
      <c r="A42" s="190">
        <v>35</v>
      </c>
      <c r="B42" s="179" t="s">
        <v>72</v>
      </c>
      <c r="C42" s="116" t="s">
        <v>142</v>
      </c>
      <c r="D42" s="181" t="s">
        <v>122</v>
      </c>
      <c r="E42" s="184">
        <v>5</v>
      </c>
      <c r="F42" s="182">
        <v>2000</v>
      </c>
      <c r="G42" s="182">
        <v>4.6</v>
      </c>
      <c r="H42" s="133">
        <v>0.08</v>
      </c>
      <c r="I42" s="182">
        <v>4.97</v>
      </c>
      <c r="J42" s="182">
        <v>9200</v>
      </c>
      <c r="K42" s="74">
        <f>J42*H42</f>
        <v>736</v>
      </c>
      <c r="L42" s="182">
        <v>9936</v>
      </c>
      <c r="M42" s="119" t="s">
        <v>143</v>
      </c>
    </row>
    <row r="43" spans="1:13" ht="22.5">
      <c r="A43" s="190">
        <v>36</v>
      </c>
      <c r="B43" s="179" t="s">
        <v>73</v>
      </c>
      <c r="C43" s="132"/>
      <c r="D43" s="181" t="s">
        <v>123</v>
      </c>
      <c r="E43" s="184">
        <v>1</v>
      </c>
      <c r="F43" s="182">
        <v>800</v>
      </c>
      <c r="G43" s="73"/>
      <c r="H43" s="133"/>
      <c r="I43" s="109"/>
      <c r="J43" s="111"/>
      <c r="K43" s="111"/>
      <c r="L43" s="73"/>
      <c r="M43" s="159"/>
    </row>
    <row r="44" spans="1:13" ht="22.5">
      <c r="A44" s="190">
        <v>37</v>
      </c>
      <c r="B44" s="192" t="s">
        <v>74</v>
      </c>
      <c r="C44" s="171"/>
      <c r="D44" s="193" t="s">
        <v>124</v>
      </c>
      <c r="E44" s="192">
        <v>1</v>
      </c>
      <c r="F44" s="194">
        <v>150</v>
      </c>
      <c r="G44" s="109"/>
      <c r="H44" s="133"/>
      <c r="I44" s="109"/>
      <c r="J44" s="111"/>
      <c r="K44" s="111"/>
      <c r="L44" s="73"/>
      <c r="M44" s="159"/>
    </row>
    <row r="45" spans="1:13" ht="22.5">
      <c r="A45" s="190">
        <v>38</v>
      </c>
      <c r="B45" s="195" t="s">
        <v>75</v>
      </c>
      <c r="C45" s="196"/>
      <c r="D45" s="195" t="s">
        <v>125</v>
      </c>
      <c r="E45" s="197">
        <v>15</v>
      </c>
      <c r="F45" s="198">
        <v>150</v>
      </c>
      <c r="G45" s="124"/>
      <c r="H45" s="133"/>
      <c r="I45" s="109"/>
      <c r="J45" s="111"/>
      <c r="K45" s="111"/>
      <c r="L45" s="73"/>
      <c r="M45" s="159"/>
    </row>
    <row r="46" spans="1:13" ht="22.5">
      <c r="A46" s="190">
        <v>39</v>
      </c>
      <c r="B46" s="199" t="s">
        <v>76</v>
      </c>
      <c r="C46" s="171"/>
      <c r="D46" s="200" t="s">
        <v>126</v>
      </c>
      <c r="E46" s="201">
        <v>1</v>
      </c>
      <c r="F46" s="202">
        <v>30</v>
      </c>
      <c r="G46" s="109"/>
      <c r="H46" s="133"/>
      <c r="I46" s="109"/>
      <c r="J46" s="111"/>
      <c r="K46" s="111"/>
      <c r="L46" s="73"/>
      <c r="M46" s="159"/>
    </row>
    <row r="47" spans="1:13" ht="22.5">
      <c r="A47" s="190">
        <v>40</v>
      </c>
      <c r="B47" s="203" t="s">
        <v>77</v>
      </c>
      <c r="C47" s="199"/>
      <c r="D47" s="204" t="s">
        <v>127</v>
      </c>
      <c r="E47" s="204">
        <v>30</v>
      </c>
      <c r="F47" s="204">
        <v>10</v>
      </c>
      <c r="G47" s="186"/>
      <c r="H47" s="133"/>
      <c r="I47" s="109"/>
      <c r="J47" s="111"/>
      <c r="K47" s="111"/>
      <c r="L47" s="73"/>
      <c r="M47" s="159"/>
    </row>
  </sheetData>
  <sheetProtection/>
  <mergeCells count="4">
    <mergeCell ref="B2:D2"/>
    <mergeCell ref="I2:J2"/>
    <mergeCell ref="C3:D3"/>
    <mergeCell ref="C5:G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M47"/>
  <sheetViews>
    <sheetView zoomScalePageLayoutView="0" workbookViewId="0" topLeftCell="A1">
      <selection activeCell="A1" sqref="A1:M47"/>
    </sheetView>
  </sheetViews>
  <sheetFormatPr defaultColWidth="9.140625" defaultRowHeight="12.75"/>
  <cols>
    <col min="10" max="10" width="10.00390625" style="0" customWidth="1"/>
    <col min="12" max="12" width="10.8515625" style="0" customWidth="1"/>
  </cols>
  <sheetData>
    <row r="2" spans="2:10" ht="12.75">
      <c r="B2" s="78" t="s">
        <v>83</v>
      </c>
      <c r="C2" s="78"/>
      <c r="D2" s="78"/>
      <c r="E2" s="3"/>
      <c r="F2" s="3"/>
      <c r="G2" s="3"/>
      <c r="I2" s="75" t="s">
        <v>78</v>
      </c>
      <c r="J2" s="75"/>
    </row>
    <row r="3" spans="2:7" ht="12.75">
      <c r="B3" s="89"/>
      <c r="C3" s="90" t="s">
        <v>39</v>
      </c>
      <c r="D3" s="90"/>
      <c r="E3" s="4"/>
      <c r="F3" s="4"/>
      <c r="G3" s="4"/>
    </row>
    <row r="4" spans="2:7" ht="12.75">
      <c r="B4" s="91"/>
      <c r="C4" s="91"/>
      <c r="D4" s="5"/>
      <c r="E4" s="5"/>
      <c r="F4" s="5"/>
      <c r="G4" s="5"/>
    </row>
    <row r="5" spans="2:7" ht="12.75">
      <c r="B5" s="92"/>
      <c r="C5" s="93" t="s">
        <v>84</v>
      </c>
      <c r="D5" s="93"/>
      <c r="E5" s="93"/>
      <c r="F5" s="93"/>
      <c r="G5" s="93"/>
    </row>
    <row r="6" spans="1:13" ht="58.5">
      <c r="A6" s="94" t="s">
        <v>1</v>
      </c>
      <c r="B6" s="95" t="s">
        <v>2</v>
      </c>
      <c r="C6" s="96" t="s">
        <v>31</v>
      </c>
      <c r="D6" s="96" t="s">
        <v>3</v>
      </c>
      <c r="E6" s="95" t="s">
        <v>32</v>
      </c>
      <c r="F6" s="97" t="s">
        <v>85</v>
      </c>
      <c r="G6" s="98" t="s">
        <v>33</v>
      </c>
      <c r="H6" s="99" t="s">
        <v>34</v>
      </c>
      <c r="I6" s="98" t="s">
        <v>35</v>
      </c>
      <c r="J6" s="100" t="s">
        <v>86</v>
      </c>
      <c r="K6" s="99" t="s">
        <v>36</v>
      </c>
      <c r="L6" s="100" t="s">
        <v>37</v>
      </c>
      <c r="M6" s="97" t="s">
        <v>38</v>
      </c>
    </row>
    <row r="7" spans="1:13" ht="12.75">
      <c r="A7" s="101">
        <v>1</v>
      </c>
      <c r="B7" s="102">
        <v>2</v>
      </c>
      <c r="C7" s="102">
        <v>3</v>
      </c>
      <c r="D7" s="102">
        <v>4</v>
      </c>
      <c r="E7" s="102">
        <v>5</v>
      </c>
      <c r="F7" s="102">
        <v>6</v>
      </c>
      <c r="G7" s="102">
        <v>7</v>
      </c>
      <c r="H7" s="102">
        <v>8</v>
      </c>
      <c r="I7" s="102">
        <v>9</v>
      </c>
      <c r="J7" s="102">
        <v>10</v>
      </c>
      <c r="K7" s="102">
        <v>11</v>
      </c>
      <c r="L7" s="102">
        <v>12</v>
      </c>
      <c r="M7" s="102">
        <v>13</v>
      </c>
    </row>
    <row r="8" spans="1:13" ht="56.25">
      <c r="A8" s="103">
        <v>1</v>
      </c>
      <c r="B8" s="104" t="s">
        <v>40</v>
      </c>
      <c r="C8" s="105"/>
      <c r="D8" s="106" t="s">
        <v>87</v>
      </c>
      <c r="E8" s="107">
        <v>25</v>
      </c>
      <c r="F8" s="108">
        <v>100</v>
      </c>
      <c r="G8" s="109"/>
      <c r="H8" s="110"/>
      <c r="I8" s="109"/>
      <c r="J8" s="111"/>
      <c r="K8" s="111"/>
      <c r="L8" s="73"/>
      <c r="M8" s="112"/>
    </row>
    <row r="9" spans="1:13" ht="78.75">
      <c r="A9" s="103">
        <v>2</v>
      </c>
      <c r="B9" s="113" t="s">
        <v>41</v>
      </c>
      <c r="C9" s="105"/>
      <c r="D9" s="114" t="s">
        <v>88</v>
      </c>
      <c r="E9" s="107">
        <v>5</v>
      </c>
      <c r="F9" s="108">
        <v>500</v>
      </c>
      <c r="G9" s="109"/>
      <c r="H9" s="110"/>
      <c r="I9" s="109"/>
      <c r="J9" s="111"/>
      <c r="K9" s="111"/>
      <c r="L9" s="73"/>
      <c r="M9" s="112"/>
    </row>
    <row r="10" spans="1:13" ht="22.5">
      <c r="A10" s="103">
        <v>3</v>
      </c>
      <c r="B10" s="115" t="s">
        <v>42</v>
      </c>
      <c r="C10" s="116"/>
      <c r="D10" s="106" t="s">
        <v>89</v>
      </c>
      <c r="E10" s="107">
        <v>1</v>
      </c>
      <c r="F10" s="108">
        <v>30</v>
      </c>
      <c r="G10" s="109"/>
      <c r="H10" s="110"/>
      <c r="I10" s="109"/>
      <c r="J10" s="111"/>
      <c r="K10" s="111"/>
      <c r="L10" s="73"/>
      <c r="M10" s="117"/>
    </row>
    <row r="11" spans="1:13" ht="22.5">
      <c r="A11" s="103">
        <v>4</v>
      </c>
      <c r="B11" s="115" t="s">
        <v>43</v>
      </c>
      <c r="C11" s="105"/>
      <c r="D11" s="118" t="s">
        <v>90</v>
      </c>
      <c r="E11" s="119">
        <v>10</v>
      </c>
      <c r="F11" s="108">
        <v>10</v>
      </c>
      <c r="G11" s="109"/>
      <c r="H11" s="110"/>
      <c r="I11" s="109"/>
      <c r="J11" s="111"/>
      <c r="K11" s="111"/>
      <c r="L11" s="73"/>
      <c r="M11" s="112"/>
    </row>
    <row r="12" spans="1:13" ht="33.75">
      <c r="A12" s="103">
        <v>5</v>
      </c>
      <c r="B12" s="120" t="s">
        <v>44</v>
      </c>
      <c r="C12" s="105"/>
      <c r="D12" s="121" t="s">
        <v>91</v>
      </c>
      <c r="E12" s="122">
        <v>10</v>
      </c>
      <c r="F12" s="108">
        <v>10</v>
      </c>
      <c r="G12" s="73"/>
      <c r="H12" s="110"/>
      <c r="I12" s="109"/>
      <c r="J12" s="111"/>
      <c r="K12" s="111"/>
      <c r="L12" s="73"/>
      <c r="M12" s="112"/>
    </row>
    <row r="13" spans="1:13" ht="180">
      <c r="A13" s="103">
        <v>6</v>
      </c>
      <c r="B13" s="113" t="s">
        <v>45</v>
      </c>
      <c r="C13" s="123"/>
      <c r="D13" s="118" t="s">
        <v>92</v>
      </c>
      <c r="E13" s="119">
        <v>50</v>
      </c>
      <c r="F13" s="108">
        <v>150</v>
      </c>
      <c r="G13" s="124"/>
      <c r="H13" s="110"/>
      <c r="I13" s="109"/>
      <c r="J13" s="111"/>
      <c r="K13" s="111"/>
      <c r="L13" s="73"/>
      <c r="M13" s="112"/>
    </row>
    <row r="14" spans="1:13" ht="281.25">
      <c r="A14" s="103">
        <v>7</v>
      </c>
      <c r="B14" s="104" t="s">
        <v>46</v>
      </c>
      <c r="C14" s="125"/>
      <c r="D14" s="106" t="s">
        <v>93</v>
      </c>
      <c r="E14" s="126">
        <v>1</v>
      </c>
      <c r="F14" s="108">
        <v>600</v>
      </c>
      <c r="G14" s="127"/>
      <c r="H14" s="128"/>
      <c r="I14" s="109"/>
      <c r="J14" s="111"/>
      <c r="K14" s="111"/>
      <c r="L14" s="73"/>
      <c r="M14" s="129"/>
    </row>
    <row r="15" spans="1:13" ht="101.25">
      <c r="A15" s="103">
        <v>8</v>
      </c>
      <c r="B15" s="115" t="s">
        <v>47</v>
      </c>
      <c r="C15" s="105"/>
      <c r="D15" s="119" t="s">
        <v>94</v>
      </c>
      <c r="E15" s="107">
        <v>1</v>
      </c>
      <c r="F15" s="108">
        <v>3</v>
      </c>
      <c r="G15" s="109"/>
      <c r="H15" s="110"/>
      <c r="I15" s="109"/>
      <c r="J15" s="111"/>
      <c r="K15" s="111"/>
      <c r="L15" s="73"/>
      <c r="M15" s="112"/>
    </row>
    <row r="16" spans="1:13" ht="45">
      <c r="A16" s="103">
        <v>9</v>
      </c>
      <c r="B16" s="113" t="s">
        <v>48</v>
      </c>
      <c r="C16" s="116"/>
      <c r="D16" s="118" t="s">
        <v>95</v>
      </c>
      <c r="E16" s="119">
        <v>1</v>
      </c>
      <c r="F16" s="108">
        <v>20</v>
      </c>
      <c r="G16" s="109"/>
      <c r="H16" s="110"/>
      <c r="I16" s="109"/>
      <c r="J16" s="111"/>
      <c r="K16" s="111"/>
      <c r="L16" s="73"/>
      <c r="M16" s="117"/>
    </row>
    <row r="17" spans="1:13" ht="78.75">
      <c r="A17" s="103">
        <v>10</v>
      </c>
      <c r="B17" s="115" t="s">
        <v>49</v>
      </c>
      <c r="C17" s="105"/>
      <c r="D17" s="119" t="s">
        <v>96</v>
      </c>
      <c r="E17" s="119">
        <v>1</v>
      </c>
      <c r="F17" s="108">
        <v>250</v>
      </c>
      <c r="G17" s="111"/>
      <c r="H17" s="110"/>
      <c r="I17" s="109"/>
      <c r="J17" s="111"/>
      <c r="K17" s="111"/>
      <c r="L17" s="73"/>
      <c r="M17" s="112"/>
    </row>
    <row r="18" spans="1:13" ht="22.5">
      <c r="A18" s="103">
        <v>11</v>
      </c>
      <c r="B18" s="104" t="s">
        <v>50</v>
      </c>
      <c r="C18" s="130"/>
      <c r="D18" s="106" t="s">
        <v>97</v>
      </c>
      <c r="E18" s="107">
        <v>5</v>
      </c>
      <c r="F18" s="108">
        <v>5</v>
      </c>
      <c r="G18" s="109"/>
      <c r="H18" s="110"/>
      <c r="I18" s="109"/>
      <c r="J18" s="111"/>
      <c r="K18" s="111"/>
      <c r="L18" s="73"/>
      <c r="M18" s="112"/>
    </row>
    <row r="19" spans="1:13" ht="22.5">
      <c r="A19" s="103">
        <v>12</v>
      </c>
      <c r="B19" s="113" t="s">
        <v>51</v>
      </c>
      <c r="C19" s="131"/>
      <c r="D19" s="106" t="s">
        <v>98</v>
      </c>
      <c r="E19" s="119">
        <v>10</v>
      </c>
      <c r="F19" s="108">
        <v>3</v>
      </c>
      <c r="G19" s="73"/>
      <c r="H19" s="128"/>
      <c r="I19" s="109"/>
      <c r="J19" s="111"/>
      <c r="K19" s="111"/>
      <c r="L19" s="73"/>
      <c r="M19" s="112"/>
    </row>
    <row r="20" spans="1:13" ht="22.5">
      <c r="A20" s="103">
        <v>13</v>
      </c>
      <c r="B20" s="104" t="s">
        <v>52</v>
      </c>
      <c r="C20" s="132"/>
      <c r="D20" s="106" t="s">
        <v>99</v>
      </c>
      <c r="E20" s="107">
        <v>10</v>
      </c>
      <c r="F20" s="108">
        <v>100</v>
      </c>
      <c r="G20" s="127"/>
      <c r="H20" s="133"/>
      <c r="I20" s="109"/>
      <c r="J20" s="111"/>
      <c r="K20" s="111"/>
      <c r="L20" s="73"/>
      <c r="M20" s="134"/>
    </row>
    <row r="21" spans="1:13" ht="22.5">
      <c r="A21" s="103">
        <v>14</v>
      </c>
      <c r="B21" s="115" t="s">
        <v>53</v>
      </c>
      <c r="C21" s="116"/>
      <c r="D21" s="119" t="s">
        <v>101</v>
      </c>
      <c r="E21" s="119">
        <v>1</v>
      </c>
      <c r="F21" s="209">
        <v>200</v>
      </c>
      <c r="G21" s="109"/>
      <c r="H21" s="110"/>
      <c r="I21" s="109"/>
      <c r="J21" s="111"/>
      <c r="K21" s="111"/>
      <c r="L21" s="73"/>
      <c r="M21" s="117"/>
    </row>
    <row r="22" spans="1:13" ht="22.5">
      <c r="A22" s="103">
        <v>15</v>
      </c>
      <c r="B22" s="210" t="s">
        <v>54</v>
      </c>
      <c r="C22" s="125"/>
      <c r="D22" s="211" t="s">
        <v>104</v>
      </c>
      <c r="E22" s="212">
        <v>1</v>
      </c>
      <c r="F22" s="108">
        <v>200</v>
      </c>
      <c r="G22" s="127"/>
      <c r="H22" s="128"/>
      <c r="I22" s="109"/>
      <c r="J22" s="111"/>
      <c r="K22" s="111"/>
      <c r="L22" s="73"/>
      <c r="M22" s="129"/>
    </row>
    <row r="23" spans="1:13" ht="22.5">
      <c r="A23" s="103">
        <v>16</v>
      </c>
      <c r="B23" s="148" t="s">
        <v>55</v>
      </c>
      <c r="C23" s="149"/>
      <c r="D23" s="148" t="s">
        <v>106</v>
      </c>
      <c r="E23" s="148">
        <v>1</v>
      </c>
      <c r="F23" s="150">
        <v>300</v>
      </c>
      <c r="G23" s="124"/>
      <c r="H23" s="151"/>
      <c r="I23" s="109"/>
      <c r="J23" s="111"/>
      <c r="K23" s="111"/>
      <c r="L23" s="73"/>
      <c r="M23" s="112"/>
    </row>
    <row r="24" spans="1:13" ht="78.75">
      <c r="A24" s="103">
        <v>17</v>
      </c>
      <c r="B24" s="115" t="s">
        <v>41</v>
      </c>
      <c r="C24" s="105"/>
      <c r="D24" s="132" t="s">
        <v>88</v>
      </c>
      <c r="E24" s="152">
        <v>5</v>
      </c>
      <c r="F24" s="153">
        <v>100</v>
      </c>
      <c r="G24" s="109"/>
      <c r="H24" s="110"/>
      <c r="I24" s="109"/>
      <c r="J24" s="111"/>
      <c r="K24" s="111"/>
      <c r="L24" s="73"/>
      <c r="M24" s="112"/>
    </row>
    <row r="25" spans="1:13" ht="213.75">
      <c r="A25" s="103">
        <v>18</v>
      </c>
      <c r="B25" s="154" t="s">
        <v>56</v>
      </c>
      <c r="C25" s="116"/>
      <c r="D25" s="154" t="s">
        <v>107</v>
      </c>
      <c r="E25" s="155">
        <v>1</v>
      </c>
      <c r="F25" s="74">
        <v>300</v>
      </c>
      <c r="G25" s="109"/>
      <c r="H25" s="110"/>
      <c r="I25" s="109"/>
      <c r="J25" s="111"/>
      <c r="K25" s="111"/>
      <c r="L25" s="73"/>
      <c r="M25" s="117"/>
    </row>
    <row r="26" spans="1:13" ht="67.5">
      <c r="A26" s="103">
        <v>19</v>
      </c>
      <c r="B26" s="105" t="s">
        <v>57</v>
      </c>
      <c r="C26" s="105"/>
      <c r="D26" s="105" t="s">
        <v>108</v>
      </c>
      <c r="E26" s="105">
        <v>20</v>
      </c>
      <c r="F26" s="150">
        <v>50</v>
      </c>
      <c r="G26" s="73"/>
      <c r="H26" s="133"/>
      <c r="I26" s="109"/>
      <c r="J26" s="111"/>
      <c r="K26" s="111"/>
      <c r="L26" s="73"/>
      <c r="M26" s="112"/>
    </row>
    <row r="27" spans="1:13" ht="45">
      <c r="A27" s="103">
        <v>20</v>
      </c>
      <c r="B27" s="131" t="s">
        <v>4</v>
      </c>
      <c r="C27" s="156"/>
      <c r="D27" s="131" t="s">
        <v>109</v>
      </c>
      <c r="E27" s="131">
        <v>5</v>
      </c>
      <c r="F27" s="150">
        <v>20</v>
      </c>
      <c r="G27" s="157"/>
      <c r="H27" s="158"/>
      <c r="I27" s="109"/>
      <c r="J27" s="111"/>
      <c r="K27" s="111"/>
      <c r="L27" s="73"/>
      <c r="M27" s="159"/>
    </row>
    <row r="28" spans="1:13" ht="90">
      <c r="A28" s="103">
        <v>21</v>
      </c>
      <c r="B28" s="125" t="s">
        <v>58</v>
      </c>
      <c r="C28" s="156"/>
      <c r="D28" s="125" t="s">
        <v>110</v>
      </c>
      <c r="E28" s="152">
        <v>30</v>
      </c>
      <c r="F28" s="153">
        <v>100</v>
      </c>
      <c r="G28" s="157"/>
      <c r="H28" s="160"/>
      <c r="I28" s="109"/>
      <c r="J28" s="111"/>
      <c r="K28" s="111"/>
      <c r="L28" s="73"/>
      <c r="M28" s="159"/>
    </row>
    <row r="29" spans="1:13" ht="45">
      <c r="A29" s="103">
        <v>22</v>
      </c>
      <c r="B29" s="131" t="s">
        <v>59</v>
      </c>
      <c r="C29" s="161"/>
      <c r="D29" s="105" t="s">
        <v>111</v>
      </c>
      <c r="E29" s="105">
        <v>30</v>
      </c>
      <c r="F29" s="150">
        <v>50</v>
      </c>
      <c r="G29" s="162"/>
      <c r="H29" s="163"/>
      <c r="I29" s="109"/>
      <c r="J29" s="111"/>
      <c r="K29" s="111"/>
      <c r="L29" s="73"/>
      <c r="M29" s="159"/>
    </row>
    <row r="30" spans="1:13" ht="45">
      <c r="A30" s="103">
        <v>23</v>
      </c>
      <c r="B30" s="125" t="s">
        <v>60</v>
      </c>
      <c r="C30" s="131"/>
      <c r="D30" s="125" t="s">
        <v>112</v>
      </c>
      <c r="E30" s="164">
        <v>10</v>
      </c>
      <c r="F30" s="165">
        <v>100</v>
      </c>
      <c r="G30" s="109"/>
      <c r="H30" s="110"/>
      <c r="I30" s="109"/>
      <c r="J30" s="111"/>
      <c r="K30" s="111"/>
      <c r="L30" s="73"/>
      <c r="M30" s="112"/>
    </row>
    <row r="31" spans="1:13" ht="90">
      <c r="A31" s="103">
        <v>24</v>
      </c>
      <c r="B31" s="166" t="s">
        <v>61</v>
      </c>
      <c r="C31" s="114"/>
      <c r="D31" s="167" t="s">
        <v>113</v>
      </c>
      <c r="E31" s="168">
        <v>1</v>
      </c>
      <c r="F31" s="169">
        <v>6000</v>
      </c>
      <c r="G31" s="127"/>
      <c r="H31" s="133"/>
      <c r="I31" s="109"/>
      <c r="J31" s="111"/>
      <c r="K31" s="111"/>
      <c r="L31" s="73"/>
      <c r="M31" s="159"/>
    </row>
    <row r="32" spans="1:13" ht="45">
      <c r="A32" s="103">
        <v>25</v>
      </c>
      <c r="B32" s="131" t="s">
        <v>62</v>
      </c>
      <c r="C32" s="120"/>
      <c r="D32" s="131" t="s">
        <v>114</v>
      </c>
      <c r="E32" s="131">
        <v>5</v>
      </c>
      <c r="F32" s="150">
        <v>1500</v>
      </c>
      <c r="G32" s="73"/>
      <c r="H32" s="133"/>
      <c r="I32" s="109"/>
      <c r="J32" s="111"/>
      <c r="K32" s="111"/>
      <c r="L32" s="73"/>
      <c r="M32" s="159"/>
    </row>
    <row r="33" spans="1:13" ht="22.5">
      <c r="A33" s="103">
        <v>26</v>
      </c>
      <c r="B33" s="125" t="s">
        <v>63</v>
      </c>
      <c r="C33" s="114"/>
      <c r="D33" s="125" t="s">
        <v>115</v>
      </c>
      <c r="E33" s="164">
        <v>30</v>
      </c>
      <c r="F33" s="165">
        <v>100</v>
      </c>
      <c r="G33" s="127"/>
      <c r="H33" s="133"/>
      <c r="I33" s="109"/>
      <c r="J33" s="111"/>
      <c r="K33" s="111"/>
      <c r="L33" s="73"/>
      <c r="M33" s="159"/>
    </row>
    <row r="34" spans="1:13" ht="45">
      <c r="A34" s="103">
        <v>27</v>
      </c>
      <c r="B34" s="132" t="s">
        <v>64</v>
      </c>
      <c r="C34" s="170"/>
      <c r="D34" s="132" t="s">
        <v>116</v>
      </c>
      <c r="E34" s="152">
        <v>10</v>
      </c>
      <c r="F34" s="153">
        <v>100</v>
      </c>
      <c r="G34" s="73"/>
      <c r="H34" s="133"/>
      <c r="I34" s="109"/>
      <c r="J34" s="111"/>
      <c r="K34" s="111"/>
      <c r="L34" s="73"/>
      <c r="M34" s="159"/>
    </row>
    <row r="35" spans="1:13" ht="22.5">
      <c r="A35" s="103">
        <v>28</v>
      </c>
      <c r="B35" s="132" t="s">
        <v>65</v>
      </c>
      <c r="C35" s="171"/>
      <c r="D35" s="132" t="s">
        <v>117</v>
      </c>
      <c r="E35" s="152">
        <v>10</v>
      </c>
      <c r="F35" s="153">
        <v>400</v>
      </c>
      <c r="G35" s="73"/>
      <c r="H35" s="133"/>
      <c r="I35" s="109"/>
      <c r="J35" s="111"/>
      <c r="K35" s="111"/>
      <c r="L35" s="73"/>
      <c r="M35" s="159"/>
    </row>
    <row r="36" spans="1:13" ht="45">
      <c r="A36" s="103">
        <v>29</v>
      </c>
      <c r="B36" s="57" t="s">
        <v>66</v>
      </c>
      <c r="C36" s="213" t="s">
        <v>144</v>
      </c>
      <c r="D36" s="241" t="s">
        <v>118</v>
      </c>
      <c r="E36" s="242">
        <v>224</v>
      </c>
      <c r="F36" s="243">
        <v>30</v>
      </c>
      <c r="G36" s="244">
        <v>8285.87</v>
      </c>
      <c r="H36" s="220">
        <v>0.08</v>
      </c>
      <c r="I36" s="244">
        <f>G36*1.08</f>
        <v>8948.7396</v>
      </c>
      <c r="J36" s="245">
        <f>G36*F36</f>
        <v>248576.10000000003</v>
      </c>
      <c r="K36" s="245">
        <f>L36-J36</f>
        <v>19886.088000000047</v>
      </c>
      <c r="L36" s="246">
        <f>J36*1.08</f>
        <v>268462.1880000001</v>
      </c>
      <c r="M36" s="247" t="s">
        <v>145</v>
      </c>
    </row>
    <row r="37" spans="1:13" ht="101.25">
      <c r="A37" s="103">
        <v>30</v>
      </c>
      <c r="B37" s="120" t="s">
        <v>67</v>
      </c>
      <c r="C37" s="248" t="s">
        <v>146</v>
      </c>
      <c r="D37" s="176" t="s">
        <v>0</v>
      </c>
      <c r="E37" s="249">
        <v>1</v>
      </c>
      <c r="F37" s="215">
        <v>20000</v>
      </c>
      <c r="G37" s="245">
        <v>7.31</v>
      </c>
      <c r="H37" s="220">
        <v>0.08</v>
      </c>
      <c r="I37" s="244">
        <f>G37*1.08</f>
        <v>7.8948</v>
      </c>
      <c r="J37" s="245">
        <f>G37*F37</f>
        <v>146200</v>
      </c>
      <c r="K37" s="245">
        <f>L37-J37</f>
        <v>11696</v>
      </c>
      <c r="L37" s="246">
        <f>J37*1.08</f>
        <v>157896</v>
      </c>
      <c r="M37" s="247" t="s">
        <v>147</v>
      </c>
    </row>
    <row r="38" spans="1:13" ht="22.5">
      <c r="A38" s="103">
        <v>31</v>
      </c>
      <c r="B38" s="179" t="s">
        <v>68</v>
      </c>
      <c r="C38" s="222"/>
      <c r="D38" s="181" t="s">
        <v>119</v>
      </c>
      <c r="E38" s="250"/>
      <c r="F38" s="185">
        <v>52500000</v>
      </c>
      <c r="G38" s="246"/>
      <c r="H38" s="220"/>
      <c r="I38" s="244"/>
      <c r="J38" s="245"/>
      <c r="K38" s="245"/>
      <c r="L38" s="246"/>
      <c r="M38" s="247"/>
    </row>
    <row r="39" spans="1:13" ht="45">
      <c r="A39" s="103">
        <v>32</v>
      </c>
      <c r="B39" s="179" t="s">
        <v>69</v>
      </c>
      <c r="C39" s="251" t="s">
        <v>148</v>
      </c>
      <c r="D39" s="181" t="s">
        <v>120</v>
      </c>
      <c r="E39" s="252">
        <v>63</v>
      </c>
      <c r="F39" s="185">
        <v>60</v>
      </c>
      <c r="G39" s="253">
        <v>8381</v>
      </c>
      <c r="H39" s="220">
        <v>0.08</v>
      </c>
      <c r="I39" s="244">
        <f>G39*1.08</f>
        <v>9051.480000000001</v>
      </c>
      <c r="J39" s="245">
        <f>G39*F39</f>
        <v>502860</v>
      </c>
      <c r="K39" s="245">
        <f>L39-J39</f>
        <v>40228.80000000005</v>
      </c>
      <c r="L39" s="246">
        <f>J39*1.08</f>
        <v>543088.8</v>
      </c>
      <c r="M39" s="247" t="s">
        <v>149</v>
      </c>
    </row>
    <row r="40" spans="1:13" ht="12.75">
      <c r="A40" s="103">
        <v>33</v>
      </c>
      <c r="B40" s="58" t="s">
        <v>70</v>
      </c>
      <c r="C40" s="250"/>
      <c r="D40" s="58" t="s">
        <v>0</v>
      </c>
      <c r="E40" s="187"/>
      <c r="F40" s="188">
        <v>200000</v>
      </c>
      <c r="G40" s="189"/>
      <c r="H40" s="220"/>
      <c r="I40" s="109"/>
      <c r="J40" s="111"/>
      <c r="K40" s="111"/>
      <c r="L40" s="73"/>
      <c r="M40" s="159"/>
    </row>
    <row r="41" spans="1:13" ht="22.5">
      <c r="A41" s="190">
        <v>34</v>
      </c>
      <c r="B41" s="179" t="s">
        <v>71</v>
      </c>
      <c r="C41" s="180"/>
      <c r="D41" s="181" t="s">
        <v>121</v>
      </c>
      <c r="E41" s="184">
        <v>1</v>
      </c>
      <c r="F41" s="182">
        <v>300</v>
      </c>
      <c r="G41" s="191"/>
      <c r="H41" s="133"/>
      <c r="I41" s="109"/>
      <c r="J41" s="111"/>
      <c r="K41" s="111"/>
      <c r="L41" s="73"/>
      <c r="M41" s="159"/>
    </row>
    <row r="42" spans="1:13" ht="22.5">
      <c r="A42" s="190">
        <v>35</v>
      </c>
      <c r="B42" s="179" t="s">
        <v>72</v>
      </c>
      <c r="C42" s="170"/>
      <c r="D42" s="181" t="s">
        <v>122</v>
      </c>
      <c r="E42" s="184">
        <v>5</v>
      </c>
      <c r="F42" s="182">
        <v>2000</v>
      </c>
      <c r="G42" s="73"/>
      <c r="H42" s="133"/>
      <c r="I42" s="109"/>
      <c r="J42" s="111"/>
      <c r="K42" s="111"/>
      <c r="L42" s="73"/>
      <c r="M42" s="159"/>
    </row>
    <row r="43" spans="1:13" ht="22.5">
      <c r="A43" s="190">
        <v>36</v>
      </c>
      <c r="B43" s="179" t="s">
        <v>73</v>
      </c>
      <c r="C43" s="132"/>
      <c r="D43" s="181" t="s">
        <v>123</v>
      </c>
      <c r="E43" s="184">
        <v>1</v>
      </c>
      <c r="F43" s="182">
        <v>800</v>
      </c>
      <c r="G43" s="73"/>
      <c r="H43" s="133"/>
      <c r="I43" s="109"/>
      <c r="J43" s="111"/>
      <c r="K43" s="111"/>
      <c r="L43" s="73"/>
      <c r="M43" s="159"/>
    </row>
    <row r="44" spans="1:13" ht="22.5">
      <c r="A44" s="190">
        <v>37</v>
      </c>
      <c r="B44" s="192" t="s">
        <v>74</v>
      </c>
      <c r="C44" s="171"/>
      <c r="D44" s="193" t="s">
        <v>124</v>
      </c>
      <c r="E44" s="192">
        <v>1</v>
      </c>
      <c r="F44" s="194">
        <v>150</v>
      </c>
      <c r="G44" s="109"/>
      <c r="H44" s="133"/>
      <c r="I44" s="109"/>
      <c r="J44" s="111"/>
      <c r="K44" s="111"/>
      <c r="L44" s="73"/>
      <c r="M44" s="159"/>
    </row>
    <row r="45" spans="1:13" ht="22.5">
      <c r="A45" s="190">
        <v>38</v>
      </c>
      <c r="B45" s="195" t="s">
        <v>75</v>
      </c>
      <c r="C45" s="196"/>
      <c r="D45" s="195" t="s">
        <v>125</v>
      </c>
      <c r="E45" s="197">
        <v>15</v>
      </c>
      <c r="F45" s="198">
        <v>150</v>
      </c>
      <c r="G45" s="124"/>
      <c r="H45" s="133"/>
      <c r="I45" s="109"/>
      <c r="J45" s="111"/>
      <c r="K45" s="111"/>
      <c r="L45" s="73"/>
      <c r="M45" s="159"/>
    </row>
    <row r="46" spans="1:13" ht="22.5">
      <c r="A46" s="190">
        <v>39</v>
      </c>
      <c r="B46" s="199" t="s">
        <v>76</v>
      </c>
      <c r="C46" s="171"/>
      <c r="D46" s="200" t="s">
        <v>126</v>
      </c>
      <c r="E46" s="201">
        <v>1</v>
      </c>
      <c r="F46" s="202">
        <v>30</v>
      </c>
      <c r="G46" s="109"/>
      <c r="H46" s="133"/>
      <c r="I46" s="109"/>
      <c r="J46" s="111"/>
      <c r="K46" s="111"/>
      <c r="L46" s="73"/>
      <c r="M46" s="159"/>
    </row>
    <row r="47" spans="1:13" ht="22.5">
      <c r="A47" s="190">
        <v>40</v>
      </c>
      <c r="B47" s="203" t="s">
        <v>77</v>
      </c>
      <c r="C47" s="199"/>
      <c r="D47" s="204" t="s">
        <v>127</v>
      </c>
      <c r="E47" s="204">
        <v>30</v>
      </c>
      <c r="F47" s="204">
        <v>10</v>
      </c>
      <c r="G47" s="186"/>
      <c r="H47" s="133"/>
      <c r="I47" s="109"/>
      <c r="J47" s="111"/>
      <c r="K47" s="111"/>
      <c r="L47" s="73"/>
      <c r="M47" s="159"/>
    </row>
  </sheetData>
  <sheetProtection/>
  <mergeCells count="4">
    <mergeCell ref="B2:D2"/>
    <mergeCell ref="I2:J2"/>
    <mergeCell ref="C3:D3"/>
    <mergeCell ref="C5:G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M9"/>
  <sheetViews>
    <sheetView zoomScalePageLayoutView="0" workbookViewId="0" topLeftCell="A1">
      <selection activeCell="J24" sqref="J24"/>
    </sheetView>
  </sheetViews>
  <sheetFormatPr defaultColWidth="9.140625" defaultRowHeight="12.75"/>
  <sheetData>
    <row r="2" spans="2:10" ht="12.75">
      <c r="B2" s="78" t="s">
        <v>83</v>
      </c>
      <c r="C2" s="78"/>
      <c r="D2" s="78"/>
      <c r="E2" s="3"/>
      <c r="F2" s="3"/>
      <c r="G2" s="3"/>
      <c r="I2" s="75" t="s">
        <v>78</v>
      </c>
      <c r="J2" s="75"/>
    </row>
    <row r="3" spans="2:7" ht="12.75">
      <c r="B3" s="89"/>
      <c r="C3" s="90" t="s">
        <v>39</v>
      </c>
      <c r="D3" s="90"/>
      <c r="E3" s="4"/>
      <c r="F3" s="4"/>
      <c r="G3" s="4"/>
    </row>
    <row r="4" spans="2:7" ht="12.75">
      <c r="B4" s="91"/>
      <c r="C4" s="91"/>
      <c r="D4" s="5"/>
      <c r="E4" s="5"/>
      <c r="F4" s="5"/>
      <c r="G4" s="5"/>
    </row>
    <row r="5" spans="2:7" ht="12.75">
      <c r="B5" s="92"/>
      <c r="C5" s="93" t="s">
        <v>84</v>
      </c>
      <c r="D5" s="93"/>
      <c r="E5" s="93"/>
      <c r="F5" s="93"/>
      <c r="G5" s="93"/>
    </row>
    <row r="6" spans="1:13" ht="58.5">
      <c r="A6" s="94" t="s">
        <v>1</v>
      </c>
      <c r="B6" s="95" t="s">
        <v>2</v>
      </c>
      <c r="C6" s="96" t="s">
        <v>31</v>
      </c>
      <c r="D6" s="96" t="s">
        <v>3</v>
      </c>
      <c r="E6" s="95" t="s">
        <v>32</v>
      </c>
      <c r="F6" s="97" t="s">
        <v>85</v>
      </c>
      <c r="G6" s="98" t="s">
        <v>33</v>
      </c>
      <c r="H6" s="99" t="s">
        <v>34</v>
      </c>
      <c r="I6" s="98" t="s">
        <v>35</v>
      </c>
      <c r="J6" s="100" t="s">
        <v>86</v>
      </c>
      <c r="K6" s="99" t="s">
        <v>36</v>
      </c>
      <c r="L6" s="100" t="s">
        <v>37</v>
      </c>
      <c r="M6" s="97" t="s">
        <v>38</v>
      </c>
    </row>
    <row r="7" spans="1:13" ht="12.75">
      <c r="A7" s="101">
        <v>1</v>
      </c>
      <c r="B7" s="102">
        <v>2</v>
      </c>
      <c r="C7" s="102">
        <v>3</v>
      </c>
      <c r="D7" s="102">
        <v>4</v>
      </c>
      <c r="E7" s="102">
        <v>5</v>
      </c>
      <c r="F7" s="102">
        <v>6</v>
      </c>
      <c r="G7" s="102">
        <v>7</v>
      </c>
      <c r="H7" s="102">
        <v>8</v>
      </c>
      <c r="I7" s="102">
        <v>9</v>
      </c>
      <c r="J7" s="102">
        <v>10</v>
      </c>
      <c r="K7" s="102">
        <v>11</v>
      </c>
      <c r="L7" s="102">
        <v>12</v>
      </c>
      <c r="M7" s="102">
        <v>13</v>
      </c>
    </row>
    <row r="8" spans="1:13" ht="22.5">
      <c r="A8" s="190">
        <v>39</v>
      </c>
      <c r="B8" s="199" t="s">
        <v>76</v>
      </c>
      <c r="C8" s="171" t="s">
        <v>150</v>
      </c>
      <c r="D8" s="200" t="s">
        <v>126</v>
      </c>
      <c r="E8" s="201">
        <v>1</v>
      </c>
      <c r="F8" s="202">
        <v>30</v>
      </c>
      <c r="G8" s="254">
        <v>1228.73</v>
      </c>
      <c r="H8" s="133">
        <v>0.08</v>
      </c>
      <c r="I8" s="254">
        <v>1327.03</v>
      </c>
      <c r="J8" s="255">
        <f>G8*F8</f>
        <v>36861.9</v>
      </c>
      <c r="K8" s="255">
        <f>L8-J8</f>
        <v>2949</v>
      </c>
      <c r="L8" s="256">
        <f>I8*F8</f>
        <v>39810.9</v>
      </c>
      <c r="M8" s="119" t="s">
        <v>151</v>
      </c>
    </row>
    <row r="9" spans="10:12" ht="12.75">
      <c r="J9" s="2"/>
      <c r="K9" s="2"/>
      <c r="L9" s="2"/>
    </row>
  </sheetData>
  <sheetProtection/>
  <mergeCells count="4">
    <mergeCell ref="B2:D2"/>
    <mergeCell ref="I2:J2"/>
    <mergeCell ref="C3:D3"/>
    <mergeCell ref="C5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borecka.elwira</dc:creator>
  <cp:keywords/>
  <dc:description/>
  <cp:lastModifiedBy>Andrzej Wręczycki</cp:lastModifiedBy>
  <cp:lastPrinted>2020-03-02T10:55:43Z</cp:lastPrinted>
  <dcterms:created xsi:type="dcterms:W3CDTF">2019-07-31T08:58:06Z</dcterms:created>
  <dcterms:modified xsi:type="dcterms:W3CDTF">2020-06-09T12:32:05Z</dcterms:modified>
  <cp:category/>
  <cp:version/>
  <cp:contentType/>
  <cp:contentStatus/>
</cp:coreProperties>
</file>