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lisiecka\Documents\POSTĘPOWANIA\2023\2023-26-1 - KLASYCZNE - NIEOGRANICZONY - POWYŻEJ - GPP - PSZOK I UU !!!!!!!!!! - U KIEROWNIKA\SWZ - 16.10.2023\"/>
    </mc:Choice>
  </mc:AlternateContent>
  <xr:revisionPtr revIDLastSave="0" documentId="13_ncr:1_{C66E48DA-9296-4703-8569-822802525A8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ZĘŚĆ 1" sheetId="1" r:id="rId1"/>
    <sheet name="CZĘŚĆ 2" sheetId="4" r:id="rId2"/>
    <sheet name="CZĘŚĆ 3" sheetId="5" r:id="rId3"/>
  </sheets>
  <definedNames>
    <definedName name="_xlnm.Print_Area" localSheetId="0">'CZĘŚĆ 1'!$A$1:$L$44</definedName>
    <definedName name="_xlnm.Print_Area" localSheetId="1">'CZĘŚĆ 2'!$A$1:$L$18</definedName>
    <definedName name="_xlnm.Print_Area" localSheetId="2">'CZĘŚĆ 3'!$A$1:$L$18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5" l="1"/>
  <c r="H36" i="1"/>
  <c r="H10" i="4"/>
  <c r="F12" i="5"/>
  <c r="E6" i="5"/>
  <c r="D6" i="5"/>
  <c r="I5" i="5"/>
  <c r="I6" i="5" s="1"/>
  <c r="F5" i="5"/>
  <c r="F6" i="5" s="1"/>
  <c r="F12" i="4"/>
  <c r="E6" i="4"/>
  <c r="D6" i="4"/>
  <c r="I5" i="4"/>
  <c r="I6" i="4" s="1"/>
  <c r="F5" i="4"/>
  <c r="F6" i="4" s="1"/>
  <c r="F6" i="1"/>
  <c r="K6" i="1" s="1"/>
  <c r="F7" i="1"/>
  <c r="K7" i="1" s="1"/>
  <c r="F8" i="1"/>
  <c r="K8" i="1" s="1"/>
  <c r="F9" i="1"/>
  <c r="K9" i="1" s="1"/>
  <c r="F10" i="1"/>
  <c r="K10" i="1" s="1"/>
  <c r="F11" i="1"/>
  <c r="K11" i="1" s="1"/>
  <c r="F12" i="1"/>
  <c r="K12" i="1" s="1"/>
  <c r="F13" i="1"/>
  <c r="K13" i="1" s="1"/>
  <c r="F14" i="1"/>
  <c r="K14" i="1" s="1"/>
  <c r="F15" i="1"/>
  <c r="K15" i="1" s="1"/>
  <c r="F16" i="1"/>
  <c r="K16" i="1" s="1"/>
  <c r="F17" i="1"/>
  <c r="K17" i="1" s="1"/>
  <c r="F18" i="1"/>
  <c r="K18" i="1" s="1"/>
  <c r="F19" i="1"/>
  <c r="K19" i="1" s="1"/>
  <c r="F20" i="1"/>
  <c r="K20" i="1" s="1"/>
  <c r="F21" i="1"/>
  <c r="K21" i="1" s="1"/>
  <c r="F22" i="1"/>
  <c r="K22" i="1" s="1"/>
  <c r="F23" i="1"/>
  <c r="K23" i="1" s="1"/>
  <c r="F24" i="1"/>
  <c r="K24" i="1" s="1"/>
  <c r="F25" i="1"/>
  <c r="K25" i="1" s="1"/>
  <c r="F26" i="1"/>
  <c r="K26" i="1" s="1"/>
  <c r="F27" i="1"/>
  <c r="K27" i="1" s="1"/>
  <c r="F28" i="1"/>
  <c r="K28" i="1" s="1"/>
  <c r="F29" i="1"/>
  <c r="K29" i="1" s="1"/>
  <c r="F30" i="1"/>
  <c r="K30" i="1" s="1"/>
  <c r="F31" i="1"/>
  <c r="K31" i="1" s="1"/>
  <c r="F5" i="1"/>
  <c r="K5" i="1" s="1"/>
  <c r="E32" i="1"/>
  <c r="D32" i="1"/>
  <c r="J5" i="5" l="1"/>
  <c r="K5" i="5"/>
  <c r="K6" i="5" s="1"/>
  <c r="K8" i="5" s="1"/>
  <c r="K5" i="4"/>
  <c r="K6" i="4" s="1"/>
  <c r="K8" i="4" s="1"/>
  <c r="J5" i="4"/>
  <c r="K32" i="1"/>
  <c r="K34" i="1" s="1"/>
  <c r="L5" i="5" l="1"/>
  <c r="L6" i="5" s="1"/>
  <c r="L8" i="5" s="1"/>
  <c r="G16" i="5" s="1"/>
  <c r="J6" i="5"/>
  <c r="J6" i="4"/>
  <c r="L5" i="4"/>
  <c r="L6" i="4" s="1"/>
  <c r="L8" i="4" s="1"/>
  <c r="G16" i="4" s="1"/>
  <c r="I16" i="1"/>
  <c r="J16" i="1" s="1"/>
  <c r="L16" i="1" s="1"/>
  <c r="I17" i="1"/>
  <c r="J17" i="1" s="1"/>
  <c r="L17" i="1" s="1"/>
  <c r="I18" i="1"/>
  <c r="J18" i="1" s="1"/>
  <c r="L18" i="1" s="1"/>
  <c r="I19" i="1"/>
  <c r="J19" i="1" s="1"/>
  <c r="L19" i="1" s="1"/>
  <c r="I20" i="1"/>
  <c r="J20" i="1" s="1"/>
  <c r="L20" i="1" s="1"/>
  <c r="I21" i="1"/>
  <c r="J21" i="1" s="1"/>
  <c r="L21" i="1" s="1"/>
  <c r="I22" i="1"/>
  <c r="J22" i="1" s="1"/>
  <c r="L22" i="1" s="1"/>
  <c r="I23" i="1"/>
  <c r="J23" i="1" s="1"/>
  <c r="L23" i="1" s="1"/>
  <c r="I24" i="1"/>
  <c r="J24" i="1" s="1"/>
  <c r="L24" i="1" s="1"/>
  <c r="I25" i="1"/>
  <c r="J25" i="1" s="1"/>
  <c r="L25" i="1" s="1"/>
  <c r="I26" i="1"/>
  <c r="J26" i="1" s="1"/>
  <c r="L26" i="1" s="1"/>
  <c r="I27" i="1"/>
  <c r="J27" i="1" s="1"/>
  <c r="L27" i="1" s="1"/>
  <c r="I28" i="1"/>
  <c r="J28" i="1" s="1"/>
  <c r="L28" i="1" s="1"/>
  <c r="I29" i="1"/>
  <c r="J29" i="1" s="1"/>
  <c r="L29" i="1" s="1"/>
  <c r="I6" i="1"/>
  <c r="J6" i="1" s="1"/>
  <c r="L6" i="1" s="1"/>
  <c r="I7" i="1"/>
  <c r="J7" i="1" s="1"/>
  <c r="L7" i="1" s="1"/>
  <c r="I8" i="1"/>
  <c r="J8" i="1" s="1"/>
  <c r="L8" i="1" s="1"/>
  <c r="I9" i="1"/>
  <c r="J9" i="1" s="1"/>
  <c r="L9" i="1" s="1"/>
  <c r="I10" i="1"/>
  <c r="J10" i="1" s="1"/>
  <c r="L10" i="1" s="1"/>
  <c r="I11" i="1"/>
  <c r="J11" i="1" s="1"/>
  <c r="L11" i="1" s="1"/>
  <c r="I12" i="1"/>
  <c r="J12" i="1" s="1"/>
  <c r="L12" i="1" s="1"/>
  <c r="I13" i="1"/>
  <c r="J13" i="1" s="1"/>
  <c r="L13" i="1" s="1"/>
  <c r="I14" i="1"/>
  <c r="J14" i="1" s="1"/>
  <c r="L14" i="1" s="1"/>
  <c r="I15" i="1"/>
  <c r="J15" i="1" s="1"/>
  <c r="L15" i="1" s="1"/>
  <c r="I30" i="1" l="1"/>
  <c r="J30" i="1" s="1"/>
  <c r="L30" i="1" s="1"/>
  <c r="I31" i="1"/>
  <c r="J31" i="1" s="1"/>
  <c r="L31" i="1" s="1"/>
  <c r="F32" i="1" l="1"/>
  <c r="F38" i="1" l="1"/>
  <c r="I5" i="1"/>
  <c r="J5" i="1" s="1"/>
  <c r="I32" i="1" l="1"/>
  <c r="L5" i="1" l="1"/>
  <c r="L32" i="1" s="1"/>
  <c r="J32" i="1"/>
  <c r="L34" i="1" l="1"/>
  <c r="G42" i="1" s="1"/>
</calcChain>
</file>

<file path=xl/sharedStrings.xml><?xml version="1.0" encoding="utf-8"?>
<sst xmlns="http://schemas.openxmlformats.org/spreadsheetml/2006/main" count="130" uniqueCount="87">
  <si>
    <t>Lp</t>
  </si>
  <si>
    <t>Kod odpadu</t>
  </si>
  <si>
    <t>Rodzaj odpadu</t>
  </si>
  <si>
    <t>Stawka VAT [%]</t>
  </si>
  <si>
    <t>Kwota VAT</t>
  </si>
  <si>
    <t>15 01 01</t>
  </si>
  <si>
    <t>Opakowania z papieru i tektury</t>
  </si>
  <si>
    <t xml:space="preserve">15 01 02 </t>
  </si>
  <si>
    <t>Opakowania z tworzyw sztucznych</t>
  </si>
  <si>
    <t>15 01 07</t>
  </si>
  <si>
    <t>Opakowania ze szkła</t>
  </si>
  <si>
    <t>17 09 04</t>
  </si>
  <si>
    <t xml:space="preserve">20 01 01 </t>
  </si>
  <si>
    <t>Papier i tektura</t>
  </si>
  <si>
    <t>20 01 02</t>
  </si>
  <si>
    <t>Szkło</t>
  </si>
  <si>
    <t>20 01 10</t>
  </si>
  <si>
    <t xml:space="preserve">Odzież </t>
  </si>
  <si>
    <t>20 01 39</t>
  </si>
  <si>
    <t xml:space="preserve">Tworzywa sztuczne </t>
  </si>
  <si>
    <t xml:space="preserve">20 02 02 </t>
  </si>
  <si>
    <t>Gleba i ziemia, w tym kamienie</t>
  </si>
  <si>
    <t>20 03 03</t>
  </si>
  <si>
    <t>Odpady z czyszczenia ulic i placów</t>
  </si>
  <si>
    <t>20 03 07</t>
  </si>
  <si>
    <t>Odpady wielkogabarytowe</t>
  </si>
  <si>
    <t>SUMA</t>
  </si>
  <si>
    <t>Cena jednostkowa netto [zł/Mg]</t>
  </si>
  <si>
    <t>x =</t>
  </si>
  <si>
    <t>* - kwotę przenieść do formularza ofertowego</t>
  </si>
  <si>
    <t>*</t>
  </si>
  <si>
    <t>16 01 03</t>
  </si>
  <si>
    <t>Zużyte opony</t>
  </si>
  <si>
    <t>17 01 07</t>
  </si>
  <si>
    <t>Zmieszane odpady z betonu, gruzu ceglanego, odpadów materiałów ceramicznych i elementów wyposażenia inne niż wymienione w 17 01 06</t>
  </si>
  <si>
    <t>17 02 03</t>
  </si>
  <si>
    <t>Tworzywa sztuczne</t>
  </si>
  <si>
    <t>17 03 80</t>
  </si>
  <si>
    <t>Odpadowa papa</t>
  </si>
  <si>
    <t>20 03 99</t>
  </si>
  <si>
    <t>Odpady komunalne niewymienione w innych podgrupach</t>
  </si>
  <si>
    <t xml:space="preserve">17 01 01 </t>
  </si>
  <si>
    <t>Odpady z betonu oraz gruz betonowy z rozbiórek i remontów</t>
  </si>
  <si>
    <t xml:space="preserve">Materiały izolacyjne inne niż wymienione w 17 01 01 i 17 06 03 </t>
  </si>
  <si>
    <t xml:space="preserve">17 06 04 </t>
  </si>
  <si>
    <t>20 01 40</t>
  </si>
  <si>
    <t>Metale</t>
  </si>
  <si>
    <t xml:space="preserve">Inne niewymienione frakcje zbierane w sposób selektywny </t>
  </si>
  <si>
    <t>20 01 99</t>
  </si>
  <si>
    <t xml:space="preserve">Odpady ulegające biodegradacji </t>
  </si>
  <si>
    <t>20 02 01</t>
  </si>
  <si>
    <r>
      <t>C</t>
    </r>
    <r>
      <rPr>
        <b/>
        <sz val="7"/>
        <rFont val="Arial"/>
        <family val="2"/>
        <charset val="238"/>
      </rPr>
      <t>BO1</t>
    </r>
  </si>
  <si>
    <t>Podpis upoważnionego przedstawiciela</t>
  </si>
  <si>
    <t>16 81 02</t>
  </si>
  <si>
    <t>Odpady inne niż wymienione w 16 81 01</t>
  </si>
  <si>
    <t>17 01 02</t>
  </si>
  <si>
    <t>Gruz ceglany</t>
  </si>
  <si>
    <t>17 01 03</t>
  </si>
  <si>
    <t>Odpady innych materiałów ceramicznych i elementów wyposażenia</t>
  </si>
  <si>
    <t>17 01 80</t>
  </si>
  <si>
    <t>Usunięte tynki, tapety, okleiny itp.</t>
  </si>
  <si>
    <t>17 02 02</t>
  </si>
  <si>
    <t>17 05 04</t>
  </si>
  <si>
    <t>Gleba i ziemia, w tym kamienie, inne niż wymienione w 17 05 03</t>
  </si>
  <si>
    <t>17 05 08</t>
  </si>
  <si>
    <t>Tłuczeń torowy (kruszywo) inny niż wymieniony w 17 05 07</t>
  </si>
  <si>
    <r>
      <t>C</t>
    </r>
    <r>
      <rPr>
        <b/>
        <sz val="7"/>
        <rFont val="Arial"/>
        <family val="2"/>
        <charset val="238"/>
      </rPr>
      <t>BO2</t>
    </r>
  </si>
  <si>
    <t>Zmieszane odpady z budowy, remontów i demontażu inne niż wymienione w 17 09 01, 17 09 02 i 17 09 03</t>
  </si>
  <si>
    <t>Masa odpadów/rok [Mg] na prawach opcji</t>
  </si>
  <si>
    <t>Masa odpadów/rok [Mg]
gwarantowana</t>
  </si>
  <si>
    <t>WARTOŚĆ NETTO</t>
  </si>
  <si>
    <t>Cena  jednostkowa brutto [zł]</t>
  </si>
  <si>
    <t>WARTOŚĆ BRUTTO</t>
  </si>
  <si>
    <t>FORMULARZ CENOWY - CZĘŚĆ 1</t>
  </si>
  <si>
    <t>ZAŁĄCZNIK NR 3A DO SWZ</t>
  </si>
  <si>
    <t>RAZEM [Mg]</t>
  </si>
  <si>
    <t>9 (7*8)</t>
  </si>
  <si>
    <t>10 (7+9)</t>
  </si>
  <si>
    <t>11 (6*7)</t>
  </si>
  <si>
    <t>12 (6*10)</t>
  </si>
  <si>
    <t>FORMULARZ CENOWY - CZĘŚĆ 2</t>
  </si>
  <si>
    <t>ZAŁĄCZNIK NR 3B DO SWZ</t>
  </si>
  <si>
    <t>FORMULARZ CENOWY - CZĘŚĆ 3</t>
  </si>
  <si>
    <t>ZAŁĄCZNIK NR 3C DO SWZ</t>
  </si>
  <si>
    <t>20 03 01</t>
  </si>
  <si>
    <t>Niesegregowane (zmieszane) odpady komunalne</t>
  </si>
  <si>
    <r>
      <t>C</t>
    </r>
    <r>
      <rPr>
        <b/>
        <sz val="7"/>
        <rFont val="Arial"/>
        <family val="2"/>
        <charset val="238"/>
      </rPr>
      <t>BO3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</si>
</sst>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0"/>
    <numFmt numFmtId="165" formatCode="0.000"/>
  </numFmts>
  <fonts count="23" x14ac:knownFonts="1">
    <font>
      <sz val="10"/>
      <name val="Arial"/>
      <family val="2"/>
      <charset val="238"/>
    </font>
    <font>
      <b/>
      <sz val="10"/>
      <color indexed="53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Cambria Math"/>
      <family val="1"/>
      <charset val="238"/>
    </font>
    <font>
      <b/>
      <sz val="7"/>
      <name val="Arial"/>
      <family val="2"/>
      <charset val="238"/>
    </font>
    <font>
      <sz val="12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Arial Narrow"/>
      <family val="2"/>
      <charset val="238"/>
    </font>
    <font>
      <b/>
      <u/>
      <sz val="1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8" fontId="3" fillId="2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8" fontId="0" fillId="0" borderId="0" xfId="0" applyNumberFormat="1" applyAlignment="1">
      <alignment horizontal="left" vertical="center"/>
    </xf>
    <xf numFmtId="9" fontId="0" fillId="0" borderId="0" xfId="0" applyNumberFormat="1" applyAlignment="1">
      <alignment horizontal="left" vertical="center"/>
    </xf>
    <xf numFmtId="8" fontId="5" fillId="2" borderId="1" xfId="0" applyNumberFormat="1" applyFont="1" applyFill="1" applyBorder="1" applyAlignment="1" applyProtection="1">
      <alignment horizontal="center" vertical="center"/>
      <protection locked="0"/>
    </xf>
    <xf numFmtId="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8" fontId="3" fillId="3" borderId="5" xfId="0" applyNumberFormat="1" applyFont="1" applyFill="1" applyBorder="1" applyAlignment="1">
      <alignment horizontal="center" vertical="center"/>
    </xf>
    <xf numFmtId="8" fontId="3" fillId="3" borderId="4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8" fontId="12" fillId="5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8" fontId="14" fillId="0" borderId="0" xfId="0" applyNumberFormat="1" applyFont="1" applyAlignment="1">
      <alignment horizontal="left" vertical="center"/>
    </xf>
    <xf numFmtId="8" fontId="7" fillId="0" borderId="6" xfId="0" applyNumberFormat="1" applyFont="1" applyBorder="1" applyAlignment="1">
      <alignment horizontal="center" vertical="center"/>
    </xf>
    <xf numFmtId="8" fontId="5" fillId="2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2" borderId="0" xfId="0" applyFont="1" applyFill="1" applyAlignment="1">
      <alignment vertical="center"/>
    </xf>
    <xf numFmtId="8" fontId="12" fillId="4" borderId="6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11" xfId="0" applyNumberFormat="1" applyFont="1" applyFill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8" fontId="3" fillId="3" borderId="4" xfId="0" applyNumberFormat="1" applyFont="1" applyFill="1" applyBorder="1" applyAlignment="1">
      <alignment horizontal="center" vertical="center"/>
    </xf>
    <xf numFmtId="8" fontId="3" fillId="3" borderId="1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0" fontId="21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184371</xdr:colOff>
      <xdr:row>41</xdr:row>
      <xdr:rowOff>247512</xdr:rowOff>
    </xdr:from>
    <xdr:to>
      <xdr:col>11</xdr:col>
      <xdr:colOff>595816</xdr:colOff>
      <xdr:row>41</xdr:row>
      <xdr:rowOff>247512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819734" y="7952008"/>
          <a:ext cx="193237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600075</xdr:colOff>
      <xdr:row>35</xdr:row>
      <xdr:rowOff>30392</xdr:rowOff>
    </xdr:from>
    <xdr:ext cx="2038350" cy="16536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5981700" y="8174267"/>
              <a:ext cx="2038350" cy="1653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pl-PL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l-PL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pl-PL" sz="1100" b="0" i="1">
                        <a:latin typeface="Cambria Math" panose="02040503050406030204" pitchFamily="18" charset="0"/>
                      </a:rPr>
                      <m:t>∗2∗1000∗78,71=</m:t>
                    </m:r>
                  </m:oMath>
                </m:oMathPara>
              </a14:m>
              <a:endParaRPr lang="pl-PL" sz="11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5981700" y="8174267"/>
              <a:ext cx="2038350" cy="1653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l-PL" sz="1100" b="0" i="0">
                  <a:latin typeface="Cambria Math" panose="02040503050406030204" pitchFamily="18" charset="0"/>
                </a:rPr>
                <a:t>𝐾_𝐷1</a:t>
              </a:r>
              <a:r>
                <a:rPr lang="pl-PL" sz="1100" i="0">
                  <a:latin typeface="Cambria Math" panose="02040503050406030204" pitchFamily="18" charset="0"/>
                </a:rPr>
                <a:t>=</a:t>
              </a:r>
              <a:r>
                <a:rPr lang="pl-PL" sz="1100" b="0" i="0">
                  <a:latin typeface="Cambria Math" panose="02040503050406030204" pitchFamily="18" charset="0"/>
                </a:rPr>
                <a:t>𝑥∗2∗1000∗78,71=</a:t>
              </a:r>
              <a:endParaRPr lang="pl-PL" sz="11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oneCellAnchor>
    <xdr:from>
      <xdr:col>5</xdr:col>
      <xdr:colOff>513097</xdr:colOff>
      <xdr:row>39</xdr:row>
      <xdr:rowOff>37721</xdr:rowOff>
    </xdr:from>
    <xdr:ext cx="2681441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5031519" y="6127768"/>
              <a:ext cx="2681441" cy="250453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𝑪</m:t>
                        </m:r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𝟏</m:t>
                        </m:r>
                      </m:e>
                      <m:sub/>
                    </m:sSub>
                    <m:r>
                      <a:rPr lang="pl-PL" sz="1600" b="1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l-PL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𝑪</m:t>
                        </m:r>
                      </m:e>
                      <m:sub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𝑩𝑶</m:t>
                        </m:r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𝟏</m:t>
                        </m:r>
                      </m:sub>
                    </m:sSub>
                    <m:r>
                      <a:rPr lang="pl-PL" sz="1600" b="1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pl-PL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𝑲</m:t>
                        </m:r>
                      </m:e>
                      <m:sub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𝑫</m:t>
                        </m:r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𝟏</m:t>
                        </m:r>
                      </m:sub>
                    </m:sSub>
                  </m:oMath>
                </m:oMathPara>
              </a14:m>
              <a:endParaRPr lang="pl-PL" sz="1600" b="1"/>
            </a:p>
          </xdr:txBody>
        </xdr:sp>
      </mc:Choice>
      <mc:Fallback xmlns=""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5031519" y="6127768"/>
              <a:ext cx="2681441" cy="250453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l-PL" sz="1600" b="1" i="0">
                  <a:latin typeface="Cambria Math" panose="02040503050406030204" pitchFamily="18" charset="0"/>
                </a:rPr>
                <a:t>〖𝑪𝟏〗_ =𝑪_𝑩𝑶𝟏+𝑲_𝑫𝟏</a:t>
              </a:r>
              <a:endParaRPr lang="pl-PL" sz="1600" b="1"/>
            </a:p>
          </xdr:txBody>
        </xdr:sp>
      </mc:Fallback>
    </mc:AlternateContent>
    <xdr:clientData/>
  </xdr:oneCellAnchor>
  <xdr:oneCellAnchor>
    <xdr:from>
      <xdr:col>4</xdr:col>
      <xdr:colOff>200026</xdr:colOff>
      <xdr:row>40</xdr:row>
      <xdr:rowOff>147358</xdr:rowOff>
    </xdr:from>
    <xdr:ext cx="1615586" cy="2622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pole tekstow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5581651" y="9291358"/>
              <a:ext cx="1615586" cy="2622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r"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𝑪</m:t>
                        </m:r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𝟏</m:t>
                        </m:r>
                      </m:e>
                      <m:sub/>
                    </m:sSub>
                    <m:r>
                      <a:rPr lang="pl-PL" sz="1600" b="1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pl-PL" sz="1600" b="1" i="0"/>
            </a:p>
          </xdr:txBody>
        </xdr:sp>
      </mc:Choice>
      <mc:Fallback xmlns="">
        <xdr:sp macro="" textlink="">
          <xdr:nvSpPr>
            <xdr:cNvPr id="8" name="pole tekstow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5581651" y="9291358"/>
              <a:ext cx="1615586" cy="2622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r"/>
              <a:r>
                <a:rPr lang="pl-PL" sz="1600" b="1" i="0">
                  <a:latin typeface="Cambria Math" panose="02040503050406030204" pitchFamily="18" charset="0"/>
                </a:rPr>
                <a:t>〖𝑪𝟏〗_ =</a:t>
              </a:r>
              <a:endParaRPr lang="pl-PL" sz="1600" b="1" i="0"/>
            </a:p>
          </xdr:txBody>
        </xdr:sp>
      </mc:Fallback>
    </mc:AlternateContent>
    <xdr:clientData/>
  </xdr:oneCellAnchor>
  <xdr:twoCellAnchor>
    <xdr:from>
      <xdr:col>1</xdr:col>
      <xdr:colOff>229735</xdr:colOff>
      <xdr:row>36</xdr:row>
      <xdr:rowOff>92177</xdr:rowOff>
    </xdr:from>
    <xdr:to>
      <xdr:col>2</xdr:col>
      <xdr:colOff>3094562</xdr:colOff>
      <xdr:row>42</xdr:row>
      <xdr:rowOff>97023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52497" y="8572500"/>
          <a:ext cx="3586884" cy="12492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– odległość pomiędzy miejscem składowania odpadów przez Zamawiającego, a miejscem przekazania odpadów  Wykonawcy wyliczona z dokładnością do 2 miejsc po przecinku w km wyliczona na podstawie aplikacji Google Maps. Podlega weryfikacji przez Zamawiającego, dopuszczalna różnica +/- 1%.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 zaznaczonym wariantem „unikaj autostrad”.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184371</xdr:colOff>
      <xdr:row>15</xdr:row>
      <xdr:rowOff>247512</xdr:rowOff>
    </xdr:from>
    <xdr:to>
      <xdr:col>11</xdr:col>
      <xdr:colOff>595816</xdr:colOff>
      <xdr:row>15</xdr:row>
      <xdr:rowOff>247512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E730DCA8-3779-48E7-B355-EE7D56CB13E3}"/>
            </a:ext>
          </a:extLst>
        </xdr:cNvPr>
        <xdr:cNvCxnSpPr/>
      </xdr:nvCxnSpPr>
      <xdr:spPr>
        <a:xfrm>
          <a:off x="9137871" y="8686662"/>
          <a:ext cx="286889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600075</xdr:colOff>
      <xdr:row>9</xdr:row>
      <xdr:rowOff>30392</xdr:rowOff>
    </xdr:from>
    <xdr:ext cx="2038350" cy="1653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1B86722F-19BB-458A-95B2-100EAA8B5457}"/>
                </a:ext>
              </a:extLst>
            </xdr:cNvPr>
            <xdr:cNvSpPr txBox="1"/>
          </xdr:nvSpPr>
          <xdr:spPr>
            <a:xfrm>
              <a:off x="5981700" y="2068742"/>
              <a:ext cx="2038350" cy="1653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pl-PL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l-PL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pl-PL" sz="1100" b="0" i="1">
                        <a:latin typeface="Cambria Math" panose="02040503050406030204" pitchFamily="18" charset="0"/>
                      </a:rPr>
                      <m:t>∗2∗40∗6,30=</m:t>
                    </m:r>
                  </m:oMath>
                </m:oMathPara>
              </a14:m>
              <a:endParaRPr lang="pl-PL" sz="11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1B86722F-19BB-458A-95B2-100EAA8B5457}"/>
                </a:ext>
              </a:extLst>
            </xdr:cNvPr>
            <xdr:cNvSpPr txBox="1"/>
          </xdr:nvSpPr>
          <xdr:spPr>
            <a:xfrm>
              <a:off x="5981700" y="2068742"/>
              <a:ext cx="2038350" cy="1653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l-PL" sz="1100" b="0" i="0">
                  <a:latin typeface="Cambria Math" panose="02040503050406030204" pitchFamily="18" charset="0"/>
                </a:rPr>
                <a:t>𝐾_𝐷2</a:t>
              </a:r>
              <a:r>
                <a:rPr lang="pl-PL" sz="1100" i="0">
                  <a:latin typeface="Cambria Math" panose="02040503050406030204" pitchFamily="18" charset="0"/>
                </a:rPr>
                <a:t>=</a:t>
              </a:r>
              <a:r>
                <a:rPr lang="pl-PL" sz="1100" b="0" i="0">
                  <a:latin typeface="Cambria Math" panose="02040503050406030204" pitchFamily="18" charset="0"/>
                </a:rPr>
                <a:t>𝑥∗2∗40∗6,30=</a:t>
              </a:r>
              <a:endParaRPr lang="pl-PL" sz="11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oneCellAnchor>
    <xdr:from>
      <xdr:col>5</xdr:col>
      <xdr:colOff>513097</xdr:colOff>
      <xdr:row>13</xdr:row>
      <xdr:rowOff>37721</xdr:rowOff>
    </xdr:from>
    <xdr:ext cx="2681441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6E561369-A476-4172-956D-9C2DC3C9F0B8}"/>
                </a:ext>
              </a:extLst>
            </xdr:cNvPr>
            <xdr:cNvSpPr txBox="1"/>
          </xdr:nvSpPr>
          <xdr:spPr>
            <a:xfrm>
              <a:off x="6971047" y="8048246"/>
              <a:ext cx="2681441" cy="250453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𝑪</m:t>
                        </m:r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𝟐</m:t>
                        </m:r>
                      </m:e>
                      <m:sub/>
                    </m:sSub>
                    <m:r>
                      <a:rPr lang="pl-PL" sz="1600" b="1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l-PL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𝑪</m:t>
                        </m:r>
                      </m:e>
                      <m:sub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𝑩𝑶</m:t>
                        </m:r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𝟐</m:t>
                        </m:r>
                      </m:sub>
                    </m:sSub>
                    <m:r>
                      <a:rPr lang="pl-PL" sz="1600" b="1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pl-PL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𝑲</m:t>
                        </m:r>
                      </m:e>
                      <m:sub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𝑫</m:t>
                        </m:r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𝟐</m:t>
                        </m:r>
                      </m:sub>
                    </m:sSub>
                  </m:oMath>
                </m:oMathPara>
              </a14:m>
              <a:endParaRPr lang="pl-PL" sz="1600" b="1"/>
            </a:p>
          </xdr:txBody>
        </xdr:sp>
      </mc:Choice>
      <mc:Fallback xmlns="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6E561369-A476-4172-956D-9C2DC3C9F0B8}"/>
                </a:ext>
              </a:extLst>
            </xdr:cNvPr>
            <xdr:cNvSpPr txBox="1"/>
          </xdr:nvSpPr>
          <xdr:spPr>
            <a:xfrm>
              <a:off x="6971047" y="8048246"/>
              <a:ext cx="2681441" cy="250453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l-PL" sz="1600" b="1" i="0">
                  <a:latin typeface="Cambria Math" panose="02040503050406030204" pitchFamily="18" charset="0"/>
                </a:rPr>
                <a:t>〖𝑪𝟐〗_ =𝑪_𝑩𝑶𝟐+𝑲_𝑫𝟐</a:t>
              </a:r>
              <a:endParaRPr lang="pl-PL" sz="1600" b="1"/>
            </a:p>
          </xdr:txBody>
        </xdr:sp>
      </mc:Fallback>
    </mc:AlternateContent>
    <xdr:clientData/>
  </xdr:oneCellAnchor>
  <xdr:oneCellAnchor>
    <xdr:from>
      <xdr:col>4</xdr:col>
      <xdr:colOff>200026</xdr:colOff>
      <xdr:row>14</xdr:row>
      <xdr:rowOff>147358</xdr:rowOff>
    </xdr:from>
    <xdr:ext cx="1615586" cy="2622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913D2184-183A-4EF5-98C1-67E940A5CAFE}"/>
                </a:ext>
              </a:extLst>
            </xdr:cNvPr>
            <xdr:cNvSpPr txBox="1"/>
          </xdr:nvSpPr>
          <xdr:spPr>
            <a:xfrm>
              <a:off x="5581651" y="8453158"/>
              <a:ext cx="1615586" cy="2622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r"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𝑪</m:t>
                        </m:r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𝟐</m:t>
                        </m:r>
                      </m:e>
                      <m:sub/>
                    </m:sSub>
                    <m:r>
                      <a:rPr lang="pl-PL" sz="1600" b="1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pl-PL" sz="1600" b="1" i="0"/>
            </a:p>
          </xdr:txBody>
        </xdr:sp>
      </mc:Choice>
      <mc:Fallback xmlns="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913D2184-183A-4EF5-98C1-67E940A5CAFE}"/>
                </a:ext>
              </a:extLst>
            </xdr:cNvPr>
            <xdr:cNvSpPr txBox="1"/>
          </xdr:nvSpPr>
          <xdr:spPr>
            <a:xfrm>
              <a:off x="5581651" y="8453158"/>
              <a:ext cx="1615586" cy="2622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r"/>
              <a:r>
                <a:rPr lang="pl-PL" sz="1600" b="1" i="0">
                  <a:latin typeface="Cambria Math" panose="02040503050406030204" pitchFamily="18" charset="0"/>
                </a:rPr>
                <a:t>〖𝑪𝟐〗_ =</a:t>
              </a:r>
              <a:endParaRPr lang="pl-PL" sz="1600" b="1" i="0"/>
            </a:p>
          </xdr:txBody>
        </xdr:sp>
      </mc:Fallback>
    </mc:AlternateContent>
    <xdr:clientData/>
  </xdr:oneCellAnchor>
  <xdr:twoCellAnchor>
    <xdr:from>
      <xdr:col>1</xdr:col>
      <xdr:colOff>229735</xdr:colOff>
      <xdr:row>10</xdr:row>
      <xdr:rowOff>92177</xdr:rowOff>
    </xdr:from>
    <xdr:to>
      <xdr:col>2</xdr:col>
      <xdr:colOff>3094562</xdr:colOff>
      <xdr:row>16</xdr:row>
      <xdr:rowOff>97023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6ADDD445-244C-491B-8AD3-38B92069BAB9}"/>
            </a:ext>
          </a:extLst>
        </xdr:cNvPr>
        <xdr:cNvSpPr txBox="1"/>
      </xdr:nvSpPr>
      <xdr:spPr>
        <a:xfrm>
          <a:off x="448810" y="7588352"/>
          <a:ext cx="3588727" cy="11954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– odległość pomiędzy miejscem składowania odpadów przez Zamawiającego, a miejscem przekazania odpadów  Wykonawcy wyliczona z dokładnością do 2 miejsc po przecinku w km wyliczona na podstawie aplikacji Google Maps. Podlega weryfikacji przez Zamawiającego, dopuszczalna różnica +/- 1%.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 zaznaczonym wariantem „unikaj autostrad”.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184371</xdr:colOff>
      <xdr:row>15</xdr:row>
      <xdr:rowOff>247512</xdr:rowOff>
    </xdr:from>
    <xdr:to>
      <xdr:col>11</xdr:col>
      <xdr:colOff>595816</xdr:colOff>
      <xdr:row>15</xdr:row>
      <xdr:rowOff>247512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93052F72-C22B-420B-BB8A-B1A1E02B220E}"/>
            </a:ext>
          </a:extLst>
        </xdr:cNvPr>
        <xdr:cNvCxnSpPr/>
      </xdr:nvCxnSpPr>
      <xdr:spPr>
        <a:xfrm>
          <a:off x="9137871" y="3419337"/>
          <a:ext cx="286889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923925</xdr:colOff>
      <xdr:row>9</xdr:row>
      <xdr:rowOff>30391</xdr:rowOff>
    </xdr:from>
    <xdr:ext cx="1714500" cy="16963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6ABD4BE1-5AB7-4963-9E1F-82F5B7B983E9}"/>
                </a:ext>
              </a:extLst>
            </xdr:cNvPr>
            <xdr:cNvSpPr txBox="1"/>
          </xdr:nvSpPr>
          <xdr:spPr>
            <a:xfrm>
              <a:off x="6305550" y="2068741"/>
              <a:ext cx="1714500" cy="1696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lang="pl-PL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l-PL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pl-PL" sz="1100" b="0" i="1">
                        <a:latin typeface="Cambria Math" panose="02040503050406030204" pitchFamily="18" charset="0"/>
                      </a:rPr>
                      <m:t>∗2∗36∗78,71=</m:t>
                    </m:r>
                  </m:oMath>
                </m:oMathPara>
              </a14:m>
              <a:endParaRPr lang="pl-PL" sz="11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6ABD4BE1-5AB7-4963-9E1F-82F5B7B983E9}"/>
                </a:ext>
              </a:extLst>
            </xdr:cNvPr>
            <xdr:cNvSpPr txBox="1"/>
          </xdr:nvSpPr>
          <xdr:spPr>
            <a:xfrm>
              <a:off x="6305550" y="2068741"/>
              <a:ext cx="1714500" cy="1696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l-PL" sz="1100" b="0" i="0">
                  <a:latin typeface="Cambria Math" panose="02040503050406030204" pitchFamily="18" charset="0"/>
                </a:rPr>
                <a:t>𝐾_𝐷3</a:t>
              </a:r>
              <a:r>
                <a:rPr lang="pl-PL" sz="1100" i="0">
                  <a:latin typeface="Cambria Math" panose="02040503050406030204" pitchFamily="18" charset="0"/>
                </a:rPr>
                <a:t>=</a:t>
              </a:r>
              <a:r>
                <a:rPr lang="pl-PL" sz="1100" b="0" i="0">
                  <a:latin typeface="Cambria Math" panose="02040503050406030204" pitchFamily="18" charset="0"/>
                </a:rPr>
                <a:t>𝑥∗2∗36∗78,71=</a:t>
              </a:r>
              <a:endParaRPr lang="pl-PL" sz="11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oneCellAnchor>
    <xdr:from>
      <xdr:col>5</xdr:col>
      <xdr:colOff>513097</xdr:colOff>
      <xdr:row>13</xdr:row>
      <xdr:rowOff>37721</xdr:rowOff>
    </xdr:from>
    <xdr:ext cx="2681441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9913713C-AEBF-43C5-B616-828E9F5F1BBE}"/>
                </a:ext>
              </a:extLst>
            </xdr:cNvPr>
            <xdr:cNvSpPr txBox="1"/>
          </xdr:nvSpPr>
          <xdr:spPr>
            <a:xfrm>
              <a:off x="6971047" y="2780921"/>
              <a:ext cx="2681441" cy="250453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𝑪</m:t>
                        </m:r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𝟑</m:t>
                        </m:r>
                      </m:e>
                      <m:sub/>
                    </m:sSub>
                    <m:r>
                      <a:rPr lang="pl-PL" sz="1600" b="1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l-PL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𝑪</m:t>
                        </m:r>
                      </m:e>
                      <m:sub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𝑩𝑶</m:t>
                        </m:r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𝟑</m:t>
                        </m:r>
                      </m:sub>
                    </m:sSub>
                    <m:r>
                      <a:rPr lang="pl-PL" sz="1600" b="1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pl-PL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𝑲</m:t>
                        </m:r>
                      </m:e>
                      <m:sub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𝑫</m:t>
                        </m:r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𝟑</m:t>
                        </m:r>
                      </m:sub>
                    </m:sSub>
                  </m:oMath>
                </m:oMathPara>
              </a14:m>
              <a:endParaRPr lang="pl-PL" sz="1600" b="1"/>
            </a:p>
          </xdr:txBody>
        </xdr:sp>
      </mc:Choice>
      <mc:Fallback xmlns="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9913713C-AEBF-43C5-B616-828E9F5F1BBE}"/>
                </a:ext>
              </a:extLst>
            </xdr:cNvPr>
            <xdr:cNvSpPr txBox="1"/>
          </xdr:nvSpPr>
          <xdr:spPr>
            <a:xfrm>
              <a:off x="6971047" y="2780921"/>
              <a:ext cx="2681441" cy="250453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l-PL" sz="1600" b="1" i="0">
                  <a:latin typeface="Cambria Math" panose="02040503050406030204" pitchFamily="18" charset="0"/>
                </a:rPr>
                <a:t>〖𝑪𝟑〗_ =𝑪_𝑩𝑶𝟑+𝑲_𝑫𝟑</a:t>
              </a:r>
              <a:endParaRPr lang="pl-PL" sz="1600" b="1"/>
            </a:p>
          </xdr:txBody>
        </xdr:sp>
      </mc:Fallback>
    </mc:AlternateContent>
    <xdr:clientData/>
  </xdr:oneCellAnchor>
  <xdr:oneCellAnchor>
    <xdr:from>
      <xdr:col>4</xdr:col>
      <xdr:colOff>200026</xdr:colOff>
      <xdr:row>14</xdr:row>
      <xdr:rowOff>147358</xdr:rowOff>
    </xdr:from>
    <xdr:ext cx="1615586" cy="2622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034F29BC-E713-4AAD-AD66-BF4155340896}"/>
                </a:ext>
              </a:extLst>
            </xdr:cNvPr>
            <xdr:cNvSpPr txBox="1"/>
          </xdr:nvSpPr>
          <xdr:spPr>
            <a:xfrm>
              <a:off x="5581651" y="3185833"/>
              <a:ext cx="1615586" cy="2622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r"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𝑪</m:t>
                        </m:r>
                        <m:r>
                          <a:rPr lang="pl-PL" sz="1600" b="1" i="1">
                            <a:latin typeface="Cambria Math" panose="02040503050406030204" pitchFamily="18" charset="0"/>
                          </a:rPr>
                          <m:t>𝟑</m:t>
                        </m:r>
                      </m:e>
                      <m:sub/>
                    </m:sSub>
                    <m:r>
                      <a:rPr lang="pl-PL" sz="1600" b="1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pl-PL" sz="1600" b="1" i="0"/>
            </a:p>
          </xdr:txBody>
        </xdr:sp>
      </mc:Choice>
      <mc:Fallback xmlns="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034F29BC-E713-4AAD-AD66-BF4155340896}"/>
                </a:ext>
              </a:extLst>
            </xdr:cNvPr>
            <xdr:cNvSpPr txBox="1"/>
          </xdr:nvSpPr>
          <xdr:spPr>
            <a:xfrm>
              <a:off x="5581651" y="3185833"/>
              <a:ext cx="1615586" cy="2622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r"/>
              <a:r>
                <a:rPr lang="pl-PL" sz="1600" b="1" i="0">
                  <a:latin typeface="Cambria Math" panose="02040503050406030204" pitchFamily="18" charset="0"/>
                </a:rPr>
                <a:t>〖𝑪𝟑〗_ =</a:t>
              </a:r>
              <a:endParaRPr lang="pl-PL" sz="1600" b="1" i="0"/>
            </a:p>
          </xdr:txBody>
        </xdr:sp>
      </mc:Fallback>
    </mc:AlternateContent>
    <xdr:clientData/>
  </xdr:oneCellAnchor>
  <xdr:twoCellAnchor>
    <xdr:from>
      <xdr:col>1</xdr:col>
      <xdr:colOff>229735</xdr:colOff>
      <xdr:row>10</xdr:row>
      <xdr:rowOff>92177</xdr:rowOff>
    </xdr:from>
    <xdr:to>
      <xdr:col>2</xdr:col>
      <xdr:colOff>3094562</xdr:colOff>
      <xdr:row>16</xdr:row>
      <xdr:rowOff>97023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99770878-84E3-4FD3-8FA1-9E5E90B069C2}"/>
            </a:ext>
          </a:extLst>
        </xdr:cNvPr>
        <xdr:cNvSpPr txBox="1"/>
      </xdr:nvSpPr>
      <xdr:spPr>
        <a:xfrm>
          <a:off x="448810" y="2321027"/>
          <a:ext cx="3588727" cy="11954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– odległość pomiędzy miejscem składowania odpadów przez Zamawiającego, a miejscem przekazania odpadów  Wykonawcy wyliczona z dokładnością do 2 miejsc po przecinku w km wyliczona na podstawie aplikacji Google Maps. Podlega weryfikacji przez Zamawiającego, dopuszczalna różnica +/- 1%.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 zaznaczonym wariantem „unikaj autostrad”.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showGridLines="0" view="pageBreakPreview" zoomScaleNormal="145" zoomScaleSheetLayoutView="100" workbookViewId="0">
      <selection activeCell="H36" sqref="H36"/>
    </sheetView>
  </sheetViews>
  <sheetFormatPr defaultRowHeight="12.75" x14ac:dyDescent="0.2"/>
  <cols>
    <col min="1" max="1" width="3.28515625" style="7" bestFit="1" customWidth="1"/>
    <col min="2" max="2" width="10.85546875" style="7" bestFit="1" customWidth="1"/>
    <col min="3" max="3" width="50.42578125" style="8" bestFit="1" customWidth="1"/>
    <col min="4" max="5" width="16.140625" style="8" customWidth="1"/>
    <col min="6" max="6" width="12.7109375" style="1" customWidth="1"/>
    <col min="7" max="7" width="12.5703125" style="1" bestFit="1" customWidth="1"/>
    <col min="8" max="10" width="12.140625" style="1" customWidth="1"/>
    <col min="11" max="11" width="12.5703125" style="1" bestFit="1" customWidth="1"/>
    <col min="12" max="12" width="12.5703125" style="10" bestFit="1" customWidth="1"/>
    <col min="13" max="13" width="3.5703125" style="10" customWidth="1"/>
    <col min="14" max="14" width="17.5703125" style="2" bestFit="1" customWidth="1"/>
    <col min="15" max="15" width="13.85546875" style="1" bestFit="1" customWidth="1"/>
    <col min="16" max="16384" width="9.140625" style="1"/>
  </cols>
  <sheetData>
    <row r="1" spans="1:16" s="29" customFormat="1" ht="13.5" x14ac:dyDescent="0.2">
      <c r="A1" s="25"/>
      <c r="B1" s="26"/>
      <c r="C1" s="27"/>
      <c r="D1" s="27"/>
      <c r="E1" s="27"/>
      <c r="F1" s="28"/>
      <c r="G1" s="28"/>
      <c r="H1" s="28"/>
      <c r="I1" s="54" t="s">
        <v>74</v>
      </c>
      <c r="J1" s="54"/>
      <c r="K1" s="54"/>
      <c r="L1" s="54"/>
      <c r="M1" s="52"/>
      <c r="N1" s="52"/>
      <c r="O1" s="52"/>
      <c r="P1" s="52"/>
    </row>
    <row r="2" spans="1:16" s="29" customFormat="1" ht="21" x14ac:dyDescent="0.2">
      <c r="A2" s="53" t="s">
        <v>73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30"/>
      <c r="N2" s="30"/>
      <c r="O2" s="30"/>
      <c r="P2" s="30"/>
    </row>
    <row r="3" spans="1:16" ht="43.5" customHeight="1" x14ac:dyDescent="0.2">
      <c r="A3" s="3" t="s">
        <v>0</v>
      </c>
      <c r="B3" s="3" t="s">
        <v>1</v>
      </c>
      <c r="C3" s="3" t="s">
        <v>2</v>
      </c>
      <c r="D3" s="4" t="s">
        <v>69</v>
      </c>
      <c r="E3" s="4" t="s">
        <v>68</v>
      </c>
      <c r="F3" s="4" t="s">
        <v>75</v>
      </c>
      <c r="G3" s="3" t="s">
        <v>27</v>
      </c>
      <c r="H3" s="3" t="s">
        <v>3</v>
      </c>
      <c r="I3" s="5" t="s">
        <v>4</v>
      </c>
      <c r="J3" s="5" t="s">
        <v>71</v>
      </c>
      <c r="K3" s="5" t="s">
        <v>70</v>
      </c>
      <c r="L3" s="5" t="s">
        <v>72</v>
      </c>
      <c r="M3" s="1"/>
      <c r="N3" s="1"/>
    </row>
    <row r="4" spans="1:16" x14ac:dyDescent="0.2">
      <c r="A4" s="13">
        <v>1</v>
      </c>
      <c r="B4" s="34">
        <v>2</v>
      </c>
      <c r="C4" s="34">
        <v>3</v>
      </c>
      <c r="D4" s="34">
        <v>4</v>
      </c>
      <c r="E4" s="34">
        <v>5</v>
      </c>
      <c r="F4" s="13">
        <v>6</v>
      </c>
      <c r="G4" s="13">
        <v>7</v>
      </c>
      <c r="H4" s="13">
        <v>8</v>
      </c>
      <c r="I4" s="13" t="s">
        <v>76</v>
      </c>
      <c r="J4" s="13" t="s">
        <v>77</v>
      </c>
      <c r="K4" s="13" t="s">
        <v>78</v>
      </c>
      <c r="L4" s="13" t="s">
        <v>79</v>
      </c>
      <c r="M4" s="1"/>
      <c r="N4" s="1"/>
    </row>
    <row r="5" spans="1:16" ht="14.1" customHeight="1" x14ac:dyDescent="0.2">
      <c r="A5" s="33">
        <v>1</v>
      </c>
      <c r="B5" s="35" t="s">
        <v>5</v>
      </c>
      <c r="C5" s="36" t="s">
        <v>6</v>
      </c>
      <c r="D5" s="37">
        <v>2.5</v>
      </c>
      <c r="E5" s="38">
        <v>4</v>
      </c>
      <c r="F5" s="39">
        <f>D5+E5</f>
        <v>6.5</v>
      </c>
      <c r="G5" s="11"/>
      <c r="H5" s="12"/>
      <c r="I5" s="23">
        <f t="shared" ref="I5:I31" si="0">H5*G5</f>
        <v>0</v>
      </c>
      <c r="J5" s="6">
        <f>I5+G5</f>
        <v>0</v>
      </c>
      <c r="K5" s="6">
        <f>F5*G5</f>
        <v>0</v>
      </c>
      <c r="L5" s="6">
        <f t="shared" ref="L5:L31" si="1">J5*F5</f>
        <v>0</v>
      </c>
      <c r="M5" s="1"/>
      <c r="N5" s="1"/>
    </row>
    <row r="6" spans="1:16" ht="14.1" customHeight="1" x14ac:dyDescent="0.2">
      <c r="A6" s="33">
        <v>2</v>
      </c>
      <c r="B6" s="35" t="s">
        <v>7</v>
      </c>
      <c r="C6" s="36" t="s">
        <v>8</v>
      </c>
      <c r="D6" s="37">
        <v>0.5</v>
      </c>
      <c r="E6" s="38">
        <v>0.8</v>
      </c>
      <c r="F6" s="39">
        <f t="shared" ref="F6:F31" si="2">D6+E6</f>
        <v>1.3</v>
      </c>
      <c r="G6" s="11"/>
      <c r="H6" s="12"/>
      <c r="I6" s="23">
        <f t="shared" si="0"/>
        <v>0</v>
      </c>
      <c r="J6" s="6">
        <f t="shared" ref="J6:J31" si="3">I6+G6</f>
        <v>0</v>
      </c>
      <c r="K6" s="6">
        <f t="shared" ref="K6:K31" si="4">F6*G6</f>
        <v>0</v>
      </c>
      <c r="L6" s="6">
        <f t="shared" si="1"/>
        <v>0</v>
      </c>
      <c r="M6" s="1"/>
      <c r="N6" s="1"/>
    </row>
    <row r="7" spans="1:16" ht="14.1" customHeight="1" x14ac:dyDescent="0.2">
      <c r="A7" s="33">
        <v>3</v>
      </c>
      <c r="B7" s="35" t="s">
        <v>9</v>
      </c>
      <c r="C7" s="36" t="s">
        <v>10</v>
      </c>
      <c r="D7" s="37">
        <v>1</v>
      </c>
      <c r="E7" s="38">
        <v>1.6</v>
      </c>
      <c r="F7" s="39">
        <f t="shared" si="2"/>
        <v>2.6</v>
      </c>
      <c r="G7" s="11"/>
      <c r="H7" s="12"/>
      <c r="I7" s="23">
        <f t="shared" si="0"/>
        <v>0</v>
      </c>
      <c r="J7" s="6">
        <f t="shared" si="3"/>
        <v>0</v>
      </c>
      <c r="K7" s="6">
        <f t="shared" si="4"/>
        <v>0</v>
      </c>
      <c r="L7" s="6">
        <f t="shared" si="1"/>
        <v>0</v>
      </c>
      <c r="M7" s="1"/>
      <c r="N7" s="1"/>
    </row>
    <row r="8" spans="1:16" ht="14.1" customHeight="1" x14ac:dyDescent="0.2">
      <c r="A8" s="33">
        <v>4</v>
      </c>
      <c r="B8" s="40" t="s">
        <v>31</v>
      </c>
      <c r="C8" s="36" t="s">
        <v>32</v>
      </c>
      <c r="D8" s="37">
        <v>32.5</v>
      </c>
      <c r="E8" s="38">
        <v>52</v>
      </c>
      <c r="F8" s="39">
        <f t="shared" si="2"/>
        <v>84.5</v>
      </c>
      <c r="G8" s="11"/>
      <c r="H8" s="12"/>
      <c r="I8" s="23">
        <f t="shared" si="0"/>
        <v>0</v>
      </c>
      <c r="J8" s="6">
        <f t="shared" si="3"/>
        <v>0</v>
      </c>
      <c r="K8" s="6">
        <f t="shared" si="4"/>
        <v>0</v>
      </c>
      <c r="L8" s="6">
        <f t="shared" si="1"/>
        <v>0</v>
      </c>
      <c r="M8" s="1"/>
      <c r="N8" s="1"/>
    </row>
    <row r="9" spans="1:16" ht="14.1" customHeight="1" x14ac:dyDescent="0.2">
      <c r="A9" s="33">
        <v>5</v>
      </c>
      <c r="B9" s="40" t="s">
        <v>53</v>
      </c>
      <c r="C9" s="36" t="s">
        <v>54</v>
      </c>
      <c r="D9" s="37">
        <v>1</v>
      </c>
      <c r="E9" s="38">
        <v>1.6</v>
      </c>
      <c r="F9" s="39">
        <f t="shared" si="2"/>
        <v>2.6</v>
      </c>
      <c r="G9" s="11"/>
      <c r="H9" s="12"/>
      <c r="I9" s="23">
        <f t="shared" si="0"/>
        <v>0</v>
      </c>
      <c r="J9" s="6">
        <f t="shared" si="3"/>
        <v>0</v>
      </c>
      <c r="K9" s="6">
        <f t="shared" si="4"/>
        <v>0</v>
      </c>
      <c r="L9" s="6">
        <f t="shared" si="1"/>
        <v>0</v>
      </c>
      <c r="M9" s="1"/>
      <c r="N9" s="1"/>
    </row>
    <row r="10" spans="1:16" ht="14.1" customHeight="1" x14ac:dyDescent="0.2">
      <c r="A10" s="33">
        <v>6</v>
      </c>
      <c r="B10" s="40" t="s">
        <v>41</v>
      </c>
      <c r="C10" s="36" t="s">
        <v>42</v>
      </c>
      <c r="D10" s="37">
        <v>5</v>
      </c>
      <c r="E10" s="38">
        <v>8</v>
      </c>
      <c r="F10" s="39">
        <f t="shared" si="2"/>
        <v>13</v>
      </c>
      <c r="G10" s="11"/>
      <c r="H10" s="12"/>
      <c r="I10" s="23">
        <f t="shared" si="0"/>
        <v>0</v>
      </c>
      <c r="J10" s="6">
        <f t="shared" si="3"/>
        <v>0</v>
      </c>
      <c r="K10" s="6">
        <f t="shared" si="4"/>
        <v>0</v>
      </c>
      <c r="L10" s="6">
        <f t="shared" si="1"/>
        <v>0</v>
      </c>
      <c r="M10" s="1"/>
      <c r="N10" s="1"/>
    </row>
    <row r="11" spans="1:16" ht="14.1" customHeight="1" x14ac:dyDescent="0.2">
      <c r="A11" s="33">
        <v>7</v>
      </c>
      <c r="B11" s="40" t="s">
        <v>55</v>
      </c>
      <c r="C11" s="36" t="s">
        <v>56</v>
      </c>
      <c r="D11" s="37">
        <v>10</v>
      </c>
      <c r="E11" s="38">
        <v>16</v>
      </c>
      <c r="F11" s="39">
        <f t="shared" si="2"/>
        <v>26</v>
      </c>
      <c r="G11" s="11"/>
      <c r="H11" s="12"/>
      <c r="I11" s="23">
        <f t="shared" si="0"/>
        <v>0</v>
      </c>
      <c r="J11" s="6">
        <f t="shared" si="3"/>
        <v>0</v>
      </c>
      <c r="K11" s="6">
        <f t="shared" si="4"/>
        <v>0</v>
      </c>
      <c r="L11" s="6">
        <f t="shared" si="1"/>
        <v>0</v>
      </c>
      <c r="M11" s="1"/>
      <c r="N11" s="1"/>
    </row>
    <row r="12" spans="1:16" ht="24" x14ac:dyDescent="0.2">
      <c r="A12" s="33">
        <v>8</v>
      </c>
      <c r="B12" s="40" t="s">
        <v>57</v>
      </c>
      <c r="C12" s="36" t="s">
        <v>58</v>
      </c>
      <c r="D12" s="37">
        <v>10</v>
      </c>
      <c r="E12" s="38">
        <v>16</v>
      </c>
      <c r="F12" s="39">
        <f t="shared" si="2"/>
        <v>26</v>
      </c>
      <c r="G12" s="11"/>
      <c r="H12" s="12"/>
      <c r="I12" s="23">
        <f t="shared" si="0"/>
        <v>0</v>
      </c>
      <c r="J12" s="6">
        <f t="shared" si="3"/>
        <v>0</v>
      </c>
      <c r="K12" s="6">
        <f t="shared" si="4"/>
        <v>0</v>
      </c>
      <c r="L12" s="6">
        <f t="shared" si="1"/>
        <v>0</v>
      </c>
      <c r="M12" s="1"/>
      <c r="N12" s="1"/>
    </row>
    <row r="13" spans="1:16" ht="42" customHeight="1" x14ac:dyDescent="0.2">
      <c r="A13" s="33">
        <v>9</v>
      </c>
      <c r="B13" s="40" t="s">
        <v>33</v>
      </c>
      <c r="C13" s="36" t="s">
        <v>34</v>
      </c>
      <c r="D13" s="37">
        <v>50</v>
      </c>
      <c r="E13" s="38">
        <v>80</v>
      </c>
      <c r="F13" s="39">
        <f t="shared" si="2"/>
        <v>130</v>
      </c>
      <c r="G13" s="11"/>
      <c r="H13" s="12"/>
      <c r="I13" s="23">
        <f t="shared" si="0"/>
        <v>0</v>
      </c>
      <c r="J13" s="6">
        <f t="shared" si="3"/>
        <v>0</v>
      </c>
      <c r="K13" s="6">
        <f t="shared" si="4"/>
        <v>0</v>
      </c>
      <c r="L13" s="6">
        <f t="shared" si="1"/>
        <v>0</v>
      </c>
      <c r="M13" s="1"/>
      <c r="N13" s="1"/>
    </row>
    <row r="14" spans="1:16" ht="14.1" customHeight="1" x14ac:dyDescent="0.2">
      <c r="A14" s="33">
        <v>10</v>
      </c>
      <c r="B14" s="40" t="s">
        <v>59</v>
      </c>
      <c r="C14" s="36" t="s">
        <v>60</v>
      </c>
      <c r="D14" s="37">
        <v>25</v>
      </c>
      <c r="E14" s="38">
        <v>40</v>
      </c>
      <c r="F14" s="39">
        <f t="shared" si="2"/>
        <v>65</v>
      </c>
      <c r="G14" s="11"/>
      <c r="H14" s="12"/>
      <c r="I14" s="23">
        <f t="shared" si="0"/>
        <v>0</v>
      </c>
      <c r="J14" s="6">
        <f t="shared" si="3"/>
        <v>0</v>
      </c>
      <c r="K14" s="6">
        <f t="shared" si="4"/>
        <v>0</v>
      </c>
      <c r="L14" s="6">
        <f t="shared" si="1"/>
        <v>0</v>
      </c>
      <c r="M14" s="1"/>
      <c r="N14" s="1"/>
    </row>
    <row r="15" spans="1:16" ht="14.1" customHeight="1" x14ac:dyDescent="0.2">
      <c r="A15" s="33">
        <v>11</v>
      </c>
      <c r="B15" s="40" t="s">
        <v>61</v>
      </c>
      <c r="C15" s="36" t="s">
        <v>15</v>
      </c>
      <c r="D15" s="37">
        <v>5</v>
      </c>
      <c r="E15" s="38">
        <v>8</v>
      </c>
      <c r="F15" s="39">
        <f t="shared" si="2"/>
        <v>13</v>
      </c>
      <c r="G15" s="11"/>
      <c r="H15" s="12"/>
      <c r="I15" s="23">
        <f t="shared" si="0"/>
        <v>0</v>
      </c>
      <c r="J15" s="6">
        <f t="shared" si="3"/>
        <v>0</v>
      </c>
      <c r="K15" s="6">
        <f t="shared" si="4"/>
        <v>0</v>
      </c>
      <c r="L15" s="6">
        <f t="shared" si="1"/>
        <v>0</v>
      </c>
      <c r="M15" s="1"/>
      <c r="N15" s="1"/>
    </row>
    <row r="16" spans="1:16" ht="14.1" customHeight="1" x14ac:dyDescent="0.2">
      <c r="A16" s="33">
        <v>12</v>
      </c>
      <c r="B16" s="40" t="s">
        <v>35</v>
      </c>
      <c r="C16" s="36" t="s">
        <v>36</v>
      </c>
      <c r="D16" s="37">
        <v>90</v>
      </c>
      <c r="E16" s="38">
        <v>144</v>
      </c>
      <c r="F16" s="39">
        <f t="shared" si="2"/>
        <v>234</v>
      </c>
      <c r="G16" s="11"/>
      <c r="H16" s="12"/>
      <c r="I16" s="23">
        <f t="shared" si="0"/>
        <v>0</v>
      </c>
      <c r="J16" s="6">
        <f t="shared" si="3"/>
        <v>0</v>
      </c>
      <c r="K16" s="6">
        <f t="shared" si="4"/>
        <v>0</v>
      </c>
      <c r="L16" s="6">
        <f t="shared" si="1"/>
        <v>0</v>
      </c>
      <c r="M16" s="1"/>
      <c r="N16" s="1"/>
    </row>
    <row r="17" spans="1:14" ht="14.1" customHeight="1" x14ac:dyDescent="0.2">
      <c r="A17" s="33">
        <v>13</v>
      </c>
      <c r="B17" s="40" t="s">
        <v>37</v>
      </c>
      <c r="C17" s="36" t="s">
        <v>38</v>
      </c>
      <c r="D17" s="37">
        <v>25</v>
      </c>
      <c r="E17" s="38">
        <v>40</v>
      </c>
      <c r="F17" s="39">
        <f t="shared" si="2"/>
        <v>65</v>
      </c>
      <c r="G17" s="11"/>
      <c r="H17" s="12"/>
      <c r="I17" s="23">
        <f t="shared" si="0"/>
        <v>0</v>
      </c>
      <c r="J17" s="6">
        <f t="shared" si="3"/>
        <v>0</v>
      </c>
      <c r="K17" s="6">
        <f t="shared" si="4"/>
        <v>0</v>
      </c>
      <c r="L17" s="6">
        <f t="shared" si="1"/>
        <v>0</v>
      </c>
      <c r="M17" s="1"/>
      <c r="N17" s="1"/>
    </row>
    <row r="18" spans="1:14" ht="24" x14ac:dyDescent="0.2">
      <c r="A18" s="33">
        <v>14</v>
      </c>
      <c r="B18" s="40" t="s">
        <v>62</v>
      </c>
      <c r="C18" s="36" t="s">
        <v>63</v>
      </c>
      <c r="D18" s="37">
        <v>10</v>
      </c>
      <c r="E18" s="38">
        <v>16</v>
      </c>
      <c r="F18" s="39">
        <f t="shared" si="2"/>
        <v>26</v>
      </c>
      <c r="G18" s="11"/>
      <c r="H18" s="12"/>
      <c r="I18" s="23">
        <f t="shared" si="0"/>
        <v>0</v>
      </c>
      <c r="J18" s="6">
        <f t="shared" si="3"/>
        <v>0</v>
      </c>
      <c r="K18" s="6">
        <f t="shared" si="4"/>
        <v>0</v>
      </c>
      <c r="L18" s="6">
        <f t="shared" si="1"/>
        <v>0</v>
      </c>
      <c r="M18" s="1"/>
      <c r="N18" s="1"/>
    </row>
    <row r="19" spans="1:14" ht="14.1" customHeight="1" x14ac:dyDescent="0.2">
      <c r="A19" s="33">
        <v>15</v>
      </c>
      <c r="B19" s="40" t="s">
        <v>64</v>
      </c>
      <c r="C19" s="36" t="s">
        <v>65</v>
      </c>
      <c r="D19" s="37">
        <v>25</v>
      </c>
      <c r="E19" s="38">
        <v>40</v>
      </c>
      <c r="F19" s="39">
        <f t="shared" si="2"/>
        <v>65</v>
      </c>
      <c r="G19" s="11"/>
      <c r="H19" s="12"/>
      <c r="I19" s="23">
        <f t="shared" si="0"/>
        <v>0</v>
      </c>
      <c r="J19" s="6">
        <f t="shared" si="3"/>
        <v>0</v>
      </c>
      <c r="K19" s="6">
        <f t="shared" si="4"/>
        <v>0</v>
      </c>
      <c r="L19" s="6">
        <f t="shared" si="1"/>
        <v>0</v>
      </c>
      <c r="M19" s="1"/>
      <c r="N19" s="1"/>
    </row>
    <row r="20" spans="1:14" ht="14.1" customHeight="1" x14ac:dyDescent="0.2">
      <c r="A20" s="33">
        <v>16</v>
      </c>
      <c r="B20" s="40" t="s">
        <v>44</v>
      </c>
      <c r="C20" s="36" t="s">
        <v>43</v>
      </c>
      <c r="D20" s="37">
        <v>6</v>
      </c>
      <c r="E20" s="38">
        <v>9.6</v>
      </c>
      <c r="F20" s="39">
        <f t="shared" si="2"/>
        <v>15.6</v>
      </c>
      <c r="G20" s="11"/>
      <c r="H20" s="12"/>
      <c r="I20" s="23">
        <f t="shared" si="0"/>
        <v>0</v>
      </c>
      <c r="J20" s="6">
        <f t="shared" si="3"/>
        <v>0</v>
      </c>
      <c r="K20" s="6">
        <f t="shared" si="4"/>
        <v>0</v>
      </c>
      <c r="L20" s="6">
        <f t="shared" si="1"/>
        <v>0</v>
      </c>
      <c r="M20" s="1"/>
      <c r="N20" s="1"/>
    </row>
    <row r="21" spans="1:14" ht="27.95" customHeight="1" x14ac:dyDescent="0.2">
      <c r="A21" s="33">
        <v>17</v>
      </c>
      <c r="B21" s="40" t="s">
        <v>11</v>
      </c>
      <c r="C21" s="36" t="s">
        <v>67</v>
      </c>
      <c r="D21" s="37">
        <v>400</v>
      </c>
      <c r="E21" s="38">
        <v>640</v>
      </c>
      <c r="F21" s="39">
        <f t="shared" si="2"/>
        <v>1040</v>
      </c>
      <c r="G21" s="11"/>
      <c r="H21" s="12"/>
      <c r="I21" s="23">
        <f t="shared" si="0"/>
        <v>0</v>
      </c>
      <c r="J21" s="6">
        <f t="shared" si="3"/>
        <v>0</v>
      </c>
      <c r="K21" s="6">
        <f t="shared" si="4"/>
        <v>0</v>
      </c>
      <c r="L21" s="6">
        <f t="shared" si="1"/>
        <v>0</v>
      </c>
      <c r="M21" s="1"/>
      <c r="N21" s="1"/>
    </row>
    <row r="22" spans="1:14" ht="14.1" customHeight="1" x14ac:dyDescent="0.2">
      <c r="A22" s="33">
        <v>18</v>
      </c>
      <c r="B22" s="40" t="s">
        <v>12</v>
      </c>
      <c r="C22" s="36" t="s">
        <v>13</v>
      </c>
      <c r="D22" s="37">
        <v>0.5</v>
      </c>
      <c r="E22" s="38">
        <v>0.8</v>
      </c>
      <c r="F22" s="39">
        <f t="shared" si="2"/>
        <v>1.3</v>
      </c>
      <c r="G22" s="11"/>
      <c r="H22" s="12"/>
      <c r="I22" s="23">
        <f t="shared" si="0"/>
        <v>0</v>
      </c>
      <c r="J22" s="6">
        <f t="shared" si="3"/>
        <v>0</v>
      </c>
      <c r="K22" s="6">
        <f t="shared" si="4"/>
        <v>0</v>
      </c>
      <c r="L22" s="6">
        <f t="shared" si="1"/>
        <v>0</v>
      </c>
      <c r="M22" s="1"/>
      <c r="N22" s="1"/>
    </row>
    <row r="23" spans="1:14" ht="14.1" customHeight="1" x14ac:dyDescent="0.2">
      <c r="A23" s="33">
        <v>19</v>
      </c>
      <c r="B23" s="40" t="s">
        <v>14</v>
      </c>
      <c r="C23" s="36" t="s">
        <v>15</v>
      </c>
      <c r="D23" s="37">
        <v>15</v>
      </c>
      <c r="E23" s="38">
        <v>24</v>
      </c>
      <c r="F23" s="39">
        <f t="shared" si="2"/>
        <v>39</v>
      </c>
      <c r="G23" s="11"/>
      <c r="H23" s="12"/>
      <c r="I23" s="23">
        <f t="shared" si="0"/>
        <v>0</v>
      </c>
      <c r="J23" s="6">
        <f t="shared" si="3"/>
        <v>0</v>
      </c>
      <c r="K23" s="6">
        <f t="shared" si="4"/>
        <v>0</v>
      </c>
      <c r="L23" s="6">
        <f t="shared" si="1"/>
        <v>0</v>
      </c>
      <c r="M23" s="1"/>
      <c r="N23" s="1"/>
    </row>
    <row r="24" spans="1:14" ht="14.1" customHeight="1" x14ac:dyDescent="0.2">
      <c r="A24" s="33">
        <v>20</v>
      </c>
      <c r="B24" s="40" t="s">
        <v>16</v>
      </c>
      <c r="C24" s="36" t="s">
        <v>17</v>
      </c>
      <c r="D24" s="37">
        <v>15</v>
      </c>
      <c r="E24" s="38">
        <v>24</v>
      </c>
      <c r="F24" s="39">
        <f t="shared" si="2"/>
        <v>39</v>
      </c>
      <c r="G24" s="11"/>
      <c r="H24" s="12"/>
      <c r="I24" s="23">
        <f t="shared" si="0"/>
        <v>0</v>
      </c>
      <c r="J24" s="6">
        <f t="shared" si="3"/>
        <v>0</v>
      </c>
      <c r="K24" s="6">
        <f t="shared" si="4"/>
        <v>0</v>
      </c>
      <c r="L24" s="6">
        <f t="shared" si="1"/>
        <v>0</v>
      </c>
      <c r="M24" s="1"/>
      <c r="N24" s="1"/>
    </row>
    <row r="25" spans="1:14" ht="14.1" customHeight="1" x14ac:dyDescent="0.2">
      <c r="A25" s="33">
        <v>21</v>
      </c>
      <c r="B25" s="40" t="s">
        <v>18</v>
      </c>
      <c r="C25" s="36" t="s">
        <v>19</v>
      </c>
      <c r="D25" s="37">
        <v>2.5</v>
      </c>
      <c r="E25" s="38">
        <v>4</v>
      </c>
      <c r="F25" s="39">
        <f t="shared" si="2"/>
        <v>6.5</v>
      </c>
      <c r="G25" s="11"/>
      <c r="H25" s="12"/>
      <c r="I25" s="23">
        <f t="shared" si="0"/>
        <v>0</v>
      </c>
      <c r="J25" s="6">
        <f t="shared" si="3"/>
        <v>0</v>
      </c>
      <c r="K25" s="6">
        <f t="shared" si="4"/>
        <v>0</v>
      </c>
      <c r="L25" s="6">
        <f t="shared" si="1"/>
        <v>0</v>
      </c>
      <c r="M25" s="1"/>
      <c r="N25" s="1"/>
    </row>
    <row r="26" spans="1:14" ht="14.1" customHeight="1" x14ac:dyDescent="0.2">
      <c r="A26" s="33">
        <v>22</v>
      </c>
      <c r="B26" s="40" t="s">
        <v>45</v>
      </c>
      <c r="C26" s="36" t="s">
        <v>46</v>
      </c>
      <c r="D26" s="37">
        <v>1</v>
      </c>
      <c r="E26" s="38">
        <v>1.6</v>
      </c>
      <c r="F26" s="39">
        <f t="shared" si="2"/>
        <v>2.6</v>
      </c>
      <c r="G26" s="11"/>
      <c r="H26" s="12"/>
      <c r="I26" s="23">
        <f t="shared" si="0"/>
        <v>0</v>
      </c>
      <c r="J26" s="6">
        <f t="shared" si="3"/>
        <v>0</v>
      </c>
      <c r="K26" s="6">
        <f t="shared" si="4"/>
        <v>0</v>
      </c>
      <c r="L26" s="6">
        <f t="shared" si="1"/>
        <v>0</v>
      </c>
      <c r="M26" s="1"/>
      <c r="N26" s="1"/>
    </row>
    <row r="27" spans="1:14" ht="14.1" customHeight="1" x14ac:dyDescent="0.2">
      <c r="A27" s="33">
        <v>23</v>
      </c>
      <c r="B27" s="40" t="s">
        <v>48</v>
      </c>
      <c r="C27" s="36" t="s">
        <v>47</v>
      </c>
      <c r="D27" s="37">
        <v>0.5</v>
      </c>
      <c r="E27" s="38">
        <v>0.8</v>
      </c>
      <c r="F27" s="39">
        <f t="shared" si="2"/>
        <v>1.3</v>
      </c>
      <c r="G27" s="11"/>
      <c r="H27" s="12"/>
      <c r="I27" s="23">
        <f t="shared" si="0"/>
        <v>0</v>
      </c>
      <c r="J27" s="6">
        <f t="shared" si="3"/>
        <v>0</v>
      </c>
      <c r="K27" s="6">
        <f t="shared" si="4"/>
        <v>0</v>
      </c>
      <c r="L27" s="6">
        <f t="shared" si="1"/>
        <v>0</v>
      </c>
      <c r="M27" s="1"/>
      <c r="N27" s="1"/>
    </row>
    <row r="28" spans="1:14" ht="14.1" customHeight="1" x14ac:dyDescent="0.2">
      <c r="A28" s="33">
        <v>24</v>
      </c>
      <c r="B28" s="40" t="s">
        <v>50</v>
      </c>
      <c r="C28" s="36" t="s">
        <v>49</v>
      </c>
      <c r="D28" s="37">
        <v>50</v>
      </c>
      <c r="E28" s="38">
        <v>80</v>
      </c>
      <c r="F28" s="39">
        <f t="shared" si="2"/>
        <v>130</v>
      </c>
      <c r="G28" s="11"/>
      <c r="H28" s="12"/>
      <c r="I28" s="23">
        <f t="shared" si="0"/>
        <v>0</v>
      </c>
      <c r="J28" s="6">
        <f t="shared" si="3"/>
        <v>0</v>
      </c>
      <c r="K28" s="6">
        <f t="shared" si="4"/>
        <v>0</v>
      </c>
      <c r="L28" s="6">
        <f t="shared" si="1"/>
        <v>0</v>
      </c>
      <c r="M28" s="1"/>
      <c r="N28" s="1"/>
    </row>
    <row r="29" spans="1:14" ht="14.1" customHeight="1" x14ac:dyDescent="0.2">
      <c r="A29" s="33">
        <v>25</v>
      </c>
      <c r="B29" s="40" t="s">
        <v>20</v>
      </c>
      <c r="C29" s="36" t="s">
        <v>21</v>
      </c>
      <c r="D29" s="37">
        <v>10</v>
      </c>
      <c r="E29" s="38">
        <v>16</v>
      </c>
      <c r="F29" s="39">
        <f t="shared" si="2"/>
        <v>26</v>
      </c>
      <c r="G29" s="11"/>
      <c r="H29" s="12"/>
      <c r="I29" s="23">
        <f t="shared" si="0"/>
        <v>0</v>
      </c>
      <c r="J29" s="6">
        <f t="shared" si="3"/>
        <v>0</v>
      </c>
      <c r="K29" s="6">
        <f t="shared" si="4"/>
        <v>0</v>
      </c>
      <c r="L29" s="6">
        <f t="shared" si="1"/>
        <v>0</v>
      </c>
      <c r="M29" s="1"/>
      <c r="N29" s="1"/>
    </row>
    <row r="30" spans="1:14" ht="14.1" customHeight="1" x14ac:dyDescent="0.2">
      <c r="A30" s="33">
        <v>26</v>
      </c>
      <c r="B30" s="40" t="s">
        <v>24</v>
      </c>
      <c r="C30" s="36" t="s">
        <v>25</v>
      </c>
      <c r="D30" s="37">
        <v>300</v>
      </c>
      <c r="E30" s="38">
        <v>480</v>
      </c>
      <c r="F30" s="39">
        <f t="shared" si="2"/>
        <v>780</v>
      </c>
      <c r="G30" s="11"/>
      <c r="H30" s="12"/>
      <c r="I30" s="23">
        <f t="shared" si="0"/>
        <v>0</v>
      </c>
      <c r="J30" s="6">
        <f t="shared" si="3"/>
        <v>0</v>
      </c>
      <c r="K30" s="6">
        <f t="shared" si="4"/>
        <v>0</v>
      </c>
      <c r="L30" s="6">
        <f t="shared" si="1"/>
        <v>0</v>
      </c>
      <c r="M30" s="1"/>
      <c r="N30" s="1"/>
    </row>
    <row r="31" spans="1:14" ht="14.1" customHeight="1" x14ac:dyDescent="0.2">
      <c r="A31" s="33">
        <v>27</v>
      </c>
      <c r="B31" s="40" t="s">
        <v>39</v>
      </c>
      <c r="C31" s="36" t="s">
        <v>40</v>
      </c>
      <c r="D31" s="37">
        <v>35</v>
      </c>
      <c r="E31" s="38">
        <v>56</v>
      </c>
      <c r="F31" s="39">
        <f t="shared" si="2"/>
        <v>91</v>
      </c>
      <c r="G31" s="11"/>
      <c r="H31" s="12"/>
      <c r="I31" s="23">
        <f t="shared" si="0"/>
        <v>0</v>
      </c>
      <c r="J31" s="6">
        <f t="shared" si="3"/>
        <v>0</v>
      </c>
      <c r="K31" s="6">
        <f t="shared" si="4"/>
        <v>0</v>
      </c>
      <c r="L31" s="6">
        <f t="shared" si="1"/>
        <v>0</v>
      </c>
      <c r="M31" s="1"/>
    </row>
    <row r="32" spans="1:14" x14ac:dyDescent="0.2">
      <c r="A32" s="50" t="s">
        <v>26</v>
      </c>
      <c r="B32" s="51"/>
      <c r="C32" s="51"/>
      <c r="D32" s="41">
        <f>SUM(D5:D31)</f>
        <v>1128</v>
      </c>
      <c r="E32" s="41">
        <f>SUM(E5:E31)</f>
        <v>1804.7999999999997</v>
      </c>
      <c r="F32" s="42">
        <f>SUM(F5:F31)</f>
        <v>2932.7999999999997</v>
      </c>
      <c r="G32" s="14"/>
      <c r="H32" s="14"/>
      <c r="I32" s="15">
        <f>SUM(I5:I31)</f>
        <v>0</v>
      </c>
      <c r="J32" s="15">
        <f>SUM(J5:J31)</f>
        <v>0</v>
      </c>
      <c r="K32" s="15">
        <f>SUM(K5:K31)</f>
        <v>0</v>
      </c>
      <c r="L32" s="15">
        <f>SUM(L5:L31)</f>
        <v>0</v>
      </c>
      <c r="M32" s="1"/>
      <c r="N32" s="1"/>
    </row>
    <row r="33" spans="2:14" ht="13.5" thickBot="1" x14ac:dyDescent="0.25">
      <c r="F33" s="9"/>
      <c r="N33" s="1"/>
    </row>
    <row r="34" spans="2:14" ht="16.5" thickBot="1" x14ac:dyDescent="0.25">
      <c r="J34" s="16" t="s">
        <v>51</v>
      </c>
      <c r="K34" s="17">
        <f>K32</f>
        <v>0</v>
      </c>
      <c r="L34" s="17">
        <f>L32</f>
        <v>0</v>
      </c>
      <c r="M34" s="1"/>
      <c r="N34" s="1"/>
    </row>
    <row r="35" spans="2:14" ht="13.5" thickBot="1" x14ac:dyDescent="0.25">
      <c r="H35" s="9"/>
      <c r="N35" s="1"/>
    </row>
    <row r="36" spans="2:14" ht="15" thickBot="1" x14ac:dyDescent="0.25">
      <c r="B36" s="19" t="s">
        <v>28</v>
      </c>
      <c r="C36" s="20">
        <v>0</v>
      </c>
      <c r="D36" s="32"/>
      <c r="E36" s="32"/>
      <c r="F36" s="18"/>
      <c r="G36" s="18"/>
      <c r="H36" s="22">
        <f>C36*2*1000*78.71</f>
        <v>0</v>
      </c>
      <c r="I36" s="18"/>
      <c r="J36" s="18"/>
      <c r="K36" s="18"/>
      <c r="L36" s="18"/>
    </row>
    <row r="38" spans="2:14" ht="15" customHeight="1" x14ac:dyDescent="0.2">
      <c r="F38" s="21">
        <f>C36*2*500*25.33</f>
        <v>0</v>
      </c>
    </row>
    <row r="39" spans="2:14" x14ac:dyDescent="0.2">
      <c r="F39" s="9"/>
    </row>
    <row r="40" spans="2:14" ht="23.25" customHeight="1" x14ac:dyDescent="0.2"/>
    <row r="41" spans="2:14" ht="13.5" thickBot="1" x14ac:dyDescent="0.25">
      <c r="F41" s="9"/>
    </row>
    <row r="42" spans="2:14" ht="16.5" thickBot="1" x14ac:dyDescent="0.25">
      <c r="G42" s="31">
        <f>L34+H36</f>
        <v>0</v>
      </c>
      <c r="H42" s="24" t="s">
        <v>30</v>
      </c>
      <c r="M42" s="1"/>
      <c r="N42" s="1"/>
    </row>
    <row r="43" spans="2:14" x14ac:dyDescent="0.2">
      <c r="I43" s="46" t="s">
        <v>52</v>
      </c>
      <c r="J43" s="46"/>
      <c r="K43" s="46"/>
      <c r="L43" s="46"/>
    </row>
    <row r="44" spans="2:14" x14ac:dyDescent="0.2">
      <c r="F44" s="47" t="s">
        <v>29</v>
      </c>
      <c r="G44" s="48"/>
      <c r="H44" s="49"/>
      <c r="L44" s="1"/>
      <c r="M44" s="1"/>
    </row>
  </sheetData>
  <mergeCells count="6">
    <mergeCell ref="I43:L43"/>
    <mergeCell ref="F44:H44"/>
    <mergeCell ref="A32:C32"/>
    <mergeCell ref="M1:P1"/>
    <mergeCell ref="A2:L2"/>
    <mergeCell ref="I1:L1"/>
  </mergeCells>
  <printOptions horizontalCentered="1"/>
  <pageMargins left="0.35433070866141736" right="0.35433070866141736" top="0.39370078740157483" bottom="0.39370078740157483" header="0.51181102362204722" footer="0.51181102362204722"/>
  <pageSetup paperSize="9" scale="70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478F-5B8C-4E2C-8728-FBA9A6876FCF}">
  <dimension ref="A1:P18"/>
  <sheetViews>
    <sheetView showGridLines="0" view="pageBreakPreview" topLeftCell="D2" zoomScale="145" zoomScaleNormal="145" zoomScaleSheetLayoutView="145" workbookViewId="0">
      <selection activeCell="H10" sqref="H10"/>
    </sheetView>
  </sheetViews>
  <sheetFormatPr defaultRowHeight="12.75" x14ac:dyDescent="0.2"/>
  <cols>
    <col min="1" max="1" width="3.28515625" style="7" bestFit="1" customWidth="1"/>
    <col min="2" max="2" width="10.85546875" style="7" bestFit="1" customWidth="1"/>
    <col min="3" max="3" width="50.42578125" style="8" bestFit="1" customWidth="1"/>
    <col min="4" max="5" width="16.140625" style="8" customWidth="1"/>
    <col min="6" max="6" width="12.7109375" style="1" customWidth="1"/>
    <col min="7" max="7" width="12.5703125" style="1" bestFit="1" customWidth="1"/>
    <col min="8" max="10" width="12.140625" style="1" customWidth="1"/>
    <col min="11" max="11" width="12.5703125" style="1" bestFit="1" customWidth="1"/>
    <col min="12" max="12" width="12.5703125" style="10" bestFit="1" customWidth="1"/>
    <col min="13" max="13" width="3.5703125" style="10" customWidth="1"/>
    <col min="14" max="14" width="17.5703125" style="2" bestFit="1" customWidth="1"/>
    <col min="15" max="15" width="13.85546875" style="1" bestFit="1" customWidth="1"/>
    <col min="16" max="16384" width="9.140625" style="1"/>
  </cols>
  <sheetData>
    <row r="1" spans="1:16" s="29" customFormat="1" ht="13.5" x14ac:dyDescent="0.2">
      <c r="A1" s="25"/>
      <c r="B1" s="26"/>
      <c r="C1" s="27"/>
      <c r="D1" s="27"/>
      <c r="E1" s="27"/>
      <c r="F1" s="28"/>
      <c r="G1" s="28"/>
      <c r="H1" s="28"/>
      <c r="I1" s="54" t="s">
        <v>81</v>
      </c>
      <c r="J1" s="54"/>
      <c r="K1" s="54"/>
      <c r="L1" s="54"/>
      <c r="M1" s="52"/>
      <c r="N1" s="52"/>
      <c r="O1" s="52"/>
      <c r="P1" s="52"/>
    </row>
    <row r="2" spans="1:16" s="29" customFormat="1" ht="21" x14ac:dyDescent="0.2">
      <c r="A2" s="53" t="s">
        <v>80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30"/>
      <c r="N2" s="30"/>
      <c r="O2" s="30"/>
      <c r="P2" s="30"/>
    </row>
    <row r="3" spans="1:16" ht="43.5" customHeight="1" x14ac:dyDescent="0.2">
      <c r="A3" s="3" t="s">
        <v>0</v>
      </c>
      <c r="B3" s="3" t="s">
        <v>1</v>
      </c>
      <c r="C3" s="3" t="s">
        <v>2</v>
      </c>
      <c r="D3" s="4" t="s">
        <v>69</v>
      </c>
      <c r="E3" s="4" t="s">
        <v>68</v>
      </c>
      <c r="F3" s="4" t="s">
        <v>75</v>
      </c>
      <c r="G3" s="3" t="s">
        <v>27</v>
      </c>
      <c r="H3" s="3" t="s">
        <v>3</v>
      </c>
      <c r="I3" s="5" t="s">
        <v>4</v>
      </c>
      <c r="J3" s="5" t="s">
        <v>71</v>
      </c>
      <c r="K3" s="5" t="s">
        <v>70</v>
      </c>
      <c r="L3" s="5" t="s">
        <v>72</v>
      </c>
      <c r="M3" s="1"/>
      <c r="N3" s="1"/>
    </row>
    <row r="4" spans="1:16" x14ac:dyDescent="0.2">
      <c r="A4" s="13">
        <v>1</v>
      </c>
      <c r="B4" s="34">
        <v>2</v>
      </c>
      <c r="C4" s="34">
        <v>3</v>
      </c>
      <c r="D4" s="34">
        <v>4</v>
      </c>
      <c r="E4" s="34">
        <v>5</v>
      </c>
      <c r="F4" s="13">
        <v>6</v>
      </c>
      <c r="G4" s="13">
        <v>7</v>
      </c>
      <c r="H4" s="13">
        <v>8</v>
      </c>
      <c r="I4" s="13" t="s">
        <v>76</v>
      </c>
      <c r="J4" s="13" t="s">
        <v>77</v>
      </c>
      <c r="K4" s="13" t="s">
        <v>78</v>
      </c>
      <c r="L4" s="13" t="s">
        <v>79</v>
      </c>
      <c r="M4" s="1"/>
      <c r="N4" s="1"/>
    </row>
    <row r="5" spans="1:16" ht="14.1" customHeight="1" x14ac:dyDescent="0.2">
      <c r="A5" s="33">
        <v>1</v>
      </c>
      <c r="B5" s="35" t="s">
        <v>22</v>
      </c>
      <c r="C5" s="36" t="s">
        <v>23</v>
      </c>
      <c r="D5" s="43">
        <v>600</v>
      </c>
      <c r="E5" s="44">
        <v>960</v>
      </c>
      <c r="F5" s="45">
        <f>D5+E5</f>
        <v>1560</v>
      </c>
      <c r="G5" s="11"/>
      <c r="H5" s="12"/>
      <c r="I5" s="23">
        <f t="shared" ref="I5" si="0">H5*G5</f>
        <v>0</v>
      </c>
      <c r="J5" s="6">
        <f>I5+G5</f>
        <v>0</v>
      </c>
      <c r="K5" s="6">
        <f>F5*G5</f>
        <v>0</v>
      </c>
      <c r="L5" s="6">
        <f t="shared" ref="L5" si="1">J5*F5</f>
        <v>0</v>
      </c>
      <c r="M5" s="1"/>
      <c r="N5" s="1"/>
    </row>
    <row r="6" spans="1:16" x14ac:dyDescent="0.2">
      <c r="A6" s="50" t="s">
        <v>26</v>
      </c>
      <c r="B6" s="51"/>
      <c r="C6" s="51"/>
      <c r="D6" s="41">
        <f>SUM(D5:D5)</f>
        <v>600</v>
      </c>
      <c r="E6" s="41">
        <f>SUM(E5:E5)</f>
        <v>960</v>
      </c>
      <c r="F6" s="42">
        <f>SUM(F5:F5)</f>
        <v>1560</v>
      </c>
      <c r="G6" s="14"/>
      <c r="H6" s="14"/>
      <c r="I6" s="15">
        <f>SUM(I5:I5)</f>
        <v>0</v>
      </c>
      <c r="J6" s="15">
        <f>SUM(J5:J5)</f>
        <v>0</v>
      </c>
      <c r="K6" s="15">
        <f>SUM(K5:K5)</f>
        <v>0</v>
      </c>
      <c r="L6" s="15">
        <f>SUM(L5:L5)</f>
        <v>0</v>
      </c>
      <c r="M6" s="1"/>
      <c r="N6" s="1"/>
    </row>
    <row r="7" spans="1:16" ht="13.5" thickBot="1" x14ac:dyDescent="0.25">
      <c r="F7" s="9"/>
      <c r="N7" s="1"/>
    </row>
    <row r="8" spans="1:16" ht="16.5" thickBot="1" x14ac:dyDescent="0.25">
      <c r="J8" s="16" t="s">
        <v>66</v>
      </c>
      <c r="K8" s="17">
        <f>K6</f>
        <v>0</v>
      </c>
      <c r="L8" s="17">
        <f>L6</f>
        <v>0</v>
      </c>
      <c r="M8" s="1"/>
      <c r="N8" s="1"/>
    </row>
    <row r="9" spans="1:16" ht="13.5" thickBot="1" x14ac:dyDescent="0.25">
      <c r="H9" s="9"/>
      <c r="N9" s="1"/>
    </row>
    <row r="10" spans="1:16" ht="15" thickBot="1" x14ac:dyDescent="0.25">
      <c r="B10" s="19" t="s">
        <v>28</v>
      </c>
      <c r="C10" s="20">
        <v>0</v>
      </c>
      <c r="D10" s="32"/>
      <c r="E10" s="32"/>
      <c r="F10" s="18"/>
      <c r="G10" s="18"/>
      <c r="H10" s="22">
        <f>C10*2*40*6.3</f>
        <v>0</v>
      </c>
      <c r="I10" s="18"/>
      <c r="J10" s="18"/>
      <c r="K10" s="18"/>
      <c r="L10" s="18"/>
    </row>
    <row r="12" spans="1:16" ht="15" customHeight="1" x14ac:dyDescent="0.2">
      <c r="F12" s="21">
        <f>C10*2*500*25.33</f>
        <v>0</v>
      </c>
    </row>
    <row r="13" spans="1:16" x14ac:dyDescent="0.2">
      <c r="F13" s="9"/>
    </row>
    <row r="14" spans="1:16" ht="23.25" customHeight="1" x14ac:dyDescent="0.2"/>
    <row r="15" spans="1:16" ht="13.5" thickBot="1" x14ac:dyDescent="0.25">
      <c r="F15" s="9"/>
    </row>
    <row r="16" spans="1:16" ht="16.5" thickBot="1" x14ac:dyDescent="0.25">
      <c r="G16" s="31">
        <f>L8+H10</f>
        <v>0</v>
      </c>
      <c r="H16" s="24" t="s">
        <v>30</v>
      </c>
      <c r="M16" s="1"/>
      <c r="N16" s="1"/>
    </row>
    <row r="17" spans="6:13" x14ac:dyDescent="0.2">
      <c r="I17" s="46" t="s">
        <v>52</v>
      </c>
      <c r="J17" s="46"/>
      <c r="K17" s="46"/>
      <c r="L17" s="46"/>
    </row>
    <row r="18" spans="6:13" x14ac:dyDescent="0.2">
      <c r="F18" s="47" t="s">
        <v>29</v>
      </c>
      <c r="G18" s="48"/>
      <c r="H18" s="49"/>
      <c r="L18" s="1"/>
      <c r="M18" s="1"/>
    </row>
  </sheetData>
  <mergeCells count="6">
    <mergeCell ref="F18:H18"/>
    <mergeCell ref="I1:L1"/>
    <mergeCell ref="M1:P1"/>
    <mergeCell ref="A2:L2"/>
    <mergeCell ref="A6:C6"/>
    <mergeCell ref="I17:L17"/>
  </mergeCells>
  <printOptions horizontalCentered="1"/>
  <pageMargins left="0.35433070866141736" right="0.35433070866141736" top="0.39370078740157483" bottom="0.39370078740157483" header="0.51181102362204722" footer="0.51181102362204722"/>
  <pageSetup paperSize="9" scale="70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2BB4F-F1D5-4DA7-BA59-02F45F9365D0}">
  <dimension ref="A1:P18"/>
  <sheetViews>
    <sheetView showGridLines="0" tabSelected="1" view="pageBreakPreview" zoomScale="106" zoomScaleNormal="145" zoomScaleSheetLayoutView="106" workbookViewId="0">
      <selection activeCell="E14" sqref="E14"/>
    </sheetView>
  </sheetViews>
  <sheetFormatPr defaultRowHeight="12.75" x14ac:dyDescent="0.2"/>
  <cols>
    <col min="1" max="1" width="3.28515625" style="7" bestFit="1" customWidth="1"/>
    <col min="2" max="2" width="10.85546875" style="7" bestFit="1" customWidth="1"/>
    <col min="3" max="3" width="50.42578125" style="8" bestFit="1" customWidth="1"/>
    <col min="4" max="5" width="16.140625" style="8" customWidth="1"/>
    <col min="6" max="6" width="12.7109375" style="1" customWidth="1"/>
    <col min="7" max="7" width="12.5703125" style="1" bestFit="1" customWidth="1"/>
    <col min="8" max="10" width="12.140625" style="1" customWidth="1"/>
    <col min="11" max="11" width="12.5703125" style="1" bestFit="1" customWidth="1"/>
    <col min="12" max="12" width="12.5703125" style="10" bestFit="1" customWidth="1"/>
    <col min="13" max="13" width="3.5703125" style="10" customWidth="1"/>
    <col min="14" max="14" width="17.5703125" style="2" bestFit="1" customWidth="1"/>
    <col min="15" max="15" width="13.85546875" style="1" bestFit="1" customWidth="1"/>
    <col min="16" max="16384" width="9.140625" style="1"/>
  </cols>
  <sheetData>
    <row r="1" spans="1:16" s="29" customFormat="1" ht="13.5" x14ac:dyDescent="0.2">
      <c r="A1" s="25"/>
      <c r="B1" s="26"/>
      <c r="C1" s="27"/>
      <c r="D1" s="27"/>
      <c r="E1" s="27"/>
      <c r="F1" s="28"/>
      <c r="G1" s="28"/>
      <c r="H1" s="28"/>
      <c r="I1" s="54" t="s">
        <v>83</v>
      </c>
      <c r="J1" s="54"/>
      <c r="K1" s="54"/>
      <c r="L1" s="54"/>
      <c r="M1" s="52"/>
      <c r="N1" s="52"/>
      <c r="O1" s="52"/>
      <c r="P1" s="52"/>
    </row>
    <row r="2" spans="1:16" s="29" customFormat="1" ht="21" x14ac:dyDescent="0.2">
      <c r="A2" s="53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30"/>
      <c r="N2" s="30"/>
      <c r="O2" s="30"/>
      <c r="P2" s="30"/>
    </row>
    <row r="3" spans="1:16" ht="43.5" customHeight="1" x14ac:dyDescent="0.2">
      <c r="A3" s="3" t="s">
        <v>0</v>
      </c>
      <c r="B3" s="3" t="s">
        <v>1</v>
      </c>
      <c r="C3" s="3" t="s">
        <v>2</v>
      </c>
      <c r="D3" s="4" t="s">
        <v>69</v>
      </c>
      <c r="E3" s="4" t="s">
        <v>68</v>
      </c>
      <c r="F3" s="4" t="s">
        <v>75</v>
      </c>
      <c r="G3" s="3" t="s">
        <v>27</v>
      </c>
      <c r="H3" s="3" t="s">
        <v>3</v>
      </c>
      <c r="I3" s="5" t="s">
        <v>4</v>
      </c>
      <c r="J3" s="5" t="s">
        <v>71</v>
      </c>
      <c r="K3" s="5" t="s">
        <v>70</v>
      </c>
      <c r="L3" s="5" t="s">
        <v>72</v>
      </c>
      <c r="M3" s="1"/>
      <c r="N3" s="1"/>
    </row>
    <row r="4" spans="1:16" x14ac:dyDescent="0.2">
      <c r="A4" s="13">
        <v>1</v>
      </c>
      <c r="B4" s="34">
        <v>2</v>
      </c>
      <c r="C4" s="34">
        <v>3</v>
      </c>
      <c r="D4" s="34">
        <v>4</v>
      </c>
      <c r="E4" s="34">
        <v>5</v>
      </c>
      <c r="F4" s="13">
        <v>6</v>
      </c>
      <c r="G4" s="13">
        <v>7</v>
      </c>
      <c r="H4" s="13">
        <v>8</v>
      </c>
      <c r="I4" s="13" t="s">
        <v>76</v>
      </c>
      <c r="J4" s="13" t="s">
        <v>77</v>
      </c>
      <c r="K4" s="13" t="s">
        <v>78</v>
      </c>
      <c r="L4" s="13" t="s">
        <v>79</v>
      </c>
      <c r="M4" s="1"/>
      <c r="N4" s="1"/>
    </row>
    <row r="5" spans="1:16" ht="14.1" customHeight="1" x14ac:dyDescent="0.2">
      <c r="A5" s="33">
        <v>1</v>
      </c>
      <c r="B5" s="35" t="s">
        <v>84</v>
      </c>
      <c r="C5" s="36" t="s">
        <v>85</v>
      </c>
      <c r="D5" s="43">
        <v>24</v>
      </c>
      <c r="E5" s="44">
        <v>38.4</v>
      </c>
      <c r="F5" s="45">
        <f>D5+E5</f>
        <v>62.4</v>
      </c>
      <c r="G5" s="11"/>
      <c r="H5" s="12"/>
      <c r="I5" s="23">
        <f t="shared" ref="I5" si="0">H5*G5</f>
        <v>0</v>
      </c>
      <c r="J5" s="6">
        <f>I5+G5</f>
        <v>0</v>
      </c>
      <c r="K5" s="6">
        <f>F5*G5</f>
        <v>0</v>
      </c>
      <c r="L5" s="6">
        <f t="shared" ref="L5" si="1">J5*F5</f>
        <v>0</v>
      </c>
      <c r="M5" s="1"/>
      <c r="N5" s="1"/>
    </row>
    <row r="6" spans="1:16" x14ac:dyDescent="0.2">
      <c r="A6" s="50" t="s">
        <v>26</v>
      </c>
      <c r="B6" s="51"/>
      <c r="C6" s="51"/>
      <c r="D6" s="41">
        <f>SUM(D5:D5)</f>
        <v>24</v>
      </c>
      <c r="E6" s="41">
        <f>SUM(E5:E5)</f>
        <v>38.4</v>
      </c>
      <c r="F6" s="42">
        <f>SUM(F5:F5)</f>
        <v>62.4</v>
      </c>
      <c r="G6" s="14"/>
      <c r="H6" s="14"/>
      <c r="I6" s="15">
        <f>SUM(I5:I5)</f>
        <v>0</v>
      </c>
      <c r="J6" s="15">
        <f>SUM(J5:J5)</f>
        <v>0</v>
      </c>
      <c r="K6" s="15">
        <f>SUM(K5:K5)</f>
        <v>0</v>
      </c>
      <c r="L6" s="15">
        <f>SUM(L5:L5)</f>
        <v>0</v>
      </c>
      <c r="M6" s="1"/>
      <c r="N6" s="1"/>
    </row>
    <row r="7" spans="1:16" ht="13.5" thickBot="1" x14ac:dyDescent="0.25">
      <c r="F7" s="9"/>
      <c r="N7" s="1"/>
    </row>
    <row r="8" spans="1:16" ht="16.5" thickBot="1" x14ac:dyDescent="0.25">
      <c r="J8" s="16" t="s">
        <v>86</v>
      </c>
      <c r="K8" s="17">
        <f>K6</f>
        <v>0</v>
      </c>
      <c r="L8" s="17">
        <f>L6</f>
        <v>0</v>
      </c>
      <c r="M8" s="1"/>
      <c r="N8" s="1"/>
    </row>
    <row r="9" spans="1:16" ht="13.5" thickBot="1" x14ac:dyDescent="0.25">
      <c r="H9" s="9"/>
      <c r="N9" s="1"/>
    </row>
    <row r="10" spans="1:16" ht="15" thickBot="1" x14ac:dyDescent="0.25">
      <c r="B10" s="19" t="s">
        <v>28</v>
      </c>
      <c r="C10" s="20">
        <v>0</v>
      </c>
      <c r="D10" s="32"/>
      <c r="E10" s="32"/>
      <c r="F10" s="18"/>
      <c r="G10" s="18"/>
      <c r="H10" s="22">
        <f>C10*2*36*78.71</f>
        <v>0</v>
      </c>
      <c r="I10" s="18"/>
      <c r="J10" s="18"/>
      <c r="K10" s="18"/>
      <c r="L10" s="18"/>
    </row>
    <row r="12" spans="1:16" ht="15" customHeight="1" x14ac:dyDescent="0.2">
      <c r="F12" s="21">
        <f>C10*2*500*25.33</f>
        <v>0</v>
      </c>
    </row>
    <row r="13" spans="1:16" x14ac:dyDescent="0.2">
      <c r="F13" s="9"/>
    </row>
    <row r="14" spans="1:16" ht="23.25" customHeight="1" x14ac:dyDescent="0.2"/>
    <row r="15" spans="1:16" ht="13.5" thickBot="1" x14ac:dyDescent="0.25">
      <c r="F15" s="9"/>
    </row>
    <row r="16" spans="1:16" ht="16.5" thickBot="1" x14ac:dyDescent="0.25">
      <c r="G16" s="31">
        <f>L8+H10</f>
        <v>0</v>
      </c>
      <c r="H16" s="24" t="s">
        <v>30</v>
      </c>
      <c r="M16" s="1"/>
      <c r="N16" s="1"/>
    </row>
    <row r="17" spans="6:13" x14ac:dyDescent="0.2">
      <c r="I17" s="46" t="s">
        <v>52</v>
      </c>
      <c r="J17" s="46"/>
      <c r="K17" s="46"/>
      <c r="L17" s="46"/>
    </row>
    <row r="18" spans="6:13" x14ac:dyDescent="0.2">
      <c r="F18" s="47" t="s">
        <v>29</v>
      </c>
      <c r="G18" s="48"/>
      <c r="H18" s="49"/>
      <c r="L18" s="1"/>
      <c r="M18" s="1"/>
    </row>
  </sheetData>
  <mergeCells count="6">
    <mergeCell ref="F18:H18"/>
    <mergeCell ref="I1:L1"/>
    <mergeCell ref="M1:P1"/>
    <mergeCell ref="A2:L2"/>
    <mergeCell ref="A6:C6"/>
    <mergeCell ref="I17:L17"/>
  </mergeCells>
  <printOptions horizontalCentered="1"/>
  <pageMargins left="0.35433070866141736" right="0.35433070866141736" top="0.39370078740157483" bottom="0.39370078740157483" header="0.51181102362204722" footer="0.51181102362204722"/>
  <pageSetup paperSize="9" scale="7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CZĘŚĆ 1</vt:lpstr>
      <vt:lpstr>CZĘŚĆ 2</vt:lpstr>
      <vt:lpstr>CZĘŚĆ 3</vt:lpstr>
      <vt:lpstr>'CZĘŚĆ 1'!Obszar_wydruku</vt:lpstr>
      <vt:lpstr>'CZĘŚĆ 2'!Obszar_wydruku</vt:lpstr>
      <vt:lpstr>'CZĘŚĆ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GOSS</dc:creator>
  <cp:lastModifiedBy>NATALIA LISIECKA</cp:lastModifiedBy>
  <cp:lastPrinted>2023-10-30T13:04:23Z</cp:lastPrinted>
  <dcterms:created xsi:type="dcterms:W3CDTF">2017-12-04T07:45:42Z</dcterms:created>
  <dcterms:modified xsi:type="dcterms:W3CDTF">2023-10-30T13:04:25Z</dcterms:modified>
</cp:coreProperties>
</file>