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R:\Zam 2025\Postępowania w imieniu i na rzecz\TBS\4_25 Utrzymanie wewnętrz budynków (powt.)\"/>
    </mc:Choice>
  </mc:AlternateContent>
  <xr:revisionPtr revIDLastSave="0" documentId="13_ncr:1_{046C3C88-57EB-4C3A-9A37-BD6F2194ABFE}" xr6:coauthVersionLast="47" xr6:coauthVersionMax="47" xr10:uidLastSave="{00000000-0000-0000-0000-000000000000}"/>
  <bookViews>
    <workbookView xWindow="5775" yWindow="1245" windowWidth="23295" windowHeight="14775" xr2:uid="{2FA490FA-CC00-4790-8537-87ED731AA0E2}"/>
  </bookViews>
  <sheets>
    <sheet name="Arkusz1" sheetId="1" r:id="rId1"/>
  </sheets>
  <definedNames>
    <definedName name="_Hlk184194519" localSheetId="0">Arkusz1!$B$3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2" i="1" l="1"/>
  <c r="G20" i="1"/>
  <c r="G19" i="1"/>
  <c r="G18" i="1"/>
  <c r="G17" i="1"/>
  <c r="G16" i="1"/>
  <c r="G15" i="1"/>
  <c r="I15" i="1" s="1"/>
  <c r="G14" i="1"/>
  <c r="I14" i="1" s="1"/>
  <c r="G13" i="1"/>
  <c r="I13" i="1" s="1"/>
  <c r="G12" i="1"/>
  <c r="I12" i="1" s="1"/>
  <c r="G11" i="1"/>
  <c r="I11" i="1" s="1"/>
  <c r="G10" i="1"/>
  <c r="I10" i="1" s="1"/>
  <c r="G9" i="1"/>
  <c r="G8" i="1"/>
  <c r="I8" i="1" s="1"/>
  <c r="G7" i="1"/>
  <c r="G6" i="1"/>
  <c r="I22" i="1"/>
  <c r="I21" i="1"/>
  <c r="I20" i="1"/>
  <c r="I19" i="1"/>
  <c r="I18" i="1"/>
  <c r="I17" i="1"/>
  <c r="I7" i="1" l="1"/>
  <c r="I9" i="1"/>
  <c r="I6" i="1"/>
  <c r="I16" i="1"/>
  <c r="I23" i="1" l="1"/>
  <c r="I24" i="1" l="1"/>
  <c r="I25" i="1" s="1"/>
</calcChain>
</file>

<file path=xl/sharedStrings.xml><?xml version="1.0" encoding="utf-8"?>
<sst xmlns="http://schemas.openxmlformats.org/spreadsheetml/2006/main" count="115" uniqueCount="61">
  <si>
    <t xml:space="preserve">CZĘSTOTLIWOŚĆ </t>
  </si>
  <si>
    <t>J.M.</t>
  </si>
  <si>
    <t>Lp.</t>
  </si>
  <si>
    <t>cena jednostkowa netto</t>
  </si>
  <si>
    <t>Wartość brutto</t>
  </si>
  <si>
    <t>Razem wartość netto (suma 1+2)</t>
  </si>
  <si>
    <t>1.</t>
  </si>
  <si>
    <t>korytarze, schody i podesty klatki schodowej, windy, wiatrołapy</t>
  </si>
  <si>
    <t>mycie z użyciem odpowiednich detergentów</t>
  </si>
  <si>
    <t>1 x w tygodniu - czwartek</t>
  </si>
  <si>
    <t>m2</t>
  </si>
  <si>
    <t>2.</t>
  </si>
  <si>
    <t>zamiatanie</t>
  </si>
  <si>
    <t>2 x w tygodniu - poniedziałek, czwartek</t>
  </si>
  <si>
    <t>3.</t>
  </si>
  <si>
    <t>szklane barierki</t>
  </si>
  <si>
    <t>1 x w miesiącu</t>
  </si>
  <si>
    <t>4.</t>
  </si>
  <si>
    <t>balustrady i barierki przy schodach</t>
  </si>
  <si>
    <t>5.</t>
  </si>
  <si>
    <t>poręcze</t>
  </si>
  <si>
    <t>mb</t>
  </si>
  <si>
    <t>6.</t>
  </si>
  <si>
    <t>parapety okienne wewnętrznr</t>
  </si>
  <si>
    <t>7.</t>
  </si>
  <si>
    <t>drzwi wejściowe do budynku/drzwi w wiatrołapie</t>
  </si>
  <si>
    <t>8.</t>
  </si>
  <si>
    <t>korytarze piwniczne</t>
  </si>
  <si>
    <t>2 x do roku - marzec, grudzień</t>
  </si>
  <si>
    <t>9.</t>
  </si>
  <si>
    <t>szyby w drzwiach wejściowych</t>
  </si>
  <si>
    <t>10.</t>
  </si>
  <si>
    <t>skrzynki na listy</t>
  </si>
  <si>
    <t>11.</t>
  </si>
  <si>
    <t>tablice informacyjne</t>
  </si>
  <si>
    <t>12.</t>
  </si>
  <si>
    <t>drzwi do pomieszczeń ogólnych/kotłowni/węzeł c.o.</t>
  </si>
  <si>
    <t>13.</t>
  </si>
  <si>
    <t>okna: klatki schodowej, kotłownia/węzeł c.o. (demontaż barierek)</t>
  </si>
  <si>
    <t>2 x do roku - marzec, do 15 grudnia</t>
  </si>
  <si>
    <t>14.</t>
  </si>
  <si>
    <t>wycieraczki ślusarskie przed wejściami do budynkui</t>
  </si>
  <si>
    <t>usuwanie zanieczyszczeń</t>
  </si>
  <si>
    <t>15.</t>
  </si>
  <si>
    <t>wycieraczki gumowe</t>
  </si>
  <si>
    <t>1 x w tygodniu - czwratek</t>
  </si>
  <si>
    <t>16.</t>
  </si>
  <si>
    <t xml:space="preserve">szachty, skrzynki energetyczne i techniczne </t>
  </si>
  <si>
    <t>1 x w roku - czerwiec</t>
  </si>
  <si>
    <t>17.</t>
  </si>
  <si>
    <t>kotłownie/pomieszczenie techniczne/węzły c.o.</t>
  </si>
  <si>
    <t>zamiatanie i mycie z użyciem odpowiednich detergentów</t>
  </si>
  <si>
    <t>MIEJSCE</t>
  </si>
  <si>
    <t xml:space="preserve">CZYNNOŚĆ </t>
  </si>
  <si>
    <t>ILOŚĆ ROCZNA</t>
  </si>
  <si>
    <t>Podatek Vat 23%</t>
  </si>
  <si>
    <t xml:space="preserve">FORMULARZ CENOWY  na usługę pn.:  Utrzymanie czystości w budynkach będących własnością TBS ABK Sp. z o.o. w Pruszczu Gdańskim w okresie od 01 kwietnia 2025 r. do 31 marca 2026 r. </t>
  </si>
  <si>
    <t>wartość netto               (ilość roczna x cena jedn. netto)</t>
  </si>
  <si>
    <t>mycie z użyciem odpowiednich detergentów (mycie dwustronne)</t>
  </si>
  <si>
    <t>mycie z użyciem odpowiednich detergentów(mycie dwustronne)</t>
  </si>
  <si>
    <t>Załącznik nr 6 Formularz cenowy na usługę pn. Utrzymanie czystości w budynkach będących własnością TBS ABK Sp. z o.o. w Pruszczu Gdańskim w okresie od 01 kwietnia 2025 r. do 31 marca 2026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</si>
</sst>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0"/>
      <color theme="1"/>
      <name val="Calibri"/>
      <family val="2"/>
      <charset val="238"/>
    </font>
    <font>
      <b/>
      <sz val="12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justify" vertical="center"/>
    </xf>
    <xf numFmtId="0" fontId="1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64" fontId="0" fillId="0" borderId="1" xfId="0" applyNumberFormat="1" applyBorder="1" applyAlignment="1">
      <alignment horizontal="right"/>
    </xf>
    <xf numFmtId="164" fontId="0" fillId="0" borderId="1" xfId="0" applyNumberFormat="1" applyBorder="1"/>
    <xf numFmtId="0" fontId="0" fillId="0" borderId="0" xfId="0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top" wrapText="1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right"/>
    </xf>
    <xf numFmtId="0" fontId="1" fillId="2" borderId="1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CCD4BF-709D-47EA-A779-85C05E37C852}">
  <sheetPr>
    <pageSetUpPr fitToPage="1"/>
  </sheetPr>
  <dimension ref="A1:I27"/>
  <sheetViews>
    <sheetView tabSelected="1" zoomScale="85" zoomScaleNormal="85" workbookViewId="0">
      <selection activeCell="P24" sqref="P24"/>
    </sheetView>
  </sheetViews>
  <sheetFormatPr defaultRowHeight="15" x14ac:dyDescent="0.25"/>
  <cols>
    <col min="2" max="2" width="9.140625" customWidth="1"/>
    <col min="3" max="3" width="21.5703125" customWidth="1"/>
    <col min="4" max="4" width="31.28515625" customWidth="1"/>
    <col min="5" max="5" width="21.28515625" style="14" customWidth="1"/>
    <col min="7" max="7" width="14" bestFit="1" customWidth="1"/>
    <col min="8" max="8" width="12.7109375" customWidth="1"/>
    <col min="9" max="9" width="14" customWidth="1"/>
  </cols>
  <sheetData>
    <row r="1" spans="1:9" ht="39" customHeight="1" x14ac:dyDescent="0.25">
      <c r="A1" s="20" t="s">
        <v>60</v>
      </c>
      <c r="B1" s="20"/>
      <c r="C1" s="20"/>
      <c r="D1" s="20"/>
      <c r="E1" s="20"/>
      <c r="F1" s="20"/>
      <c r="G1" s="20"/>
      <c r="H1" s="20"/>
      <c r="I1" s="20"/>
    </row>
    <row r="3" spans="1:9" ht="57.75" customHeight="1" x14ac:dyDescent="0.25">
      <c r="B3" s="22" t="s">
        <v>56</v>
      </c>
      <c r="C3" s="22"/>
      <c r="D3" s="22"/>
      <c r="E3" s="22"/>
      <c r="F3" s="22"/>
      <c r="G3" s="22"/>
      <c r="H3" s="22"/>
      <c r="I3" s="22"/>
    </row>
    <row r="4" spans="1:9" ht="15.75" thickBot="1" x14ac:dyDescent="0.3">
      <c r="B4" s="2"/>
      <c r="H4" s="21"/>
      <c r="I4" s="21"/>
    </row>
    <row r="5" spans="1:9" ht="61.5" thickTop="1" thickBot="1" x14ac:dyDescent="0.3">
      <c r="A5" s="4" t="s">
        <v>2</v>
      </c>
      <c r="B5" s="24" t="s">
        <v>52</v>
      </c>
      <c r="C5" s="24"/>
      <c r="D5" s="15" t="s">
        <v>53</v>
      </c>
      <c r="E5" s="5" t="s">
        <v>0</v>
      </c>
      <c r="F5" s="4" t="s">
        <v>1</v>
      </c>
      <c r="G5" s="15" t="s">
        <v>54</v>
      </c>
      <c r="H5" s="16" t="s">
        <v>3</v>
      </c>
      <c r="I5" s="16" t="s">
        <v>57</v>
      </c>
    </row>
    <row r="6" spans="1:9" ht="67.5" customHeight="1" thickTop="1" thickBot="1" x14ac:dyDescent="0.3">
      <c r="A6" s="6" t="s">
        <v>6</v>
      </c>
      <c r="B6" s="18" t="s">
        <v>7</v>
      </c>
      <c r="C6" s="18" t="s">
        <v>8</v>
      </c>
      <c r="D6" s="11" t="s">
        <v>8</v>
      </c>
      <c r="E6" s="11" t="s">
        <v>9</v>
      </c>
      <c r="F6" s="10" t="s">
        <v>10</v>
      </c>
      <c r="G6" s="10">
        <f>1836.29*52</f>
        <v>95487.08</v>
      </c>
      <c r="H6" s="8"/>
      <c r="I6" s="8">
        <f t="shared" ref="I6:I22" si="0">G6*H6</f>
        <v>0</v>
      </c>
    </row>
    <row r="7" spans="1:9" ht="46.5" thickTop="1" thickBot="1" x14ac:dyDescent="0.3">
      <c r="A7" s="6" t="s">
        <v>11</v>
      </c>
      <c r="B7" s="18" t="s">
        <v>7</v>
      </c>
      <c r="C7" s="18" t="s">
        <v>12</v>
      </c>
      <c r="D7" s="11" t="s">
        <v>12</v>
      </c>
      <c r="E7" s="11" t="s">
        <v>13</v>
      </c>
      <c r="F7" s="10" t="s">
        <v>10</v>
      </c>
      <c r="G7" s="10">
        <f>1836.29*104</f>
        <v>190974.16</v>
      </c>
      <c r="H7" s="9"/>
      <c r="I7" s="9">
        <f t="shared" si="0"/>
        <v>0</v>
      </c>
    </row>
    <row r="8" spans="1:9" ht="46.5" thickTop="1" thickBot="1" x14ac:dyDescent="0.3">
      <c r="A8" s="6" t="s">
        <v>14</v>
      </c>
      <c r="B8" s="7" t="s">
        <v>15</v>
      </c>
      <c r="C8" s="7" t="s">
        <v>8</v>
      </c>
      <c r="D8" s="11" t="s">
        <v>59</v>
      </c>
      <c r="E8" s="11" t="s">
        <v>16</v>
      </c>
      <c r="F8" s="10" t="s">
        <v>10</v>
      </c>
      <c r="G8" s="10">
        <f>38.39*2*12</f>
        <v>921.36</v>
      </c>
      <c r="H8" s="9"/>
      <c r="I8" s="9">
        <f t="shared" si="0"/>
        <v>0</v>
      </c>
    </row>
    <row r="9" spans="1:9" ht="46.5" thickTop="1" thickBot="1" x14ac:dyDescent="0.3">
      <c r="A9" s="6" t="s">
        <v>17</v>
      </c>
      <c r="B9" s="18" t="s">
        <v>18</v>
      </c>
      <c r="C9" s="18" t="s">
        <v>8</v>
      </c>
      <c r="D9" s="11" t="s">
        <v>58</v>
      </c>
      <c r="E9" s="11" t="s">
        <v>16</v>
      </c>
      <c r="F9" s="10" t="s">
        <v>10</v>
      </c>
      <c r="G9" s="10">
        <f>418.77*2*12</f>
        <v>10050.48</v>
      </c>
      <c r="H9" s="8"/>
      <c r="I9" s="9">
        <f t="shared" si="0"/>
        <v>0</v>
      </c>
    </row>
    <row r="10" spans="1:9" ht="31.5" thickTop="1" thickBot="1" x14ac:dyDescent="0.3">
      <c r="A10" s="6" t="s">
        <v>19</v>
      </c>
      <c r="B10" s="18" t="s">
        <v>20</v>
      </c>
      <c r="C10" s="18" t="s">
        <v>8</v>
      </c>
      <c r="D10" s="11" t="s">
        <v>8</v>
      </c>
      <c r="E10" s="11" t="s">
        <v>16</v>
      </c>
      <c r="F10" s="10" t="s">
        <v>21</v>
      </c>
      <c r="G10" s="10">
        <f>532.19*12</f>
        <v>6386.2800000000007</v>
      </c>
      <c r="H10" s="9"/>
      <c r="I10" s="9">
        <f t="shared" si="0"/>
        <v>0</v>
      </c>
    </row>
    <row r="11" spans="1:9" ht="31.5" thickTop="1" thickBot="1" x14ac:dyDescent="0.3">
      <c r="A11" s="6" t="s">
        <v>22</v>
      </c>
      <c r="B11" s="18" t="s">
        <v>23</v>
      </c>
      <c r="C11" s="18" t="s">
        <v>8</v>
      </c>
      <c r="D11" s="11" t="s">
        <v>8</v>
      </c>
      <c r="E11" s="11" t="s">
        <v>16</v>
      </c>
      <c r="F11" s="10" t="s">
        <v>10</v>
      </c>
      <c r="G11" s="10">
        <f>13.458*12</f>
        <v>161.49600000000001</v>
      </c>
      <c r="H11" s="9"/>
      <c r="I11" s="9">
        <f t="shared" si="0"/>
        <v>0</v>
      </c>
    </row>
    <row r="12" spans="1:9" ht="46.5" thickTop="1" thickBot="1" x14ac:dyDescent="0.3">
      <c r="A12" s="6" t="s">
        <v>24</v>
      </c>
      <c r="B12" s="18" t="s">
        <v>25</v>
      </c>
      <c r="C12" s="18" t="s">
        <v>8</v>
      </c>
      <c r="D12" s="11" t="s">
        <v>58</v>
      </c>
      <c r="E12" s="11" t="s">
        <v>9</v>
      </c>
      <c r="F12" s="10" t="s">
        <v>10</v>
      </c>
      <c r="G12" s="10">
        <f>165.83*52*2</f>
        <v>17246.32</v>
      </c>
      <c r="H12" s="8"/>
      <c r="I12" s="9">
        <f t="shared" si="0"/>
        <v>0</v>
      </c>
    </row>
    <row r="13" spans="1:9" ht="31.5" thickTop="1" thickBot="1" x14ac:dyDescent="0.3">
      <c r="A13" s="6" t="s">
        <v>26</v>
      </c>
      <c r="B13" s="18" t="s">
        <v>27</v>
      </c>
      <c r="C13" s="18" t="s">
        <v>12</v>
      </c>
      <c r="D13" s="11" t="s">
        <v>12</v>
      </c>
      <c r="E13" s="11" t="s">
        <v>28</v>
      </c>
      <c r="F13" s="10" t="s">
        <v>10</v>
      </c>
      <c r="G13" s="10">
        <f>333.27*2</f>
        <v>666.54</v>
      </c>
      <c r="H13" s="9"/>
      <c r="I13" s="9">
        <f t="shared" si="0"/>
        <v>0</v>
      </c>
    </row>
    <row r="14" spans="1:9" ht="46.5" thickTop="1" thickBot="1" x14ac:dyDescent="0.3">
      <c r="A14" s="6" t="s">
        <v>29</v>
      </c>
      <c r="B14" s="18" t="s">
        <v>30</v>
      </c>
      <c r="C14" s="18" t="s">
        <v>8</v>
      </c>
      <c r="D14" s="11" t="s">
        <v>58</v>
      </c>
      <c r="E14" s="11" t="s">
        <v>9</v>
      </c>
      <c r="F14" s="10" t="s">
        <v>10</v>
      </c>
      <c r="G14" s="10">
        <f>91.99*52*2</f>
        <v>9566.9599999999991</v>
      </c>
      <c r="H14" s="9"/>
      <c r="I14" s="9">
        <f t="shared" si="0"/>
        <v>0</v>
      </c>
    </row>
    <row r="15" spans="1:9" ht="31.5" thickTop="1" thickBot="1" x14ac:dyDescent="0.3">
      <c r="A15" s="6" t="s">
        <v>31</v>
      </c>
      <c r="B15" s="19" t="s">
        <v>32</v>
      </c>
      <c r="C15" s="19" t="s">
        <v>8</v>
      </c>
      <c r="D15" s="11" t="s">
        <v>8</v>
      </c>
      <c r="E15" s="11" t="s">
        <v>16</v>
      </c>
      <c r="F15" s="10" t="s">
        <v>10</v>
      </c>
      <c r="G15" s="10">
        <f>22.7*12</f>
        <v>272.39999999999998</v>
      </c>
      <c r="H15" s="8"/>
      <c r="I15" s="9">
        <f t="shared" si="0"/>
        <v>0</v>
      </c>
    </row>
    <row r="16" spans="1:9" ht="31.5" thickTop="1" thickBot="1" x14ac:dyDescent="0.3">
      <c r="A16" s="6" t="s">
        <v>33</v>
      </c>
      <c r="B16" s="18" t="s">
        <v>34</v>
      </c>
      <c r="C16" s="18" t="s">
        <v>8</v>
      </c>
      <c r="D16" s="11" t="s">
        <v>8</v>
      </c>
      <c r="E16" s="11" t="s">
        <v>16</v>
      </c>
      <c r="F16" s="10" t="s">
        <v>10</v>
      </c>
      <c r="G16" s="10">
        <f>2.16*12</f>
        <v>25.92</v>
      </c>
      <c r="H16" s="9"/>
      <c r="I16" s="9">
        <f t="shared" si="0"/>
        <v>0</v>
      </c>
    </row>
    <row r="17" spans="1:9" ht="46.5" thickTop="1" thickBot="1" x14ac:dyDescent="0.3">
      <c r="A17" s="6" t="s">
        <v>35</v>
      </c>
      <c r="B17" s="18" t="s">
        <v>36</v>
      </c>
      <c r="C17" s="18" t="s">
        <v>8</v>
      </c>
      <c r="D17" s="11" t="s">
        <v>58</v>
      </c>
      <c r="E17" s="11" t="s">
        <v>16</v>
      </c>
      <c r="F17" s="10" t="s">
        <v>10</v>
      </c>
      <c r="G17" s="10">
        <f>80.78*12*2</f>
        <v>1938.72</v>
      </c>
      <c r="H17" s="9"/>
      <c r="I17" s="9">
        <f t="shared" si="0"/>
        <v>0</v>
      </c>
    </row>
    <row r="18" spans="1:9" ht="46.5" thickTop="1" thickBot="1" x14ac:dyDescent="0.3">
      <c r="A18" s="6" t="s">
        <v>37</v>
      </c>
      <c r="B18" s="18" t="s">
        <v>38</v>
      </c>
      <c r="C18" s="18" t="s">
        <v>8</v>
      </c>
      <c r="D18" s="11" t="s">
        <v>58</v>
      </c>
      <c r="E18" s="11" t="s">
        <v>39</v>
      </c>
      <c r="F18" s="10" t="s">
        <v>10</v>
      </c>
      <c r="G18" s="10">
        <f>293.1*2*2</f>
        <v>1172.4000000000001</v>
      </c>
      <c r="H18" s="8"/>
      <c r="I18" s="9">
        <f t="shared" si="0"/>
        <v>0</v>
      </c>
    </row>
    <row r="19" spans="1:9" ht="46.5" customHeight="1" thickTop="1" thickBot="1" x14ac:dyDescent="0.3">
      <c r="A19" s="6" t="s">
        <v>40</v>
      </c>
      <c r="B19" s="18" t="s">
        <v>41</v>
      </c>
      <c r="C19" s="18" t="s">
        <v>42</v>
      </c>
      <c r="D19" s="11" t="s">
        <v>42</v>
      </c>
      <c r="E19" s="11" t="s">
        <v>16</v>
      </c>
      <c r="F19" s="10" t="s">
        <v>10</v>
      </c>
      <c r="G19" s="10">
        <f>9.69*12</f>
        <v>116.28</v>
      </c>
      <c r="H19" s="9"/>
      <c r="I19" s="9">
        <f t="shared" si="0"/>
        <v>0</v>
      </c>
    </row>
    <row r="20" spans="1:9" ht="44.25" customHeight="1" thickTop="1" thickBot="1" x14ac:dyDescent="0.3">
      <c r="A20" s="6" t="s">
        <v>43</v>
      </c>
      <c r="B20" s="18" t="s">
        <v>44</v>
      </c>
      <c r="C20" s="18" t="s">
        <v>42</v>
      </c>
      <c r="D20" s="11" t="s">
        <v>42</v>
      </c>
      <c r="E20" s="11" t="s">
        <v>45</v>
      </c>
      <c r="F20" s="10" t="s">
        <v>10</v>
      </c>
      <c r="G20" s="10">
        <f>3.04*52</f>
        <v>158.08000000000001</v>
      </c>
      <c r="H20" s="9"/>
      <c r="I20" s="9">
        <f t="shared" si="0"/>
        <v>0</v>
      </c>
    </row>
    <row r="21" spans="1:9" ht="44.25" customHeight="1" thickTop="1" thickBot="1" x14ac:dyDescent="0.3">
      <c r="A21" s="6" t="s">
        <v>46</v>
      </c>
      <c r="B21" s="18" t="s">
        <v>47</v>
      </c>
      <c r="C21" s="18" t="s">
        <v>8</v>
      </c>
      <c r="D21" s="11" t="s">
        <v>8</v>
      </c>
      <c r="E21" s="11" t="s">
        <v>48</v>
      </c>
      <c r="F21" s="10" t="s">
        <v>10</v>
      </c>
      <c r="G21" s="10">
        <v>194.55</v>
      </c>
      <c r="H21" s="8"/>
      <c r="I21" s="9">
        <f t="shared" si="0"/>
        <v>0</v>
      </c>
    </row>
    <row r="22" spans="1:9" ht="34.5" customHeight="1" thickTop="1" thickBot="1" x14ac:dyDescent="0.3">
      <c r="A22" s="6" t="s">
        <v>49</v>
      </c>
      <c r="B22" s="18" t="s">
        <v>50</v>
      </c>
      <c r="C22" s="18" t="s">
        <v>51</v>
      </c>
      <c r="D22" s="11" t="s">
        <v>51</v>
      </c>
      <c r="E22" s="11" t="s">
        <v>39</v>
      </c>
      <c r="F22" s="10" t="s">
        <v>10</v>
      </c>
      <c r="G22" s="10">
        <f>104.2*2</f>
        <v>208.4</v>
      </c>
      <c r="H22" s="9"/>
      <c r="I22" s="9">
        <f t="shared" si="0"/>
        <v>0</v>
      </c>
    </row>
    <row r="23" spans="1:9" ht="27.75" customHeight="1" thickTop="1" thickBot="1" x14ac:dyDescent="0.3">
      <c r="A23" s="17" t="s">
        <v>5</v>
      </c>
      <c r="B23" s="23"/>
      <c r="C23" s="23"/>
      <c r="D23" s="23"/>
      <c r="E23" s="23"/>
      <c r="F23" s="23"/>
      <c r="G23" s="23"/>
      <c r="H23" s="23"/>
      <c r="I23" s="12">
        <f>SUM(I6:I22)</f>
        <v>0</v>
      </c>
    </row>
    <row r="24" spans="1:9" ht="27" customHeight="1" thickTop="1" thickBot="1" x14ac:dyDescent="0.3">
      <c r="A24" s="17" t="s">
        <v>55</v>
      </c>
      <c r="B24" s="17"/>
      <c r="C24" s="17"/>
      <c r="D24" s="17"/>
      <c r="E24" s="17"/>
      <c r="F24" s="17"/>
      <c r="G24" s="17"/>
      <c r="H24" s="17"/>
      <c r="I24" s="13">
        <f>I23*23%</f>
        <v>0</v>
      </c>
    </row>
    <row r="25" spans="1:9" ht="30.75" customHeight="1" thickTop="1" thickBot="1" x14ac:dyDescent="0.3">
      <c r="A25" s="17" t="s">
        <v>4</v>
      </c>
      <c r="B25" s="17"/>
      <c r="C25" s="17"/>
      <c r="D25" s="17"/>
      <c r="E25" s="17"/>
      <c r="F25" s="17"/>
      <c r="G25" s="17"/>
      <c r="H25" s="17"/>
      <c r="I25" s="13">
        <f>I23+I24</f>
        <v>0</v>
      </c>
    </row>
    <row r="26" spans="1:9" ht="15.75" thickTop="1" x14ac:dyDescent="0.25">
      <c r="F26" s="1"/>
      <c r="G26" s="1"/>
      <c r="I26" s="3"/>
    </row>
    <row r="27" spans="1:9" x14ac:dyDescent="0.25">
      <c r="F27" s="1"/>
      <c r="G27" s="1"/>
    </row>
  </sheetData>
  <mergeCells count="23">
    <mergeCell ref="A1:I1"/>
    <mergeCell ref="H4:I4"/>
    <mergeCell ref="B3:I3"/>
    <mergeCell ref="A23:H23"/>
    <mergeCell ref="A24:H24"/>
    <mergeCell ref="B5:C5"/>
    <mergeCell ref="B9:C9"/>
    <mergeCell ref="B7:C7"/>
    <mergeCell ref="B6:C6"/>
    <mergeCell ref="A25:H25"/>
    <mergeCell ref="B21:C21"/>
    <mergeCell ref="B10:C10"/>
    <mergeCell ref="B11:C11"/>
    <mergeCell ref="B12:C12"/>
    <mergeCell ref="B16:C16"/>
    <mergeCell ref="B17:C17"/>
    <mergeCell ref="B22:C22"/>
    <mergeCell ref="B13:C13"/>
    <mergeCell ref="B14:C14"/>
    <mergeCell ref="B15:C15"/>
    <mergeCell ref="B18:C18"/>
    <mergeCell ref="B19:C19"/>
    <mergeCell ref="B20:C20"/>
  </mergeCells>
  <pageMargins left="0.7" right="0.7" top="0.75" bottom="0.75" header="0.3" footer="0.3"/>
  <pageSetup paperSize="9" scale="6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Arkusz1!_Hlk184194519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Marlena Radziun</dc:creator>
  <cp:lastModifiedBy>Krzysztof Mościcki</cp:lastModifiedBy>
  <cp:lastPrinted>2025-01-23T10:35:04Z</cp:lastPrinted>
  <dcterms:created xsi:type="dcterms:W3CDTF">2024-10-28T10:27:28Z</dcterms:created>
  <dcterms:modified xsi:type="dcterms:W3CDTF">2025-02-17T11:35:14Z</dcterms:modified>
</cp:coreProperties>
</file>