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<sst xmlns="http://schemas.openxmlformats.org/spreadsheetml/2006/main" count="107" uniqueCount="65">
  <si>
    <t>LP</t>
  </si>
  <si>
    <t>NR KOMPLEKSU</t>
  </si>
  <si>
    <t>NR BUDYNKU</t>
  </si>
  <si>
    <t>UMYWALKI</t>
  </si>
  <si>
    <t>MUSZLE</t>
  </si>
  <si>
    <t>PISUARY</t>
  </si>
  <si>
    <t>POJEMNIKI NA RECZNIKI</t>
  </si>
  <si>
    <t>ULICA</t>
  </si>
  <si>
    <t>ULICE</t>
  </si>
  <si>
    <t>PLACE</t>
  </si>
  <si>
    <t>WANNA</t>
  </si>
  <si>
    <t>CHODNIKI</t>
  </si>
  <si>
    <t>POWIERZCHNIA OGÓŁEM</t>
  </si>
  <si>
    <t>POWIERZCHNIA POMIESZCZEŃ BIUROWYCH I POMOCNICZYCH</t>
  </si>
  <si>
    <t>POWIERZCHNIA WC</t>
  </si>
  <si>
    <t>POWIERZCHNIA KORYTARZY</t>
  </si>
  <si>
    <t>TRAWNIKI</t>
  </si>
  <si>
    <t xml:space="preserve">RAZEM </t>
  </si>
  <si>
    <t>ADRES KOMPLEKSU</t>
  </si>
  <si>
    <t>szt.</t>
  </si>
  <si>
    <t>DOZOWNIKI NA MYDŁO</t>
  </si>
  <si>
    <t>PODAJNIKI NA PAPIER (DUŻE ROLKI)</t>
  </si>
  <si>
    <t>PODAJNIKI NA PAPIER (MAŁE ROLKI)</t>
  </si>
  <si>
    <t>LUSTRA</t>
  </si>
  <si>
    <t>WYKŁADZINA DYWANOWA</t>
  </si>
  <si>
    <t>DRZWI</t>
  </si>
  <si>
    <t>OKNA + RAMY</t>
  </si>
  <si>
    <t>PARAPETY OKIENNE</t>
  </si>
  <si>
    <t>FIRANY</t>
  </si>
  <si>
    <t>ZASŁONY</t>
  </si>
  <si>
    <t>VERTICALE</t>
  </si>
  <si>
    <t>ŻALUZJE</t>
  </si>
  <si>
    <t>KOSZE NA ŚMIECI</t>
  </si>
  <si>
    <t>ŻYRANDOLE</t>
  </si>
  <si>
    <t xml:space="preserve">ŚREDNIA LICZBA OSÓB KORZYSTAJĄCYCH </t>
  </si>
  <si>
    <t>POWIERZCHNIA ZEWNĘTRZNA</t>
  </si>
  <si>
    <t>POWIERZCHNIA WEWNĘTRZNA</t>
  </si>
  <si>
    <t xml:space="preserve">
. . . . . . . . . . . . . . . . . . . . . . . . . . . . . . 
 </t>
  </si>
  <si>
    <t>ZLEWOZMYWAKI</t>
  </si>
  <si>
    <t>KABINY
PRYSZNICOWE</t>
  </si>
  <si>
    <t>1+5</t>
  </si>
  <si>
    <t>0188</t>
  </si>
  <si>
    <t>RAZEM ZA KOMPLEKS NR 3545</t>
  </si>
  <si>
    <t>RAZEM ZA KOMPLEKS NR 0188</t>
  </si>
  <si>
    <t>POWIERZCHNIA PODŁÓG Z DREWNA</t>
  </si>
  <si>
    <r>
      <t>m</t>
    </r>
    <r>
      <rPr>
        <vertAlign val="superscript"/>
        <sz val="8"/>
        <color indexed="8"/>
        <rFont val="Arial"/>
        <family val="2"/>
      </rPr>
      <t>2</t>
    </r>
  </si>
  <si>
    <t>SZCZEGÓŁOWY WYKAZ POWIERZCHNI</t>
  </si>
  <si>
    <t>3800</t>
  </si>
  <si>
    <t>POWIERZCHNIA GLAZURY</t>
  </si>
  <si>
    <t>POWIERZCHNIA TERAKOTY</t>
  </si>
  <si>
    <t>POWIERZCHNIA PODŁÓG Z LASTRYKO</t>
  </si>
  <si>
    <t>POWIERZCHNIA PODŁÓG Z PCV</t>
  </si>
  <si>
    <t>POWIERZCHNIA PODŁÓG Z GRESU</t>
  </si>
  <si>
    <t>POWIERZCHNIA PODŁÓG Z TARKETU</t>
  </si>
  <si>
    <t xml:space="preserve">         RAZEM POWIERZCHNIA ZEWNĘTRZNA:</t>
  </si>
  <si>
    <t>RAZEM:</t>
  </si>
  <si>
    <t>ul. Banacha 2</t>
  </si>
  <si>
    <t>ul. Winnicka 1</t>
  </si>
  <si>
    <t>ul. Sękocińska 8</t>
  </si>
  <si>
    <t>ul. Niepodległości 141a</t>
  </si>
  <si>
    <t>2</t>
  </si>
  <si>
    <t>RAZEM ZA KOMPLEKS NR 3800</t>
  </si>
  <si>
    <t>3545,8689</t>
  </si>
  <si>
    <r>
      <t>m</t>
    </r>
    <r>
      <rPr>
        <vertAlign val="superscript"/>
        <sz val="9"/>
        <color indexed="8"/>
        <rFont val="Arial"/>
        <family val="2"/>
      </rPr>
      <t>2</t>
    </r>
  </si>
  <si>
    <t>Zał. nr 11 do SIWZ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</si>
</sst>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vertAlign val="superscript"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8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26" borderId="1" applyNumberFormat="0" applyAlignment="0" applyProtection="0"/>
    <xf numFmtId="0" fontId="4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0" fontId="54" fillId="0" borderId="0" xfId="0" applyFont="1" applyAlignment="1">
      <alignment/>
    </xf>
    <xf numFmtId="49" fontId="54" fillId="0" borderId="0" xfId="0" applyNumberFormat="1" applyFont="1" applyAlignment="1">
      <alignment/>
    </xf>
    <xf numFmtId="0" fontId="54" fillId="0" borderId="0" xfId="0" applyFont="1" applyAlignment="1">
      <alignment horizontal="center" vertical="center"/>
    </xf>
    <xf numFmtId="0" fontId="54" fillId="0" borderId="0" xfId="0" applyFont="1" applyBorder="1" applyAlignment="1">
      <alignment/>
    </xf>
    <xf numFmtId="0" fontId="5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2" fontId="54" fillId="0" borderId="0" xfId="0" applyNumberFormat="1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54" fillId="0" borderId="0" xfId="0" applyFont="1" applyFill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4" fontId="54" fillId="0" borderId="0" xfId="0" applyNumberFormat="1" applyFont="1" applyAlignment="1">
      <alignment/>
    </xf>
    <xf numFmtId="4" fontId="54" fillId="0" borderId="0" xfId="0" applyNumberFormat="1" applyFont="1" applyBorder="1" applyAlignment="1">
      <alignment/>
    </xf>
    <xf numFmtId="2" fontId="54" fillId="0" borderId="0" xfId="0" applyNumberFormat="1" applyFont="1" applyAlignment="1">
      <alignment horizontal="center" vertical="center"/>
    </xf>
    <xf numFmtId="2" fontId="8" fillId="0" borderId="0" xfId="0" applyNumberFormat="1" applyFont="1" applyBorder="1" applyAlignment="1">
      <alignment horizontal="right" vertical="center" wrapText="1"/>
    </xf>
    <xf numFmtId="0" fontId="54" fillId="0" borderId="0" xfId="0" applyFont="1" applyAlignment="1">
      <alignment wrapText="1"/>
    </xf>
    <xf numFmtId="0" fontId="54" fillId="0" borderId="0" xfId="0" applyFont="1" applyAlignment="1">
      <alignment horizontal="left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55" fillId="0" borderId="0" xfId="0" applyFont="1" applyAlignment="1">
      <alignment/>
    </xf>
    <xf numFmtId="49" fontId="55" fillId="0" borderId="0" xfId="0" applyNumberFormat="1" applyFont="1" applyAlignment="1">
      <alignment/>
    </xf>
    <xf numFmtId="0" fontId="5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49" fontId="4" fillId="32" borderId="13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/>
    </xf>
    <xf numFmtId="49" fontId="56" fillId="0" borderId="0" xfId="0" applyNumberFormat="1" applyFont="1" applyAlignment="1">
      <alignment/>
    </xf>
    <xf numFmtId="0" fontId="56" fillId="0" borderId="0" xfId="0" applyFont="1" applyAlignment="1">
      <alignment horizontal="center" vertical="center"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left" vertical="center"/>
    </xf>
    <xf numFmtId="4" fontId="10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4" fontId="12" fillId="0" borderId="10" xfId="0" applyNumberFormat="1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4" fontId="57" fillId="0" borderId="10" xfId="0" applyNumberFormat="1" applyFont="1" applyBorder="1" applyAlignment="1">
      <alignment horizontal="center" vertical="center"/>
    </xf>
    <xf numFmtId="1" fontId="57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/>
    </xf>
    <xf numFmtId="2" fontId="57" fillId="0" borderId="10" xfId="0" applyNumberFormat="1" applyFont="1" applyFill="1" applyBorder="1" applyAlignment="1">
      <alignment horizontal="left" vertical="center"/>
    </xf>
    <xf numFmtId="4" fontId="57" fillId="0" borderId="10" xfId="0" applyNumberFormat="1" applyFont="1" applyFill="1" applyBorder="1" applyAlignment="1">
      <alignment horizontal="center" vertical="center"/>
    </xf>
    <xf numFmtId="1" fontId="57" fillId="0" borderId="1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49" fontId="57" fillId="0" borderId="10" xfId="0" applyNumberFormat="1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left" vertical="center"/>
    </xf>
    <xf numFmtId="0" fontId="57" fillId="0" borderId="0" xfId="0" applyFont="1" applyBorder="1" applyAlignment="1">
      <alignment horizontal="center"/>
    </xf>
    <xf numFmtId="0" fontId="57" fillId="0" borderId="0" xfId="0" applyFont="1" applyBorder="1" applyAlignment="1">
      <alignment horizontal="center" vertical="center"/>
    </xf>
    <xf numFmtId="2" fontId="57" fillId="0" borderId="0" xfId="0" applyNumberFormat="1" applyFont="1" applyBorder="1" applyAlignment="1">
      <alignment/>
    </xf>
    <xf numFmtId="1" fontId="57" fillId="0" borderId="0" xfId="0" applyNumberFormat="1" applyFont="1" applyBorder="1" applyAlignment="1">
      <alignment/>
    </xf>
    <xf numFmtId="0" fontId="57" fillId="0" borderId="0" xfId="0" applyFont="1" applyAlignment="1">
      <alignment/>
    </xf>
    <xf numFmtId="0" fontId="57" fillId="0" borderId="10" xfId="0" applyNumberFormat="1" applyFont="1" applyBorder="1" applyAlignment="1">
      <alignment horizontal="center" vertical="center"/>
    </xf>
    <xf numFmtId="1" fontId="57" fillId="0" borderId="11" xfId="0" applyNumberFormat="1" applyFont="1" applyBorder="1" applyAlignment="1">
      <alignment horizontal="center" vertical="center"/>
    </xf>
    <xf numFmtId="2" fontId="57" fillId="0" borderId="0" xfId="0" applyNumberFormat="1" applyFont="1" applyFill="1" applyBorder="1" applyAlignment="1">
      <alignment/>
    </xf>
    <xf numFmtId="0" fontId="57" fillId="0" borderId="10" xfId="0" applyNumberFormat="1" applyFont="1" applyFill="1" applyBorder="1" applyAlignment="1">
      <alignment horizontal="center" vertical="center"/>
    </xf>
    <xf numFmtId="1" fontId="57" fillId="0" borderId="11" xfId="0" applyNumberFormat="1" applyFont="1" applyFill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1" fontId="13" fillId="0" borderId="11" xfId="0" applyNumberFormat="1" applyFont="1" applyBorder="1" applyAlignment="1">
      <alignment horizontal="center" vertical="center"/>
    </xf>
    <xf numFmtId="2" fontId="13" fillId="0" borderId="0" xfId="0" applyNumberFormat="1" applyFont="1" applyBorder="1" applyAlignment="1">
      <alignment/>
    </xf>
    <xf numFmtId="0" fontId="57" fillId="0" borderId="0" xfId="0" applyFont="1" applyFill="1" applyBorder="1" applyAlignment="1">
      <alignment/>
    </xf>
    <xf numFmtId="1" fontId="14" fillId="0" borderId="1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57" fillId="0" borderId="0" xfId="0" applyFont="1" applyBorder="1" applyAlignment="1">
      <alignment/>
    </xf>
    <xf numFmtId="1" fontId="57" fillId="0" borderId="0" xfId="0" applyNumberFormat="1" applyFont="1" applyAlignment="1">
      <alignment/>
    </xf>
    <xf numFmtId="0" fontId="57" fillId="0" borderId="0" xfId="0" applyFont="1" applyAlignment="1">
      <alignment/>
    </xf>
    <xf numFmtId="0" fontId="57" fillId="0" borderId="0" xfId="0" applyFont="1" applyBorder="1" applyAlignment="1">
      <alignment/>
    </xf>
    <xf numFmtId="0" fontId="3" fillId="0" borderId="0" xfId="0" applyFont="1" applyAlignment="1">
      <alignment horizontal="left" vertical="center"/>
    </xf>
    <xf numFmtId="0" fontId="12" fillId="0" borderId="11" xfId="0" applyFont="1" applyBorder="1" applyAlignment="1">
      <alignment horizontal="right" vertical="center"/>
    </xf>
    <xf numFmtId="0" fontId="12" fillId="0" borderId="14" xfId="0" applyFont="1" applyBorder="1" applyAlignment="1">
      <alignment horizontal="right" vertical="center"/>
    </xf>
    <xf numFmtId="0" fontId="12" fillId="0" borderId="15" xfId="0" applyFont="1" applyBorder="1" applyAlignment="1">
      <alignment horizontal="right" vertical="center"/>
    </xf>
    <xf numFmtId="0" fontId="4" fillId="32" borderId="16" xfId="0" applyFont="1" applyFill="1" applyBorder="1" applyAlignment="1">
      <alignment horizontal="center" vertical="center" textRotation="90" wrapText="1"/>
    </xf>
    <xf numFmtId="0" fontId="4" fillId="32" borderId="12" xfId="0" applyFont="1" applyFill="1" applyBorder="1" applyAlignment="1">
      <alignment horizontal="center" vertical="center" textRotation="90" wrapText="1"/>
    </xf>
    <xf numFmtId="0" fontId="54" fillId="0" borderId="0" xfId="0" applyFont="1" applyAlignment="1">
      <alignment horizontal="left"/>
    </xf>
    <xf numFmtId="0" fontId="10" fillId="32" borderId="16" xfId="0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left"/>
    </xf>
    <xf numFmtId="0" fontId="13" fillId="0" borderId="1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textRotation="90" wrapText="1"/>
    </xf>
    <xf numFmtId="0" fontId="58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32" borderId="16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49" fontId="4" fillId="32" borderId="16" xfId="0" applyNumberFormat="1" applyFont="1" applyFill="1" applyBorder="1" applyAlignment="1">
      <alignment horizontal="center" vertical="center" wrapText="1"/>
    </xf>
    <xf numFmtId="49" fontId="4" fillId="32" borderId="13" xfId="0" applyNumberFormat="1" applyFont="1" applyFill="1" applyBorder="1" applyAlignment="1">
      <alignment horizontal="center" vertical="center" wrapText="1"/>
    </xf>
    <xf numFmtId="49" fontId="4" fillId="32" borderId="12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" fillId="32" borderId="16" xfId="0" applyFont="1" applyFill="1" applyBorder="1" applyAlignment="1">
      <alignment horizontal="center" vertical="center" textRotation="90" wrapText="1"/>
    </xf>
    <xf numFmtId="0" fontId="5" fillId="32" borderId="12" xfId="0" applyFont="1" applyFill="1" applyBorder="1" applyAlignment="1">
      <alignment horizontal="center" vertical="center" textRotation="90" wrapText="1"/>
    </xf>
    <xf numFmtId="0" fontId="7" fillId="0" borderId="0" xfId="0" applyNumberFormat="1" applyFont="1" applyAlignment="1">
      <alignment horizontal="center" vertical="center" wrapText="1"/>
    </xf>
    <xf numFmtId="2" fontId="57" fillId="0" borderId="16" xfId="0" applyNumberFormat="1" applyFont="1" applyBorder="1" applyAlignment="1">
      <alignment horizontal="left" vertical="center"/>
    </xf>
    <xf numFmtId="2" fontId="57" fillId="0" borderId="12" xfId="0" applyNumberFormat="1" applyFont="1" applyBorder="1" applyAlignment="1">
      <alignment horizontal="left" vertical="center"/>
    </xf>
    <xf numFmtId="0" fontId="13" fillId="0" borderId="11" xfId="0" applyFont="1" applyBorder="1" applyAlignment="1">
      <alignment horizontal="right" vertical="center"/>
    </xf>
    <xf numFmtId="0" fontId="13" fillId="0" borderId="14" xfId="0" applyFont="1" applyBorder="1" applyAlignment="1">
      <alignment horizontal="right" vertical="center"/>
    </xf>
    <xf numFmtId="0" fontId="13" fillId="0" borderId="15" xfId="0" applyFont="1" applyBorder="1" applyAlignment="1">
      <alignment horizontal="right" vertical="center"/>
    </xf>
    <xf numFmtId="49" fontId="57" fillId="0" borderId="16" xfId="0" applyNumberFormat="1" applyFont="1" applyBorder="1" applyAlignment="1">
      <alignment horizontal="center" vertical="center"/>
    </xf>
    <xf numFmtId="49" fontId="57" fillId="0" borderId="13" xfId="0" applyNumberFormat="1" applyFont="1" applyBorder="1" applyAlignment="1">
      <alignment horizontal="center" vertical="center"/>
    </xf>
    <xf numFmtId="49" fontId="57" fillId="0" borderId="12" xfId="0" applyNumberFormat="1" applyFont="1" applyBorder="1" applyAlignment="1">
      <alignment horizontal="center" vertical="center"/>
    </xf>
    <xf numFmtId="49" fontId="10" fillId="32" borderId="16" xfId="0" applyNumberFormat="1" applyFont="1" applyFill="1" applyBorder="1" applyAlignment="1">
      <alignment horizontal="center" vertical="center" wrapText="1"/>
    </xf>
    <xf numFmtId="49" fontId="10" fillId="32" borderId="12" xfId="0" applyNumberFormat="1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textRotation="90"/>
    </xf>
    <xf numFmtId="0" fontId="4" fillId="32" borderId="12" xfId="0" applyFont="1" applyFill="1" applyBorder="1" applyAlignment="1">
      <alignment horizontal="center" vertical="center" textRotation="9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2"/>
  <sheetViews>
    <sheetView tabSelected="1" zoomScalePageLayoutView="0" workbookViewId="0" topLeftCell="J10">
      <selection activeCell="Y16" sqref="Y16"/>
    </sheetView>
  </sheetViews>
  <sheetFormatPr defaultColWidth="8.796875" defaultRowHeight="14.25"/>
  <cols>
    <col min="1" max="1" width="4.09765625" style="2" customWidth="1"/>
    <col min="2" max="2" width="8.5" style="3" customWidth="1"/>
    <col min="3" max="3" width="19.69921875" style="2" customWidth="1"/>
    <col min="4" max="4" width="8.8984375" style="4" customWidth="1"/>
    <col min="5" max="5" width="10.59765625" style="2" customWidth="1"/>
    <col min="6" max="6" width="11.3984375" style="2" customWidth="1"/>
    <col min="7" max="7" width="10.69921875" style="2" customWidth="1"/>
    <col min="8" max="8" width="11" style="2" customWidth="1"/>
    <col min="9" max="19" width="6.59765625" style="2" customWidth="1"/>
    <col min="20" max="20" width="8.69921875" style="2" customWidth="1"/>
    <col min="21" max="21" width="9.19921875" style="2" customWidth="1"/>
    <col min="22" max="22" width="8.8984375" style="2" customWidth="1"/>
    <col min="23" max="23" width="8.5" style="2" customWidth="1"/>
    <col min="24" max="25" width="8.59765625" style="2" customWidth="1"/>
    <col min="26" max="26" width="8.8984375" style="2" customWidth="1"/>
    <col min="27" max="27" width="9.3984375" style="2" customWidth="1"/>
    <col min="28" max="36" width="8" style="2" customWidth="1"/>
    <col min="37" max="37" width="8" style="5" customWidth="1"/>
    <col min="38" max="16384" width="9" style="2" customWidth="1"/>
  </cols>
  <sheetData>
    <row r="1" spans="15:16" ht="14.25">
      <c r="O1" s="98" t="s">
        <v>64</v>
      </c>
      <c r="P1" s="98"/>
    </row>
    <row r="2" spans="1:37" ht="21" customHeight="1">
      <c r="A2" s="96" t="s">
        <v>46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</row>
    <row r="3" spans="1:16" ht="14.25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5" customHeight="1">
      <c r="A4" s="88" t="s">
        <v>36</v>
      </c>
      <c r="B4" s="88"/>
      <c r="C4" s="88"/>
      <c r="D4" s="88"/>
      <c r="E4" s="88"/>
      <c r="F4" s="88"/>
      <c r="G4" s="88"/>
      <c r="H4" s="88"/>
      <c r="I4" s="6"/>
      <c r="J4" s="6"/>
      <c r="K4" s="6"/>
      <c r="L4" s="6"/>
      <c r="M4" s="6"/>
      <c r="N4" s="6"/>
      <c r="O4" s="6"/>
      <c r="P4" s="6"/>
    </row>
    <row r="5" ht="5.25" customHeight="1"/>
    <row r="6" spans="1:38" ht="18" customHeight="1">
      <c r="A6" s="99" t="s">
        <v>0</v>
      </c>
      <c r="B6" s="102" t="s">
        <v>1</v>
      </c>
      <c r="C6" s="99" t="s">
        <v>7</v>
      </c>
      <c r="D6" s="99" t="s">
        <v>2</v>
      </c>
      <c r="E6" s="86" t="s">
        <v>12</v>
      </c>
      <c r="F6" s="86" t="s">
        <v>13</v>
      </c>
      <c r="G6" s="86" t="s">
        <v>14</v>
      </c>
      <c r="H6" s="86" t="s">
        <v>15</v>
      </c>
      <c r="I6" s="86" t="s">
        <v>3</v>
      </c>
      <c r="J6" s="106" t="s">
        <v>10</v>
      </c>
      <c r="K6" s="119" t="s">
        <v>38</v>
      </c>
      <c r="L6" s="86" t="s">
        <v>4</v>
      </c>
      <c r="M6" s="86" t="s">
        <v>39</v>
      </c>
      <c r="N6" s="86" t="s">
        <v>5</v>
      </c>
      <c r="O6" s="86" t="s">
        <v>20</v>
      </c>
      <c r="P6" s="86" t="s">
        <v>6</v>
      </c>
      <c r="Q6" s="86" t="s">
        <v>21</v>
      </c>
      <c r="R6" s="86" t="s">
        <v>22</v>
      </c>
      <c r="S6" s="86" t="s">
        <v>23</v>
      </c>
      <c r="T6" s="86" t="s">
        <v>48</v>
      </c>
      <c r="U6" s="86" t="s">
        <v>49</v>
      </c>
      <c r="V6" s="86" t="s">
        <v>50</v>
      </c>
      <c r="W6" s="86" t="s">
        <v>44</v>
      </c>
      <c r="X6" s="86" t="s">
        <v>51</v>
      </c>
      <c r="Y6" s="86" t="s">
        <v>52</v>
      </c>
      <c r="Z6" s="86" t="s">
        <v>53</v>
      </c>
      <c r="AA6" s="86" t="s">
        <v>24</v>
      </c>
      <c r="AB6" s="86" t="s">
        <v>25</v>
      </c>
      <c r="AC6" s="86" t="s">
        <v>26</v>
      </c>
      <c r="AD6" s="86" t="s">
        <v>27</v>
      </c>
      <c r="AE6" s="86" t="s">
        <v>28</v>
      </c>
      <c r="AF6" s="86" t="s">
        <v>29</v>
      </c>
      <c r="AG6" s="86" t="s">
        <v>30</v>
      </c>
      <c r="AH6" s="86" t="s">
        <v>31</v>
      </c>
      <c r="AI6" s="86" t="s">
        <v>32</v>
      </c>
      <c r="AJ6" s="86" t="s">
        <v>33</v>
      </c>
      <c r="AK6" s="86" t="s">
        <v>34</v>
      </c>
      <c r="AL6" s="66"/>
    </row>
    <row r="7" spans="1:37" s="7" customFormat="1" ht="162" customHeight="1">
      <c r="A7" s="100"/>
      <c r="B7" s="103"/>
      <c r="C7" s="100"/>
      <c r="D7" s="100"/>
      <c r="E7" s="95"/>
      <c r="F7" s="87"/>
      <c r="G7" s="87"/>
      <c r="H7" s="87"/>
      <c r="I7" s="87"/>
      <c r="J7" s="107"/>
      <c r="K7" s="120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</row>
    <row r="8" spans="1:50" s="12" customFormat="1" ht="15" customHeight="1">
      <c r="A8" s="101"/>
      <c r="B8" s="104"/>
      <c r="C8" s="101"/>
      <c r="D8" s="101"/>
      <c r="E8" s="8" t="s">
        <v>45</v>
      </c>
      <c r="F8" s="8" t="s">
        <v>45</v>
      </c>
      <c r="G8" s="8" t="s">
        <v>45</v>
      </c>
      <c r="H8" s="8" t="s">
        <v>45</v>
      </c>
      <c r="I8" s="9" t="s">
        <v>19</v>
      </c>
      <c r="J8" s="9" t="s">
        <v>19</v>
      </c>
      <c r="K8" s="9" t="s">
        <v>19</v>
      </c>
      <c r="L8" s="9" t="s">
        <v>19</v>
      </c>
      <c r="M8" s="9" t="s">
        <v>19</v>
      </c>
      <c r="N8" s="9" t="s">
        <v>19</v>
      </c>
      <c r="O8" s="9" t="s">
        <v>19</v>
      </c>
      <c r="P8" s="9" t="s">
        <v>19</v>
      </c>
      <c r="Q8" s="9" t="s">
        <v>19</v>
      </c>
      <c r="R8" s="9" t="s">
        <v>19</v>
      </c>
      <c r="S8" s="9" t="s">
        <v>19</v>
      </c>
      <c r="T8" s="8" t="s">
        <v>45</v>
      </c>
      <c r="U8" s="8" t="s">
        <v>45</v>
      </c>
      <c r="V8" s="8" t="s">
        <v>45</v>
      </c>
      <c r="W8" s="8" t="s">
        <v>45</v>
      </c>
      <c r="X8" s="8" t="s">
        <v>45</v>
      </c>
      <c r="Y8" s="8" t="s">
        <v>45</v>
      </c>
      <c r="Z8" s="8" t="s">
        <v>45</v>
      </c>
      <c r="AA8" s="8" t="s">
        <v>45</v>
      </c>
      <c r="AB8" s="9" t="s">
        <v>19</v>
      </c>
      <c r="AC8" s="9" t="s">
        <v>19</v>
      </c>
      <c r="AD8" s="9" t="s">
        <v>19</v>
      </c>
      <c r="AE8" s="8" t="s">
        <v>45</v>
      </c>
      <c r="AF8" s="8" t="s">
        <v>45</v>
      </c>
      <c r="AG8" s="8" t="s">
        <v>45</v>
      </c>
      <c r="AH8" s="9" t="s">
        <v>19</v>
      </c>
      <c r="AI8" s="9" t="s">
        <v>19</v>
      </c>
      <c r="AJ8" s="10" t="s">
        <v>19</v>
      </c>
      <c r="AK8" s="9" t="s">
        <v>19</v>
      </c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s="28" customFormat="1" ht="11.25" customHeight="1">
      <c r="A9" s="33">
        <v>1</v>
      </c>
      <c r="B9" s="35" t="s">
        <v>60</v>
      </c>
      <c r="C9" s="34">
        <v>3</v>
      </c>
      <c r="D9" s="33">
        <v>4</v>
      </c>
      <c r="E9" s="8">
        <v>5</v>
      </c>
      <c r="F9" s="8">
        <v>6</v>
      </c>
      <c r="G9" s="8">
        <v>7</v>
      </c>
      <c r="H9" s="8">
        <v>8</v>
      </c>
      <c r="I9" s="9">
        <v>11</v>
      </c>
      <c r="J9" s="9">
        <v>12</v>
      </c>
      <c r="K9" s="9">
        <v>13</v>
      </c>
      <c r="L9" s="9">
        <v>14</v>
      </c>
      <c r="M9" s="9">
        <v>15</v>
      </c>
      <c r="N9" s="9">
        <v>16</v>
      </c>
      <c r="O9" s="9">
        <v>17</v>
      </c>
      <c r="P9" s="9">
        <v>18</v>
      </c>
      <c r="Q9" s="9">
        <v>19</v>
      </c>
      <c r="R9" s="9">
        <v>20</v>
      </c>
      <c r="S9" s="9">
        <v>21</v>
      </c>
      <c r="T9" s="8">
        <v>22</v>
      </c>
      <c r="U9" s="8">
        <v>23</v>
      </c>
      <c r="V9" s="8">
        <v>24</v>
      </c>
      <c r="W9" s="8">
        <v>25</v>
      </c>
      <c r="X9" s="8">
        <v>26</v>
      </c>
      <c r="Y9" s="8">
        <v>27</v>
      </c>
      <c r="Z9" s="8">
        <v>28</v>
      </c>
      <c r="AA9" s="8">
        <v>29</v>
      </c>
      <c r="AB9" s="9">
        <v>30</v>
      </c>
      <c r="AC9" s="9">
        <v>31</v>
      </c>
      <c r="AD9" s="9">
        <v>32</v>
      </c>
      <c r="AE9" s="8">
        <v>33</v>
      </c>
      <c r="AF9" s="8">
        <v>34</v>
      </c>
      <c r="AG9" s="8">
        <v>35</v>
      </c>
      <c r="AH9" s="9">
        <v>36</v>
      </c>
      <c r="AI9" s="9">
        <v>37</v>
      </c>
      <c r="AJ9" s="10">
        <v>38</v>
      </c>
      <c r="AK9" s="9">
        <v>39</v>
      </c>
      <c r="AL9" s="11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</row>
    <row r="10" spans="1:50" ht="21" customHeight="1">
      <c r="A10" s="48">
        <v>1</v>
      </c>
      <c r="B10" s="114" t="s">
        <v>62</v>
      </c>
      <c r="C10" s="109" t="s">
        <v>56</v>
      </c>
      <c r="D10" s="48" t="s">
        <v>40</v>
      </c>
      <c r="E10" s="49">
        <v>4458.42</v>
      </c>
      <c r="F10" s="49">
        <v>3190.85</v>
      </c>
      <c r="G10" s="49">
        <v>180.97</v>
      </c>
      <c r="H10" s="49">
        <v>1086.6</v>
      </c>
      <c r="I10" s="50">
        <v>34</v>
      </c>
      <c r="J10" s="50">
        <v>0</v>
      </c>
      <c r="K10" s="50">
        <v>2</v>
      </c>
      <c r="L10" s="50">
        <v>54</v>
      </c>
      <c r="M10" s="50">
        <v>19</v>
      </c>
      <c r="N10" s="50"/>
      <c r="O10" s="50">
        <v>34</v>
      </c>
      <c r="P10" s="50">
        <v>33</v>
      </c>
      <c r="Q10" s="50">
        <v>54</v>
      </c>
      <c r="R10" s="50">
        <v>11</v>
      </c>
      <c r="S10" s="50">
        <v>50</v>
      </c>
      <c r="T10" s="49">
        <f>U10*1.35</f>
        <v>344.2905</v>
      </c>
      <c r="U10" s="51">
        <v>255.03</v>
      </c>
      <c r="V10" s="51">
        <v>804.17</v>
      </c>
      <c r="W10" s="51">
        <v>796.69</v>
      </c>
      <c r="X10" s="51">
        <v>1290.62</v>
      </c>
      <c r="Y10" s="51">
        <v>352.87</v>
      </c>
      <c r="Z10" s="51">
        <v>974.84</v>
      </c>
      <c r="AA10" s="49">
        <v>2743.71</v>
      </c>
      <c r="AB10" s="67">
        <v>260</v>
      </c>
      <c r="AC10" s="67">
        <v>408</v>
      </c>
      <c r="AD10" s="67">
        <v>380</v>
      </c>
      <c r="AE10" s="49">
        <v>1781.89</v>
      </c>
      <c r="AF10" s="49">
        <v>1399.21</v>
      </c>
      <c r="AG10" s="49">
        <v>60.66</v>
      </c>
      <c r="AH10" s="50">
        <v>240</v>
      </c>
      <c r="AI10" s="50">
        <v>200</v>
      </c>
      <c r="AJ10" s="68">
        <v>31</v>
      </c>
      <c r="AK10" s="50">
        <v>394</v>
      </c>
      <c r="AL10" s="69"/>
      <c r="AM10" s="13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</row>
    <row r="11" spans="1:50" ht="21" customHeight="1">
      <c r="A11" s="48">
        <v>2</v>
      </c>
      <c r="B11" s="115"/>
      <c r="C11" s="110"/>
      <c r="D11" s="48">
        <v>3</v>
      </c>
      <c r="E11" s="49">
        <v>635.79</v>
      </c>
      <c r="F11" s="49">
        <f>23.77+203.74+56.72</f>
        <v>284.23</v>
      </c>
      <c r="G11" s="49">
        <v>47.09</v>
      </c>
      <c r="H11" s="49">
        <v>221.9</v>
      </c>
      <c r="I11" s="50">
        <v>5</v>
      </c>
      <c r="J11" s="50">
        <v>0</v>
      </c>
      <c r="K11" s="50">
        <v>0</v>
      </c>
      <c r="L11" s="50">
        <v>5</v>
      </c>
      <c r="M11" s="50">
        <v>1</v>
      </c>
      <c r="N11" s="50">
        <v>0</v>
      </c>
      <c r="O11" s="50">
        <v>0</v>
      </c>
      <c r="P11" s="50">
        <v>3</v>
      </c>
      <c r="Q11" s="50">
        <v>0</v>
      </c>
      <c r="R11" s="50">
        <v>5</v>
      </c>
      <c r="S11" s="50">
        <v>3</v>
      </c>
      <c r="T11" s="49">
        <f>U11*1.35</f>
        <v>44.590500000000006</v>
      </c>
      <c r="U11" s="49">
        <v>33.03</v>
      </c>
      <c r="V11" s="49">
        <v>0</v>
      </c>
      <c r="W11" s="49">
        <v>197.53</v>
      </c>
      <c r="X11" s="49">
        <v>0</v>
      </c>
      <c r="Y11" s="49">
        <v>329.25</v>
      </c>
      <c r="Z11" s="49">
        <v>0</v>
      </c>
      <c r="AA11" s="49">
        <f>49.17+229.25</f>
        <v>278.42</v>
      </c>
      <c r="AB11" s="67">
        <v>27</v>
      </c>
      <c r="AC11" s="67">
        <v>26</v>
      </c>
      <c r="AD11" s="67">
        <v>25</v>
      </c>
      <c r="AE11" s="49">
        <v>0</v>
      </c>
      <c r="AF11" s="49">
        <v>0</v>
      </c>
      <c r="AG11" s="49">
        <v>45</v>
      </c>
      <c r="AH11" s="50">
        <v>0</v>
      </c>
      <c r="AI11" s="50">
        <v>15</v>
      </c>
      <c r="AJ11" s="68">
        <v>0</v>
      </c>
      <c r="AK11" s="50">
        <v>50</v>
      </c>
      <c r="AL11" s="69"/>
      <c r="AM11" s="13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1:50" s="15" customFormat="1" ht="21" customHeight="1">
      <c r="A12" s="52">
        <v>3</v>
      </c>
      <c r="B12" s="116"/>
      <c r="C12" s="53" t="s">
        <v>57</v>
      </c>
      <c r="D12" s="52">
        <v>4</v>
      </c>
      <c r="E12" s="54">
        <f>F12+G12+H12</f>
        <v>2601.27</v>
      </c>
      <c r="F12" s="54">
        <f>494+521.88+536.61+376.93</f>
        <v>1929.42</v>
      </c>
      <c r="G12" s="54">
        <v>79.83</v>
      </c>
      <c r="H12" s="54">
        <f>431.82+160.2</f>
        <v>592.02</v>
      </c>
      <c r="I12" s="55">
        <v>16</v>
      </c>
      <c r="J12" s="55">
        <v>0</v>
      </c>
      <c r="K12" s="55">
        <v>0</v>
      </c>
      <c r="L12" s="55">
        <v>13</v>
      </c>
      <c r="M12" s="55">
        <v>6</v>
      </c>
      <c r="N12" s="55">
        <v>4</v>
      </c>
      <c r="O12" s="55">
        <v>22</v>
      </c>
      <c r="P12" s="55">
        <v>13</v>
      </c>
      <c r="Q12" s="55">
        <v>13</v>
      </c>
      <c r="R12" s="55">
        <v>0</v>
      </c>
      <c r="S12" s="55">
        <v>15</v>
      </c>
      <c r="T12" s="56">
        <v>107.77049999999998</v>
      </c>
      <c r="U12" s="54">
        <v>0</v>
      </c>
      <c r="V12" s="57">
        <v>193.61</v>
      </c>
      <c r="W12" s="57">
        <v>1043.91</v>
      </c>
      <c r="X12" s="57">
        <v>116.11</v>
      </c>
      <c r="Y12" s="57">
        <v>581.84</v>
      </c>
      <c r="Z12" s="54">
        <v>0</v>
      </c>
      <c r="AA12" s="54">
        <f>1500-850.59+16.39</f>
        <v>665.8</v>
      </c>
      <c r="AB12" s="70">
        <v>120</v>
      </c>
      <c r="AC12" s="70">
        <v>172</v>
      </c>
      <c r="AD12" s="70">
        <v>160</v>
      </c>
      <c r="AE12" s="54">
        <v>292.05</v>
      </c>
      <c r="AF12" s="54">
        <v>523.21</v>
      </c>
      <c r="AG12" s="54">
        <v>71.67</v>
      </c>
      <c r="AH12" s="55">
        <v>0</v>
      </c>
      <c r="AI12" s="55">
        <v>100</v>
      </c>
      <c r="AJ12" s="71">
        <v>10</v>
      </c>
      <c r="AK12" s="55">
        <v>63</v>
      </c>
      <c r="AL12" s="69"/>
      <c r="AM12" s="13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</row>
    <row r="13" spans="1:50" s="18" customFormat="1" ht="21.75" customHeight="1">
      <c r="A13" s="92" t="s">
        <v>42</v>
      </c>
      <c r="B13" s="93"/>
      <c r="C13" s="93"/>
      <c r="D13" s="94"/>
      <c r="E13" s="58">
        <f>SUM(E10:E12)</f>
        <v>7695.48</v>
      </c>
      <c r="F13" s="58">
        <f aca="true" t="shared" si="0" ref="F13:AK13">SUM(F10:F12)</f>
        <v>5404.5</v>
      </c>
      <c r="G13" s="58">
        <f t="shared" si="0"/>
        <v>307.89</v>
      </c>
      <c r="H13" s="58">
        <f t="shared" si="0"/>
        <v>1900.52</v>
      </c>
      <c r="I13" s="59">
        <f t="shared" si="0"/>
        <v>55</v>
      </c>
      <c r="J13" s="59">
        <f t="shared" si="0"/>
        <v>0</v>
      </c>
      <c r="K13" s="59">
        <f t="shared" si="0"/>
        <v>2</v>
      </c>
      <c r="L13" s="59">
        <f t="shared" si="0"/>
        <v>72</v>
      </c>
      <c r="M13" s="59">
        <f t="shared" si="0"/>
        <v>26</v>
      </c>
      <c r="N13" s="59">
        <f t="shared" si="0"/>
        <v>4</v>
      </c>
      <c r="O13" s="59">
        <f t="shared" si="0"/>
        <v>56</v>
      </c>
      <c r="P13" s="59">
        <f t="shared" si="0"/>
        <v>49</v>
      </c>
      <c r="Q13" s="59">
        <f t="shared" si="0"/>
        <v>67</v>
      </c>
      <c r="R13" s="59">
        <f t="shared" si="0"/>
        <v>16</v>
      </c>
      <c r="S13" s="59">
        <f t="shared" si="0"/>
        <v>68</v>
      </c>
      <c r="T13" s="58">
        <f t="shared" si="0"/>
        <v>496.6515</v>
      </c>
      <c r="U13" s="58">
        <f t="shared" si="0"/>
        <v>288.06</v>
      </c>
      <c r="V13" s="58">
        <f t="shared" si="0"/>
        <v>997.78</v>
      </c>
      <c r="W13" s="58">
        <f t="shared" si="0"/>
        <v>2038.13</v>
      </c>
      <c r="X13" s="58">
        <f t="shared" si="0"/>
        <v>1406.7299999999998</v>
      </c>
      <c r="Y13" s="58">
        <f t="shared" si="0"/>
        <v>1263.96</v>
      </c>
      <c r="Z13" s="58">
        <f t="shared" si="0"/>
        <v>974.84</v>
      </c>
      <c r="AA13" s="58">
        <f t="shared" si="0"/>
        <v>3687.9300000000003</v>
      </c>
      <c r="AB13" s="72">
        <f t="shared" si="0"/>
        <v>407</v>
      </c>
      <c r="AC13" s="72">
        <f t="shared" si="0"/>
        <v>606</v>
      </c>
      <c r="AD13" s="72">
        <f t="shared" si="0"/>
        <v>565</v>
      </c>
      <c r="AE13" s="58">
        <f t="shared" si="0"/>
        <v>2073.94</v>
      </c>
      <c r="AF13" s="58">
        <f t="shared" si="0"/>
        <v>1922.42</v>
      </c>
      <c r="AG13" s="58">
        <f t="shared" si="0"/>
        <v>177.32999999999998</v>
      </c>
      <c r="AH13" s="59">
        <f t="shared" si="0"/>
        <v>240</v>
      </c>
      <c r="AI13" s="59">
        <f t="shared" si="0"/>
        <v>315</v>
      </c>
      <c r="AJ13" s="73">
        <f t="shared" si="0"/>
        <v>41</v>
      </c>
      <c r="AK13" s="59">
        <f t="shared" si="0"/>
        <v>507</v>
      </c>
      <c r="AL13" s="74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7"/>
    </row>
    <row r="14" spans="1:50" s="15" customFormat="1" ht="19.5" customHeight="1">
      <c r="A14" s="52">
        <v>1</v>
      </c>
      <c r="B14" s="60" t="s">
        <v>41</v>
      </c>
      <c r="C14" s="61" t="s">
        <v>58</v>
      </c>
      <c r="D14" s="52">
        <v>8</v>
      </c>
      <c r="E14" s="54">
        <v>851.86</v>
      </c>
      <c r="F14" s="54">
        <v>514.01</v>
      </c>
      <c r="G14" s="54">
        <v>20.02</v>
      </c>
      <c r="H14" s="54">
        <v>317.83</v>
      </c>
      <c r="I14" s="55">
        <v>12</v>
      </c>
      <c r="J14" s="55">
        <v>0</v>
      </c>
      <c r="K14" s="55">
        <v>0</v>
      </c>
      <c r="L14" s="55">
        <v>12</v>
      </c>
      <c r="M14" s="55">
        <v>6</v>
      </c>
      <c r="N14" s="55">
        <v>1</v>
      </c>
      <c r="O14" s="55">
        <v>12</v>
      </c>
      <c r="P14" s="55">
        <v>12</v>
      </c>
      <c r="Q14" s="55">
        <v>12</v>
      </c>
      <c r="R14" s="55">
        <v>0</v>
      </c>
      <c r="S14" s="55">
        <f>9+1</f>
        <v>10</v>
      </c>
      <c r="T14" s="54">
        <f>U14*1.35</f>
        <v>90.80100000000002</v>
      </c>
      <c r="U14" s="57">
        <v>67.26</v>
      </c>
      <c r="V14" s="57">
        <v>220.92</v>
      </c>
      <c r="W14" s="57">
        <v>330.22</v>
      </c>
      <c r="X14" s="57">
        <v>72.9</v>
      </c>
      <c r="Y14" s="54">
        <v>0</v>
      </c>
      <c r="Z14" s="54">
        <v>33.09</v>
      </c>
      <c r="AA14" s="54">
        <f>400+62.21</f>
        <v>462.21</v>
      </c>
      <c r="AB14" s="70">
        <v>58</v>
      </c>
      <c r="AC14" s="70">
        <v>79</v>
      </c>
      <c r="AD14" s="70">
        <v>70</v>
      </c>
      <c r="AE14" s="54">
        <v>514</v>
      </c>
      <c r="AF14" s="54">
        <v>630</v>
      </c>
      <c r="AG14" s="54">
        <v>183.75</v>
      </c>
      <c r="AH14" s="55">
        <v>0</v>
      </c>
      <c r="AI14" s="55">
        <v>23</v>
      </c>
      <c r="AJ14" s="71">
        <v>2</v>
      </c>
      <c r="AK14" s="55">
        <v>32</v>
      </c>
      <c r="AL14" s="75"/>
      <c r="AM14" s="13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</row>
    <row r="15" spans="1:50" s="18" customFormat="1" ht="19.5" customHeight="1">
      <c r="A15" s="92" t="s">
        <v>43</v>
      </c>
      <c r="B15" s="93"/>
      <c r="C15" s="93"/>
      <c r="D15" s="94"/>
      <c r="E15" s="58">
        <f>E14</f>
        <v>851.86</v>
      </c>
      <c r="F15" s="58">
        <f>F14</f>
        <v>514.01</v>
      </c>
      <c r="G15" s="58">
        <f aca="true" t="shared" si="1" ref="G15:AK15">G14</f>
        <v>20.02</v>
      </c>
      <c r="H15" s="58">
        <f t="shared" si="1"/>
        <v>317.83</v>
      </c>
      <c r="I15" s="59">
        <f t="shared" si="1"/>
        <v>12</v>
      </c>
      <c r="J15" s="59">
        <f t="shared" si="1"/>
        <v>0</v>
      </c>
      <c r="K15" s="59">
        <f t="shared" si="1"/>
        <v>0</v>
      </c>
      <c r="L15" s="59">
        <f t="shared" si="1"/>
        <v>12</v>
      </c>
      <c r="M15" s="59">
        <f t="shared" si="1"/>
        <v>6</v>
      </c>
      <c r="N15" s="59">
        <f t="shared" si="1"/>
        <v>1</v>
      </c>
      <c r="O15" s="59">
        <f t="shared" si="1"/>
        <v>12</v>
      </c>
      <c r="P15" s="59">
        <f t="shared" si="1"/>
        <v>12</v>
      </c>
      <c r="Q15" s="59">
        <f t="shared" si="1"/>
        <v>12</v>
      </c>
      <c r="R15" s="59">
        <f t="shared" si="1"/>
        <v>0</v>
      </c>
      <c r="S15" s="59">
        <f t="shared" si="1"/>
        <v>10</v>
      </c>
      <c r="T15" s="58">
        <f t="shared" si="1"/>
        <v>90.80100000000002</v>
      </c>
      <c r="U15" s="58">
        <f t="shared" si="1"/>
        <v>67.26</v>
      </c>
      <c r="V15" s="58">
        <f t="shared" si="1"/>
        <v>220.92</v>
      </c>
      <c r="W15" s="58">
        <f t="shared" si="1"/>
        <v>330.22</v>
      </c>
      <c r="X15" s="58">
        <f t="shared" si="1"/>
        <v>72.9</v>
      </c>
      <c r="Y15" s="58">
        <f t="shared" si="1"/>
        <v>0</v>
      </c>
      <c r="Z15" s="58">
        <f t="shared" si="1"/>
        <v>33.09</v>
      </c>
      <c r="AA15" s="58">
        <f t="shared" si="1"/>
        <v>462.21</v>
      </c>
      <c r="AB15" s="72">
        <f t="shared" si="1"/>
        <v>58</v>
      </c>
      <c r="AC15" s="72">
        <f t="shared" si="1"/>
        <v>79</v>
      </c>
      <c r="AD15" s="72">
        <f t="shared" si="1"/>
        <v>70</v>
      </c>
      <c r="AE15" s="58">
        <f t="shared" si="1"/>
        <v>514</v>
      </c>
      <c r="AF15" s="58">
        <f t="shared" si="1"/>
        <v>630</v>
      </c>
      <c r="AG15" s="58">
        <f t="shared" si="1"/>
        <v>183.75</v>
      </c>
      <c r="AH15" s="59">
        <f t="shared" si="1"/>
        <v>0</v>
      </c>
      <c r="AI15" s="59">
        <f t="shared" si="1"/>
        <v>23</v>
      </c>
      <c r="AJ15" s="73">
        <f t="shared" si="1"/>
        <v>2</v>
      </c>
      <c r="AK15" s="59">
        <f t="shared" si="1"/>
        <v>32</v>
      </c>
      <c r="AL15" s="74"/>
      <c r="AM15" s="16"/>
      <c r="AN15" s="16"/>
      <c r="AO15" s="16"/>
      <c r="AP15" s="16"/>
      <c r="AQ15" s="16"/>
      <c r="AR15" s="16"/>
      <c r="AS15" s="17"/>
      <c r="AT15" s="17"/>
      <c r="AU15" s="17"/>
      <c r="AV15" s="17"/>
      <c r="AW15" s="17"/>
      <c r="AX15" s="17"/>
    </row>
    <row r="16" spans="1:50" s="15" customFormat="1" ht="21.75" customHeight="1">
      <c r="A16" s="52">
        <v>1</v>
      </c>
      <c r="B16" s="60" t="s">
        <v>47</v>
      </c>
      <c r="C16" s="61" t="s">
        <v>59</v>
      </c>
      <c r="D16" s="52">
        <v>1</v>
      </c>
      <c r="E16" s="54">
        <v>4862.07</v>
      </c>
      <c r="F16" s="54">
        <v>3494.62</v>
      </c>
      <c r="G16" s="54">
        <v>300</v>
      </c>
      <c r="H16" s="54">
        <v>1067.45</v>
      </c>
      <c r="I16" s="55">
        <v>66</v>
      </c>
      <c r="J16" s="55">
        <v>0</v>
      </c>
      <c r="K16" s="55">
        <v>1</v>
      </c>
      <c r="L16" s="55">
        <v>46</v>
      </c>
      <c r="M16" s="55">
        <v>6</v>
      </c>
      <c r="N16" s="55">
        <v>15</v>
      </c>
      <c r="O16" s="55">
        <v>55</v>
      </c>
      <c r="P16" s="55">
        <v>55</v>
      </c>
      <c r="Q16" s="55">
        <v>46</v>
      </c>
      <c r="R16" s="55">
        <v>0</v>
      </c>
      <c r="S16" s="55">
        <v>80</v>
      </c>
      <c r="T16" s="54">
        <v>440</v>
      </c>
      <c r="U16" s="57">
        <v>173.77</v>
      </c>
      <c r="V16" s="57">
        <v>77.13</v>
      </c>
      <c r="W16" s="57">
        <v>1583.91</v>
      </c>
      <c r="X16" s="54">
        <v>0</v>
      </c>
      <c r="Y16" s="54">
        <v>1443.06</v>
      </c>
      <c r="Z16" s="54">
        <v>548.15</v>
      </c>
      <c r="AA16" s="57">
        <v>141</v>
      </c>
      <c r="AB16" s="70">
        <v>179</v>
      </c>
      <c r="AC16" s="70">
        <v>200</v>
      </c>
      <c r="AD16" s="70">
        <v>186</v>
      </c>
      <c r="AE16" s="54">
        <v>334.25</v>
      </c>
      <c r="AF16" s="54">
        <v>179.76</v>
      </c>
      <c r="AG16" s="54">
        <v>97</v>
      </c>
      <c r="AH16" s="55">
        <v>0</v>
      </c>
      <c r="AI16" s="55">
        <v>17</v>
      </c>
      <c r="AJ16" s="71">
        <v>21</v>
      </c>
      <c r="AK16" s="76">
        <v>36</v>
      </c>
      <c r="AL16" s="75"/>
      <c r="AM16" s="13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</row>
    <row r="17" spans="1:50" s="18" customFormat="1" ht="19.5" customHeight="1">
      <c r="A17" s="92" t="s">
        <v>61</v>
      </c>
      <c r="B17" s="93"/>
      <c r="C17" s="93"/>
      <c r="D17" s="94"/>
      <c r="E17" s="58">
        <v>4862.07</v>
      </c>
      <c r="F17" s="58">
        <f aca="true" t="shared" si="2" ref="F17:AK17">F16</f>
        <v>3494.62</v>
      </c>
      <c r="G17" s="58">
        <f t="shared" si="2"/>
        <v>300</v>
      </c>
      <c r="H17" s="58">
        <f>SUM(H16)</f>
        <v>1067.45</v>
      </c>
      <c r="I17" s="59">
        <f t="shared" si="2"/>
        <v>66</v>
      </c>
      <c r="J17" s="59">
        <f t="shared" si="2"/>
        <v>0</v>
      </c>
      <c r="K17" s="59">
        <f t="shared" si="2"/>
        <v>1</v>
      </c>
      <c r="L17" s="59">
        <f t="shared" si="2"/>
        <v>46</v>
      </c>
      <c r="M17" s="59">
        <f t="shared" si="2"/>
        <v>6</v>
      </c>
      <c r="N17" s="59">
        <f t="shared" si="2"/>
        <v>15</v>
      </c>
      <c r="O17" s="59">
        <f t="shared" si="2"/>
        <v>55</v>
      </c>
      <c r="P17" s="59">
        <f t="shared" si="2"/>
        <v>55</v>
      </c>
      <c r="Q17" s="59">
        <f t="shared" si="2"/>
        <v>46</v>
      </c>
      <c r="R17" s="59">
        <f t="shared" si="2"/>
        <v>0</v>
      </c>
      <c r="S17" s="59">
        <f t="shared" si="2"/>
        <v>80</v>
      </c>
      <c r="T17" s="58">
        <f t="shared" si="2"/>
        <v>440</v>
      </c>
      <c r="U17" s="58">
        <f t="shared" si="2"/>
        <v>173.77</v>
      </c>
      <c r="V17" s="58">
        <f t="shared" si="2"/>
        <v>77.13</v>
      </c>
      <c r="W17" s="58">
        <f t="shared" si="2"/>
        <v>1583.91</v>
      </c>
      <c r="X17" s="58">
        <f t="shared" si="2"/>
        <v>0</v>
      </c>
      <c r="Y17" s="58">
        <f t="shared" si="2"/>
        <v>1443.06</v>
      </c>
      <c r="Z17" s="58">
        <f t="shared" si="2"/>
        <v>548.15</v>
      </c>
      <c r="AA17" s="58">
        <f t="shared" si="2"/>
        <v>141</v>
      </c>
      <c r="AB17" s="72">
        <f t="shared" si="2"/>
        <v>179</v>
      </c>
      <c r="AC17" s="72">
        <f t="shared" si="2"/>
        <v>200</v>
      </c>
      <c r="AD17" s="72">
        <f t="shared" si="2"/>
        <v>186</v>
      </c>
      <c r="AE17" s="58">
        <f t="shared" si="2"/>
        <v>334.25</v>
      </c>
      <c r="AF17" s="58">
        <f t="shared" si="2"/>
        <v>179.76</v>
      </c>
      <c r="AG17" s="58">
        <f t="shared" si="2"/>
        <v>97</v>
      </c>
      <c r="AH17" s="59">
        <f t="shared" si="2"/>
        <v>0</v>
      </c>
      <c r="AI17" s="59">
        <f t="shared" si="2"/>
        <v>17</v>
      </c>
      <c r="AJ17" s="73">
        <f t="shared" si="2"/>
        <v>21</v>
      </c>
      <c r="AK17" s="59">
        <f t="shared" si="2"/>
        <v>36</v>
      </c>
      <c r="AL17" s="7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</row>
    <row r="18" spans="1:50" s="18" customFormat="1" ht="25.5" customHeight="1">
      <c r="A18" s="111" t="s">
        <v>55</v>
      </c>
      <c r="B18" s="112"/>
      <c r="C18" s="112"/>
      <c r="D18" s="113"/>
      <c r="E18" s="58">
        <f aca="true" t="shared" si="3" ref="E18:AK18">E13+E15+E17</f>
        <v>13409.41</v>
      </c>
      <c r="F18" s="58">
        <f t="shared" si="3"/>
        <v>9413.130000000001</v>
      </c>
      <c r="G18" s="58">
        <f t="shared" si="3"/>
        <v>627.91</v>
      </c>
      <c r="H18" s="58">
        <f t="shared" si="3"/>
        <v>3285.8</v>
      </c>
      <c r="I18" s="59">
        <f t="shared" si="3"/>
        <v>133</v>
      </c>
      <c r="J18" s="59">
        <f t="shared" si="3"/>
        <v>0</v>
      </c>
      <c r="K18" s="59">
        <f t="shared" si="3"/>
        <v>3</v>
      </c>
      <c r="L18" s="59">
        <f t="shared" si="3"/>
        <v>130</v>
      </c>
      <c r="M18" s="59">
        <f t="shared" si="3"/>
        <v>38</v>
      </c>
      <c r="N18" s="59">
        <f t="shared" si="3"/>
        <v>20</v>
      </c>
      <c r="O18" s="59">
        <f t="shared" si="3"/>
        <v>123</v>
      </c>
      <c r="P18" s="59">
        <f t="shared" si="3"/>
        <v>116</v>
      </c>
      <c r="Q18" s="59">
        <f t="shared" si="3"/>
        <v>125</v>
      </c>
      <c r="R18" s="59">
        <f t="shared" si="3"/>
        <v>16</v>
      </c>
      <c r="S18" s="59">
        <f t="shared" si="3"/>
        <v>158</v>
      </c>
      <c r="T18" s="58">
        <f t="shared" si="3"/>
        <v>1027.4524999999999</v>
      </c>
      <c r="U18" s="58">
        <f t="shared" si="3"/>
        <v>529.09</v>
      </c>
      <c r="V18" s="58">
        <f t="shared" si="3"/>
        <v>1295.83</v>
      </c>
      <c r="W18" s="58">
        <f t="shared" si="3"/>
        <v>3952.26</v>
      </c>
      <c r="X18" s="58">
        <f t="shared" si="3"/>
        <v>1479.6299999999999</v>
      </c>
      <c r="Y18" s="58">
        <f t="shared" si="3"/>
        <v>2707.02</v>
      </c>
      <c r="Z18" s="58">
        <f t="shared" si="3"/>
        <v>1556.08</v>
      </c>
      <c r="AA18" s="58">
        <f t="shared" si="3"/>
        <v>4291.14</v>
      </c>
      <c r="AB18" s="72">
        <f t="shared" si="3"/>
        <v>644</v>
      </c>
      <c r="AC18" s="72">
        <f t="shared" si="3"/>
        <v>885</v>
      </c>
      <c r="AD18" s="72">
        <f t="shared" si="3"/>
        <v>821</v>
      </c>
      <c r="AE18" s="58">
        <f t="shared" si="3"/>
        <v>2922.19</v>
      </c>
      <c r="AF18" s="58">
        <f t="shared" si="3"/>
        <v>2732.1800000000003</v>
      </c>
      <c r="AG18" s="58">
        <f t="shared" si="3"/>
        <v>458.08</v>
      </c>
      <c r="AH18" s="59">
        <f t="shared" si="3"/>
        <v>240</v>
      </c>
      <c r="AI18" s="59">
        <f t="shared" si="3"/>
        <v>355</v>
      </c>
      <c r="AJ18" s="73">
        <f t="shared" si="3"/>
        <v>64</v>
      </c>
      <c r="AK18" s="59">
        <f t="shared" si="3"/>
        <v>575</v>
      </c>
      <c r="AL18" s="74"/>
      <c r="AM18" s="16"/>
      <c r="AN18" s="16"/>
      <c r="AO18" s="16"/>
      <c r="AP18" s="16"/>
      <c r="AQ18" s="16"/>
      <c r="AR18" s="16"/>
      <c r="AS18" s="17"/>
      <c r="AT18" s="17"/>
      <c r="AU18" s="17"/>
      <c r="AV18" s="17"/>
      <c r="AW18" s="17"/>
      <c r="AX18" s="17"/>
    </row>
    <row r="19" spans="1:50" ht="14.25">
      <c r="A19" s="62"/>
      <c r="B19" s="62"/>
      <c r="C19" s="62"/>
      <c r="D19" s="63"/>
      <c r="E19" s="64"/>
      <c r="F19" s="64"/>
      <c r="G19" s="64"/>
      <c r="H19" s="64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78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</row>
    <row r="20" spans="1:50" ht="15" customHeight="1">
      <c r="A20" s="91" t="s">
        <v>35</v>
      </c>
      <c r="B20" s="91"/>
      <c r="C20" s="91"/>
      <c r="D20" s="91"/>
      <c r="E20" s="91"/>
      <c r="F20" s="91"/>
      <c r="G20" s="91"/>
      <c r="H20" s="91"/>
      <c r="X20" s="66"/>
      <c r="Y20" s="66"/>
      <c r="Z20" s="66"/>
      <c r="AA20" s="66"/>
      <c r="AB20" s="66"/>
      <c r="AC20" s="79"/>
      <c r="AD20" s="80"/>
      <c r="AE20" s="80"/>
      <c r="AF20" s="80"/>
      <c r="AG20" s="80"/>
      <c r="AH20" s="80"/>
      <c r="AI20" s="80"/>
      <c r="AJ20" s="80"/>
      <c r="AK20" s="81"/>
      <c r="AL20" s="81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</row>
    <row r="21" spans="1:38" ht="11.25" customHeight="1">
      <c r="A21" s="36"/>
      <c r="B21" s="37"/>
      <c r="C21" s="36"/>
      <c r="D21" s="38"/>
      <c r="E21" s="36"/>
      <c r="F21" s="36"/>
      <c r="G21" s="36"/>
      <c r="H21" s="36"/>
      <c r="I21" s="22"/>
      <c r="J21" s="5"/>
      <c r="AA21" s="1"/>
      <c r="AB21" s="5"/>
      <c r="AC21" s="19"/>
      <c r="AG21" s="23"/>
      <c r="AH21" s="23"/>
      <c r="AI21" s="23"/>
      <c r="AJ21" s="23"/>
      <c r="AK21" s="23"/>
      <c r="AL21" s="19"/>
    </row>
    <row r="22" spans="1:38" ht="33" customHeight="1">
      <c r="A22" s="89" t="s">
        <v>0</v>
      </c>
      <c r="B22" s="117" t="s">
        <v>1</v>
      </c>
      <c r="C22" s="89" t="s">
        <v>18</v>
      </c>
      <c r="D22" s="39" t="s">
        <v>8</v>
      </c>
      <c r="E22" s="39" t="s">
        <v>9</v>
      </c>
      <c r="F22" s="39" t="s">
        <v>11</v>
      </c>
      <c r="G22" s="39" t="s">
        <v>16</v>
      </c>
      <c r="H22" s="39" t="s">
        <v>17</v>
      </c>
      <c r="I22" s="24"/>
      <c r="J22" s="5"/>
      <c r="W22" s="25" t="s">
        <v>37</v>
      </c>
      <c r="X22" s="19"/>
      <c r="Y22" s="19"/>
      <c r="Z22" s="19"/>
      <c r="AA22" s="20"/>
      <c r="AB22" s="20"/>
      <c r="AC22" s="19"/>
      <c r="AG22" s="23"/>
      <c r="AH22" s="108"/>
      <c r="AI22" s="108"/>
      <c r="AJ22" s="108"/>
      <c r="AK22" s="23"/>
      <c r="AL22" s="19"/>
    </row>
    <row r="23" spans="1:38" ht="12" customHeight="1">
      <c r="A23" s="90"/>
      <c r="B23" s="118"/>
      <c r="C23" s="90"/>
      <c r="D23" s="40" t="s">
        <v>63</v>
      </c>
      <c r="E23" s="40" t="s">
        <v>63</v>
      </c>
      <c r="F23" s="40" t="s">
        <v>63</v>
      </c>
      <c r="G23" s="40" t="s">
        <v>63</v>
      </c>
      <c r="H23" s="40" t="s">
        <v>63</v>
      </c>
      <c r="I23" s="22"/>
      <c r="J23" s="5"/>
      <c r="W23" s="19"/>
      <c r="X23" s="19"/>
      <c r="Y23" s="19"/>
      <c r="Z23" s="19"/>
      <c r="AA23" s="19"/>
      <c r="AB23" s="19"/>
      <c r="AC23" s="19"/>
      <c r="AG23" s="23"/>
      <c r="AH23" s="19"/>
      <c r="AI23" s="23"/>
      <c r="AJ23" s="23"/>
      <c r="AK23" s="23"/>
      <c r="AL23" s="19"/>
    </row>
    <row r="24" spans="1:38" ht="20.25" customHeight="1">
      <c r="A24" s="41">
        <v>1</v>
      </c>
      <c r="B24" s="42">
        <v>3545</v>
      </c>
      <c r="C24" s="43" t="s">
        <v>56</v>
      </c>
      <c r="D24" s="44">
        <v>879</v>
      </c>
      <c r="E24" s="44">
        <v>1907.45</v>
      </c>
      <c r="F24" s="44">
        <v>1984.17</v>
      </c>
      <c r="G24" s="44">
        <v>3374.63</v>
      </c>
      <c r="H24" s="44">
        <v>8145.25</v>
      </c>
      <c r="I24" s="21"/>
      <c r="W24" s="19"/>
      <c r="X24" s="19"/>
      <c r="Y24" s="19"/>
      <c r="Z24" s="19"/>
      <c r="AA24" s="19"/>
      <c r="AB24" s="19"/>
      <c r="AC24" s="19"/>
      <c r="AD24" s="19"/>
      <c r="AE24" s="23"/>
      <c r="AF24" s="23"/>
      <c r="AG24" s="32"/>
      <c r="AH24" s="32"/>
      <c r="AI24" s="32"/>
      <c r="AJ24" s="32"/>
      <c r="AK24" s="32"/>
      <c r="AL24" s="19"/>
    </row>
    <row r="25" spans="1:38" ht="20.25" customHeight="1">
      <c r="A25" s="41">
        <v>2</v>
      </c>
      <c r="B25" s="42">
        <v>8689</v>
      </c>
      <c r="C25" s="43" t="s">
        <v>57</v>
      </c>
      <c r="D25" s="44">
        <v>0</v>
      </c>
      <c r="E25" s="44">
        <v>1245</v>
      </c>
      <c r="F25" s="44">
        <v>665.45</v>
      </c>
      <c r="G25" s="44">
        <v>2402.8</v>
      </c>
      <c r="H25" s="44">
        <v>4313.25</v>
      </c>
      <c r="I25" s="21"/>
      <c r="W25" s="19"/>
      <c r="X25" s="19"/>
      <c r="Y25" s="19"/>
      <c r="Z25" s="19"/>
      <c r="AA25" s="19"/>
      <c r="AB25" s="19"/>
      <c r="AC25" s="19"/>
      <c r="AD25" s="19"/>
      <c r="AE25" s="23"/>
      <c r="AF25" s="23"/>
      <c r="AG25" s="32"/>
      <c r="AH25" s="32"/>
      <c r="AI25" s="32"/>
      <c r="AJ25" s="32"/>
      <c r="AK25" s="32"/>
      <c r="AL25" s="19"/>
    </row>
    <row r="26" spans="1:38" ht="20.25" customHeight="1">
      <c r="A26" s="41">
        <v>3</v>
      </c>
      <c r="B26" s="42">
        <v>3800</v>
      </c>
      <c r="C26" s="43" t="s">
        <v>59</v>
      </c>
      <c r="D26" s="44">
        <v>0</v>
      </c>
      <c r="E26" s="44">
        <v>531.36</v>
      </c>
      <c r="F26" s="44">
        <v>970</v>
      </c>
      <c r="G26" s="44">
        <v>59.6</v>
      </c>
      <c r="H26" s="44">
        <f>SUM(D26:G26)</f>
        <v>1560.96</v>
      </c>
      <c r="I26" s="21"/>
      <c r="W26" s="19"/>
      <c r="X26" s="19"/>
      <c r="Y26" s="19"/>
      <c r="Z26" s="19"/>
      <c r="AA26" s="19"/>
      <c r="AB26" s="19"/>
      <c r="AC26" s="19"/>
      <c r="AD26" s="19"/>
      <c r="AE26" s="23"/>
      <c r="AF26" s="23"/>
      <c r="AG26" s="23"/>
      <c r="AH26" s="23"/>
      <c r="AI26" s="23"/>
      <c r="AJ26" s="23"/>
      <c r="AK26" s="23"/>
      <c r="AL26" s="19"/>
    </row>
    <row r="27" spans="1:38" ht="20.25" customHeight="1">
      <c r="A27" s="41">
        <v>4</v>
      </c>
      <c r="B27" s="45" t="s">
        <v>41</v>
      </c>
      <c r="C27" s="46" t="s">
        <v>58</v>
      </c>
      <c r="D27" s="44">
        <v>0</v>
      </c>
      <c r="E27" s="44">
        <v>0</v>
      </c>
      <c r="F27" s="44">
        <v>188</v>
      </c>
      <c r="G27" s="44">
        <v>0</v>
      </c>
      <c r="H27" s="44">
        <f>SUM(D27:G27)</f>
        <v>188</v>
      </c>
      <c r="W27" s="19"/>
      <c r="X27" s="19"/>
      <c r="Y27" s="19"/>
      <c r="Z27" s="19"/>
      <c r="AA27" s="19"/>
      <c r="AB27" s="19"/>
      <c r="AC27" s="19"/>
      <c r="AD27" s="19"/>
      <c r="AE27" s="23"/>
      <c r="AF27" s="23"/>
      <c r="AG27" s="23"/>
      <c r="AH27" s="23"/>
      <c r="AI27" s="23"/>
      <c r="AJ27" s="23"/>
      <c r="AK27" s="23"/>
      <c r="AL27" s="19"/>
    </row>
    <row r="28" spans="1:38" ht="26.25" customHeight="1">
      <c r="A28" s="83" t="s">
        <v>54</v>
      </c>
      <c r="B28" s="84"/>
      <c r="C28" s="84"/>
      <c r="D28" s="84"/>
      <c r="E28" s="84"/>
      <c r="F28" s="84"/>
      <c r="G28" s="85"/>
      <c r="H28" s="47">
        <f>SUM(H24:H27)</f>
        <v>14207.46</v>
      </c>
      <c r="I28" s="21"/>
      <c r="W28" s="19"/>
      <c r="X28" s="19"/>
      <c r="Y28" s="19"/>
      <c r="Z28" s="19"/>
      <c r="AA28" s="19"/>
      <c r="AB28" s="19"/>
      <c r="AC28" s="19"/>
      <c r="AD28" s="19"/>
      <c r="AE28" s="23"/>
      <c r="AF28" s="23"/>
      <c r="AG28" s="23"/>
      <c r="AH28" s="23"/>
      <c r="AI28" s="23"/>
      <c r="AJ28" s="23"/>
      <c r="AK28" s="23"/>
      <c r="AL28" s="19"/>
    </row>
    <row r="29" spans="1:38" ht="14.25">
      <c r="A29" s="36"/>
      <c r="B29" s="37"/>
      <c r="C29" s="36"/>
      <c r="D29" s="38"/>
      <c r="E29" s="36"/>
      <c r="F29" s="36"/>
      <c r="G29" s="36"/>
      <c r="H29" s="36"/>
      <c r="W29" s="19"/>
      <c r="X29" s="19"/>
      <c r="Y29" s="19"/>
      <c r="Z29" s="19"/>
      <c r="AA29" s="19"/>
      <c r="AB29" s="19"/>
      <c r="AC29" s="19"/>
      <c r="AD29" s="19"/>
      <c r="AE29" s="23"/>
      <c r="AF29" s="23"/>
      <c r="AG29" s="23"/>
      <c r="AH29" s="23"/>
      <c r="AI29" s="23"/>
      <c r="AJ29" s="23"/>
      <c r="AK29" s="23"/>
      <c r="AL29" s="19"/>
    </row>
    <row r="30" spans="2:38" ht="14.25">
      <c r="B30" s="26"/>
      <c r="C30" s="26"/>
      <c r="AC30" s="19"/>
      <c r="AD30" s="19"/>
      <c r="AE30" s="19"/>
      <c r="AF30" s="19"/>
      <c r="AG30" s="19"/>
      <c r="AH30" s="19"/>
      <c r="AI30" s="19"/>
      <c r="AJ30" s="19"/>
      <c r="AK30" s="20"/>
      <c r="AL30" s="19"/>
    </row>
    <row r="31" spans="1:38" ht="14.25">
      <c r="A31" s="82"/>
      <c r="B31" s="82"/>
      <c r="C31" s="82"/>
      <c r="D31" s="82"/>
      <c r="AC31" s="19"/>
      <c r="AD31" s="19"/>
      <c r="AE31" s="19"/>
      <c r="AF31" s="19"/>
      <c r="AG31" s="19"/>
      <c r="AH31" s="19"/>
      <c r="AI31" s="19"/>
      <c r="AJ31" s="19"/>
      <c r="AK31" s="20"/>
      <c r="AL31" s="19"/>
    </row>
    <row r="32" spans="1:4" ht="14.25">
      <c r="A32" s="29"/>
      <c r="B32" s="30"/>
      <c r="C32" s="29"/>
      <c r="D32" s="31"/>
    </row>
  </sheetData>
  <sheetProtection/>
  <mergeCells count="55">
    <mergeCell ref="Y6:Y7"/>
    <mergeCell ref="Z6:Z7"/>
    <mergeCell ref="Q6:Q7"/>
    <mergeCell ref="P6:P7"/>
    <mergeCell ref="O6:O7"/>
    <mergeCell ref="K6:K7"/>
    <mergeCell ref="T6:T7"/>
    <mergeCell ref="S6:S7"/>
    <mergeCell ref="R6:R7"/>
    <mergeCell ref="V6:V7"/>
    <mergeCell ref="AH22:AJ22"/>
    <mergeCell ref="C10:C11"/>
    <mergeCell ref="A18:D18"/>
    <mergeCell ref="A22:A23"/>
    <mergeCell ref="B10:B12"/>
    <mergeCell ref="B22:B23"/>
    <mergeCell ref="O1:P1"/>
    <mergeCell ref="A6:A8"/>
    <mergeCell ref="B6:B8"/>
    <mergeCell ref="C6:C8"/>
    <mergeCell ref="D6:D8"/>
    <mergeCell ref="M6:M7"/>
    <mergeCell ref="F6:F7"/>
    <mergeCell ref="A3:P3"/>
    <mergeCell ref="N6:N7"/>
    <mergeCell ref="J6:J7"/>
    <mergeCell ref="A2:R2"/>
    <mergeCell ref="S2:AK2"/>
    <mergeCell ref="AK6:AK7"/>
    <mergeCell ref="AJ6:AJ7"/>
    <mergeCell ref="AI6:AI7"/>
    <mergeCell ref="AH6:AH7"/>
    <mergeCell ref="AG6:AG7"/>
    <mergeCell ref="AF6:AF7"/>
    <mergeCell ref="AE6:AE7"/>
    <mergeCell ref="AD6:AD7"/>
    <mergeCell ref="A4:H4"/>
    <mergeCell ref="C22:C23"/>
    <mergeCell ref="A20:H20"/>
    <mergeCell ref="A13:D13"/>
    <mergeCell ref="A17:D17"/>
    <mergeCell ref="A15:D15"/>
    <mergeCell ref="H6:H7"/>
    <mergeCell ref="G6:G7"/>
    <mergeCell ref="E6:E7"/>
    <mergeCell ref="A31:D31"/>
    <mergeCell ref="A28:G28"/>
    <mergeCell ref="AC6:AC7"/>
    <mergeCell ref="W6:W7"/>
    <mergeCell ref="AA6:AA7"/>
    <mergeCell ref="AB6:AB7"/>
    <mergeCell ref="L6:L7"/>
    <mergeCell ref="X6:X7"/>
    <mergeCell ref="U6:U7"/>
    <mergeCell ref="I6:I7"/>
  </mergeCells>
  <printOptions horizontalCentered="1" verticalCentered="1"/>
  <pageMargins left="0.1968503937007874" right="0.1968503937007874" top="0.7480314960629921" bottom="0.3937007874015748" header="0.31496062992125984" footer="0.31496062992125984"/>
  <pageSetup fitToWidth="0" fitToHeight="1" horizontalDpi="600" verticalDpi="600" orientation="landscape" paperSize="9" scale="75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</dc:creator>
  <cp:keywords/>
  <dc:description/>
  <cp:lastModifiedBy>Dzięgielewski Krzysztof</cp:lastModifiedBy>
  <cp:lastPrinted>2020-05-27T08:40:39Z</cp:lastPrinted>
  <dcterms:created xsi:type="dcterms:W3CDTF">2010-05-12T08:41:35Z</dcterms:created>
  <dcterms:modified xsi:type="dcterms:W3CDTF">2020-06-22T07:10:45Z</dcterms:modified>
  <cp:category/>
  <cp:version/>
  <cp:contentType/>
  <cp:contentStatus/>
</cp:coreProperties>
</file>