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2120" windowHeight="7680" tabRatio="691" activeTab="0"/>
  </bookViews>
  <sheets>
    <sheet name="LISTA " sheetId="1" r:id="rId1"/>
    <sheet name="1.PROFARM" sheetId="2" r:id="rId2"/>
    <sheet name="2.SALUS" sheetId="3" r:id="rId3"/>
    <sheet name="3.BIALMED" sheetId="4" r:id="rId4"/>
    <sheet name="4.ASCLEPIOS" sheetId="5" r:id="rId5"/>
    <sheet name="5.URTICA" sheetId="6" r:id="rId6"/>
    <sheet name="6.OPTIFARMA" sheetId="7" r:id="rId7"/>
    <sheet name="7.NEOMED" sheetId="8" r:id="rId8"/>
    <sheet name="8. SHIRE" sheetId="9" r:id="rId9"/>
    <sheet name="9.LEK SA" sheetId="10" r:id="rId10"/>
    <sheet name="10.FRESENIUS" sheetId="11" r:id="rId11"/>
    <sheet name="11.AESCULAP" sheetId="12" r:id="rId12"/>
    <sheet name="12.CEFARM" sheetId="13" r:id="rId13"/>
  </sheets>
  <externalReferences>
    <externalReference r:id="rId16"/>
  </externalReferences>
  <definedNames>
    <definedName name="_xlnm._FilterDatabase" localSheetId="0" hidden="1">'LISTA '!$A$8:$Q$66</definedName>
    <definedName name="_xlnm.Print_Area" localSheetId="0">'LISTA '!$A$1:$Q$70</definedName>
    <definedName name="_xlnm.Print_Titles" localSheetId="0">'LISTA '!$7:$8</definedName>
  </definedNames>
  <calcPr fullCalcOnLoad="1"/>
</workbook>
</file>

<file path=xl/sharedStrings.xml><?xml version="1.0" encoding="utf-8"?>
<sst xmlns="http://schemas.openxmlformats.org/spreadsheetml/2006/main" count="1656" uniqueCount="280">
  <si>
    <t>Lp.</t>
  </si>
  <si>
    <t>Postać farmaceutyczna, dawka, wymiary</t>
  </si>
  <si>
    <t>amp.10ml</t>
  </si>
  <si>
    <t>MITOMYCINUM*</t>
  </si>
  <si>
    <t>Nazwa miedzynarodowa  substancj czynnej, skład lub zastosowanie</t>
  </si>
  <si>
    <t>Uwaga brak porządku alfabetycznego</t>
  </si>
  <si>
    <t>PROPOFOLUM</t>
  </si>
  <si>
    <t>CENTRALA FARMACEUTYCZNA CEFARM S.A. 01-248 WARSZAWA UL. JANA KAZIMIERZA 16</t>
  </si>
  <si>
    <t>AESCULAP CHIFA SP. Z O.O. UL. TYSIĄCLECIA 14 64-300 NOWY TOMY ŚL</t>
  </si>
  <si>
    <t>FRESENIUS KABI POLSKA SP. Z O.O. ALEJE JEROZOLIMSKIE 134 02-305 WARSZAWA</t>
  </si>
  <si>
    <t>LEK S.A. UL. PODLIPIE 16 95-010 STRYKÓW</t>
  </si>
  <si>
    <t>SALUS INTERNATIONAL SP. Z O.O. UL. PUŁASKIEGO 9 40-273 KATOWICE</t>
  </si>
  <si>
    <t>ASCLEPIOS S.A. 50-502 WROCŁAW UL. HUBSKA 44</t>
  </si>
  <si>
    <t>MIN</t>
  </si>
  <si>
    <t xml:space="preserve">AQUA  PRO  INIECTIONE </t>
  </si>
  <si>
    <t xml:space="preserve">MORPHINI  SULFAS tabletki powlekane o natychmiastowym  uwalnianiu </t>
  </si>
  <si>
    <t>fiol. 40mg</t>
  </si>
  <si>
    <t xml:space="preserve">tabl .powl.20 mg       </t>
  </si>
  <si>
    <t>op. 0.5 l bez PCV z podwój. sterylnym portem i  gumowym  korkiem</t>
  </si>
  <si>
    <t>fiol. 25mg</t>
  </si>
  <si>
    <t>Wartość szacunkowa +VAT</t>
  </si>
  <si>
    <t>Konsorcjum:PGF URTICA SP. Z O.O. UL. KRZEMIENIECKA 120 54-613 WROCŁAW; PGF S.A. ul. Zbąszyńska 3, 91-342 Łódź</t>
  </si>
  <si>
    <t>PROFARM PS Sp. z o.o., ul. Słoneczna 96, 05-500 Stara Iwiczna</t>
  </si>
  <si>
    <t>CENY</t>
  </si>
  <si>
    <r>
      <t xml:space="preserve">Wykonawca w terminie </t>
    </r>
    <r>
      <rPr>
        <b/>
        <sz val="10"/>
        <rFont val="Tahoma"/>
        <family val="2"/>
      </rPr>
      <t>3 dni</t>
    </r>
    <r>
      <rPr>
        <sz val="10"/>
        <rFont val="Tahoma"/>
        <family val="2"/>
      </rPr>
      <t xml:space="preserve"> od dnia zamieszczenia na stronie internetowej informacji, o której mowa w art. 86 ust. 3 ustawy (informacja z otwarcia ofert), przekaże zamawiającemu </t>
    </r>
    <r>
      <rPr>
        <b/>
        <sz val="10"/>
        <rFont val="Tahoma"/>
        <family val="2"/>
      </rPr>
      <t>oświadczenie o przynależności lub braku przynależności do tej samej grupy kapitałowej</t>
    </r>
    <r>
      <rPr>
        <sz val="10"/>
        <rFont val="Tahoma"/>
        <family val="2"/>
      </rPr>
      <t>, o której mowa w art. 24 ust. 1 pkt 23 ustawy. Wraz ze złożeniem oświadczenia, wykonawca może przedstawić dowody, że powiązania z innym wykonawcą nie prowadzą do zakłócenia konkurencji w postępowaniu o udzielenie zamówienia.</t>
    </r>
  </si>
  <si>
    <t>ACICLOVIRUM</t>
  </si>
  <si>
    <t>ACIDUM ASCORBICUM</t>
  </si>
  <si>
    <t>ALBUMINUM HUMANUM SOLUTIO 20 %</t>
  </si>
  <si>
    <t>AMOXICILLINUM +ACIDUM CLAVULANICUM</t>
  </si>
  <si>
    <t>BEZBIAŁKOWY DIALIZAT  Z  KRWI  CIELĄT</t>
  </si>
  <si>
    <t>CEFUROXIMUM</t>
  </si>
  <si>
    <t>CHLORAMPHENICOLUM*</t>
  </si>
  <si>
    <t>CHLORHEXIDINI GLUCONAS + LIDOCAINI HYDROCHLORIDUM*</t>
  </si>
  <si>
    <t>CLARITHROMYCINUM</t>
  </si>
  <si>
    <t>CLONIDINUM HYDROCHLORIDUM</t>
  </si>
  <si>
    <t>COLISTIMETHATUM NATRICUM</t>
  </si>
  <si>
    <t>DICLOFENACUM NATRICUM</t>
  </si>
  <si>
    <t>DIETA  KOMPLETNA, HIPERKALORYCZNA,WYSOKOBIAŁKOWA ,DO LECZENIA ŻYWIENIOWEGO DROGA PRZEWODU POKARMOWEGO, PODAŻ DOUSTNA, OPAKOWANIE DOSTARCZJĄCE MINIMUM 250 kcal *</t>
  </si>
  <si>
    <t>DIETA DOUSTNA CZĄSTKOWA W POSTACI EMULSJI TŁUSZCZOWEJ*</t>
  </si>
  <si>
    <t>DIETA DOUSTNA DO PRZEDOPERACYJNEGO POSTĘPOWANIA DIETETYCZNEGO ZAWIERAJĄCA TYLKO WĘGLOWODANY I ELEKTROLITY*</t>
  </si>
  <si>
    <t>DIETA DOUSTNA(SMAKOWA) KOMPLETNA POD   WZGLĘDEM   ODŻYWCZYM DOSTOSOWANA  DO  POTRZEB  PACJENTÓW  CHORYCH  NA  CUKRZYCĘ *</t>
  </si>
  <si>
    <t>DIMETHYL SULFOXIDE</t>
  </si>
  <si>
    <t>DOBUTAMINUM</t>
  </si>
  <si>
    <t>DROPERIDOLUM</t>
  </si>
  <si>
    <t>ETAMSYLATUM</t>
  </si>
  <si>
    <t>FIBRINOGENUM HUMANUM</t>
  </si>
  <si>
    <t>GLYCEROLI SUPPOSITORIA</t>
  </si>
  <si>
    <t>HYALURONIDASE</t>
  </si>
  <si>
    <t>INDIGOCARMINE</t>
  </si>
  <si>
    <t>INDOCYANINE GREEN</t>
  </si>
  <si>
    <t>Izojonowy, izotoniczny, zbilansowany płyn infuzyjny wolny od mleczanów i cytrynianów,dostosowany do składu elektrolitowego osocza .</t>
  </si>
  <si>
    <t>KETOPROFENUM</t>
  </si>
  <si>
    <t xml:space="preserve">LIDOCAINI HYDROCHLORIDUM 2%*   REJESTRACJA LEKU do leczenia bólu w okresie okołooperacyjnym do podania dożylnego </t>
  </si>
  <si>
    <t>MAGNESII CHLORIDUM HEXAHYDRICUM + PYRIDOXINI HYDROCHLORIDUM LUB MAGNESII LACTAS DIHYDRICUS + PYRIDOXINI HYDROCHLORIDUM</t>
  </si>
  <si>
    <t>MAGNESII SULFAS</t>
  </si>
  <si>
    <t>MIDAZOLAMUM</t>
  </si>
  <si>
    <t>NATRII CHLORIDUM 0.9 %</t>
  </si>
  <si>
    <t>NATRII CHLORIDUM 0.9 %*</t>
  </si>
  <si>
    <t>NATRII POLISTYRENI SULFONAS</t>
  </si>
  <si>
    <t>NONIVAMID + NICOBOXIL*</t>
  </si>
  <si>
    <t>ORCIPRENALINI SULFAS</t>
  </si>
  <si>
    <t>OXYCODONI HYDROCHLORIDUM (TABLETKI O NIEMODYFIKOWANYM UWALNIANIU)</t>
  </si>
  <si>
    <t>PANTHENOL +CHAMOMILLA+ALANTOINII+EXTR.HIPPOCASTANII*</t>
  </si>
  <si>
    <t xml:space="preserve">PANTOPRAZOLUM </t>
  </si>
  <si>
    <t>PHENTOLAMINUM</t>
  </si>
  <si>
    <t>PHENYLEPHRINUM</t>
  </si>
  <si>
    <t>PROMETHAZINUM</t>
  </si>
  <si>
    <t>PROTAMINI SULFAS LUB PROTAMIN-HIDROKLORID</t>
  </si>
  <si>
    <t>PYRIDOXINI HYDROCHLORIDUM</t>
  </si>
  <si>
    <t>SALBUTAMOLUM *</t>
  </si>
  <si>
    <t>SULFAMETHOXAZOLUM +THRIMETHOPRIMUM</t>
  </si>
  <si>
    <t>TAPENTADOLUM</t>
  </si>
  <si>
    <t>Vinblastini sulfas*</t>
  </si>
  <si>
    <t>fiol. 250 mg</t>
  </si>
  <si>
    <t xml:space="preserve">tabl. 200 mg       </t>
  </si>
  <si>
    <t>tabl.powl. 200 mg</t>
  </si>
  <si>
    <t xml:space="preserve">but. 50 ml   </t>
  </si>
  <si>
    <t>tabl.powl. 875 mg + 125 mg</t>
  </si>
  <si>
    <t xml:space="preserve">fiol.1. g + 200 mg         </t>
  </si>
  <si>
    <t xml:space="preserve">amp.                 </t>
  </si>
  <si>
    <t>fiol.1.5 g</t>
  </si>
  <si>
    <t>op.25g</t>
  </si>
  <si>
    <t>maść 2% tuba 5 g</t>
  </si>
  <si>
    <t>ampułkostrzykawka o poj. 10ml do 12 ml, pakowana w sterylne jednorazowego użycia dozowniki w formie ampułkostrzykawki</t>
  </si>
  <si>
    <t>fiol. 0.5 g</t>
  </si>
  <si>
    <t>amp. 150 mcg/ml</t>
  </si>
  <si>
    <t>fiol. proszku 1 000 000 j.m.</t>
  </si>
  <si>
    <t>tabletki o zmodyfikowanym uwalnianiu 150 mg</t>
  </si>
  <si>
    <t>op 200ml lub 125ml</t>
  </si>
  <si>
    <t>but. 500 ml</t>
  </si>
  <si>
    <t>op.200 ml</t>
  </si>
  <si>
    <t>op. 200ml</t>
  </si>
  <si>
    <t>fiol. 50 ml</t>
  </si>
  <si>
    <t>fiol.250 mg</t>
  </si>
  <si>
    <t>amp. 2,5 mg</t>
  </si>
  <si>
    <t xml:space="preserve">tabl 250 mg        </t>
  </si>
  <si>
    <t>fiol. 1 g</t>
  </si>
  <si>
    <t xml:space="preserve">czopki 2g.        </t>
  </si>
  <si>
    <t>fiol. 150 J.M.</t>
  </si>
  <si>
    <t>amp. 20mg/5ml</t>
  </si>
  <si>
    <t xml:space="preserve">amp.100 mg  do podawania dożylnego( i.v .) </t>
  </si>
  <si>
    <t xml:space="preserve">czopki dodbytnicze 0.1 g   </t>
  </si>
  <si>
    <t>amp 20 ml</t>
  </si>
  <si>
    <t>tabl.</t>
  </si>
  <si>
    <t xml:space="preserve">amp.2 g/10ml </t>
  </si>
  <si>
    <t>amp.5 mg./5ml</t>
  </si>
  <si>
    <t>sterylny roztwór do przepłukiwania z wylewką lub butelka typu "pour bottle" poj.250ml . Produkt musi mieć możliwość podgrzewania do 65°C.Otwarcie ma powodować łatwo rozpoznawalną i trwałą identyfikację zaistniałego faktu</t>
  </si>
  <si>
    <t>sterylny roztwór - butelka stojąca o pojemności 1000ml z gumowym korkiem do wykorzystywania do płukania w trakcie zabiegów laparoskopowych</t>
  </si>
  <si>
    <t>proszek doustny lub do sporządzania zawiesiny doodbytniczej op. 454 g</t>
  </si>
  <si>
    <t>maść op.20g</t>
  </si>
  <si>
    <t>amp. 5mg/10ml</t>
  </si>
  <si>
    <t>tabletki powl. 5 mg</t>
  </si>
  <si>
    <t>op.100 ml</t>
  </si>
  <si>
    <t>amp. 10mg/1ml</t>
  </si>
  <si>
    <t>amp. 10 mg/ml</t>
  </si>
  <si>
    <t>amp. 50mg/2ml</t>
  </si>
  <si>
    <t xml:space="preserve">amp 100 mg/20 ml </t>
  </si>
  <si>
    <t>10mg/ml amp.5 ml</t>
  </si>
  <si>
    <t xml:space="preserve">tabl. 50 mg       </t>
  </si>
  <si>
    <t>aer.wziewny, zawiesina100mcg/1dawkę op.200 dawek</t>
  </si>
  <si>
    <t>amp. 480 mg</t>
  </si>
  <si>
    <t>tabletki o przedłużonym uwalnianiu 100 mg</t>
  </si>
  <si>
    <t>tabletki o przedłużonym uwalnianiu 150 mg</t>
  </si>
  <si>
    <t xml:space="preserve">fiol. 20 mg          </t>
  </si>
  <si>
    <t>fiol. 5 mg</t>
  </si>
  <si>
    <t>BIALMED SP. Z O.O. UL. KAZIMIERZOWSKA 46/48 LOK. 35 02-546 WARSZAWA</t>
  </si>
  <si>
    <t>NEOMED BARBARA STAŃCZYK UL. KAJKI 18 05-501 PIASECZNO</t>
  </si>
  <si>
    <t>SHIRE POLSKA SP. Z O.O. PL. EUROPEJSKI 1 00-844 WARSZAWA</t>
  </si>
  <si>
    <t>OPTIFARMA Sp. z o.o. Sp. Komandytowa ul. Sokołowska 14, 05-806 Sokołów</t>
  </si>
  <si>
    <t>Dla zadań oznaczonych symbolem * znajdują się dodatkowe wymagania w SIWZ</t>
  </si>
  <si>
    <t>Nazwa handlowa oferowanego  produktu/artykułu</t>
  </si>
  <si>
    <t>Ilość w  opakowaniu</t>
  </si>
  <si>
    <t xml:space="preserve">  wielkość  zamówienia-ilość opakowań  ZAMAWIANYCH</t>
  </si>
  <si>
    <t>Cena jedn. netto w zł</t>
  </si>
  <si>
    <t>Stawka VAT%</t>
  </si>
  <si>
    <t>cena jedn brutto</t>
  </si>
  <si>
    <t xml:space="preserve">Wartość ogółem netto  w złotych  6x7   </t>
  </si>
  <si>
    <t>Kwota VAT w zł</t>
  </si>
  <si>
    <t xml:space="preserve">Wartość ogółem brutto w złotych   (10+11)   </t>
  </si>
  <si>
    <t xml:space="preserve">Wielkość oferowanego opakowania / dawka preparatu/postać farmaceutyczna
</t>
  </si>
  <si>
    <t>HYLASE DESSAU 
inj. 150 I.E x 10</t>
  </si>
  <si>
    <t>inj. 150 I.E x 10</t>
  </si>
  <si>
    <t>INDIGOCARMIN 
inj. 4mg/ml 5ml x 10</t>
  </si>
  <si>
    <t>inj. 4mg/ml 5ml x 10</t>
  </si>
  <si>
    <t>VERDYE
inj.5mg/ml 25mg x 5</t>
  </si>
  <si>
    <t>inj.5mg/ml 25mg x 5</t>
  </si>
  <si>
    <t>PROMETHAZIN NEURAXPHARM
inj.50 mg/2 ml x 5 amp.</t>
  </si>
  <si>
    <t>inj.50 mg/2 ml x 5 amp.</t>
  </si>
  <si>
    <t xml:space="preserve">Nazwa towaru Salus </t>
  </si>
  <si>
    <t>cena netto</t>
  </si>
  <si>
    <t>VAT</t>
  </si>
  <si>
    <t>Cena jedn. brutto (Salus)</t>
  </si>
  <si>
    <t>Aciclovir Jelfa inj.250mg x 5 fiol.s.sub</t>
  </si>
  <si>
    <t xml:space="preserve">8% </t>
  </si>
  <si>
    <t>Hascovir 200mg x 30 tabl.(2x15)</t>
  </si>
  <si>
    <t>Taromentin  875mg+125mg x 14 tabl.powl.</t>
  </si>
  <si>
    <t>Taromentin inj.1g+0,2g x 1 fiol.</t>
  </si>
  <si>
    <t>Aqua pro inj. Polpharma 10ml x100amp</t>
  </si>
  <si>
    <t>Biofuroksym inj. 1,5 g x 1 fiol.s.sucha</t>
  </si>
  <si>
    <t>Taclar inj.500mg x 1 fiolka</t>
  </si>
  <si>
    <t>Colistin TZF 1.000.000jm. prosz. 20 fiol</t>
  </si>
  <si>
    <t>NUTRIDRINK Protein 4x125 ml (589684,589685,589682,598439,597470,631 902,631890,631889)</t>
  </si>
  <si>
    <t>CALOGEN 500ml (65569,65576)</t>
  </si>
  <si>
    <t>preOp 4x200ml (571500)</t>
  </si>
  <si>
    <t>DIASIP 4x200 ml (584002,584001)</t>
  </si>
  <si>
    <t>Czopki Glicerolowe 2g x 10szt.(Farmina)</t>
  </si>
  <si>
    <t>Magnesium sulfur.Polphar.20% inj.10mlx10</t>
  </si>
  <si>
    <t>Midanium inj.  5mg/5ml  x 10amp.    IV-P</t>
  </si>
  <si>
    <t>Plofed 1%  10mg/ml  20ml x 5 fiol.</t>
  </si>
  <si>
    <t>Vitaminum B6 Polfarmex 50mg x 50tabl.</t>
  </si>
  <si>
    <t>Trimesolphar (Biseptol)480mg/5ml x10amp</t>
  </si>
  <si>
    <t>Załącznik nr 1 do SIWZ - Arkusz asortymentowo - cenowy</t>
  </si>
  <si>
    <t xml:space="preserve">Albunorm 20% 50ml </t>
  </si>
  <si>
    <t>1 but. x 50 ml /200 g/l / roztwór do infuzji</t>
  </si>
  <si>
    <t>Nutridrink Protein 125ml x 4</t>
  </si>
  <si>
    <t>125ml x 4 , różne smaki, dieta doustna</t>
  </si>
  <si>
    <t xml:space="preserve">Calogen 500ml </t>
  </si>
  <si>
    <t xml:space="preserve">500ml , dieta doustna </t>
  </si>
  <si>
    <t xml:space="preserve">preOp 200ml x 4 </t>
  </si>
  <si>
    <t>200ml x 4, dieta doustna</t>
  </si>
  <si>
    <t xml:space="preserve">Diasip 200ml x 4 </t>
  </si>
  <si>
    <t xml:space="preserve">200ml x 4, różne smaki, dieta doustna </t>
  </si>
  <si>
    <t>Fibryga 1 g</t>
  </si>
  <si>
    <t>1 but. / 1g / proszek do sporządzania roztworu do wstrzykiwań/ do infuzji</t>
  </si>
  <si>
    <t xml:space="preserve">Inj. Magnesii Sulfurici 20% Polpharma </t>
  </si>
  <si>
    <t xml:space="preserve">10 amp po 10 ml, roztwór do wstrzyk. 200mg/ ml </t>
  </si>
  <si>
    <t xml:space="preserve">Trimesolphar (80 mg + 16 mg)/ml </t>
  </si>
  <si>
    <t xml:space="preserve">5 ml x 10 amp., koncentrat do sporządzania roztworu do infuzji, (80 mg + 16 mg)/ml </t>
  </si>
  <si>
    <t>Arkusz asortymentowo - cenowy</t>
  </si>
  <si>
    <t>Wielkość oferowanego opakowania / dawka preparatu/postać farmaceutyczna</t>
  </si>
  <si>
    <t>-----------</t>
  </si>
  <si>
    <t>Hascovir</t>
  </si>
  <si>
    <t>Human Albumin Grifols
20%</t>
  </si>
  <si>
    <t>Aqua pro injectione
Polpharma</t>
  </si>
  <si>
    <t>Biofuroksym</t>
  </si>
  <si>
    <t>Nutridrink Protein</t>
  </si>
  <si>
    <t>różne smaki do wyboru</t>
  </si>
  <si>
    <t>Calogen</t>
  </si>
  <si>
    <t>Preop</t>
  </si>
  <si>
    <t>Diasip</t>
  </si>
  <si>
    <t>Czopki glicerolowe</t>
  </si>
  <si>
    <t>Inj. Magnesii Sulfurici 20%
Polpharma</t>
  </si>
  <si>
    <t>Midanium</t>
  </si>
  <si>
    <t>Controloc</t>
  </si>
  <si>
    <t>Plofed 1%</t>
  </si>
  <si>
    <t>Trimesolphar</t>
  </si>
  <si>
    <t>Wrocław, dnia 18.06.2019r.</t>
  </si>
  <si>
    <t>Aciclovir Jelfa</t>
  </si>
  <si>
    <t>5 szt/250 mg/proszek do sporządzania roztworu do infuzji</t>
  </si>
  <si>
    <t>30 szt/200 mg/tabletki</t>
  </si>
  <si>
    <t>Uman albumin 20% kedrion</t>
  </si>
  <si>
    <t>1 szt/200 g/l; 10 g/50 ml; roztwór do infuzji</t>
  </si>
  <si>
    <t>Taromentin</t>
  </si>
  <si>
    <t>14 szt/875 mg+125 mg/tabletki powlekane</t>
  </si>
  <si>
    <t>1 szt/1000 mg + 200 mg/proszek do sporządzania roztworu do wstrzykiwań i infuzji</t>
  </si>
  <si>
    <t>Aqua pro injectione Polpharma</t>
  </si>
  <si>
    <t>100 szt//rozpuszczalnik do sporządzania leków parenteralnych</t>
  </si>
  <si>
    <t>1 szt/1,5 g/proszek do sporządzania roztworu do wstrzykiwań</t>
  </si>
  <si>
    <t>Detreomycyna 2%</t>
  </si>
  <si>
    <t>1 szt/20 mg/g/maść</t>
  </si>
  <si>
    <t>Taclar</t>
  </si>
  <si>
    <t>1 szt/500mg/ proszek do sporządzenia roztworu do wstrzykiwań</t>
  </si>
  <si>
    <t>Colistin TZF</t>
  </si>
  <si>
    <t>20 szt/1.000.000 IU/liofilizat do sporządzania roztworu do wstrzykiwań, infuzji i inhalacji</t>
  </si>
  <si>
    <t>Nutridrink protein</t>
  </si>
  <si>
    <t>Smaki do wyboru :Nutridrink Protein, płyn,o sm.truskawk.,4 x 125 ml, Nutridrink Protein, płyn, o sm.mokka, 4 x 125 ml ,Nutridrink Protein,płyn,rozgrz.ow.trop,imb,4x125ml ,Nutridrink Protein,płyn,o sm.waniliowym,4 x 125 ml,Nutridrink Protein,płyn,rześki sm.czerw.ow,4x125ml ,Nutridrink Protein,płyn,o sm.owoc.leśnych,4x125 ml ,Nutridrink Protein,płyn,o sm.brzosk-mango,4x125 ml ,Nutridrink Protein,płyn,o sm.neutralnym, 4x125ml</t>
  </si>
  <si>
    <t>1 szt//płyn  500 ml</t>
  </si>
  <si>
    <t>PreOp, płyn</t>
  </si>
  <si>
    <t>4 szt//płyn 200 ml</t>
  </si>
  <si>
    <t>smaki do wyboru :Diasip, płyn, smak waniliowy, 4 x 200 ml ,Diasip, płyn, smak truskawkowy, 4 x 200 ml</t>
  </si>
  <si>
    <t>Cyclonamine</t>
  </si>
  <si>
    <t>30 szt/250 mg/tabletki</t>
  </si>
  <si>
    <t>Riastap</t>
  </si>
  <si>
    <t xml:space="preserve">1 szt/ 1g/ proszek do sporządzenia roztworu do wstrzykiwań i infuzji </t>
  </si>
  <si>
    <t>10 szt/2 g/czopki</t>
  </si>
  <si>
    <t>Lignocainum hydrochloricum WZF 2%</t>
  </si>
  <si>
    <t xml:space="preserve">5 szt/20 mg/ml/roztwór do wstrzykiwań, </t>
  </si>
  <si>
    <t>Inj. Magnesii Sulfurici 20% Polpharma</t>
  </si>
  <si>
    <t>10 szt/200 mg/ml/roztwór do wstrzykiwań</t>
  </si>
  <si>
    <t>Midazolam Accord</t>
  </si>
  <si>
    <t>10 szt/1 mg/ml/roztwór do wstrzykiwan i infuzji</t>
  </si>
  <si>
    <t>Sevredol</t>
  </si>
  <si>
    <t>60 szt/20mg/tabletki</t>
  </si>
  <si>
    <t>Pantoprazol SUN</t>
  </si>
  <si>
    <t>1 szt/40 mg/proszek do sporządzania roztworu do wstrzykiwań</t>
  </si>
  <si>
    <t>Siarczan protaminy 1%</t>
  </si>
  <si>
    <t>10 szt/ 1%, 10mg/ml/ roztwór do wstrzykiwań</t>
  </si>
  <si>
    <t>Vitaminum B6 Polfarmex</t>
  </si>
  <si>
    <t>50 szt/50 mg/tabletki</t>
  </si>
  <si>
    <t>10 szt/(80 mg + 16 mg)/ml/koncentrat do sporządzania roztworu do infuzji</t>
  </si>
  <si>
    <t>Palexia retard</t>
  </si>
  <si>
    <t>30 szt/ 100mg/ tabletki o przedłużonym uwalnianiu</t>
  </si>
  <si>
    <t xml:space="preserve">60 szt/150mg/ tabletki o przedłużonym uwalnianiu </t>
  </si>
  <si>
    <t xml:space="preserve">Clonidyn -Ratiopharm </t>
  </si>
  <si>
    <t xml:space="preserve">5 amp. 150mcg/ml inj. </t>
  </si>
  <si>
    <t>Hylase - Dessau</t>
  </si>
  <si>
    <t xml:space="preserve">10 fiol. 150 JM inj. </t>
  </si>
  <si>
    <t>Verdye</t>
  </si>
  <si>
    <t xml:space="preserve">5 amp. 25mg/5ml inj. </t>
  </si>
  <si>
    <t>Alupent</t>
  </si>
  <si>
    <t>5 amp. 5mg/10ml konc. Do infuz</t>
  </si>
  <si>
    <t xml:space="preserve">Promethazin - Neuraxpharma </t>
  </si>
  <si>
    <t xml:space="preserve">5 amp. 50mg/2ml inj. </t>
  </si>
  <si>
    <t xml:space="preserve">Sokołów, 18.06.2019 </t>
  </si>
  <si>
    <t>Neogel 11ml</t>
  </si>
  <si>
    <t>a'25 sztuk / 11 ml</t>
  </si>
  <si>
    <t>Flexbumin 200 g/l</t>
  </si>
  <si>
    <t>1 worek 50 ml/ 20% roztwór do infuzji</t>
  </si>
  <si>
    <t>Fresubin Protein Energy drink</t>
  </si>
  <si>
    <t>1 x butelka 200ml/ Preparat złożony/ Dietetyczny środek spożywczy specjalnego przeznaczenia medycznego</t>
  </si>
  <si>
    <t>Diben drink</t>
  </si>
  <si>
    <t>Sterofundin ISO</t>
  </si>
  <si>
    <t>opakowanie 10 szt./ 500 ml/ roztwór do infuzji w butelce Ecoflac</t>
  </si>
  <si>
    <t>opakowanie 10 szt./ 1000 ml / dawka 9 mg/ml w butelce Ecoflac</t>
  </si>
  <si>
    <t>Propofol - Lipuro</t>
  </si>
  <si>
    <t>opakowanie 5 szt./ 5mg/ml a  20 ml/ emulsja do wstrzykiwań lub infuzji</t>
  </si>
  <si>
    <t>SUMA</t>
  </si>
  <si>
    <t>ARKUSZE ASORTYMENTOWO - CENOWE WSZYSTKICH WYKONAWCÓW</t>
  </si>
  <si>
    <t>ZBIORCZE ZESTAWIENIE OFERT ZP/PN/31/19/LA/AW</t>
  </si>
  <si>
    <t>Wrocław, dnia 26.06.2019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</si>
</sst>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\ #,##0.00&quot;      &quot;;\-#,##0.00&quot;      &quot;;&quot; -&quot;#&quot;      &quot;;@\ "/>
    <numFmt numFmtId="166" formatCode="0.0000000000"/>
    <numFmt numFmtId="167" formatCode="#,##0.000000000"/>
    <numFmt numFmtId="168" formatCode="0.00;[Red]0.00"/>
  </numFmts>
  <fonts count="7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Times New Roman CE"/>
      <family val="0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 CE"/>
      <family val="0"/>
    </font>
    <font>
      <sz val="8"/>
      <name val="Arial CE"/>
      <family val="0"/>
    </font>
    <font>
      <sz val="8"/>
      <name val="Arial"/>
      <family val="2"/>
    </font>
    <font>
      <sz val="8"/>
      <color indexed="8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b/>
      <sz val="8"/>
      <color indexed="10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8"/>
      <color rgb="FFFF0000"/>
      <name val="Arial CE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</borders>
  <cellStyleXfs count="2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5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3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4" fillId="3" borderId="0" applyNumberFormat="0" applyBorder="0" applyAlignment="0" applyProtection="0"/>
    <xf numFmtId="0" fontId="25" fillId="34" borderId="1" applyNumberFormat="0" applyAlignment="0" applyProtection="0"/>
    <xf numFmtId="0" fontId="26" fillId="35" borderId="2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34" borderId="3" applyNumberFormat="0" applyAlignment="0" applyProtection="0"/>
    <xf numFmtId="0" fontId="4" fillId="34" borderId="3" applyNumberFormat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7" borderId="1" applyNumberFormat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8" fillId="35" borderId="2" applyNumberFormat="0" applyAlignment="0" applyProtection="0"/>
    <xf numFmtId="0" fontId="8" fillId="35" borderId="2" applyNumberFormat="0" applyAlignment="0" applyProtection="0"/>
    <xf numFmtId="0" fontId="33" fillId="0" borderId="7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" fillId="38" borderId="8" applyNumberFormat="0" applyFont="0" applyAlignment="0" applyProtection="0"/>
    <xf numFmtId="0" fontId="14" fillId="34" borderId="1" applyNumberFormat="0" applyAlignment="0" applyProtection="0"/>
    <xf numFmtId="0" fontId="14" fillId="34" borderId="1" applyNumberFormat="0" applyAlignment="0" applyProtection="0"/>
    <xf numFmtId="0" fontId="15" fillId="0" borderId="0" applyNumberFormat="0" applyFill="0" applyBorder="0" applyAlignment="0" applyProtection="0"/>
    <xf numFmtId="0" fontId="35" fillId="34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0" fillId="38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</cellStyleXfs>
  <cellXfs count="296">
    <xf numFmtId="0" fontId="0" fillId="0" borderId="0" xfId="0" applyAlignment="1">
      <alignment/>
    </xf>
    <xf numFmtId="0" fontId="39" fillId="0" borderId="0" xfId="0" applyFont="1" applyAlignment="1" applyProtection="1">
      <alignment vertical="center"/>
      <protection/>
    </xf>
    <xf numFmtId="0" fontId="38" fillId="39" borderId="10" xfId="171" applyFont="1" applyFill="1" applyBorder="1" applyAlignment="1" applyProtection="1">
      <alignment horizontal="center" vertical="center" wrapText="1"/>
      <protection/>
    </xf>
    <xf numFmtId="3" fontId="38" fillId="39" borderId="10" xfId="171" applyNumberFormat="1" applyFont="1" applyFill="1" applyBorder="1" applyAlignment="1" applyProtection="1">
      <alignment horizontal="center" vertical="center" wrapText="1"/>
      <protection/>
    </xf>
    <xf numFmtId="0" fontId="38" fillId="0" borderId="10" xfId="171" applyFont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9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39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39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41" fillId="0" borderId="0" xfId="201" applyFont="1" applyFill="1" applyProtection="1">
      <alignment/>
      <protection/>
    </xf>
    <xf numFmtId="0" fontId="38" fillId="39" borderId="11" xfId="171" applyFont="1" applyFill="1" applyBorder="1" applyAlignment="1" applyProtection="1">
      <alignment horizontal="center" vertical="center" wrapText="1"/>
      <protection/>
    </xf>
    <xf numFmtId="0" fontId="39" fillId="39" borderId="10" xfId="0" applyFont="1" applyFill="1" applyBorder="1" applyAlignment="1" applyProtection="1">
      <alignment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4" fontId="39" fillId="40" borderId="10" xfId="0" applyNumberFormat="1" applyFont="1" applyFill="1" applyBorder="1" applyAlignment="1" applyProtection="1">
      <alignment horizontal="center" vertical="center"/>
      <protection/>
    </xf>
    <xf numFmtId="0" fontId="38" fillId="41" borderId="10" xfId="0" applyFont="1" applyFill="1" applyBorder="1" applyAlignment="1" applyProtection="1">
      <alignment horizontal="right" vertical="center" wrapText="1"/>
      <protection/>
    </xf>
    <xf numFmtId="0" fontId="39" fillId="41" borderId="10" xfId="0" applyFont="1" applyFill="1" applyBorder="1" applyAlignment="1" applyProtection="1">
      <alignment horizontal="right"/>
      <protection/>
    </xf>
    <xf numFmtId="4" fontId="39" fillId="41" borderId="10" xfId="0" applyNumberFormat="1" applyFont="1" applyFill="1" applyBorder="1" applyAlignment="1" applyProtection="1">
      <alignment horizontal="right"/>
      <protection/>
    </xf>
    <xf numFmtId="0" fontId="38" fillId="0" borderId="0" xfId="0" applyFont="1" applyAlignment="1" applyProtection="1">
      <alignment/>
      <protection/>
    </xf>
    <xf numFmtId="0" fontId="41" fillId="42" borderId="12" xfId="118" applyFont="1" applyFill="1" applyBorder="1" applyAlignment="1" applyProtection="1">
      <alignment horizontal="center" vertical="center" wrapText="1"/>
      <protection/>
    </xf>
    <xf numFmtId="4" fontId="39" fillId="43" borderId="10" xfId="0" applyNumberFormat="1" applyFont="1" applyFill="1" applyBorder="1" applyAlignment="1" applyProtection="1">
      <alignment horizontal="center" vertical="center"/>
      <protection/>
    </xf>
    <xf numFmtId="4" fontId="39" fillId="43" borderId="0" xfId="0" applyNumberFormat="1" applyFont="1" applyFill="1" applyBorder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horizontal="left" vertical="center" wrapText="1"/>
      <protection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 applyProtection="1">
      <alignment vertical="center" wrapText="1"/>
      <protection/>
    </xf>
    <xf numFmtId="0" fontId="40" fillId="0" borderId="10" xfId="0" applyFont="1" applyBorder="1" applyAlignment="1" applyProtection="1">
      <alignment horizontal="left" vertical="center" wrapText="1" shrinkToFit="1"/>
      <protection/>
    </xf>
    <xf numFmtId="0" fontId="40" fillId="0" borderId="10" xfId="0" applyFont="1" applyBorder="1" applyAlignment="1">
      <alignment horizontal="left" vertical="center" wrapText="1"/>
    </xf>
    <xf numFmtId="166" fontId="4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41" fillId="0" borderId="0" xfId="201" applyFont="1" applyFill="1" applyAlignment="1" applyProtection="1">
      <alignment wrapText="1"/>
      <protection/>
    </xf>
    <xf numFmtId="0" fontId="39" fillId="0" borderId="0" xfId="0" applyFont="1" applyAlignment="1" applyProtection="1">
      <alignment horizontal="right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41" fillId="0" borderId="0" xfId="201" applyFont="1" applyFill="1" applyAlignment="1" applyProtection="1">
      <alignment horizontal="center"/>
      <protection/>
    </xf>
    <xf numFmtId="0" fontId="41" fillId="42" borderId="10" xfId="118" applyFont="1" applyFill="1" applyBorder="1" applyAlignment="1" applyProtection="1">
      <alignment horizontal="center" vertical="center" wrapText="1"/>
      <protection/>
    </xf>
    <xf numFmtId="4" fontId="39" fillId="43" borderId="10" xfId="118" applyNumberFormat="1" applyFont="1" applyFill="1" applyBorder="1" applyAlignment="1" applyProtection="1">
      <alignment horizontal="center" vertical="center" wrapText="1"/>
      <protection/>
    </xf>
    <xf numFmtId="4" fontId="40" fillId="0" borderId="10" xfId="227" applyNumberFormat="1" applyFont="1" applyFill="1" applyBorder="1" applyAlignment="1" applyProtection="1">
      <alignment horizontal="center" vertical="center" wrapText="1"/>
      <protection/>
    </xf>
    <xf numFmtId="4" fontId="40" fillId="0" borderId="10" xfId="224" applyNumberFormat="1" applyFont="1" applyFill="1" applyBorder="1" applyAlignment="1" applyProtection="1">
      <alignment horizontal="center" vertical="center" wrapText="1"/>
      <protection/>
    </xf>
    <xf numFmtId="4" fontId="39" fillId="43" borderId="10" xfId="204" applyNumberFormat="1" applyFont="1" applyFill="1" applyBorder="1" applyAlignment="1" applyProtection="1">
      <alignment horizontal="center" vertical="center" wrapText="1"/>
      <protection/>
    </xf>
    <xf numFmtId="4" fontId="40" fillId="43" borderId="10" xfId="118" applyNumberFormat="1" applyFont="1" applyFill="1" applyBorder="1" applyAlignment="1" applyProtection="1">
      <alignment horizontal="center" vertical="center"/>
      <protection/>
    </xf>
    <xf numFmtId="4" fontId="39" fillId="43" borderId="10" xfId="168" applyNumberFormat="1" applyFont="1" applyFill="1" applyBorder="1" applyAlignment="1" applyProtection="1">
      <alignment horizontal="center" vertical="center" wrapText="1"/>
      <protection/>
    </xf>
    <xf numFmtId="4" fontId="39" fillId="43" borderId="10" xfId="0" applyNumberFormat="1" applyFont="1" applyFill="1" applyBorder="1" applyAlignment="1" applyProtection="1">
      <alignment horizontal="center" vertical="center" wrapText="1"/>
      <protection/>
    </xf>
    <xf numFmtId="4" fontId="40" fillId="43" borderId="10" xfId="118" applyNumberFormat="1" applyFont="1" applyFill="1" applyBorder="1" applyAlignment="1" applyProtection="1">
      <alignment horizontal="center" vertical="center" wrapText="1"/>
      <protection/>
    </xf>
    <xf numFmtId="4" fontId="41" fillId="43" borderId="10" xfId="203" applyNumberFormat="1" applyFont="1" applyFill="1" applyBorder="1" applyAlignment="1" applyProtection="1">
      <alignment horizontal="center" vertical="center" wrapText="1"/>
      <protection/>
    </xf>
    <xf numFmtId="4" fontId="39" fillId="43" borderId="10" xfId="202" applyNumberFormat="1" applyFont="1" applyFill="1" applyBorder="1" applyAlignment="1" applyProtection="1">
      <alignment horizontal="center" vertical="center" wrapText="1"/>
      <protection/>
    </xf>
    <xf numFmtId="4" fontId="39" fillId="43" borderId="0" xfId="118" applyNumberFormat="1" applyFont="1" applyFill="1" applyBorder="1" applyAlignment="1" applyProtection="1">
      <alignment horizontal="center" vertical="center" wrapText="1"/>
      <protection/>
    </xf>
    <xf numFmtId="4" fontId="40" fillId="41" borderId="10" xfId="224" applyNumberFormat="1" applyFont="1" applyFill="1" applyBorder="1" applyAlignment="1" applyProtection="1">
      <alignment horizontal="right" wrapText="1"/>
      <protection/>
    </xf>
    <xf numFmtId="0" fontId="39" fillId="41" borderId="10" xfId="0" applyFont="1" applyFill="1" applyBorder="1" applyAlignment="1" applyProtection="1">
      <alignment/>
      <protection/>
    </xf>
    <xf numFmtId="4" fontId="40" fillId="40" borderId="10" xfId="227" applyNumberFormat="1" applyFont="1" applyFill="1" applyBorder="1" applyAlignment="1" applyProtection="1">
      <alignment horizontal="center" vertical="center" wrapText="1"/>
      <protection/>
    </xf>
    <xf numFmtId="4" fontId="40" fillId="40" borderId="10" xfId="224" applyNumberFormat="1" applyFont="1" applyFill="1" applyBorder="1" applyAlignment="1" applyProtection="1">
      <alignment horizontal="center" vertical="center" wrapText="1"/>
      <protection/>
    </xf>
    <xf numFmtId="164" fontId="40" fillId="40" borderId="10" xfId="224" applyNumberFormat="1" applyFont="1" applyFill="1" applyBorder="1" applyAlignment="1" applyProtection="1">
      <alignment horizontal="center" vertical="center" wrapText="1"/>
      <protection/>
    </xf>
    <xf numFmtId="4" fontId="39" fillId="40" borderId="10" xfId="118" applyNumberFormat="1" applyFont="1" applyFill="1" applyBorder="1" applyAlignment="1" applyProtection="1">
      <alignment horizontal="center" vertical="center" wrapText="1"/>
      <protection/>
    </xf>
    <xf numFmtId="4" fontId="39" fillId="40" borderId="10" xfId="0" applyNumberFormat="1" applyFont="1" applyFill="1" applyBorder="1" applyAlignment="1" applyProtection="1">
      <alignment horizontal="center" vertical="center" wrapText="1"/>
      <protection/>
    </xf>
    <xf numFmtId="4" fontId="39" fillId="44" borderId="12" xfId="0" applyNumberFormat="1" applyFont="1" applyFill="1" applyBorder="1" applyAlignment="1" applyProtection="1">
      <alignment horizontal="center" vertical="center"/>
      <protection/>
    </xf>
    <xf numFmtId="0" fontId="39" fillId="44" borderId="10" xfId="0" applyFont="1" applyFill="1" applyBorder="1" applyAlignment="1" applyProtection="1">
      <alignment horizontal="center" vertical="center"/>
      <protection/>
    </xf>
    <xf numFmtId="3" fontId="39" fillId="44" borderId="10" xfId="0" applyNumberFormat="1" applyFont="1" applyFill="1" applyBorder="1" applyAlignment="1" applyProtection="1">
      <alignment horizontal="center" vertical="center"/>
      <protection/>
    </xf>
    <xf numFmtId="4" fontId="39" fillId="44" borderId="10" xfId="118" applyNumberFormat="1" applyFont="1" applyFill="1" applyBorder="1" applyAlignment="1" applyProtection="1">
      <alignment horizontal="center" vertical="center" wrapText="1"/>
      <protection/>
    </xf>
    <xf numFmtId="4" fontId="39" fillId="44" borderId="10" xfId="0" applyNumberFormat="1" applyFont="1" applyFill="1" applyBorder="1" applyAlignment="1" applyProtection="1">
      <alignment horizontal="center" vertical="center"/>
      <protection/>
    </xf>
    <xf numFmtId="4" fontId="40" fillId="44" borderId="10" xfId="227" applyNumberFormat="1" applyFont="1" applyFill="1" applyBorder="1" applyAlignment="1" applyProtection="1">
      <alignment horizontal="center" vertical="center" wrapText="1"/>
      <protection/>
    </xf>
    <xf numFmtId="4" fontId="40" fillId="44" borderId="10" xfId="224" applyNumberFormat="1" applyFont="1" applyFill="1" applyBorder="1" applyAlignment="1" applyProtection="1">
      <alignment horizontal="center" vertical="center" wrapText="1"/>
      <protection/>
    </xf>
    <xf numFmtId="4" fontId="39" fillId="44" borderId="10" xfId="0" applyNumberFormat="1" applyFont="1" applyFill="1" applyBorder="1" applyAlignment="1" applyProtection="1">
      <alignment horizontal="center" vertical="center" wrapText="1"/>
      <protection/>
    </xf>
    <xf numFmtId="4" fontId="41" fillId="44" borderId="10" xfId="0" applyNumberFormat="1" applyFont="1" applyFill="1" applyBorder="1" applyAlignment="1" applyProtection="1">
      <alignment horizontal="center" vertical="center" wrapText="1"/>
      <protection/>
    </xf>
    <xf numFmtId="4" fontId="39" fillId="44" borderId="10" xfId="200" applyNumberFormat="1" applyFont="1" applyFill="1" applyBorder="1" applyAlignment="1" applyProtection="1">
      <alignment horizontal="center" vertical="center"/>
      <protection/>
    </xf>
    <xf numFmtId="4" fontId="39" fillId="44" borderId="10" xfId="167" applyNumberFormat="1" applyFont="1" applyFill="1" applyBorder="1" applyAlignment="1" applyProtection="1">
      <alignment horizontal="center" vertical="center" wrapText="1"/>
      <protection/>
    </xf>
    <xf numFmtId="4" fontId="39" fillId="44" borderId="10" xfId="204" applyNumberFormat="1" applyFont="1" applyFill="1" applyBorder="1" applyAlignment="1" applyProtection="1">
      <alignment horizontal="center" vertical="center" wrapText="1"/>
      <protection/>
    </xf>
    <xf numFmtId="0" fontId="39" fillId="43" borderId="0" xfId="0" applyFont="1" applyFill="1" applyAlignment="1" applyProtection="1">
      <alignment/>
      <protection/>
    </xf>
    <xf numFmtId="0" fontId="38" fillId="0" borderId="10" xfId="0" applyFont="1" applyBorder="1" applyAlignment="1" applyProtection="1">
      <alignment horizontal="center" vertical="center" textRotation="90" wrapText="1"/>
      <protection/>
    </xf>
    <xf numFmtId="4" fontId="38" fillId="0" borderId="13" xfId="171" applyNumberFormat="1" applyFont="1" applyFill="1" applyBorder="1" applyAlignment="1" applyProtection="1">
      <alignment horizontal="center" vertical="center" textRotation="90" wrapText="1"/>
      <protection/>
    </xf>
    <xf numFmtId="2" fontId="38" fillId="0" borderId="10" xfId="0" applyNumberFormat="1" applyFont="1" applyBorder="1" applyAlignment="1" applyProtection="1">
      <alignment horizontal="center" vertical="center" textRotation="90" wrapText="1"/>
      <protection/>
    </xf>
    <xf numFmtId="0" fontId="38" fillId="0" borderId="10" xfId="171" applyFont="1" applyFill="1" applyBorder="1" applyAlignment="1" applyProtection="1">
      <alignment horizontal="center" vertical="center" textRotation="90" wrapText="1"/>
      <protection/>
    </xf>
    <xf numFmtId="4" fontId="38" fillId="0" borderId="13" xfId="168" applyNumberFormat="1" applyFont="1" applyFill="1" applyBorder="1" applyAlignment="1" applyProtection="1">
      <alignment horizontal="center" vertical="center" textRotation="90" wrapText="1"/>
      <protection/>
    </xf>
    <xf numFmtId="4" fontId="38" fillId="0" borderId="10" xfId="0" applyNumberFormat="1" applyFont="1" applyBorder="1" applyAlignment="1" applyProtection="1">
      <alignment horizontal="center" vertical="center" textRotation="90" wrapText="1"/>
      <protection/>
    </xf>
    <xf numFmtId="3" fontId="38" fillId="0" borderId="10" xfId="171" applyNumberFormat="1" applyFont="1" applyFill="1" applyBorder="1" applyAlignment="1" applyProtection="1">
      <alignment horizontal="center" vertical="center" textRotation="90" wrapText="1"/>
      <protection/>
    </xf>
    <xf numFmtId="0" fontId="44" fillId="0" borderId="0" xfId="0" applyFont="1" applyAlignment="1">
      <alignment/>
    </xf>
    <xf numFmtId="0" fontId="40" fillId="0" borderId="0" xfId="0" applyFont="1" applyAlignment="1" applyProtection="1">
      <alignment vertical="center" wrapText="1"/>
      <protection/>
    </xf>
    <xf numFmtId="0" fontId="40" fillId="0" borderId="0" xfId="0" applyFont="1" applyBorder="1" applyAlignment="1" applyProtection="1">
      <alignment horizontal="left" wrapText="1"/>
      <protection/>
    </xf>
    <xf numFmtId="0" fontId="39" fillId="0" borderId="0" xfId="201" applyFont="1" applyFill="1" applyAlignment="1" applyProtection="1">
      <alignment horizontal="center" wrapText="1"/>
      <protection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171" applyFont="1" applyFill="1" applyBorder="1" applyAlignment="1" applyProtection="1">
      <alignment horizontal="center" vertical="center" wrapText="1"/>
      <protection/>
    </xf>
    <xf numFmtId="49" fontId="45" fillId="0" borderId="10" xfId="171" applyNumberFormat="1" applyFont="1" applyFill="1" applyBorder="1" applyAlignment="1" applyProtection="1">
      <alignment horizontal="center" vertical="center" wrapText="1"/>
      <protection/>
    </xf>
    <xf numFmtId="3" fontId="45" fillId="0" borderId="10" xfId="171" applyNumberFormat="1" applyFont="1" applyFill="1" applyBorder="1" applyAlignment="1" applyProtection="1">
      <alignment horizontal="center" vertical="center" wrapText="1"/>
      <protection/>
    </xf>
    <xf numFmtId="3" fontId="45" fillId="0" borderId="10" xfId="171" applyNumberFormat="1" applyFont="1" applyFill="1" applyBorder="1" applyAlignment="1" applyProtection="1">
      <alignment vertical="center" wrapText="1"/>
      <protection/>
    </xf>
    <xf numFmtId="167" fontId="45" fillId="0" borderId="10" xfId="171" applyNumberFormat="1" applyFont="1" applyFill="1" applyBorder="1" applyAlignment="1" applyProtection="1">
      <alignment horizontal="right" vertical="center" wrapText="1"/>
      <protection/>
    </xf>
    <xf numFmtId="4" fontId="45" fillId="0" borderId="10" xfId="171" applyNumberFormat="1" applyFont="1" applyFill="1" applyBorder="1" applyAlignment="1" applyProtection="1">
      <alignment horizontal="center" vertical="center" wrapText="1"/>
      <protection/>
    </xf>
    <xf numFmtId="4" fontId="45" fillId="0" borderId="10" xfId="168" applyNumberFormat="1" applyFont="1" applyFill="1" applyBorder="1" applyAlignment="1" applyProtection="1">
      <alignment horizontal="right" vertical="center" wrapText="1"/>
      <protection/>
    </xf>
    <xf numFmtId="4" fontId="45" fillId="0" borderId="10" xfId="168" applyNumberFormat="1" applyFont="1" applyFill="1" applyBorder="1" applyAlignment="1" applyProtection="1">
      <alignment horizontal="center" vertical="center" wrapText="1"/>
      <protection/>
    </xf>
    <xf numFmtId="0" fontId="45" fillId="36" borderId="10" xfId="0" applyNumberFormat="1" applyFont="1" applyFill="1" applyBorder="1" applyAlignment="1" applyProtection="1">
      <alignment horizontal="center" vertical="center" wrapText="1"/>
      <protection/>
    </xf>
    <xf numFmtId="0" fontId="45" fillId="36" borderId="10" xfId="171" applyFont="1" applyFill="1" applyBorder="1" applyAlignment="1" applyProtection="1">
      <alignment horizontal="center" vertical="center" wrapText="1"/>
      <protection/>
    </xf>
    <xf numFmtId="3" fontId="45" fillId="36" borderId="10" xfId="171" applyNumberFormat="1" applyFont="1" applyFill="1" applyBorder="1" applyAlignment="1" applyProtection="1">
      <alignment horizontal="center" vertical="center" wrapText="1"/>
      <protection/>
    </xf>
    <xf numFmtId="3" fontId="45" fillId="39" borderId="10" xfId="171" applyNumberFormat="1" applyFont="1" applyFill="1" applyBorder="1" applyAlignment="1" applyProtection="1">
      <alignment horizontal="center" vertical="center" wrapText="1"/>
      <protection/>
    </xf>
    <xf numFmtId="3" fontId="45" fillId="36" borderId="10" xfId="0" applyNumberFormat="1" applyFont="1" applyFill="1" applyBorder="1" applyAlignment="1" applyProtection="1">
      <alignment horizontal="center" vertical="center" wrapText="1"/>
      <protection/>
    </xf>
    <xf numFmtId="0" fontId="44" fillId="45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 applyProtection="1">
      <alignment horizontal="right" vertical="center" wrapText="1"/>
      <protection/>
    </xf>
    <xf numFmtId="3" fontId="40" fillId="0" borderId="10" xfId="0" applyNumberFormat="1" applyFont="1" applyBorder="1" applyAlignment="1" applyProtection="1">
      <alignment vertical="center" wrapText="1"/>
      <protection/>
    </xf>
    <xf numFmtId="4" fontId="44" fillId="0" borderId="10" xfId="0" applyNumberFormat="1" applyFont="1" applyBorder="1" applyAlignment="1">
      <alignment vertical="center"/>
    </xf>
    <xf numFmtId="9" fontId="44" fillId="0" borderId="10" xfId="0" applyNumberFormat="1" applyFont="1" applyBorder="1" applyAlignment="1">
      <alignment vertical="center"/>
    </xf>
    <xf numFmtId="4" fontId="44" fillId="0" borderId="10" xfId="0" applyNumberFormat="1" applyFont="1" applyBorder="1" applyAlignment="1">
      <alignment vertical="center" wrapText="1"/>
    </xf>
    <xf numFmtId="4" fontId="40" fillId="0" borderId="10" xfId="227" applyNumberFormat="1" applyFont="1" applyFill="1" applyBorder="1" applyAlignment="1" applyProtection="1">
      <alignment horizontal="right" vertical="center" wrapText="1"/>
      <protection/>
    </xf>
    <xf numFmtId="0" fontId="46" fillId="0" borderId="10" xfId="0" applyFont="1" applyBorder="1" applyAlignment="1">
      <alignment vertical="center"/>
    </xf>
    <xf numFmtId="0" fontId="40" fillId="0" borderId="0" xfId="0" applyNumberFormat="1" applyFont="1" applyFill="1" applyAlignment="1">
      <alignment/>
    </xf>
    <xf numFmtId="0" fontId="40" fillId="0" borderId="0" xfId="0" applyFont="1" applyFill="1" applyAlignment="1">
      <alignment wrapText="1"/>
    </xf>
    <xf numFmtId="0" fontId="40" fillId="0" borderId="0" xfId="0" applyFont="1" applyFill="1" applyAlignment="1">
      <alignment/>
    </xf>
    <xf numFmtId="0" fontId="40" fillId="0" borderId="10" xfId="0" applyNumberFormat="1" applyFont="1" applyFill="1" applyBorder="1" applyAlignment="1">
      <alignment wrapText="1"/>
    </xf>
    <xf numFmtId="0" fontId="40" fillId="0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 applyProtection="1">
      <alignment horizontal="left" vertical="center" wrapText="1"/>
      <protection/>
    </xf>
    <xf numFmtId="0" fontId="40" fillId="0" borderId="10" xfId="0" applyFont="1" applyFill="1" applyBorder="1" applyAlignment="1" applyProtection="1">
      <alignment horizontal="right" vertical="center" wrapText="1"/>
      <protection/>
    </xf>
    <xf numFmtId="3" fontId="40" fillId="0" borderId="10" xfId="0" applyNumberFormat="1" applyFont="1" applyFill="1" applyBorder="1" applyAlignment="1" applyProtection="1">
      <alignment vertical="center" wrapText="1"/>
      <protection/>
    </xf>
    <xf numFmtId="44" fontId="40" fillId="0" borderId="10" xfId="224" applyFont="1" applyFill="1" applyBorder="1" applyAlignment="1">
      <alignment wrapText="1"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 wrapText="1"/>
    </xf>
    <xf numFmtId="0" fontId="47" fillId="0" borderId="10" xfId="0" applyNumberFormat="1" applyFont="1" applyFill="1" applyBorder="1" applyAlignment="1" applyProtection="1">
      <alignment horizontal="left" vertical="top" wrapText="1"/>
      <protection/>
    </xf>
    <xf numFmtId="9" fontId="40" fillId="0" borderId="10" xfId="0" applyNumberFormat="1" applyFont="1" applyFill="1" applyBorder="1" applyAlignment="1">
      <alignment/>
    </xf>
    <xf numFmtId="0" fontId="40" fillId="0" borderId="10" xfId="0" applyFont="1" applyFill="1" applyBorder="1" applyAlignment="1" applyProtection="1">
      <alignment vertical="center" wrapText="1"/>
      <protection/>
    </xf>
    <xf numFmtId="0" fontId="47" fillId="0" borderId="10" xfId="0" applyNumberFormat="1" applyFont="1" applyFill="1" applyBorder="1" applyAlignment="1" applyProtection="1">
      <alignment horizontal="center" vertical="top" wrapText="1"/>
      <protection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right" vertical="center" wrapText="1"/>
    </xf>
    <xf numFmtId="0" fontId="40" fillId="0" borderId="10" xfId="0" applyFont="1" applyFill="1" applyBorder="1" applyAlignment="1" applyProtection="1">
      <alignment horizontal="left" vertical="center" wrapText="1" shrinkToFit="1"/>
      <protection/>
    </xf>
    <xf numFmtId="0" fontId="40" fillId="0" borderId="10" xfId="0" applyFont="1" applyFill="1" applyBorder="1" applyAlignment="1" applyProtection="1">
      <alignment horizontal="right" vertical="center"/>
      <protection/>
    </xf>
    <xf numFmtId="3" fontId="40" fillId="0" borderId="10" xfId="0" applyNumberFormat="1" applyFont="1" applyFill="1" applyBorder="1" applyAlignment="1">
      <alignment vertical="center" wrapText="1"/>
    </xf>
    <xf numFmtId="0" fontId="40" fillId="0" borderId="10" xfId="0" applyFont="1" applyFill="1" applyBorder="1" applyAlignment="1">
      <alignment wrapText="1"/>
    </xf>
    <xf numFmtId="166" fontId="40" fillId="0" borderId="10" xfId="0" applyNumberFormat="1" applyFont="1" applyFill="1" applyBorder="1" applyAlignment="1" applyProtection="1">
      <alignment horizontal="left" vertical="center" wrapText="1"/>
      <protection/>
    </xf>
    <xf numFmtId="1" fontId="40" fillId="0" borderId="10" xfId="0" applyNumberFormat="1" applyFont="1" applyFill="1" applyBorder="1" applyAlignment="1" applyProtection="1">
      <alignment horizontal="right" vertical="center" wrapText="1"/>
      <protection/>
    </xf>
    <xf numFmtId="44" fontId="45" fillId="0" borderId="10" xfId="0" applyNumberFormat="1" applyFont="1" applyFill="1" applyBorder="1" applyAlignment="1">
      <alignment/>
    </xf>
    <xf numFmtId="0" fontId="65" fillId="0" borderId="0" xfId="0" applyFont="1" applyAlignment="1">
      <alignment/>
    </xf>
    <xf numFmtId="0" fontId="40" fillId="0" borderId="0" xfId="0" applyFont="1" applyBorder="1" applyAlignment="1" applyProtection="1">
      <alignment horizontal="left" wrapText="1"/>
      <protection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4" fontId="40" fillId="0" borderId="10" xfId="0" applyNumberFormat="1" applyFont="1" applyFill="1" applyBorder="1" applyAlignment="1">
      <alignment horizontal="right" vertical="center" wrapText="1"/>
    </xf>
    <xf numFmtId="9" fontId="40" fillId="0" borderId="10" xfId="0" applyNumberFormat="1" applyFont="1" applyFill="1" applyBorder="1" applyAlignment="1" applyProtection="1">
      <alignment horizontal="right" vertical="center" wrapText="1"/>
      <protection/>
    </xf>
    <xf numFmtId="4" fontId="40" fillId="0" borderId="10" xfId="0" applyNumberFormat="1" applyFont="1" applyFill="1" applyBorder="1" applyAlignment="1" applyProtection="1">
      <alignment horizontal="right" vertical="center" wrapText="1"/>
      <protection/>
    </xf>
    <xf numFmtId="4" fontId="40" fillId="0" borderId="10" xfId="226" applyNumberFormat="1" applyFont="1" applyFill="1" applyBorder="1" applyAlignment="1">
      <alignment horizontal="right" vertical="center" wrapText="1"/>
    </xf>
    <xf numFmtId="4" fontId="40" fillId="0" borderId="14" xfId="0" applyNumberFormat="1" applyFont="1" applyFill="1" applyBorder="1" applyAlignment="1" applyProtection="1">
      <alignment vertical="center" wrapText="1"/>
      <protection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Font="1" applyBorder="1" applyAlignment="1">
      <alignment horizontal="right" vertical="center" wrapText="1"/>
    </xf>
    <xf numFmtId="0" fontId="40" fillId="0" borderId="10" xfId="0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 horizontal="right" vertical="center"/>
      <protection/>
    </xf>
    <xf numFmtId="3" fontId="40" fillId="0" borderId="10" xfId="0" applyNumberFormat="1" applyFont="1" applyBorder="1" applyAlignment="1">
      <alignment vertical="center" wrapText="1"/>
    </xf>
    <xf numFmtId="1" fontId="40" fillId="0" borderId="10" xfId="0" applyNumberFormat="1" applyFont="1" applyBorder="1" applyAlignment="1" applyProtection="1">
      <alignment horizontal="right" vertical="center" wrapText="1"/>
      <protection/>
    </xf>
    <xf numFmtId="0" fontId="48" fillId="0" borderId="0" xfId="0" applyFont="1" applyAlignment="1">
      <alignment vertical="center"/>
    </xf>
    <xf numFmtId="0" fontId="49" fillId="0" borderId="0" xfId="0" applyFont="1" applyAlignment="1" applyProtection="1">
      <alignment vertical="center" wrapText="1"/>
      <protection/>
    </xf>
    <xf numFmtId="0" fontId="66" fillId="0" borderId="0" xfId="0" applyFont="1" applyAlignment="1">
      <alignment vertical="center"/>
    </xf>
    <xf numFmtId="0" fontId="49" fillId="0" borderId="0" xfId="0" applyFont="1" applyFill="1" applyBorder="1" applyAlignment="1" applyProtection="1">
      <alignment horizontal="left" vertical="center" wrapText="1"/>
      <protection/>
    </xf>
    <xf numFmtId="0" fontId="49" fillId="0" borderId="0" xfId="201" applyFont="1" applyFill="1" applyAlignment="1" applyProtection="1">
      <alignment horizontal="left" vertical="center"/>
      <protection/>
    </xf>
    <xf numFmtId="0" fontId="49" fillId="0" borderId="0" xfId="201" applyFont="1" applyFill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horizontal="left" vertical="center" wrapText="1"/>
      <protection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171" applyFont="1" applyFill="1" applyBorder="1" applyAlignment="1" applyProtection="1">
      <alignment horizontal="center" vertical="center" wrapText="1"/>
      <protection/>
    </xf>
    <xf numFmtId="49" fontId="47" fillId="0" borderId="10" xfId="171" applyNumberFormat="1" applyFont="1" applyFill="1" applyBorder="1" applyAlignment="1" applyProtection="1">
      <alignment horizontal="center" vertical="center" wrapText="1"/>
      <protection/>
    </xf>
    <xf numFmtId="3" fontId="47" fillId="0" borderId="10" xfId="171" applyNumberFormat="1" applyFont="1" applyFill="1" applyBorder="1" applyAlignment="1" applyProtection="1">
      <alignment horizontal="center" vertical="center" wrapText="1"/>
      <protection/>
    </xf>
    <xf numFmtId="167" fontId="47" fillId="0" borderId="10" xfId="171" applyNumberFormat="1" applyFont="1" applyFill="1" applyBorder="1" applyAlignment="1" applyProtection="1">
      <alignment horizontal="center" vertical="center" wrapText="1"/>
      <protection/>
    </xf>
    <xf numFmtId="4" fontId="47" fillId="0" borderId="10" xfId="171" applyNumberFormat="1" applyFont="1" applyFill="1" applyBorder="1" applyAlignment="1" applyProtection="1">
      <alignment horizontal="center" vertical="center" wrapText="1"/>
      <protection/>
    </xf>
    <xf numFmtId="4" fontId="47" fillId="0" borderId="10" xfId="168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36" borderId="10" xfId="0" applyNumberFormat="1" applyFont="1" applyFill="1" applyBorder="1" applyAlignment="1" applyProtection="1">
      <alignment horizontal="center" vertical="center" wrapText="1"/>
      <protection/>
    </xf>
    <xf numFmtId="0" fontId="47" fillId="36" borderId="10" xfId="171" applyFont="1" applyFill="1" applyBorder="1" applyAlignment="1" applyProtection="1">
      <alignment horizontal="center" vertical="center" wrapText="1"/>
      <protection/>
    </xf>
    <xf numFmtId="3" fontId="47" fillId="36" borderId="10" xfId="171" applyNumberFormat="1" applyFont="1" applyFill="1" applyBorder="1" applyAlignment="1" applyProtection="1">
      <alignment horizontal="center" vertical="center" wrapText="1"/>
      <protection/>
    </xf>
    <xf numFmtId="3" fontId="47" fillId="36" borderId="10" xfId="0" applyNumberFormat="1" applyFont="1" applyFill="1" applyBorder="1" applyAlignment="1" applyProtection="1">
      <alignment horizontal="center" vertical="center" wrapText="1"/>
      <protection/>
    </xf>
    <xf numFmtId="3" fontId="51" fillId="36" borderId="10" xfId="0" applyNumberFormat="1" applyFont="1" applyFill="1" applyBorder="1" applyAlignment="1" applyProtection="1">
      <alignment horizontal="center" vertical="center" wrapText="1"/>
      <protection/>
    </xf>
    <xf numFmtId="0" fontId="52" fillId="45" borderId="10" xfId="0" applyFont="1" applyFill="1" applyBorder="1" applyAlignment="1">
      <alignment horizontal="center" vertical="center"/>
    </xf>
    <xf numFmtId="0" fontId="53" fillId="0" borderId="10" xfId="0" applyFont="1" applyBorder="1" applyAlignment="1" applyProtection="1">
      <alignment horizontal="left" vertical="center" wrapText="1"/>
      <protection/>
    </xf>
    <xf numFmtId="0" fontId="54" fillId="0" borderId="10" xfId="0" applyFont="1" applyBorder="1" applyAlignment="1" quotePrefix="1">
      <alignment horizontal="center" vertical="center"/>
    </xf>
    <xf numFmtId="0" fontId="53" fillId="0" borderId="10" xfId="0" applyFont="1" applyBorder="1" applyAlignment="1" applyProtection="1">
      <alignment horizontal="center" vertical="center" wrapText="1"/>
      <protection/>
    </xf>
    <xf numFmtId="3" fontId="53" fillId="0" borderId="10" xfId="0" applyNumberFormat="1" applyFont="1" applyBorder="1" applyAlignment="1" applyProtection="1">
      <alignment horizontal="center" vertical="center" wrapText="1"/>
      <protection/>
    </xf>
    <xf numFmtId="0" fontId="54" fillId="0" borderId="10" xfId="0" applyFont="1" applyBorder="1" applyAlignment="1">
      <alignment vertical="center"/>
    </xf>
    <xf numFmtId="4" fontId="53" fillId="0" borderId="10" xfId="0" applyNumberFormat="1" applyFont="1" applyFill="1" applyBorder="1" applyAlignment="1">
      <alignment vertical="center"/>
    </xf>
    <xf numFmtId="9" fontId="53" fillId="0" borderId="10" xfId="0" applyNumberFormat="1" applyFont="1" applyFill="1" applyBorder="1" applyAlignment="1">
      <alignment horizontal="center" vertical="center" wrapText="1"/>
    </xf>
    <xf numFmtId="4" fontId="53" fillId="0" borderId="10" xfId="195" applyNumberFormat="1" applyFont="1" applyBorder="1" applyAlignment="1">
      <alignment vertical="center"/>
      <protection/>
    </xf>
    <xf numFmtId="4" fontId="47" fillId="0" borderId="10" xfId="0" applyNumberFormat="1" applyFont="1" applyFill="1" applyBorder="1" applyAlignment="1">
      <alignment vertical="center" wrapText="1"/>
    </xf>
    <xf numFmtId="4" fontId="47" fillId="0" borderId="10" xfId="0" applyNumberFormat="1" applyFont="1" applyFill="1" applyBorder="1" applyAlignment="1" quotePrefix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 applyProtection="1">
      <alignment vertical="center" wrapText="1"/>
      <protection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 applyProtection="1">
      <alignment horizontal="left" vertical="center" wrapText="1" shrinkToFit="1"/>
      <protection/>
    </xf>
    <xf numFmtId="0" fontId="53" fillId="0" borderId="10" xfId="0" applyFont="1" applyBorder="1" applyAlignment="1" applyProtection="1">
      <alignment horizontal="center" vertical="center"/>
      <protection/>
    </xf>
    <xf numFmtId="3" fontId="53" fillId="0" borderId="10" xfId="0" applyNumberFormat="1" applyFont="1" applyBorder="1" applyAlignment="1">
      <alignment horizontal="center" vertical="center" wrapText="1"/>
    </xf>
    <xf numFmtId="166" fontId="53" fillId="0" borderId="10" xfId="0" applyNumberFormat="1" applyFont="1" applyBorder="1" applyAlignment="1" applyProtection="1">
      <alignment horizontal="left" vertical="center" wrapText="1"/>
      <protection/>
    </xf>
    <xf numFmtId="1" fontId="53" fillId="0" borderId="10" xfId="0" applyNumberFormat="1" applyFont="1" applyBorder="1" applyAlignment="1" applyProtection="1">
      <alignment horizontal="center" vertical="center" wrapText="1"/>
      <protection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4" fontId="55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wrapText="1"/>
    </xf>
    <xf numFmtId="9" fontId="69" fillId="0" borderId="0" xfId="0" applyNumberFormat="1" applyFont="1" applyAlignment="1">
      <alignment/>
    </xf>
    <xf numFmtId="4" fontId="69" fillId="0" borderId="0" xfId="0" applyNumberFormat="1" applyFont="1" applyAlignment="1">
      <alignment/>
    </xf>
    <xf numFmtId="0" fontId="56" fillId="0" borderId="0" xfId="0" applyFont="1" applyAlignment="1">
      <alignment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21" fillId="0" borderId="0" xfId="201" applyFont="1" applyFill="1" applyAlignment="1" applyProtection="1">
      <alignment horizontal="center" wrapText="1"/>
      <protection/>
    </xf>
    <xf numFmtId="0" fontId="57" fillId="0" borderId="10" xfId="0" applyNumberFormat="1" applyFont="1" applyFill="1" applyBorder="1" applyAlignment="1" applyProtection="1">
      <alignment horizontal="center" vertical="center" wrapText="1"/>
      <protection/>
    </xf>
    <xf numFmtId="0" fontId="57" fillId="0" borderId="10" xfId="171" applyFont="1" applyFill="1" applyBorder="1" applyAlignment="1" applyProtection="1">
      <alignment horizontal="center" vertical="center" wrapText="1"/>
      <protection/>
    </xf>
    <xf numFmtId="49" fontId="57" fillId="0" borderId="10" xfId="171" applyNumberFormat="1" applyFont="1" applyFill="1" applyBorder="1" applyAlignment="1" applyProtection="1">
      <alignment horizontal="center" vertical="center" wrapText="1"/>
      <protection/>
    </xf>
    <xf numFmtId="3" fontId="57" fillId="0" borderId="10" xfId="171" applyNumberFormat="1" applyFont="1" applyFill="1" applyBorder="1" applyAlignment="1" applyProtection="1">
      <alignment horizontal="center" vertical="center" wrapText="1"/>
      <protection/>
    </xf>
    <xf numFmtId="167" fontId="57" fillId="0" borderId="10" xfId="171" applyNumberFormat="1" applyFont="1" applyFill="1" applyBorder="1" applyAlignment="1" applyProtection="1">
      <alignment horizontal="right" vertical="center" wrapText="1"/>
      <protection/>
    </xf>
    <xf numFmtId="9" fontId="57" fillId="0" borderId="10" xfId="171" applyNumberFormat="1" applyFont="1" applyFill="1" applyBorder="1" applyAlignment="1" applyProtection="1">
      <alignment horizontal="center" vertical="center" wrapText="1"/>
      <protection/>
    </xf>
    <xf numFmtId="4" fontId="57" fillId="0" borderId="10" xfId="171" applyNumberFormat="1" applyFont="1" applyFill="1" applyBorder="1" applyAlignment="1" applyProtection="1">
      <alignment horizontal="center" vertical="center" wrapText="1"/>
      <protection/>
    </xf>
    <xf numFmtId="4" fontId="57" fillId="0" borderId="10" xfId="168" applyNumberFormat="1" applyFont="1" applyFill="1" applyBorder="1" applyAlignment="1" applyProtection="1">
      <alignment horizontal="center" vertical="center" wrapText="1"/>
      <protection/>
    </xf>
    <xf numFmtId="0" fontId="57" fillId="36" borderId="10" xfId="0" applyNumberFormat="1" applyFont="1" applyFill="1" applyBorder="1" applyAlignment="1" applyProtection="1">
      <alignment horizontal="center" vertical="center" wrapText="1"/>
      <protection/>
    </xf>
    <xf numFmtId="0" fontId="57" fillId="36" borderId="10" xfId="171" applyFont="1" applyFill="1" applyBorder="1" applyAlignment="1" applyProtection="1">
      <alignment horizontal="center" vertical="center" wrapText="1"/>
      <protection/>
    </xf>
    <xf numFmtId="3" fontId="57" fillId="36" borderId="10" xfId="171" applyNumberFormat="1" applyFont="1" applyFill="1" applyBorder="1" applyAlignment="1" applyProtection="1">
      <alignment horizontal="center" vertical="center" wrapText="1"/>
      <protection/>
    </xf>
    <xf numFmtId="4" fontId="57" fillId="36" borderId="10" xfId="171" applyNumberFormat="1" applyFont="1" applyFill="1" applyBorder="1" applyAlignment="1" applyProtection="1">
      <alignment horizontal="center" vertical="center" wrapText="1"/>
      <protection/>
    </xf>
    <xf numFmtId="3" fontId="57" fillId="36" borderId="10" xfId="0" applyNumberFormat="1" applyFont="1" applyFill="1" applyBorder="1" applyAlignment="1" applyProtection="1">
      <alignment horizontal="center" vertical="center" wrapText="1"/>
      <protection/>
    </xf>
    <xf numFmtId="0" fontId="56" fillId="4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  <protection/>
    </xf>
    <xf numFmtId="0" fontId="56" fillId="0" borderId="10" xfId="0" applyFont="1" applyBorder="1" applyAlignment="1">
      <alignment vertical="center" wrapText="1"/>
    </xf>
    <xf numFmtId="0" fontId="0" fillId="0" borderId="10" xfId="0" applyFont="1" applyBorder="1" applyAlignment="1" applyProtection="1">
      <alignment horizontal="right" vertical="center" wrapText="1"/>
      <protection/>
    </xf>
    <xf numFmtId="3" fontId="0" fillId="0" borderId="10" xfId="0" applyNumberFormat="1" applyFont="1" applyBorder="1" applyAlignment="1" applyProtection="1">
      <alignment vertical="center" wrapText="1"/>
      <protection/>
    </xf>
    <xf numFmtId="4" fontId="56" fillId="0" borderId="10" xfId="0" applyNumberFormat="1" applyFont="1" applyBorder="1" applyAlignment="1">
      <alignment vertical="center" wrapText="1"/>
    </xf>
    <xf numFmtId="9" fontId="56" fillId="0" borderId="10" xfId="0" applyNumberFormat="1" applyFont="1" applyBorder="1" applyAlignment="1">
      <alignment vertical="center" wrapText="1"/>
    </xf>
    <xf numFmtId="4" fontId="0" fillId="0" borderId="10" xfId="227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 applyProtection="1">
      <alignment horizontal="left" vertical="center" wrapText="1" shrinkToFit="1"/>
      <protection/>
    </xf>
    <xf numFmtId="3" fontId="0" fillId="0" borderId="10" xfId="0" applyNumberFormat="1" applyFont="1" applyBorder="1" applyAlignment="1">
      <alignment vertical="center" wrapText="1"/>
    </xf>
    <xf numFmtId="166" fontId="0" fillId="0" borderId="10" xfId="0" applyNumberFormat="1" applyFont="1" applyBorder="1" applyAlignment="1" applyProtection="1">
      <alignment horizontal="left" vertical="center" wrapText="1"/>
      <protection/>
    </xf>
    <xf numFmtId="1" fontId="0" fillId="0" borderId="10" xfId="0" applyNumberFormat="1" applyFont="1" applyBorder="1" applyAlignment="1" applyProtection="1">
      <alignment horizontal="right" vertical="center" wrapText="1"/>
      <protection/>
    </xf>
    <xf numFmtId="0" fontId="40" fillId="0" borderId="0" xfId="0" applyFont="1" applyFill="1" applyBorder="1" applyAlignment="1" applyProtection="1">
      <alignment horizontal="left" vertical="center" wrapText="1"/>
      <protection/>
    </xf>
    <xf numFmtId="164" fontId="44" fillId="0" borderId="10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 wrapText="1"/>
    </xf>
    <xf numFmtId="164" fontId="40" fillId="0" borderId="10" xfId="227" applyNumberFormat="1" applyFont="1" applyFill="1" applyBorder="1" applyAlignment="1" applyProtection="1">
      <alignment horizontal="right" vertical="center" wrapText="1"/>
      <protection/>
    </xf>
    <xf numFmtId="0" fontId="40" fillId="0" borderId="0" xfId="0" applyFont="1" applyBorder="1" applyAlignment="1" applyProtection="1">
      <alignment horizontal="left" wrapText="1"/>
      <protection/>
    </xf>
    <xf numFmtId="0" fontId="45" fillId="46" borderId="10" xfId="0" applyFont="1" applyFill="1" applyBorder="1" applyAlignment="1" applyProtection="1">
      <alignment horizontal="left" vertical="center" wrapText="1"/>
      <protection/>
    </xf>
    <xf numFmtId="0" fontId="45" fillId="46" borderId="10" xfId="0" applyFont="1" applyFill="1" applyBorder="1" applyAlignment="1">
      <alignment vertical="center" wrapText="1"/>
    </xf>
    <xf numFmtId="0" fontId="45" fillId="46" borderId="10" xfId="0" applyFont="1" applyFill="1" applyBorder="1" applyAlignment="1" applyProtection="1">
      <alignment horizontal="right" vertical="center" wrapText="1"/>
      <protection/>
    </xf>
    <xf numFmtId="3" fontId="45" fillId="46" borderId="10" xfId="0" applyNumberFormat="1" applyFont="1" applyFill="1" applyBorder="1" applyAlignment="1" applyProtection="1">
      <alignment vertical="center" wrapText="1"/>
      <protection/>
    </xf>
    <xf numFmtId="4" fontId="45" fillId="46" borderId="10" xfId="0" applyNumberFormat="1" applyFont="1" applyFill="1" applyBorder="1" applyAlignment="1">
      <alignment vertical="center" wrapText="1"/>
    </xf>
    <xf numFmtId="9" fontId="45" fillId="46" borderId="10" xfId="0" applyNumberFormat="1" applyFont="1" applyFill="1" applyBorder="1" applyAlignment="1">
      <alignment vertical="center" wrapText="1"/>
    </xf>
    <xf numFmtId="2" fontId="45" fillId="46" borderId="10" xfId="0" applyNumberFormat="1" applyFont="1" applyFill="1" applyBorder="1" applyAlignment="1">
      <alignment vertical="center" wrapText="1"/>
    </xf>
    <xf numFmtId="4" fontId="45" fillId="46" borderId="10" xfId="227" applyNumberFormat="1" applyFont="1" applyFill="1" applyBorder="1" applyAlignment="1" applyProtection="1">
      <alignment horizontal="right" vertical="center" wrapText="1"/>
      <protection/>
    </xf>
    <xf numFmtId="0" fontId="6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0" fillId="0" borderId="0" xfId="0" applyFont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center" vertical="center" wrapText="1"/>
      <protection/>
    </xf>
    <xf numFmtId="0" fontId="39" fillId="0" borderId="0" xfId="201" applyFont="1" applyFill="1" applyAlignment="1" applyProtection="1">
      <alignment horizontal="center" vertical="center" wrapText="1"/>
      <protection/>
    </xf>
    <xf numFmtId="167" fontId="45" fillId="0" borderId="10" xfId="171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4" fillId="0" borderId="10" xfId="0" applyFont="1" applyBorder="1" applyAlignment="1">
      <alignment horizontal="center" vertical="center"/>
    </xf>
    <xf numFmtId="3" fontId="40" fillId="0" borderId="10" xfId="0" applyNumberFormat="1" applyFont="1" applyBorder="1" applyAlignment="1" applyProtection="1">
      <alignment horizontal="center" vertical="center" wrapText="1"/>
      <protection/>
    </xf>
    <xf numFmtId="164" fontId="44" fillId="0" borderId="10" xfId="0" applyNumberFormat="1" applyFont="1" applyBorder="1" applyAlignment="1">
      <alignment horizontal="center" vertical="center"/>
    </xf>
    <xf numFmtId="9" fontId="44" fillId="0" borderId="10" xfId="0" applyNumberFormat="1" applyFont="1" applyBorder="1" applyAlignment="1">
      <alignment horizontal="center" vertical="center"/>
    </xf>
    <xf numFmtId="164" fontId="44" fillId="0" borderId="10" xfId="0" applyNumberFormat="1" applyFont="1" applyBorder="1" applyAlignment="1">
      <alignment horizontal="center" vertical="center" wrapText="1"/>
    </xf>
    <xf numFmtId="164" fontId="45" fillId="0" borderId="10" xfId="227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vertical="center" wrapText="1"/>
    </xf>
    <xf numFmtId="9" fontId="44" fillId="0" borderId="10" xfId="210" applyFont="1" applyBorder="1" applyAlignment="1">
      <alignment vertical="center"/>
    </xf>
    <xf numFmtId="0" fontId="57" fillId="0" borderId="0" xfId="0" applyFont="1" applyAlignment="1">
      <alignment/>
    </xf>
    <xf numFmtId="4" fontId="58" fillId="0" borderId="0" xfId="0" applyNumberFormat="1" applyFont="1" applyAlignment="1">
      <alignment/>
    </xf>
    <xf numFmtId="0" fontId="58" fillId="0" borderId="0" xfId="0" applyFont="1" applyAlignment="1">
      <alignment/>
    </xf>
    <xf numFmtId="4" fontId="58" fillId="0" borderId="10" xfId="0" applyNumberFormat="1" applyFont="1" applyBorder="1" applyAlignment="1">
      <alignment vertical="center" wrapText="1"/>
    </xf>
    <xf numFmtId="4" fontId="58" fillId="0" borderId="0" xfId="0" applyNumberFormat="1" applyFont="1" applyFill="1" applyAlignment="1">
      <alignment/>
    </xf>
    <xf numFmtId="168" fontId="44" fillId="0" borderId="10" xfId="0" applyNumberFormat="1" applyFont="1" applyBorder="1" applyAlignment="1">
      <alignment vertical="center"/>
    </xf>
    <xf numFmtId="0" fontId="45" fillId="0" borderId="10" xfId="0" applyNumberFormat="1" applyFont="1" applyFill="1" applyBorder="1" applyAlignment="1" applyProtection="1">
      <alignment vertical="center" wrapText="1"/>
      <protection/>
    </xf>
    <xf numFmtId="0" fontId="45" fillId="0" borderId="10" xfId="171" applyFont="1" applyFill="1" applyBorder="1" applyAlignment="1" applyProtection="1">
      <alignment vertical="center" wrapText="1"/>
      <protection/>
    </xf>
    <xf numFmtId="0" fontId="40" fillId="0" borderId="10" xfId="0" applyNumberFormat="1" applyFont="1" applyFill="1" applyBorder="1" applyAlignment="1">
      <alignment vertical="center"/>
    </xf>
    <xf numFmtId="0" fontId="40" fillId="0" borderId="10" xfId="0" applyNumberFormat="1" applyFont="1" applyFill="1" applyBorder="1" applyAlignment="1">
      <alignment vertical="center" wrapText="1"/>
    </xf>
    <xf numFmtId="4" fontId="45" fillId="0" borderId="10" xfId="168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2" fontId="38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 horizontal="center" wrapText="1"/>
      <protection/>
    </xf>
    <xf numFmtId="0" fontId="42" fillId="0" borderId="0" xfId="0" applyFont="1" applyAlignment="1">
      <alignment horizontal="center" vertical="center" wrapText="1"/>
    </xf>
    <xf numFmtId="0" fontId="40" fillId="0" borderId="0" xfId="0" applyFont="1" applyFill="1" applyBorder="1" applyAlignment="1" applyProtection="1">
      <alignment horizontal="left" wrapText="1"/>
      <protection/>
    </xf>
    <xf numFmtId="0" fontId="39" fillId="0" borderId="0" xfId="201" applyFont="1" applyFill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 wrapText="1"/>
      <protection/>
    </xf>
    <xf numFmtId="0" fontId="70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>
      <alignment horizontal="left" wrapText="1"/>
      <protection/>
    </xf>
    <xf numFmtId="0" fontId="21" fillId="0" borderId="0" xfId="201" applyFont="1" applyFill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 wrapText="1"/>
      <protection/>
    </xf>
    <xf numFmtId="0" fontId="40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201" applyFont="1" applyFill="1" applyAlignment="1" applyProtection="1">
      <alignment horizontal="center" vertical="center" wrapText="1"/>
      <protection/>
    </xf>
    <xf numFmtId="0" fontId="71" fillId="0" borderId="0" xfId="0" applyFont="1" applyAlignment="1" applyProtection="1">
      <alignment/>
      <protection/>
    </xf>
  </cellXfs>
  <cellStyles count="2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- akcent 1 2" xfId="22"/>
    <cellStyle name="20% - akcent 1_LEKI NAZWY MIĘDZYNARODOWE" xfId="23"/>
    <cellStyle name="20% — akcent 2" xfId="24"/>
    <cellStyle name="20% - akcent 2 2" xfId="25"/>
    <cellStyle name="20% - akcent 2_LEKI NAZWY MIĘDZYNARODOWE" xfId="26"/>
    <cellStyle name="20% — akcent 3" xfId="27"/>
    <cellStyle name="20% - akcent 3 2" xfId="28"/>
    <cellStyle name="20% - akcent 3_LEKI NAZWY MIĘDZYNARODOWE" xfId="29"/>
    <cellStyle name="20% — akcent 4" xfId="30"/>
    <cellStyle name="20% - akcent 4 2" xfId="31"/>
    <cellStyle name="20% - akcent 4_LEKI NAZWY MIĘDZYNARODOWE" xfId="32"/>
    <cellStyle name="20% — akcent 5" xfId="33"/>
    <cellStyle name="20% - akcent 5 2" xfId="34"/>
    <cellStyle name="20% - akcent 5_LEKI NAZWY MIĘDZYNARODOWE" xfId="35"/>
    <cellStyle name="20% — akcent 6" xfId="36"/>
    <cellStyle name="20% - akcent 6 2" xfId="37"/>
    <cellStyle name="20% - akcent 6_LEKI NAZWY MIĘDZYNARODOWE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— akcent 1" xfId="45"/>
    <cellStyle name="40% - akcent 1 2" xfId="46"/>
    <cellStyle name="40% - akcent 1_LEKI NAZWY MIĘDZYNARODOWE" xfId="47"/>
    <cellStyle name="40% — akcent 2" xfId="48"/>
    <cellStyle name="40% - akcent 2 2" xfId="49"/>
    <cellStyle name="40% - akcent 2_LEKI NAZWY MIĘDZYNARODOWE" xfId="50"/>
    <cellStyle name="40% — akcent 3" xfId="51"/>
    <cellStyle name="40% - akcent 3 2" xfId="52"/>
    <cellStyle name="40% - akcent 3_LEKI NAZWY MIĘDZYNARODOWE" xfId="53"/>
    <cellStyle name="40% — akcent 4" xfId="54"/>
    <cellStyle name="40% - akcent 4 2" xfId="55"/>
    <cellStyle name="40% - akcent 4_LEKI NAZWY MIĘDZYNARODOWE" xfId="56"/>
    <cellStyle name="40% — akcent 5" xfId="57"/>
    <cellStyle name="40% - akcent 5 2" xfId="58"/>
    <cellStyle name="40% - akcent 5_LEKI NAZWY MIĘDZYNARODOWE" xfId="59"/>
    <cellStyle name="40% — akcent 6" xfId="60"/>
    <cellStyle name="40% - akcent 6 2" xfId="61"/>
    <cellStyle name="40% - akcent 6_LEKI NAZWY MIĘDZYNARODOWE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— akcent 1" xfId="69"/>
    <cellStyle name="60% - akcent 1 2" xfId="70"/>
    <cellStyle name="60% - akcent 1_LEKI NAZWY MIĘDZYNARODOWE" xfId="71"/>
    <cellStyle name="60% — akcent 2" xfId="72"/>
    <cellStyle name="60% - akcent 2 2" xfId="73"/>
    <cellStyle name="60% - akcent 2_LEKI NAZWY MIĘDZYNARODOWE" xfId="74"/>
    <cellStyle name="60% — akcent 3" xfId="75"/>
    <cellStyle name="60% - akcent 3 2" xfId="76"/>
    <cellStyle name="60% - akcent 3_LEKI NAZWY MIĘDZYNARODOWE" xfId="77"/>
    <cellStyle name="60% — akcent 4" xfId="78"/>
    <cellStyle name="60% - akcent 4 2" xfId="79"/>
    <cellStyle name="60% - akcent 4_LEKI NAZWY MIĘDZYNARODOWE" xfId="80"/>
    <cellStyle name="60% — akcent 5" xfId="81"/>
    <cellStyle name="60% - akcent 5 2" xfId="82"/>
    <cellStyle name="60% - akcent 5_LEKI NAZWY MIĘDZYNARODOWE" xfId="83"/>
    <cellStyle name="60% — akcent 6" xfId="84"/>
    <cellStyle name="60% - akcent 6 2" xfId="85"/>
    <cellStyle name="60% - akcent 6_LEKI NAZWY MIĘDZYNARODOWE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Akcent 1" xfId="93"/>
    <cellStyle name="Akcent 1 2" xfId="94"/>
    <cellStyle name="Akcent 2" xfId="95"/>
    <cellStyle name="Akcent 2 2" xfId="96"/>
    <cellStyle name="Akcent 3" xfId="97"/>
    <cellStyle name="Akcent 3 2" xfId="98"/>
    <cellStyle name="Akcent 4" xfId="99"/>
    <cellStyle name="Akcent 4 2" xfId="100"/>
    <cellStyle name="Akcent 5" xfId="101"/>
    <cellStyle name="Akcent 5 2" xfId="102"/>
    <cellStyle name="Akcent 6" xfId="103"/>
    <cellStyle name="Akcent 6 2" xfId="104"/>
    <cellStyle name="Bad" xfId="105"/>
    <cellStyle name="Calculation" xfId="106"/>
    <cellStyle name="Check Cell" xfId="107"/>
    <cellStyle name="Dane wejściowe" xfId="108"/>
    <cellStyle name="Dane wejściowe 2" xfId="109"/>
    <cellStyle name="Dane wyjściowe" xfId="110"/>
    <cellStyle name="Dane wyjściowe 2" xfId="111"/>
    <cellStyle name="Dobre 2" xfId="112"/>
    <cellStyle name="Dobre_LEKI NAZWY MIĘDZYNARODOWE" xfId="113"/>
    <cellStyle name="Dobry" xfId="114"/>
    <cellStyle name="Comma" xfId="115"/>
    <cellStyle name="Comma [0]" xfId="116"/>
    <cellStyle name="Excel Built-in Comma" xfId="117"/>
    <cellStyle name="Excel Built-in Normal" xfId="118"/>
    <cellStyle name="Excel Built-in Normal 1" xfId="119"/>
    <cellStyle name="Explanatory Text" xfId="120"/>
    <cellStyle name="Good" xfId="121"/>
    <cellStyle name="Heading 1" xfId="122"/>
    <cellStyle name="Heading 2" xfId="123"/>
    <cellStyle name="Heading 3" xfId="124"/>
    <cellStyle name="Heading 4" xfId="125"/>
    <cellStyle name="Hyperlink" xfId="126"/>
    <cellStyle name="Input" xfId="127"/>
    <cellStyle name="Komórka połączona" xfId="128"/>
    <cellStyle name="Komórka połączona 2" xfId="129"/>
    <cellStyle name="Komórka zaznaczona" xfId="130"/>
    <cellStyle name="Komórka zaznaczona 2" xfId="131"/>
    <cellStyle name="Linked Cell" xfId="132"/>
    <cellStyle name="Nagłówek 1" xfId="133"/>
    <cellStyle name="Nagłówek 1 2" xfId="134"/>
    <cellStyle name="Nagłówek 2" xfId="135"/>
    <cellStyle name="Nagłówek 2 2" xfId="136"/>
    <cellStyle name="Nagłówek 3" xfId="137"/>
    <cellStyle name="Nagłówek 3 2" xfId="138"/>
    <cellStyle name="Nagłówek 4" xfId="139"/>
    <cellStyle name="Nagłówek 4 2" xfId="140"/>
    <cellStyle name="Neutral" xfId="141"/>
    <cellStyle name="Neutralne 2" xfId="142"/>
    <cellStyle name="Neutralne_LEKI NAZWY MIĘDZYNARODOWE" xfId="143"/>
    <cellStyle name="Neutralny" xfId="144"/>
    <cellStyle name="Normal 10" xfId="145"/>
    <cellStyle name="Normal 2" xfId="146"/>
    <cellStyle name="Normal 2 2" xfId="147"/>
    <cellStyle name="Normal 2 3" xfId="148"/>
    <cellStyle name="Normal 2_Iwonka przetagr sierpień" xfId="149"/>
    <cellStyle name="Normal 3" xfId="150"/>
    <cellStyle name="Normal 4" xfId="151"/>
    <cellStyle name="Normal 5" xfId="152"/>
    <cellStyle name="Normal 5 3" xfId="153"/>
    <cellStyle name="Normal 7" xfId="154"/>
    <cellStyle name="Normal 8" xfId="155"/>
    <cellStyle name="Normal_Sheet1" xfId="156"/>
    <cellStyle name="Normalny 10" xfId="157"/>
    <cellStyle name="Normalny 11" xfId="158"/>
    <cellStyle name="Normalny 12" xfId="159"/>
    <cellStyle name="Normalny 13" xfId="160"/>
    <cellStyle name="Normalny 14" xfId="161"/>
    <cellStyle name="Normalny 15" xfId="162"/>
    <cellStyle name="Normalny 16" xfId="163"/>
    <cellStyle name="Normalny 17" xfId="164"/>
    <cellStyle name="Normalny 18" xfId="165"/>
    <cellStyle name="Normalny 19" xfId="166"/>
    <cellStyle name="Normalny 2" xfId="167"/>
    <cellStyle name="Normalny 2 2" xfId="168"/>
    <cellStyle name="Normalny 2 3" xfId="169"/>
    <cellStyle name="Normalny 2_ASCLEPIOS_ zał nr 1 Formularz cenowy" xfId="170"/>
    <cellStyle name="Normalny 2_nowy suprane baxter dopisac do duzych umów" xfId="171"/>
    <cellStyle name="Normalny 20" xfId="172"/>
    <cellStyle name="Normalny 21" xfId="173"/>
    <cellStyle name="Normalny 22" xfId="174"/>
    <cellStyle name="Normalny 23" xfId="175"/>
    <cellStyle name="Normalny 24" xfId="176"/>
    <cellStyle name="Normalny 25" xfId="177"/>
    <cellStyle name="Normalny 26" xfId="178"/>
    <cellStyle name="Normalny 27" xfId="179"/>
    <cellStyle name="Normalny 28" xfId="180"/>
    <cellStyle name="Normalny 29" xfId="181"/>
    <cellStyle name="Normalny 3" xfId="182"/>
    <cellStyle name="Normalny 30" xfId="183"/>
    <cellStyle name="Normalny 31" xfId="184"/>
    <cellStyle name="Normalny 32" xfId="185"/>
    <cellStyle name="Normalny 33" xfId="186"/>
    <cellStyle name="Normalny 34" xfId="187"/>
    <cellStyle name="Normalny 35" xfId="188"/>
    <cellStyle name="Normalny 36" xfId="189"/>
    <cellStyle name="Normalny 37" xfId="190"/>
    <cellStyle name="Normalny 38" xfId="191"/>
    <cellStyle name="Normalny 39" xfId="192"/>
    <cellStyle name="Normalny 4" xfId="193"/>
    <cellStyle name="Normalny 5" xfId="194"/>
    <cellStyle name="Normalny 55" xfId="195"/>
    <cellStyle name="Normalny 6" xfId="196"/>
    <cellStyle name="Normalny 7" xfId="197"/>
    <cellStyle name="Normalny 8" xfId="198"/>
    <cellStyle name="Normalny 9" xfId="199"/>
    <cellStyle name="Normalny_alfacetycznie leki+cyt 2011" xfId="200"/>
    <cellStyle name="Normalny_Arkusz2_nowy suprane baxter dopisac do duzych umów" xfId="201"/>
    <cellStyle name="Normalny_Kopia załączniki do umów interna lipiec 2013" xfId="202"/>
    <cellStyle name="Normalny_zamówienie z chemioterapi na cytostatyki" xfId="203"/>
    <cellStyle name="Normalny_Zeszyt2" xfId="204"/>
    <cellStyle name="Note" xfId="205"/>
    <cellStyle name="Obliczenia" xfId="206"/>
    <cellStyle name="Obliczenia 2" xfId="207"/>
    <cellStyle name="Followed Hyperlink" xfId="208"/>
    <cellStyle name="Output" xfId="209"/>
    <cellStyle name="Percent" xfId="210"/>
    <cellStyle name="Procentowy 2" xfId="211"/>
    <cellStyle name="Suma" xfId="212"/>
    <cellStyle name="Suma 2" xfId="213"/>
    <cellStyle name="Tekst objaśnienia" xfId="214"/>
    <cellStyle name="Tekst objaśnienia 2" xfId="215"/>
    <cellStyle name="Tekst ostrzeżenia" xfId="216"/>
    <cellStyle name="Tekst ostrzeżenia 2" xfId="217"/>
    <cellStyle name="Title" xfId="218"/>
    <cellStyle name="Total" xfId="219"/>
    <cellStyle name="Tytuł" xfId="220"/>
    <cellStyle name="Tytuł 2" xfId="221"/>
    <cellStyle name="Uwaga" xfId="222"/>
    <cellStyle name="Uwaga 2" xfId="223"/>
    <cellStyle name="Currency" xfId="224"/>
    <cellStyle name="Currency [0]" xfId="225"/>
    <cellStyle name="Walutowy 2" xfId="226"/>
    <cellStyle name="Walutowy 3" xfId="227"/>
    <cellStyle name="Warning Text" xfId="228"/>
    <cellStyle name="Złe 2" xfId="229"/>
    <cellStyle name="Złe_LEKI NAZWY MIĘDZYNARODOWE" xfId="230"/>
    <cellStyle name="Zły" xfId="231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.%20CF%20CEFRAM%20-%20arkusz%20asortymentowo%20-%20cenow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</sheetNames>
    <sheetDataSet>
      <sheetData sheetId="1">
        <row r="2">
          <cell r="AD2" t="str">
            <v>ALBUREX 20</v>
          </cell>
          <cell r="AE2" t="str">
            <v>ROZTW.DO INF.</v>
          </cell>
          <cell r="AG2" t="str">
            <v>1 FIOL.50 ML</v>
          </cell>
        </row>
        <row r="3">
          <cell r="Y3">
            <v>12</v>
          </cell>
          <cell r="AD3" t="str">
            <v>TAROMENTIN</v>
          </cell>
          <cell r="AE3" t="str">
            <v>TABL.POWLEKANE</v>
          </cell>
          <cell r="AG3" t="str">
            <v>14 TABL.</v>
          </cell>
        </row>
        <row r="4">
          <cell r="Y4">
            <v>5.8</v>
          </cell>
          <cell r="AD4" t="str">
            <v>TAROMENTIN</v>
          </cell>
          <cell r="AE4" t="str">
            <v>PROSZ.DO SP.ROZTW.DO WSTRZ/INF</v>
          </cell>
          <cell r="AG4" t="str">
            <v>1 FIOL.</v>
          </cell>
        </row>
        <row r="5">
          <cell r="Y5">
            <v>1587.2</v>
          </cell>
          <cell r="AD5" t="str">
            <v>RIASTAP</v>
          </cell>
          <cell r="AE5" t="str">
            <v>PROSZ.DO SP.ROZTW.DO WSTRZ/INF</v>
          </cell>
          <cell r="AG5" t="str">
            <v>1 FIOL.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tabSelected="1" zoomScalePageLayoutView="0" workbookViewId="0" topLeftCell="A1">
      <selection activeCell="T7" sqref="T7"/>
    </sheetView>
  </sheetViews>
  <sheetFormatPr defaultColWidth="9.140625" defaultRowHeight="12.75"/>
  <cols>
    <col min="1" max="1" width="3.7109375" style="16" customWidth="1"/>
    <col min="2" max="2" width="17.421875" style="12" customWidth="1"/>
    <col min="3" max="3" width="17.140625" style="6" customWidth="1"/>
    <col min="4" max="4" width="9.7109375" style="6" customWidth="1"/>
    <col min="5" max="5" width="9.28125" style="6" customWidth="1"/>
    <col min="6" max="8" width="9.57421875" style="6" customWidth="1"/>
    <col min="9" max="9" width="8.8515625" style="6" customWidth="1"/>
    <col min="10" max="10" width="9.140625" style="6" customWidth="1"/>
    <col min="11" max="11" width="9.7109375" style="6" customWidth="1"/>
    <col min="12" max="12" width="8.7109375" style="6" customWidth="1"/>
    <col min="13" max="13" width="9.57421875" style="6" customWidth="1"/>
    <col min="14" max="14" width="8.8515625" style="6" customWidth="1"/>
    <col min="15" max="15" width="9.28125" style="6" customWidth="1"/>
    <col min="16" max="16" width="11.7109375" style="6" customWidth="1"/>
    <col min="17" max="17" width="11.421875" style="6" customWidth="1"/>
    <col min="18" max="16384" width="9.140625" style="6" customWidth="1"/>
  </cols>
  <sheetData>
    <row r="1" spans="1:13" ht="12.75">
      <c r="A1" s="43"/>
      <c r="B1" s="39"/>
      <c r="C1" s="13"/>
      <c r="D1" s="13"/>
      <c r="E1" s="13"/>
      <c r="F1" s="283" t="s">
        <v>278</v>
      </c>
      <c r="G1" s="283"/>
      <c r="H1" s="283"/>
      <c r="I1" s="283"/>
      <c r="J1" s="283"/>
      <c r="K1" s="283"/>
      <c r="L1" s="283"/>
      <c r="M1" s="283"/>
    </row>
    <row r="2" spans="1:6" ht="12.75">
      <c r="A2" s="43"/>
      <c r="B2" s="15"/>
      <c r="C2" s="14"/>
      <c r="D2" s="14"/>
      <c r="E2" s="14"/>
      <c r="F2" s="295" t="s">
        <v>277</v>
      </c>
    </row>
    <row r="3" spans="1:6" ht="12.75">
      <c r="A3" s="44"/>
      <c r="B3" s="40"/>
      <c r="C3" s="18"/>
      <c r="D3" s="18"/>
      <c r="E3" s="18"/>
      <c r="F3" s="6" t="s">
        <v>279</v>
      </c>
    </row>
    <row r="4" spans="1:26" ht="18" customHeight="1">
      <c r="A4" s="284" t="s">
        <v>5</v>
      </c>
      <c r="B4" s="284"/>
      <c r="C4" s="284"/>
      <c r="D4" s="284"/>
      <c r="E4" s="284"/>
      <c r="R4" s="77"/>
      <c r="S4" s="77"/>
      <c r="T4" s="77"/>
      <c r="U4" s="77"/>
      <c r="V4" s="77"/>
      <c r="W4" s="77"/>
      <c r="X4" s="77"/>
      <c r="Y4" s="77"/>
      <c r="Z4" s="77"/>
    </row>
    <row r="5" spans="1:10" ht="11.25">
      <c r="A5" s="45"/>
      <c r="B5" s="41"/>
      <c r="C5" s="19"/>
      <c r="D5" s="19"/>
      <c r="E5" s="19"/>
      <c r="J5" s="28" t="s">
        <v>23</v>
      </c>
    </row>
    <row r="6" spans="1:5" ht="18" customHeight="1" thickBot="1">
      <c r="A6" s="45"/>
      <c r="B6" s="41"/>
      <c r="C6" s="19"/>
      <c r="D6" s="19"/>
      <c r="E6" s="19"/>
    </row>
    <row r="7" spans="1:17" s="5" customFormat="1" ht="393.75" customHeight="1">
      <c r="A7" s="4" t="s">
        <v>0</v>
      </c>
      <c r="B7" s="4" t="s">
        <v>4</v>
      </c>
      <c r="C7" s="4" t="s">
        <v>1</v>
      </c>
      <c r="D7" s="78" t="s">
        <v>22</v>
      </c>
      <c r="E7" s="78" t="s">
        <v>11</v>
      </c>
      <c r="F7" s="79" t="s">
        <v>125</v>
      </c>
      <c r="G7" s="80" t="s">
        <v>12</v>
      </c>
      <c r="H7" s="78" t="s">
        <v>21</v>
      </c>
      <c r="I7" s="81" t="s">
        <v>128</v>
      </c>
      <c r="J7" s="82" t="s">
        <v>126</v>
      </c>
      <c r="K7" s="82" t="s">
        <v>127</v>
      </c>
      <c r="L7" s="83" t="s">
        <v>10</v>
      </c>
      <c r="M7" s="84" t="s">
        <v>9</v>
      </c>
      <c r="N7" s="79" t="s">
        <v>8</v>
      </c>
      <c r="O7" s="82" t="s">
        <v>7</v>
      </c>
      <c r="P7" s="25" t="s">
        <v>20</v>
      </c>
      <c r="Q7" s="22" t="s">
        <v>13</v>
      </c>
    </row>
    <row r="8" spans="1:17" s="9" customFormat="1" ht="15" customHeight="1">
      <c r="A8" s="2">
        <v>1</v>
      </c>
      <c r="B8" s="2">
        <v>2</v>
      </c>
      <c r="C8" s="2">
        <v>4</v>
      </c>
      <c r="D8" s="3">
        <v>1</v>
      </c>
      <c r="E8" s="2">
        <v>2</v>
      </c>
      <c r="F8" s="3">
        <v>3</v>
      </c>
      <c r="G8" s="2">
        <v>4</v>
      </c>
      <c r="H8" s="3">
        <v>5</v>
      </c>
      <c r="I8" s="2">
        <v>6</v>
      </c>
      <c r="J8" s="3">
        <v>7</v>
      </c>
      <c r="K8" s="2">
        <v>8</v>
      </c>
      <c r="L8" s="3">
        <v>9</v>
      </c>
      <c r="M8" s="20">
        <v>10</v>
      </c>
      <c r="N8" s="2">
        <v>11</v>
      </c>
      <c r="O8" s="3">
        <v>12</v>
      </c>
      <c r="P8" s="26"/>
      <c r="Q8" s="21"/>
    </row>
    <row r="9" spans="1:17" s="5" customFormat="1" ht="11.25">
      <c r="A9" s="46">
        <v>1</v>
      </c>
      <c r="B9" s="32" t="s">
        <v>25</v>
      </c>
      <c r="C9" s="32" t="s">
        <v>73</v>
      </c>
      <c r="D9" s="47"/>
      <c r="E9" s="24">
        <v>1020.6</v>
      </c>
      <c r="F9" s="30"/>
      <c r="G9" s="30"/>
      <c r="H9" s="48">
        <v>1024.65</v>
      </c>
      <c r="I9" s="30"/>
      <c r="J9" s="30"/>
      <c r="K9" s="30"/>
      <c r="L9" s="30"/>
      <c r="M9" s="49"/>
      <c r="N9" s="30"/>
      <c r="O9" s="30"/>
      <c r="P9" s="58">
        <v>945</v>
      </c>
      <c r="Q9" s="24">
        <f aca="true" t="shared" si="0" ref="Q9:Q40">MIN(D9:O9)</f>
        <v>1020.6</v>
      </c>
    </row>
    <row r="10" spans="1:17" ht="11.25">
      <c r="A10" s="46">
        <v>2</v>
      </c>
      <c r="B10" s="32" t="s">
        <v>25</v>
      </c>
      <c r="C10" s="32" t="s">
        <v>74</v>
      </c>
      <c r="D10" s="47"/>
      <c r="E10" s="30">
        <v>568.3</v>
      </c>
      <c r="F10" s="30"/>
      <c r="G10" s="30">
        <v>574.13</v>
      </c>
      <c r="H10" s="60">
        <v>559.22</v>
      </c>
      <c r="I10" s="30"/>
      <c r="J10" s="30"/>
      <c r="K10" s="30"/>
      <c r="L10" s="30"/>
      <c r="M10" s="49"/>
      <c r="N10" s="30"/>
      <c r="O10" s="30"/>
      <c r="P10" s="58">
        <v>531</v>
      </c>
      <c r="Q10" s="24">
        <f t="shared" si="0"/>
        <v>559.22</v>
      </c>
    </row>
    <row r="11" spans="1:17" ht="11.25">
      <c r="A11" s="46">
        <v>3</v>
      </c>
      <c r="B11" s="32" t="s">
        <v>26</v>
      </c>
      <c r="C11" s="32" t="s">
        <v>75</v>
      </c>
      <c r="D11" s="68"/>
      <c r="E11" s="69"/>
      <c r="F11" s="69"/>
      <c r="G11" s="69"/>
      <c r="H11" s="70"/>
      <c r="I11" s="69"/>
      <c r="J11" s="69"/>
      <c r="K11" s="69"/>
      <c r="L11" s="69"/>
      <c r="M11" s="71"/>
      <c r="N11" s="69"/>
      <c r="O11" s="69"/>
      <c r="P11" s="58">
        <v>770.4</v>
      </c>
      <c r="Q11" s="24">
        <f t="shared" si="0"/>
        <v>0</v>
      </c>
    </row>
    <row r="12" spans="1:17" ht="33.75">
      <c r="A12" s="46">
        <v>4</v>
      </c>
      <c r="B12" s="32" t="s">
        <v>27</v>
      </c>
      <c r="C12" s="32" t="s">
        <v>76</v>
      </c>
      <c r="D12" s="30"/>
      <c r="E12" s="30"/>
      <c r="F12" s="30">
        <v>536220</v>
      </c>
      <c r="G12" s="30">
        <v>591840</v>
      </c>
      <c r="H12" s="60">
        <v>530658</v>
      </c>
      <c r="I12" s="30"/>
      <c r="J12" s="30"/>
      <c r="K12" s="30">
        <v>756000</v>
      </c>
      <c r="L12" s="30"/>
      <c r="M12" s="49"/>
      <c r="N12" s="30"/>
      <c r="O12" s="30">
        <v>539892</v>
      </c>
      <c r="P12" s="58">
        <v>491500</v>
      </c>
      <c r="Q12" s="24">
        <f t="shared" si="0"/>
        <v>530658</v>
      </c>
    </row>
    <row r="13" spans="1:17" ht="33.75">
      <c r="A13" s="46">
        <v>5</v>
      </c>
      <c r="B13" s="32" t="s">
        <v>28</v>
      </c>
      <c r="C13" s="32" t="s">
        <v>77</v>
      </c>
      <c r="D13" s="47"/>
      <c r="E13" s="30">
        <v>4626.72</v>
      </c>
      <c r="F13" s="30"/>
      <c r="G13" s="30"/>
      <c r="H13" s="48">
        <v>4554.9</v>
      </c>
      <c r="I13" s="30"/>
      <c r="J13" s="30"/>
      <c r="K13" s="30"/>
      <c r="L13" s="30"/>
      <c r="M13" s="49"/>
      <c r="N13" s="30"/>
      <c r="O13" s="24">
        <v>4536</v>
      </c>
      <c r="P13" s="58">
        <v>4200</v>
      </c>
      <c r="Q13" s="24">
        <f t="shared" si="0"/>
        <v>4536</v>
      </c>
    </row>
    <row r="14" spans="1:17" ht="33.75">
      <c r="A14" s="46">
        <v>6</v>
      </c>
      <c r="B14" s="32" t="s">
        <v>28</v>
      </c>
      <c r="C14" s="32" t="s">
        <v>78</v>
      </c>
      <c r="D14" s="47"/>
      <c r="E14" s="24">
        <v>23112</v>
      </c>
      <c r="F14" s="30"/>
      <c r="G14" s="30"/>
      <c r="H14" s="48">
        <v>23328</v>
      </c>
      <c r="I14" s="30"/>
      <c r="J14" s="30"/>
      <c r="K14" s="30"/>
      <c r="L14" s="30"/>
      <c r="M14" s="49"/>
      <c r="N14" s="30"/>
      <c r="O14" s="30">
        <v>25056</v>
      </c>
      <c r="P14" s="58">
        <v>23080</v>
      </c>
      <c r="Q14" s="24">
        <f t="shared" si="0"/>
        <v>23112</v>
      </c>
    </row>
    <row r="15" spans="1:17" s="16" customFormat="1" ht="22.5">
      <c r="A15" s="46">
        <v>7</v>
      </c>
      <c r="B15" s="32" t="s">
        <v>14</v>
      </c>
      <c r="C15" s="32" t="s">
        <v>2</v>
      </c>
      <c r="D15" s="47"/>
      <c r="E15" s="30">
        <v>16342.56</v>
      </c>
      <c r="F15" s="30"/>
      <c r="G15" s="30">
        <v>16731.36</v>
      </c>
      <c r="H15" s="60">
        <v>16247.52</v>
      </c>
      <c r="I15" s="30"/>
      <c r="J15" s="30"/>
      <c r="K15" s="30"/>
      <c r="L15" s="30"/>
      <c r="M15" s="49"/>
      <c r="N15" s="30"/>
      <c r="O15" s="30"/>
      <c r="P15" s="58">
        <v>15056</v>
      </c>
      <c r="Q15" s="24">
        <f t="shared" si="0"/>
        <v>16247.52</v>
      </c>
    </row>
    <row r="16" spans="1:17" s="10" customFormat="1" ht="33.75">
      <c r="A16" s="46">
        <v>8</v>
      </c>
      <c r="B16" s="32" t="s">
        <v>29</v>
      </c>
      <c r="C16" s="32" t="s">
        <v>79</v>
      </c>
      <c r="D16" s="76"/>
      <c r="E16" s="69"/>
      <c r="F16" s="69"/>
      <c r="G16" s="69"/>
      <c r="H16" s="70"/>
      <c r="I16" s="69"/>
      <c r="J16" s="69"/>
      <c r="K16" s="69"/>
      <c r="L16" s="69"/>
      <c r="M16" s="71"/>
      <c r="N16" s="69"/>
      <c r="O16" s="69"/>
      <c r="P16" s="58">
        <v>12114</v>
      </c>
      <c r="Q16" s="24">
        <f t="shared" si="0"/>
        <v>0</v>
      </c>
    </row>
    <row r="17" spans="1:17" s="16" customFormat="1" ht="11.25">
      <c r="A17" s="46">
        <v>9</v>
      </c>
      <c r="B17" s="32" t="s">
        <v>30</v>
      </c>
      <c r="C17" s="32" t="s">
        <v>80</v>
      </c>
      <c r="D17" s="47"/>
      <c r="E17" s="24">
        <v>20520</v>
      </c>
      <c r="F17" s="30"/>
      <c r="G17" s="30">
        <v>21600</v>
      </c>
      <c r="H17" s="48">
        <v>20995.2</v>
      </c>
      <c r="I17" s="30"/>
      <c r="J17" s="30"/>
      <c r="K17" s="30"/>
      <c r="L17" s="30"/>
      <c r="M17" s="49"/>
      <c r="N17" s="30"/>
      <c r="O17" s="30"/>
      <c r="P17" s="58">
        <v>19360</v>
      </c>
      <c r="Q17" s="24">
        <f t="shared" si="0"/>
        <v>20520</v>
      </c>
    </row>
    <row r="18" spans="1:17" ht="22.5">
      <c r="A18" s="46">
        <v>10</v>
      </c>
      <c r="B18" s="32" t="s">
        <v>31</v>
      </c>
      <c r="C18" s="32" t="s">
        <v>81</v>
      </c>
      <c r="D18" s="68"/>
      <c r="E18" s="69"/>
      <c r="F18" s="69"/>
      <c r="G18" s="69"/>
      <c r="H18" s="70"/>
      <c r="I18" s="69"/>
      <c r="J18" s="69"/>
      <c r="K18" s="69"/>
      <c r="L18" s="69"/>
      <c r="M18" s="71"/>
      <c r="N18" s="69"/>
      <c r="O18" s="69"/>
      <c r="P18" s="58">
        <v>319.08</v>
      </c>
      <c r="Q18" s="24">
        <f t="shared" si="0"/>
        <v>0</v>
      </c>
    </row>
    <row r="19" spans="1:17" s="8" customFormat="1" ht="22.5">
      <c r="A19" s="46">
        <v>11</v>
      </c>
      <c r="B19" s="32" t="s">
        <v>31</v>
      </c>
      <c r="C19" s="32" t="s">
        <v>82</v>
      </c>
      <c r="D19" s="47"/>
      <c r="E19" s="30"/>
      <c r="F19" s="30"/>
      <c r="G19" s="30"/>
      <c r="H19" s="60">
        <v>23898.24</v>
      </c>
      <c r="I19" s="30"/>
      <c r="J19" s="30"/>
      <c r="K19" s="30"/>
      <c r="L19" s="30"/>
      <c r="M19" s="49"/>
      <c r="N19" s="30"/>
      <c r="O19" s="30"/>
      <c r="P19" s="58">
        <v>21768</v>
      </c>
      <c r="Q19" s="24">
        <f t="shared" si="0"/>
        <v>23898.24</v>
      </c>
    </row>
    <row r="20" spans="1:17" ht="67.5">
      <c r="A20" s="46">
        <v>12</v>
      </c>
      <c r="B20" s="32" t="s">
        <v>32</v>
      </c>
      <c r="C20" s="32" t="s">
        <v>83</v>
      </c>
      <c r="D20" s="51"/>
      <c r="E20" s="30"/>
      <c r="F20" s="30"/>
      <c r="G20" s="30"/>
      <c r="H20" s="48"/>
      <c r="I20" s="30"/>
      <c r="J20" s="24">
        <v>7464.96</v>
      </c>
      <c r="K20" s="30"/>
      <c r="L20" s="30"/>
      <c r="M20" s="49"/>
      <c r="N20" s="30"/>
      <c r="O20" s="30"/>
      <c r="P20" s="58">
        <v>12750</v>
      </c>
      <c r="Q20" s="24">
        <f t="shared" si="0"/>
        <v>7464.96</v>
      </c>
    </row>
    <row r="21" spans="1:17" ht="11.25">
      <c r="A21" s="46">
        <v>13</v>
      </c>
      <c r="B21" s="32" t="s">
        <v>33</v>
      </c>
      <c r="C21" s="32" t="s">
        <v>84</v>
      </c>
      <c r="D21" s="47"/>
      <c r="E21" s="30">
        <v>11735.28</v>
      </c>
      <c r="F21" s="30"/>
      <c r="G21" s="30"/>
      <c r="H21" s="60">
        <v>11673.72</v>
      </c>
      <c r="I21" s="30"/>
      <c r="J21" s="30"/>
      <c r="K21" s="30"/>
      <c r="L21" s="30"/>
      <c r="M21" s="49"/>
      <c r="N21" s="30"/>
      <c r="O21" s="30"/>
      <c r="P21" s="58">
        <v>10257</v>
      </c>
      <c r="Q21" s="24">
        <f t="shared" si="0"/>
        <v>11673.72</v>
      </c>
    </row>
    <row r="22" spans="1:17" ht="22.5">
      <c r="A22" s="46">
        <v>14</v>
      </c>
      <c r="B22" s="34" t="s">
        <v>34</v>
      </c>
      <c r="C22" s="32" t="s">
        <v>85</v>
      </c>
      <c r="D22" s="52"/>
      <c r="E22" s="30"/>
      <c r="F22" s="30"/>
      <c r="G22" s="30"/>
      <c r="H22" s="48"/>
      <c r="I22" s="24">
        <v>143.86</v>
      </c>
      <c r="J22" s="30"/>
      <c r="K22" s="30"/>
      <c r="L22" s="30"/>
      <c r="M22" s="49"/>
      <c r="N22" s="30"/>
      <c r="O22" s="30"/>
      <c r="P22" s="58">
        <v>139.56</v>
      </c>
      <c r="Q22" s="24">
        <f t="shared" si="0"/>
        <v>143.86</v>
      </c>
    </row>
    <row r="23" spans="1:17" ht="22.5">
      <c r="A23" s="46">
        <v>15</v>
      </c>
      <c r="B23" s="34" t="s">
        <v>35</v>
      </c>
      <c r="C23" s="32" t="s">
        <v>86</v>
      </c>
      <c r="D23" s="47"/>
      <c r="E23" s="30">
        <v>19556.64</v>
      </c>
      <c r="F23" s="30"/>
      <c r="G23" s="30"/>
      <c r="H23" s="60">
        <v>19517.76</v>
      </c>
      <c r="I23" s="30"/>
      <c r="J23" s="30"/>
      <c r="K23" s="30"/>
      <c r="L23" s="30"/>
      <c r="M23" s="49"/>
      <c r="N23" s="30"/>
      <c r="O23" s="30"/>
      <c r="P23" s="58">
        <v>18037.8</v>
      </c>
      <c r="Q23" s="24">
        <f t="shared" si="0"/>
        <v>19517.76</v>
      </c>
    </row>
    <row r="24" spans="1:17" ht="33.75">
      <c r="A24" s="46">
        <v>16</v>
      </c>
      <c r="B24" s="34" t="s">
        <v>36</v>
      </c>
      <c r="C24" s="34" t="s">
        <v>87</v>
      </c>
      <c r="D24" s="75"/>
      <c r="E24" s="69"/>
      <c r="F24" s="69"/>
      <c r="G24" s="69"/>
      <c r="H24" s="70"/>
      <c r="I24" s="69"/>
      <c r="J24" s="69"/>
      <c r="K24" s="69"/>
      <c r="L24" s="69"/>
      <c r="M24" s="71"/>
      <c r="N24" s="69"/>
      <c r="O24" s="69"/>
      <c r="P24" s="58">
        <v>137.8</v>
      </c>
      <c r="Q24" s="24">
        <f t="shared" si="0"/>
        <v>0</v>
      </c>
    </row>
    <row r="25" spans="1:17" s="11" customFormat="1" ht="123.75">
      <c r="A25" s="46">
        <v>17</v>
      </c>
      <c r="B25" s="32" t="s">
        <v>37</v>
      </c>
      <c r="C25" s="32" t="s">
        <v>88</v>
      </c>
      <c r="D25" s="47"/>
      <c r="E25" s="53">
        <v>68670</v>
      </c>
      <c r="F25" s="53">
        <v>66969</v>
      </c>
      <c r="G25" s="53">
        <v>65016</v>
      </c>
      <c r="H25" s="48">
        <v>68103</v>
      </c>
      <c r="I25" s="53"/>
      <c r="J25" s="53"/>
      <c r="K25" s="53"/>
      <c r="L25" s="53"/>
      <c r="M25" s="61">
        <v>57960</v>
      </c>
      <c r="N25" s="53"/>
      <c r="O25" s="53"/>
      <c r="P25" s="58">
        <v>62820</v>
      </c>
      <c r="Q25" s="24">
        <f t="shared" si="0"/>
        <v>57960</v>
      </c>
    </row>
    <row r="26" spans="1:17" ht="45">
      <c r="A26" s="46">
        <v>18</v>
      </c>
      <c r="B26" s="35" t="s">
        <v>38</v>
      </c>
      <c r="C26" s="32" t="s">
        <v>89</v>
      </c>
      <c r="D26" s="53"/>
      <c r="E26" s="24">
        <v>1946.7</v>
      </c>
      <c r="F26" s="30">
        <v>2005.56</v>
      </c>
      <c r="G26" s="30">
        <v>1947.24</v>
      </c>
      <c r="H26" s="48">
        <v>1986.66</v>
      </c>
      <c r="I26" s="30"/>
      <c r="J26" s="30"/>
      <c r="K26" s="30"/>
      <c r="L26" s="30"/>
      <c r="M26" s="49"/>
      <c r="N26" s="30"/>
      <c r="O26" s="30"/>
      <c r="P26" s="58">
        <v>980</v>
      </c>
      <c r="Q26" s="24">
        <f t="shared" si="0"/>
        <v>1946.7</v>
      </c>
    </row>
    <row r="27" spans="1:17" ht="90">
      <c r="A27" s="46">
        <v>19</v>
      </c>
      <c r="B27" s="35" t="s">
        <v>39</v>
      </c>
      <c r="C27" s="33" t="s">
        <v>90</v>
      </c>
      <c r="D27" s="54"/>
      <c r="E27" s="30">
        <v>37957.8</v>
      </c>
      <c r="F27" s="30">
        <v>35301</v>
      </c>
      <c r="G27" s="24">
        <v>34267.8</v>
      </c>
      <c r="H27" s="48">
        <v>34809</v>
      </c>
      <c r="I27" s="30"/>
      <c r="J27" s="30"/>
      <c r="K27" s="30"/>
      <c r="L27" s="30"/>
      <c r="M27" s="49"/>
      <c r="N27" s="30"/>
      <c r="O27" s="30"/>
      <c r="P27" s="58">
        <v>32600</v>
      </c>
      <c r="Q27" s="24">
        <f t="shared" si="0"/>
        <v>34267.8</v>
      </c>
    </row>
    <row r="28" spans="1:17" s="16" customFormat="1" ht="112.5">
      <c r="A28" s="46">
        <v>20</v>
      </c>
      <c r="B28" s="32" t="s">
        <v>40</v>
      </c>
      <c r="C28" s="32" t="s">
        <v>91</v>
      </c>
      <c r="D28" s="47"/>
      <c r="E28" s="30">
        <v>10650.15</v>
      </c>
      <c r="F28" s="30">
        <v>9275.7</v>
      </c>
      <c r="G28" s="30">
        <v>9011.1</v>
      </c>
      <c r="H28" s="48">
        <v>9312.45</v>
      </c>
      <c r="I28" s="30"/>
      <c r="J28" s="30"/>
      <c r="K28" s="30"/>
      <c r="L28" s="30"/>
      <c r="M28" s="61">
        <v>8173.2</v>
      </c>
      <c r="N28" s="30"/>
      <c r="O28" s="30"/>
      <c r="P28" s="58">
        <v>8960</v>
      </c>
      <c r="Q28" s="24">
        <f t="shared" si="0"/>
        <v>8173.2</v>
      </c>
    </row>
    <row r="29" spans="1:17" s="5" customFormat="1" ht="11.25">
      <c r="A29" s="46">
        <v>21</v>
      </c>
      <c r="B29" s="34" t="s">
        <v>41</v>
      </c>
      <c r="C29" s="32" t="s">
        <v>92</v>
      </c>
      <c r="D29" s="74"/>
      <c r="E29" s="69"/>
      <c r="F29" s="69"/>
      <c r="G29" s="69"/>
      <c r="H29" s="70"/>
      <c r="I29" s="69"/>
      <c r="J29" s="69"/>
      <c r="K29" s="69"/>
      <c r="L29" s="69"/>
      <c r="M29" s="71"/>
      <c r="N29" s="69"/>
      <c r="O29" s="69"/>
      <c r="P29" s="58">
        <v>408.6</v>
      </c>
      <c r="Q29" s="24">
        <f t="shared" si="0"/>
        <v>0</v>
      </c>
    </row>
    <row r="30" spans="1:17" s="16" customFormat="1" ht="11.25">
      <c r="A30" s="46">
        <v>22</v>
      </c>
      <c r="B30" s="32" t="s">
        <v>42</v>
      </c>
      <c r="C30" s="32" t="s">
        <v>93</v>
      </c>
      <c r="D30" s="47"/>
      <c r="E30" s="30"/>
      <c r="F30" s="30"/>
      <c r="G30" s="30"/>
      <c r="H30" s="48"/>
      <c r="I30" s="30"/>
      <c r="J30" s="30"/>
      <c r="K30" s="30"/>
      <c r="L30" s="62">
        <v>9034.2</v>
      </c>
      <c r="M30" s="49"/>
      <c r="N30" s="30"/>
      <c r="O30" s="30"/>
      <c r="P30" s="58">
        <v>10500</v>
      </c>
      <c r="Q30" s="24">
        <f t="shared" si="0"/>
        <v>9034.2</v>
      </c>
    </row>
    <row r="31" spans="1:17" s="5" customFormat="1" ht="11.25">
      <c r="A31" s="46">
        <v>23</v>
      </c>
      <c r="B31" s="34" t="s">
        <v>43</v>
      </c>
      <c r="C31" s="37" t="s">
        <v>94</v>
      </c>
      <c r="D31" s="68"/>
      <c r="E31" s="69"/>
      <c r="F31" s="69"/>
      <c r="G31" s="69"/>
      <c r="H31" s="70"/>
      <c r="I31" s="69"/>
      <c r="J31" s="69"/>
      <c r="K31" s="69"/>
      <c r="L31" s="69"/>
      <c r="M31" s="71"/>
      <c r="N31" s="69"/>
      <c r="O31" s="69"/>
      <c r="P31" s="58">
        <v>3080</v>
      </c>
      <c r="Q31" s="24">
        <f t="shared" si="0"/>
        <v>0</v>
      </c>
    </row>
    <row r="32" spans="1:17" s="8" customFormat="1" ht="11.25">
      <c r="A32" s="46">
        <v>24</v>
      </c>
      <c r="B32" s="36" t="s">
        <v>44</v>
      </c>
      <c r="C32" s="36" t="s">
        <v>95</v>
      </c>
      <c r="D32" s="47"/>
      <c r="E32" s="30"/>
      <c r="F32" s="30"/>
      <c r="G32" s="30"/>
      <c r="H32" s="60">
        <v>11320.56</v>
      </c>
      <c r="I32" s="30"/>
      <c r="J32" s="30"/>
      <c r="K32" s="30"/>
      <c r="L32" s="30"/>
      <c r="M32" s="49"/>
      <c r="N32" s="30"/>
      <c r="O32" s="30"/>
      <c r="P32" s="58">
        <v>10500</v>
      </c>
      <c r="Q32" s="24">
        <f t="shared" si="0"/>
        <v>11320.56</v>
      </c>
    </row>
    <row r="33" spans="1:17" s="8" customFormat="1" ht="22.5">
      <c r="A33" s="46">
        <v>25</v>
      </c>
      <c r="B33" s="34" t="s">
        <v>45</v>
      </c>
      <c r="C33" s="34" t="s">
        <v>96</v>
      </c>
      <c r="D33" s="47"/>
      <c r="E33" s="30"/>
      <c r="F33" s="24">
        <v>16372.8</v>
      </c>
      <c r="G33" s="30"/>
      <c r="H33" s="48">
        <v>17132.26</v>
      </c>
      <c r="I33" s="30"/>
      <c r="J33" s="30"/>
      <c r="K33" s="30"/>
      <c r="L33" s="30"/>
      <c r="M33" s="49"/>
      <c r="N33" s="30"/>
      <c r="O33" s="30">
        <v>17141.76</v>
      </c>
      <c r="P33" s="58">
        <v>15160</v>
      </c>
      <c r="Q33" s="24">
        <f t="shared" si="0"/>
        <v>16372.8</v>
      </c>
    </row>
    <row r="34" spans="1:17" s="5" customFormat="1" ht="22.5">
      <c r="A34" s="46">
        <v>26</v>
      </c>
      <c r="B34" s="32" t="s">
        <v>46</v>
      </c>
      <c r="C34" s="32" t="s">
        <v>97</v>
      </c>
      <c r="D34" s="47"/>
      <c r="E34" s="30">
        <v>1470.96</v>
      </c>
      <c r="F34" s="30"/>
      <c r="G34" s="30">
        <v>1483.92</v>
      </c>
      <c r="H34" s="60">
        <v>1432.08</v>
      </c>
      <c r="I34" s="30"/>
      <c r="J34" s="30"/>
      <c r="K34" s="30"/>
      <c r="L34" s="30"/>
      <c r="M34" s="49"/>
      <c r="N34" s="30"/>
      <c r="O34" s="30"/>
      <c r="P34" s="58">
        <v>1332</v>
      </c>
      <c r="Q34" s="24">
        <f t="shared" si="0"/>
        <v>1432.08</v>
      </c>
    </row>
    <row r="35" spans="1:17" ht="11.25">
      <c r="A35" s="46">
        <v>27</v>
      </c>
      <c r="B35" s="32" t="s">
        <v>47</v>
      </c>
      <c r="C35" s="32" t="s">
        <v>98</v>
      </c>
      <c r="D35" s="53">
        <v>2430</v>
      </c>
      <c r="E35" s="30"/>
      <c r="F35" s="30"/>
      <c r="G35" s="30"/>
      <c r="H35" s="48"/>
      <c r="I35" s="24">
        <v>2327.49</v>
      </c>
      <c r="J35" s="30"/>
      <c r="K35" s="30"/>
      <c r="L35" s="30"/>
      <c r="M35" s="49"/>
      <c r="N35" s="30"/>
      <c r="O35" s="30"/>
      <c r="P35" s="58">
        <v>2089.32</v>
      </c>
      <c r="Q35" s="24">
        <f t="shared" si="0"/>
        <v>2327.49</v>
      </c>
    </row>
    <row r="36" spans="1:17" s="9" customFormat="1" ht="11.25">
      <c r="A36" s="46">
        <v>28</v>
      </c>
      <c r="B36" s="37" t="s">
        <v>48</v>
      </c>
      <c r="C36" s="37" t="s">
        <v>99</v>
      </c>
      <c r="D36" s="63">
        <v>4752</v>
      </c>
      <c r="E36" s="30"/>
      <c r="F36" s="30"/>
      <c r="G36" s="30"/>
      <c r="H36" s="48"/>
      <c r="I36" s="30"/>
      <c r="J36" s="30"/>
      <c r="K36" s="30"/>
      <c r="L36" s="30"/>
      <c r="M36" s="49"/>
      <c r="N36" s="30"/>
      <c r="O36" s="30"/>
      <c r="P36" s="58">
        <v>4600</v>
      </c>
      <c r="Q36" s="24">
        <f t="shared" si="0"/>
        <v>4752</v>
      </c>
    </row>
    <row r="37" spans="1:17" s="7" customFormat="1" ht="11.25">
      <c r="A37" s="46">
        <v>29</v>
      </c>
      <c r="B37" s="37" t="s">
        <v>49</v>
      </c>
      <c r="C37" s="37" t="s">
        <v>19</v>
      </c>
      <c r="D37" s="47">
        <v>89910</v>
      </c>
      <c r="E37" s="30"/>
      <c r="F37" s="30"/>
      <c r="G37" s="30"/>
      <c r="H37" s="48"/>
      <c r="I37" s="24">
        <v>74952</v>
      </c>
      <c r="J37" s="30"/>
      <c r="K37" s="30"/>
      <c r="L37" s="30"/>
      <c r="M37" s="49"/>
      <c r="N37" s="30"/>
      <c r="O37" s="30"/>
      <c r="P37" s="58">
        <v>66345</v>
      </c>
      <c r="Q37" s="24">
        <f t="shared" si="0"/>
        <v>74952</v>
      </c>
    </row>
    <row r="38" spans="1:17" ht="101.25">
      <c r="A38" s="46">
        <v>30</v>
      </c>
      <c r="B38" s="32" t="s">
        <v>50</v>
      </c>
      <c r="C38" s="32" t="s">
        <v>18</v>
      </c>
      <c r="D38" s="55"/>
      <c r="E38" s="30"/>
      <c r="F38" s="30"/>
      <c r="G38" s="30"/>
      <c r="H38" s="48"/>
      <c r="I38" s="30"/>
      <c r="J38" s="30"/>
      <c r="K38" s="30"/>
      <c r="L38" s="30"/>
      <c r="M38" s="49"/>
      <c r="N38" s="24">
        <v>173880</v>
      </c>
      <c r="O38" s="30"/>
      <c r="P38" s="58">
        <v>130200</v>
      </c>
      <c r="Q38" s="24">
        <f t="shared" si="0"/>
        <v>173880</v>
      </c>
    </row>
    <row r="39" spans="1:17" ht="33.75">
      <c r="A39" s="46">
        <v>31</v>
      </c>
      <c r="B39" s="32" t="s">
        <v>51</v>
      </c>
      <c r="C39" s="32" t="s">
        <v>100</v>
      </c>
      <c r="D39" s="54"/>
      <c r="E39" s="30"/>
      <c r="F39" s="30"/>
      <c r="G39" s="30"/>
      <c r="H39" s="48"/>
      <c r="I39" s="30"/>
      <c r="J39" s="30"/>
      <c r="K39" s="30"/>
      <c r="L39" s="24">
        <v>28697.76</v>
      </c>
      <c r="M39" s="49"/>
      <c r="N39" s="30"/>
      <c r="O39" s="30"/>
      <c r="P39" s="58">
        <v>17640</v>
      </c>
      <c r="Q39" s="24">
        <f t="shared" si="0"/>
        <v>28697.76</v>
      </c>
    </row>
    <row r="40" spans="1:17" ht="22.5">
      <c r="A40" s="46">
        <v>32</v>
      </c>
      <c r="B40" s="32" t="s">
        <v>51</v>
      </c>
      <c r="C40" s="32" t="s">
        <v>101</v>
      </c>
      <c r="D40" s="68"/>
      <c r="E40" s="69"/>
      <c r="F40" s="69"/>
      <c r="G40" s="69"/>
      <c r="H40" s="70"/>
      <c r="I40" s="69"/>
      <c r="J40" s="69"/>
      <c r="K40" s="69"/>
      <c r="L40" s="69"/>
      <c r="M40" s="71"/>
      <c r="N40" s="69"/>
      <c r="O40" s="69"/>
      <c r="P40" s="58">
        <v>74.9</v>
      </c>
      <c r="Q40" s="24">
        <f t="shared" si="0"/>
        <v>0</v>
      </c>
    </row>
    <row r="41" spans="1:17" s="5" customFormat="1" ht="78.75">
      <c r="A41" s="46">
        <v>33</v>
      </c>
      <c r="B41" s="32" t="s">
        <v>52</v>
      </c>
      <c r="C41" s="32" t="s">
        <v>102</v>
      </c>
      <c r="D41" s="47"/>
      <c r="E41" s="30"/>
      <c r="F41" s="30"/>
      <c r="G41" s="30"/>
      <c r="H41" s="60">
        <v>26593.92</v>
      </c>
      <c r="I41" s="30"/>
      <c r="J41" s="30"/>
      <c r="K41" s="30"/>
      <c r="L41" s="30"/>
      <c r="M41" s="49"/>
      <c r="N41" s="30"/>
      <c r="O41" s="30"/>
      <c r="P41" s="58">
        <v>24624</v>
      </c>
      <c r="Q41" s="24">
        <f aca="true" t="shared" si="1" ref="Q41:Q67">MIN(D41:O41)</f>
        <v>26593.92</v>
      </c>
    </row>
    <row r="42" spans="1:17" ht="90">
      <c r="A42" s="46">
        <v>34</v>
      </c>
      <c r="B42" s="37" t="s">
        <v>53</v>
      </c>
      <c r="C42" s="37" t="s">
        <v>103</v>
      </c>
      <c r="D42" s="73"/>
      <c r="E42" s="69"/>
      <c r="F42" s="69"/>
      <c r="G42" s="69"/>
      <c r="H42" s="70"/>
      <c r="I42" s="69"/>
      <c r="J42" s="69"/>
      <c r="K42" s="69"/>
      <c r="L42" s="69"/>
      <c r="M42" s="71"/>
      <c r="N42" s="69"/>
      <c r="O42" s="69"/>
      <c r="P42" s="58">
        <v>1503</v>
      </c>
      <c r="Q42" s="24">
        <f t="shared" si="1"/>
        <v>0</v>
      </c>
    </row>
    <row r="43" spans="1:17" ht="11.25">
      <c r="A43" s="46">
        <v>35</v>
      </c>
      <c r="B43" s="32" t="s">
        <v>54</v>
      </c>
      <c r="C43" s="32" t="s">
        <v>104</v>
      </c>
      <c r="D43" s="47"/>
      <c r="E43" s="30">
        <v>20185.2</v>
      </c>
      <c r="F43" s="24">
        <v>19338.48</v>
      </c>
      <c r="G43" s="30">
        <v>20185.2</v>
      </c>
      <c r="H43" s="48">
        <v>19603.08</v>
      </c>
      <c r="I43" s="30"/>
      <c r="J43" s="30"/>
      <c r="K43" s="30"/>
      <c r="L43" s="30"/>
      <c r="M43" s="49"/>
      <c r="N43" s="30"/>
      <c r="O43" s="30"/>
      <c r="P43" s="58">
        <v>18095</v>
      </c>
      <c r="Q43" s="24">
        <f t="shared" si="1"/>
        <v>19338.48</v>
      </c>
    </row>
    <row r="44" spans="1:17" s="1" customFormat="1" ht="11.25">
      <c r="A44" s="46">
        <v>36</v>
      </c>
      <c r="B44" s="32" t="s">
        <v>55</v>
      </c>
      <c r="C44" s="32" t="s">
        <v>105</v>
      </c>
      <c r="D44" s="47"/>
      <c r="E44" s="30">
        <v>17524.08</v>
      </c>
      <c r="F44" s="30"/>
      <c r="G44" s="30">
        <v>17070.48</v>
      </c>
      <c r="H44" s="48">
        <v>13759.2</v>
      </c>
      <c r="I44" s="30"/>
      <c r="J44" s="30"/>
      <c r="K44" s="30"/>
      <c r="L44" s="24">
        <v>1620</v>
      </c>
      <c r="M44" s="49"/>
      <c r="N44" s="30"/>
      <c r="O44" s="30"/>
      <c r="P44" s="58">
        <v>12936</v>
      </c>
      <c r="Q44" s="24">
        <f t="shared" si="1"/>
        <v>1620</v>
      </c>
    </row>
    <row r="45" spans="1:17" s="8" customFormat="1" ht="45">
      <c r="A45" s="46">
        <v>37</v>
      </c>
      <c r="B45" s="32" t="s">
        <v>15</v>
      </c>
      <c r="C45" s="32" t="s">
        <v>17</v>
      </c>
      <c r="D45" s="47"/>
      <c r="E45" s="30"/>
      <c r="F45" s="30"/>
      <c r="G45" s="30"/>
      <c r="H45" s="60">
        <v>2830.68</v>
      </c>
      <c r="I45" s="30"/>
      <c r="J45" s="30"/>
      <c r="K45" s="30"/>
      <c r="L45" s="30"/>
      <c r="M45" s="49"/>
      <c r="N45" s="30"/>
      <c r="O45" s="30"/>
      <c r="P45" s="58">
        <v>2682</v>
      </c>
      <c r="Q45" s="24">
        <f t="shared" si="1"/>
        <v>2830.68</v>
      </c>
    </row>
    <row r="46" spans="1:17" ht="135">
      <c r="A46" s="46">
        <v>38</v>
      </c>
      <c r="B46" s="32" t="s">
        <v>56</v>
      </c>
      <c r="C46" s="32" t="s">
        <v>106</v>
      </c>
      <c r="D46" s="68"/>
      <c r="E46" s="69"/>
      <c r="F46" s="69"/>
      <c r="G46" s="69"/>
      <c r="H46" s="70"/>
      <c r="I46" s="69"/>
      <c r="J46" s="69"/>
      <c r="K46" s="69"/>
      <c r="L46" s="69"/>
      <c r="M46" s="71"/>
      <c r="N46" s="69"/>
      <c r="O46" s="69"/>
      <c r="P46" s="58">
        <v>1290</v>
      </c>
      <c r="Q46" s="24">
        <f t="shared" si="1"/>
        <v>0</v>
      </c>
    </row>
    <row r="47" spans="1:17" ht="90">
      <c r="A47" s="46">
        <v>39</v>
      </c>
      <c r="B47" s="32" t="s">
        <v>57</v>
      </c>
      <c r="C47" s="32" t="s">
        <v>107</v>
      </c>
      <c r="D47" s="53"/>
      <c r="E47" s="30"/>
      <c r="F47" s="30"/>
      <c r="G47" s="30"/>
      <c r="H47" s="48"/>
      <c r="I47" s="30"/>
      <c r="J47" s="30"/>
      <c r="K47" s="30"/>
      <c r="L47" s="30"/>
      <c r="M47" s="49"/>
      <c r="N47" s="24">
        <v>3186</v>
      </c>
      <c r="O47" s="30"/>
      <c r="P47" s="58">
        <v>3020</v>
      </c>
      <c r="Q47" s="24">
        <f t="shared" si="1"/>
        <v>3186</v>
      </c>
    </row>
    <row r="48" spans="1:17" s="16" customFormat="1" ht="56.25">
      <c r="A48" s="46">
        <v>40</v>
      </c>
      <c r="B48" s="34" t="s">
        <v>58</v>
      </c>
      <c r="C48" s="34" t="s">
        <v>108</v>
      </c>
      <c r="D48" s="68"/>
      <c r="E48" s="69"/>
      <c r="F48" s="69"/>
      <c r="G48" s="69"/>
      <c r="H48" s="70"/>
      <c r="I48" s="69"/>
      <c r="J48" s="69"/>
      <c r="K48" s="69"/>
      <c r="L48" s="69"/>
      <c r="M48" s="71"/>
      <c r="N48" s="69"/>
      <c r="O48" s="69"/>
      <c r="P48" s="58">
        <v>525.72</v>
      </c>
      <c r="Q48" s="24">
        <f t="shared" si="1"/>
        <v>0</v>
      </c>
    </row>
    <row r="49" spans="1:17" s="8" customFormat="1" ht="22.5">
      <c r="A49" s="46">
        <v>41</v>
      </c>
      <c r="B49" s="37" t="s">
        <v>59</v>
      </c>
      <c r="C49" s="37" t="s">
        <v>109</v>
      </c>
      <c r="D49" s="68"/>
      <c r="E49" s="69"/>
      <c r="F49" s="69"/>
      <c r="G49" s="69"/>
      <c r="H49" s="70"/>
      <c r="I49" s="69"/>
      <c r="J49" s="69"/>
      <c r="K49" s="69"/>
      <c r="L49" s="69"/>
      <c r="M49" s="71"/>
      <c r="N49" s="69"/>
      <c r="O49" s="69"/>
      <c r="P49" s="58">
        <v>768</v>
      </c>
      <c r="Q49" s="24">
        <f t="shared" si="1"/>
        <v>0</v>
      </c>
    </row>
    <row r="50" spans="1:17" s="16" customFormat="1" ht="22.5">
      <c r="A50" s="46">
        <v>42</v>
      </c>
      <c r="B50" s="34" t="s">
        <v>60</v>
      </c>
      <c r="C50" s="32" t="s">
        <v>110</v>
      </c>
      <c r="D50" s="47"/>
      <c r="E50" s="30"/>
      <c r="F50" s="30"/>
      <c r="G50" s="30"/>
      <c r="H50" s="48"/>
      <c r="I50" s="24">
        <v>207.68</v>
      </c>
      <c r="J50" s="30"/>
      <c r="K50" s="30"/>
      <c r="L50" s="30"/>
      <c r="M50" s="49"/>
      <c r="N50" s="30"/>
      <c r="O50" s="30"/>
      <c r="P50" s="58">
        <v>151.7</v>
      </c>
      <c r="Q50" s="24">
        <f t="shared" si="1"/>
        <v>207.68</v>
      </c>
    </row>
    <row r="51" spans="1:17" ht="56.25">
      <c r="A51" s="46">
        <v>43</v>
      </c>
      <c r="B51" s="34" t="s">
        <v>61</v>
      </c>
      <c r="C51" s="34" t="s">
        <v>111</v>
      </c>
      <c r="D51" s="72"/>
      <c r="E51" s="69"/>
      <c r="F51" s="69"/>
      <c r="G51" s="69"/>
      <c r="H51" s="70"/>
      <c r="I51" s="69"/>
      <c r="J51" s="69"/>
      <c r="K51" s="69"/>
      <c r="L51" s="69"/>
      <c r="M51" s="71"/>
      <c r="N51" s="69"/>
      <c r="O51" s="69"/>
      <c r="P51" s="58">
        <v>504</v>
      </c>
      <c r="Q51" s="24">
        <f t="shared" si="1"/>
        <v>0</v>
      </c>
    </row>
    <row r="52" spans="1:17" ht="45">
      <c r="A52" s="29">
        <v>44</v>
      </c>
      <c r="B52" s="34" t="s">
        <v>62</v>
      </c>
      <c r="C52" s="34" t="s">
        <v>112</v>
      </c>
      <c r="D52" s="68"/>
      <c r="E52" s="69"/>
      <c r="F52" s="69"/>
      <c r="G52" s="69"/>
      <c r="H52" s="70"/>
      <c r="I52" s="69"/>
      <c r="J52" s="69"/>
      <c r="K52" s="69"/>
      <c r="L52" s="69"/>
      <c r="M52" s="71"/>
      <c r="N52" s="69"/>
      <c r="O52" s="69"/>
      <c r="P52" s="58">
        <v>9760.28</v>
      </c>
      <c r="Q52" s="24">
        <f t="shared" si="1"/>
        <v>0</v>
      </c>
    </row>
    <row r="53" spans="1:17" s="8" customFormat="1" ht="11.25">
      <c r="A53" s="46">
        <v>45</v>
      </c>
      <c r="B53" s="32" t="s">
        <v>63</v>
      </c>
      <c r="C53" s="32" t="s">
        <v>16</v>
      </c>
      <c r="D53" s="56"/>
      <c r="E53" s="30"/>
      <c r="F53" s="30"/>
      <c r="G53" s="30">
        <v>143337.6</v>
      </c>
      <c r="H53" s="60">
        <v>138412.8</v>
      </c>
      <c r="I53" s="30"/>
      <c r="J53" s="30"/>
      <c r="K53" s="30"/>
      <c r="L53" s="30">
        <v>142560</v>
      </c>
      <c r="M53" s="49"/>
      <c r="N53" s="30"/>
      <c r="O53" s="30"/>
      <c r="P53" s="58">
        <v>129120</v>
      </c>
      <c r="Q53" s="24">
        <f t="shared" si="1"/>
        <v>138412.8</v>
      </c>
    </row>
    <row r="54" spans="1:17" s="16" customFormat="1" ht="11.25">
      <c r="A54" s="46">
        <v>46</v>
      </c>
      <c r="B54" s="32" t="s">
        <v>64</v>
      </c>
      <c r="C54" s="32" t="s">
        <v>113</v>
      </c>
      <c r="D54" s="68"/>
      <c r="E54" s="69"/>
      <c r="F54" s="69"/>
      <c r="G54" s="69"/>
      <c r="H54" s="70"/>
      <c r="I54" s="69"/>
      <c r="J54" s="69"/>
      <c r="K54" s="69"/>
      <c r="L54" s="69"/>
      <c r="M54" s="71"/>
      <c r="N54" s="69"/>
      <c r="O54" s="69"/>
      <c r="P54" s="58">
        <v>3000</v>
      </c>
      <c r="Q54" s="24">
        <f t="shared" si="1"/>
        <v>0</v>
      </c>
    </row>
    <row r="55" spans="1:17" ht="11.25">
      <c r="A55" s="46">
        <v>47</v>
      </c>
      <c r="B55" s="37" t="s">
        <v>65</v>
      </c>
      <c r="C55" s="32" t="s">
        <v>114</v>
      </c>
      <c r="D55" s="72"/>
      <c r="E55" s="69"/>
      <c r="F55" s="69"/>
      <c r="G55" s="69"/>
      <c r="H55" s="70"/>
      <c r="I55" s="69"/>
      <c r="J55" s="69"/>
      <c r="K55" s="69"/>
      <c r="L55" s="69"/>
      <c r="M55" s="71"/>
      <c r="N55" s="69"/>
      <c r="O55" s="69"/>
      <c r="P55" s="58">
        <v>885</v>
      </c>
      <c r="Q55" s="24">
        <f t="shared" si="1"/>
        <v>0</v>
      </c>
    </row>
    <row r="56" spans="1:17" ht="11.25">
      <c r="A56" s="46">
        <v>48</v>
      </c>
      <c r="B56" s="32" t="s">
        <v>66</v>
      </c>
      <c r="C56" s="32" t="s">
        <v>115</v>
      </c>
      <c r="D56" s="64">
        <v>800.28</v>
      </c>
      <c r="E56" s="30"/>
      <c r="F56" s="30"/>
      <c r="G56" s="30"/>
      <c r="H56" s="48"/>
      <c r="I56" s="30">
        <v>858.6</v>
      </c>
      <c r="J56" s="30"/>
      <c r="K56" s="30"/>
      <c r="L56" s="30"/>
      <c r="M56" s="49"/>
      <c r="N56" s="30"/>
      <c r="O56" s="30"/>
      <c r="P56" s="58">
        <v>903.6</v>
      </c>
      <c r="Q56" s="24">
        <f t="shared" si="1"/>
        <v>800.28</v>
      </c>
    </row>
    <row r="57" spans="1:17" s="12" customFormat="1" ht="11.25">
      <c r="A57" s="46">
        <v>49</v>
      </c>
      <c r="B57" s="32" t="s">
        <v>6</v>
      </c>
      <c r="C57" s="32" t="s">
        <v>116</v>
      </c>
      <c r="D57" s="50"/>
      <c r="E57" s="53">
        <v>1670.54</v>
      </c>
      <c r="F57" s="53"/>
      <c r="G57" s="53">
        <v>1702.94</v>
      </c>
      <c r="H57" s="48"/>
      <c r="I57" s="53"/>
      <c r="J57" s="53"/>
      <c r="K57" s="53"/>
      <c r="L57" s="53"/>
      <c r="M57" s="49"/>
      <c r="N57" s="64">
        <v>1231.2</v>
      </c>
      <c r="O57" s="53"/>
      <c r="P57" s="58">
        <v>1155</v>
      </c>
      <c r="Q57" s="24">
        <f t="shared" si="1"/>
        <v>1231.2</v>
      </c>
    </row>
    <row r="58" spans="1:17" ht="33.75">
      <c r="A58" s="46">
        <v>50</v>
      </c>
      <c r="B58" s="32" t="s">
        <v>67</v>
      </c>
      <c r="C58" s="32" t="s">
        <v>117</v>
      </c>
      <c r="D58" s="54"/>
      <c r="E58" s="30"/>
      <c r="F58" s="30"/>
      <c r="G58" s="30"/>
      <c r="H58" s="60">
        <v>1404</v>
      </c>
      <c r="I58" s="30"/>
      <c r="J58" s="30"/>
      <c r="K58" s="30"/>
      <c r="L58" s="30"/>
      <c r="M58" s="49"/>
      <c r="N58" s="30"/>
      <c r="O58" s="30"/>
      <c r="P58" s="58">
        <v>1560</v>
      </c>
      <c r="Q58" s="24">
        <f t="shared" si="1"/>
        <v>1404</v>
      </c>
    </row>
    <row r="59" spans="1:17" ht="22.5">
      <c r="A59" s="46">
        <v>51</v>
      </c>
      <c r="B59" s="36" t="s">
        <v>68</v>
      </c>
      <c r="C59" s="36" t="s">
        <v>118</v>
      </c>
      <c r="D59" s="47"/>
      <c r="E59" s="30">
        <v>3596.4</v>
      </c>
      <c r="F59" s="30"/>
      <c r="G59" s="30"/>
      <c r="H59" s="60">
        <v>3515.4</v>
      </c>
      <c r="I59" s="30"/>
      <c r="J59" s="30"/>
      <c r="K59" s="30"/>
      <c r="L59" s="30"/>
      <c r="M59" s="49"/>
      <c r="N59" s="30"/>
      <c r="O59" s="30"/>
      <c r="P59" s="58">
        <v>3270</v>
      </c>
      <c r="Q59" s="24">
        <f t="shared" si="1"/>
        <v>3515.4</v>
      </c>
    </row>
    <row r="60" spans="1:17" s="5" customFormat="1" ht="33.75">
      <c r="A60" s="46">
        <v>52</v>
      </c>
      <c r="B60" s="32" t="s">
        <v>69</v>
      </c>
      <c r="C60" s="32" t="s">
        <v>119</v>
      </c>
      <c r="D60" s="68"/>
      <c r="E60" s="69"/>
      <c r="F60" s="69"/>
      <c r="G60" s="69"/>
      <c r="H60" s="70"/>
      <c r="I60" s="69"/>
      <c r="J60" s="69"/>
      <c r="K60" s="69"/>
      <c r="L60" s="69"/>
      <c r="M60" s="71"/>
      <c r="N60" s="69"/>
      <c r="O60" s="69"/>
      <c r="P60" s="58">
        <v>218.7</v>
      </c>
      <c r="Q60" s="24">
        <f t="shared" si="1"/>
        <v>0</v>
      </c>
    </row>
    <row r="61" spans="1:17" ht="22.5">
      <c r="A61" s="46">
        <v>53</v>
      </c>
      <c r="B61" s="32" t="s">
        <v>70</v>
      </c>
      <c r="C61" s="32" t="s">
        <v>120</v>
      </c>
      <c r="D61" s="47"/>
      <c r="E61" s="30">
        <v>13319.64</v>
      </c>
      <c r="F61" s="24">
        <v>12765.6</v>
      </c>
      <c r="G61" s="30">
        <v>13319.64</v>
      </c>
      <c r="H61" s="48">
        <v>12934.08</v>
      </c>
      <c r="I61" s="30"/>
      <c r="J61" s="30"/>
      <c r="K61" s="30"/>
      <c r="L61" s="30"/>
      <c r="M61" s="49"/>
      <c r="N61" s="30"/>
      <c r="O61" s="30"/>
      <c r="P61" s="58">
        <v>12537</v>
      </c>
      <c r="Q61" s="24">
        <f t="shared" si="1"/>
        <v>12765.6</v>
      </c>
    </row>
    <row r="62" spans="1:17" ht="33.75">
      <c r="A62" s="46">
        <v>54</v>
      </c>
      <c r="B62" s="34" t="s">
        <v>71</v>
      </c>
      <c r="C62" s="34" t="s">
        <v>121</v>
      </c>
      <c r="D62" s="47"/>
      <c r="E62" s="30"/>
      <c r="F62" s="30"/>
      <c r="G62" s="30"/>
      <c r="H62" s="60">
        <v>1393.64</v>
      </c>
      <c r="I62" s="30"/>
      <c r="J62" s="30"/>
      <c r="K62" s="30"/>
      <c r="L62" s="30"/>
      <c r="M62" s="49"/>
      <c r="N62" s="30"/>
      <c r="O62" s="30"/>
      <c r="P62" s="58">
        <v>1568.49</v>
      </c>
      <c r="Q62" s="24">
        <f t="shared" si="1"/>
        <v>1393.64</v>
      </c>
    </row>
    <row r="63" spans="1:17" s="1" customFormat="1" ht="33.75">
      <c r="A63" s="46">
        <v>55</v>
      </c>
      <c r="B63" s="34" t="s">
        <v>71</v>
      </c>
      <c r="C63" s="34" t="s">
        <v>122</v>
      </c>
      <c r="D63" s="47"/>
      <c r="E63" s="30"/>
      <c r="F63" s="30"/>
      <c r="G63" s="30"/>
      <c r="H63" s="60">
        <v>1146.77</v>
      </c>
      <c r="I63" s="30"/>
      <c r="J63" s="30"/>
      <c r="K63" s="30"/>
      <c r="L63" s="30"/>
      <c r="M63" s="49"/>
      <c r="N63" s="30"/>
      <c r="O63" s="30"/>
      <c r="P63" s="58">
        <v>2227.14</v>
      </c>
      <c r="Q63" s="24">
        <f t="shared" si="1"/>
        <v>1146.77</v>
      </c>
    </row>
    <row r="64" spans="1:17" s="5" customFormat="1" ht="0" customHeight="1" hidden="1">
      <c r="A64" s="46">
        <v>56</v>
      </c>
      <c r="B64" s="34"/>
      <c r="C64" s="38"/>
      <c r="D64" s="47"/>
      <c r="E64" s="30"/>
      <c r="F64" s="30"/>
      <c r="G64" s="30"/>
      <c r="H64" s="48"/>
      <c r="I64" s="30"/>
      <c r="J64" s="30"/>
      <c r="K64" s="30"/>
      <c r="L64" s="30"/>
      <c r="M64" s="49"/>
      <c r="N64" s="30"/>
      <c r="O64" s="30"/>
      <c r="P64" s="58">
        <v>20790</v>
      </c>
      <c r="Q64" s="24">
        <f t="shared" si="1"/>
        <v>0</v>
      </c>
    </row>
    <row r="65" spans="1:17" s="5" customFormat="1" ht="0" customHeight="1" hidden="1">
      <c r="A65" s="46">
        <v>57</v>
      </c>
      <c r="B65" s="38"/>
      <c r="C65" s="23"/>
      <c r="D65" s="57"/>
      <c r="E65" s="31"/>
      <c r="F65" s="31"/>
      <c r="G65" s="31"/>
      <c r="H65" s="48"/>
      <c r="I65" s="31"/>
      <c r="J65" s="31"/>
      <c r="K65" s="31"/>
      <c r="L65" s="31"/>
      <c r="M65" s="49"/>
      <c r="N65" s="31"/>
      <c r="O65" s="31"/>
      <c r="P65" s="58">
        <v>8025.6</v>
      </c>
      <c r="Q65" s="24">
        <f t="shared" si="1"/>
        <v>0</v>
      </c>
    </row>
    <row r="66" spans="1:17" ht="11.25">
      <c r="A66" s="46">
        <v>56</v>
      </c>
      <c r="B66" s="34" t="s">
        <v>3</v>
      </c>
      <c r="C66" s="34" t="s">
        <v>123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27">
        <v>20790</v>
      </c>
      <c r="Q66" s="24">
        <f t="shared" si="1"/>
        <v>0</v>
      </c>
    </row>
    <row r="67" spans="1:17" ht="11.25">
      <c r="A67" s="46">
        <v>57</v>
      </c>
      <c r="B67" s="38" t="s">
        <v>72</v>
      </c>
      <c r="C67" s="38" t="s">
        <v>124</v>
      </c>
      <c r="D67" s="66"/>
      <c r="E67" s="67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59">
        <v>8025.6</v>
      </c>
      <c r="Q67" s="24">
        <f t="shared" si="1"/>
        <v>0</v>
      </c>
    </row>
    <row r="68" spans="2:6" ht="11.25">
      <c r="B68" s="42"/>
      <c r="F68" s="17"/>
    </row>
    <row r="70" spans="2:17" ht="137.25" customHeight="1">
      <c r="B70" s="285" t="s">
        <v>24</v>
      </c>
      <c r="C70" s="285"/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285"/>
    </row>
  </sheetData>
  <sheetProtection/>
  <autoFilter ref="A8:Q66"/>
  <mergeCells count="3">
    <mergeCell ref="F1:M1"/>
    <mergeCell ref="A4:E4"/>
    <mergeCell ref="B70:Q70"/>
  </mergeCells>
  <printOptions/>
  <pageMargins left="0.2" right="0.17" top="0.71" bottom="0.97" header="0.5" footer="0.38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6.00390625" style="0" customWidth="1"/>
    <col min="2" max="2" width="14.8515625" style="0" customWidth="1"/>
    <col min="4" max="4" width="10.7109375" style="0" customWidth="1"/>
    <col min="10" max="10" width="10.57421875" style="0" customWidth="1"/>
    <col min="12" max="12" width="12.140625" style="0" customWidth="1"/>
  </cols>
  <sheetData>
    <row r="1" spans="1:13" ht="15">
      <c r="A1" s="255" t="s">
        <v>171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ht="12.75">
      <c r="A2" s="257"/>
      <c r="B2" s="258"/>
      <c r="C2" s="293" t="s">
        <v>5</v>
      </c>
      <c r="D2" s="293"/>
      <c r="E2" s="293"/>
      <c r="F2" s="293"/>
      <c r="G2" s="293"/>
      <c r="H2" s="256"/>
      <c r="I2" s="256"/>
      <c r="J2" s="256"/>
      <c r="K2" s="256"/>
      <c r="L2" s="256"/>
      <c r="M2" s="256"/>
    </row>
    <row r="3" spans="1:13" ht="12.75">
      <c r="A3" s="257"/>
      <c r="B3" s="259"/>
      <c r="C3" s="294" t="s">
        <v>129</v>
      </c>
      <c r="D3" s="294"/>
      <c r="E3" s="294"/>
      <c r="F3" s="294"/>
      <c r="G3" s="294"/>
      <c r="H3" s="256"/>
      <c r="I3" s="256"/>
      <c r="J3" s="256"/>
      <c r="K3" s="256"/>
      <c r="L3" s="256"/>
      <c r="M3" s="256"/>
    </row>
    <row r="4" spans="1:13" ht="12.75">
      <c r="A4" s="257"/>
      <c r="B4" s="259"/>
      <c r="C4" s="294"/>
      <c r="D4" s="294"/>
      <c r="E4" s="294"/>
      <c r="F4" s="294"/>
      <c r="G4" s="294"/>
      <c r="H4" s="256"/>
      <c r="I4" s="256"/>
      <c r="J4" s="256"/>
      <c r="K4" s="256"/>
      <c r="L4" s="256"/>
      <c r="M4" s="256"/>
    </row>
    <row r="5" spans="1:13" ht="12.75">
      <c r="A5" s="257"/>
      <c r="B5" s="259"/>
      <c r="C5" s="260"/>
      <c r="D5" s="260"/>
      <c r="E5" s="260"/>
      <c r="F5" s="260"/>
      <c r="G5" s="260"/>
      <c r="H5" s="256"/>
      <c r="I5" s="256"/>
      <c r="J5" s="256"/>
      <c r="K5" s="256"/>
      <c r="L5" s="256"/>
      <c r="M5" s="256"/>
    </row>
    <row r="6" spans="1:13" ht="112.5">
      <c r="A6" s="89" t="s">
        <v>0</v>
      </c>
      <c r="B6" s="90" t="s">
        <v>4</v>
      </c>
      <c r="C6" s="91" t="s">
        <v>130</v>
      </c>
      <c r="D6" s="90" t="s">
        <v>1</v>
      </c>
      <c r="E6" s="92" t="s">
        <v>131</v>
      </c>
      <c r="F6" s="92" t="s">
        <v>132</v>
      </c>
      <c r="G6" s="261" t="s">
        <v>133</v>
      </c>
      <c r="H6" s="95" t="s">
        <v>134</v>
      </c>
      <c r="I6" s="95" t="s">
        <v>135</v>
      </c>
      <c r="J6" s="97" t="s">
        <v>136</v>
      </c>
      <c r="K6" s="97" t="s">
        <v>137</v>
      </c>
      <c r="L6" s="97" t="s">
        <v>138</v>
      </c>
      <c r="M6" s="89" t="s">
        <v>139</v>
      </c>
    </row>
    <row r="7" spans="1:13" ht="12.75">
      <c r="A7" s="98">
        <v>1</v>
      </c>
      <c r="B7" s="99">
        <v>2</v>
      </c>
      <c r="C7" s="99">
        <v>3</v>
      </c>
      <c r="D7" s="99">
        <v>4</v>
      </c>
      <c r="E7" s="100">
        <v>5</v>
      </c>
      <c r="F7" s="100">
        <v>6</v>
      </c>
      <c r="G7" s="100">
        <v>7</v>
      </c>
      <c r="H7" s="100">
        <v>8</v>
      </c>
      <c r="I7" s="100">
        <v>9</v>
      </c>
      <c r="J7" s="100">
        <v>10</v>
      </c>
      <c r="K7" s="100">
        <v>11</v>
      </c>
      <c r="L7" s="101">
        <v>12</v>
      </c>
      <c r="M7" s="102">
        <v>13</v>
      </c>
    </row>
    <row r="8" spans="1:13" ht="12.75">
      <c r="A8" s="103">
        <v>22</v>
      </c>
      <c r="B8" s="262" t="s">
        <v>42</v>
      </c>
      <c r="C8" s="263"/>
      <c r="D8" s="262" t="s">
        <v>93</v>
      </c>
      <c r="E8" s="262">
        <v>1</v>
      </c>
      <c r="F8" s="264">
        <v>350</v>
      </c>
      <c r="G8" s="265">
        <v>23.9</v>
      </c>
      <c r="H8" s="266">
        <v>0.08</v>
      </c>
      <c r="I8" s="265">
        <f>G8*1.08</f>
        <v>25.812</v>
      </c>
      <c r="J8" s="267">
        <f>F8*G8</f>
        <v>8365</v>
      </c>
      <c r="K8" s="267">
        <f>J8*0.08</f>
        <v>669.2</v>
      </c>
      <c r="L8" s="268">
        <f>J8*1.08</f>
        <v>9034.2</v>
      </c>
      <c r="M8" s="263">
        <v>1</v>
      </c>
    </row>
    <row r="9" spans="1:13" ht="56.25">
      <c r="A9" s="103">
        <v>31</v>
      </c>
      <c r="B9" s="262" t="s">
        <v>51</v>
      </c>
      <c r="C9" s="263"/>
      <c r="D9" s="262" t="s">
        <v>100</v>
      </c>
      <c r="E9" s="262">
        <v>10</v>
      </c>
      <c r="F9" s="264">
        <v>2800</v>
      </c>
      <c r="G9" s="265">
        <v>9.49</v>
      </c>
      <c r="H9" s="266">
        <v>0.08</v>
      </c>
      <c r="I9" s="265">
        <f>G9*1.08</f>
        <v>10.2492</v>
      </c>
      <c r="J9" s="267">
        <f>F9*G9</f>
        <v>26572</v>
      </c>
      <c r="K9" s="267">
        <f>J9*0.08</f>
        <v>2125.76</v>
      </c>
      <c r="L9" s="268">
        <f>J9*1.08</f>
        <v>28697.760000000002</v>
      </c>
      <c r="M9" s="263">
        <v>10</v>
      </c>
    </row>
    <row r="10" spans="1:13" ht="12.75">
      <c r="A10" s="103">
        <v>36</v>
      </c>
      <c r="B10" s="262" t="s">
        <v>55</v>
      </c>
      <c r="C10" s="263"/>
      <c r="D10" s="262" t="s">
        <v>105</v>
      </c>
      <c r="E10" s="262">
        <v>5</v>
      </c>
      <c r="F10" s="264">
        <v>150</v>
      </c>
      <c r="G10" s="265">
        <v>10</v>
      </c>
      <c r="H10" s="266">
        <v>0.08</v>
      </c>
      <c r="I10" s="265">
        <f>G10*1.08</f>
        <v>10.8</v>
      </c>
      <c r="J10" s="267">
        <f>F10*G10</f>
        <v>1500</v>
      </c>
      <c r="K10" s="267">
        <f>J10*0.08</f>
        <v>120</v>
      </c>
      <c r="L10" s="268">
        <f>J10*1.08</f>
        <v>1620</v>
      </c>
      <c r="M10" s="263">
        <v>5</v>
      </c>
    </row>
    <row r="11" spans="1:13" ht="12.75">
      <c r="A11" s="103">
        <v>45</v>
      </c>
      <c r="B11" s="262" t="s">
        <v>63</v>
      </c>
      <c r="C11" s="263"/>
      <c r="D11" s="262" t="s">
        <v>16</v>
      </c>
      <c r="E11" s="262">
        <v>10</v>
      </c>
      <c r="F11" s="264">
        <v>2400</v>
      </c>
      <c r="G11" s="265">
        <v>55</v>
      </c>
      <c r="H11" s="266">
        <v>0.08</v>
      </c>
      <c r="I11" s="265">
        <f>G11*1.08</f>
        <v>59.400000000000006</v>
      </c>
      <c r="J11" s="267">
        <f>F11*G11</f>
        <v>132000</v>
      </c>
      <c r="K11" s="267">
        <f>J11*0.08</f>
        <v>10560</v>
      </c>
      <c r="L11" s="268">
        <f>J11*1.08</f>
        <v>142560</v>
      </c>
      <c r="M11" s="263">
        <v>10</v>
      </c>
    </row>
  </sheetData>
  <sheetProtection/>
  <mergeCells count="2">
    <mergeCell ref="C2:G2"/>
    <mergeCell ref="C3:G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S12" sqref="S12"/>
    </sheetView>
  </sheetViews>
  <sheetFormatPr defaultColWidth="9.140625" defaultRowHeight="12.75"/>
  <cols>
    <col min="1" max="1" width="7.421875" style="0" customWidth="1"/>
    <col min="2" max="2" width="15.57421875" style="0" customWidth="1"/>
    <col min="4" max="4" width="12.140625" style="0" customWidth="1"/>
    <col min="13" max="13" width="13.7109375" style="0" customWidth="1"/>
  </cols>
  <sheetData>
    <row r="1" ht="15">
      <c r="A1" s="138" t="s">
        <v>171</v>
      </c>
    </row>
    <row r="2" spans="1:7" ht="12.75" customHeight="1">
      <c r="A2" s="85"/>
      <c r="B2" s="86"/>
      <c r="C2" s="286" t="s">
        <v>5</v>
      </c>
      <c r="D2" s="286"/>
      <c r="E2" s="286"/>
      <c r="F2" s="286"/>
      <c r="G2" s="286"/>
    </row>
    <row r="3" spans="1:7" ht="12.75" customHeight="1">
      <c r="A3" s="85"/>
      <c r="B3" s="87"/>
      <c r="C3" s="287" t="s">
        <v>129</v>
      </c>
      <c r="D3" s="287"/>
      <c r="E3" s="287"/>
      <c r="F3" s="287"/>
      <c r="G3" s="287"/>
    </row>
    <row r="4" spans="1:7" ht="12.75">
      <c r="A4" s="85"/>
      <c r="B4" s="87"/>
      <c r="C4" s="287"/>
      <c r="D4" s="287"/>
      <c r="E4" s="287"/>
      <c r="F4" s="287"/>
      <c r="G4" s="287"/>
    </row>
    <row r="5" spans="1:7" ht="12.75">
      <c r="A5" s="85"/>
      <c r="B5" s="87"/>
      <c r="C5" s="88"/>
      <c r="D5" s="88"/>
      <c r="E5" s="88"/>
      <c r="F5" s="88"/>
      <c r="G5" s="88"/>
    </row>
    <row r="6" spans="1:13" ht="90">
      <c r="A6" s="89" t="s">
        <v>0</v>
      </c>
      <c r="B6" s="90" t="s">
        <v>4</v>
      </c>
      <c r="C6" s="91" t="s">
        <v>130</v>
      </c>
      <c r="D6" s="90" t="s">
        <v>1</v>
      </c>
      <c r="E6" s="92" t="s">
        <v>131</v>
      </c>
      <c r="F6" s="93" t="s">
        <v>132</v>
      </c>
      <c r="G6" s="94" t="s">
        <v>133</v>
      </c>
      <c r="H6" s="95" t="s">
        <v>134</v>
      </c>
      <c r="I6" s="95" t="s">
        <v>135</v>
      </c>
      <c r="J6" s="96" t="s">
        <v>136</v>
      </c>
      <c r="K6" s="97" t="s">
        <v>137</v>
      </c>
      <c r="L6" s="97" t="s">
        <v>138</v>
      </c>
      <c r="M6" s="89" t="s">
        <v>139</v>
      </c>
    </row>
    <row r="7" spans="1:13" ht="12.75">
      <c r="A7" s="98">
        <v>1</v>
      </c>
      <c r="B7" s="99">
        <v>2</v>
      </c>
      <c r="C7" s="99">
        <v>3</v>
      </c>
      <c r="D7" s="99">
        <v>4</v>
      </c>
      <c r="E7" s="100">
        <v>5</v>
      </c>
      <c r="F7" s="100">
        <v>6</v>
      </c>
      <c r="G7" s="100">
        <v>7</v>
      </c>
      <c r="H7" s="100">
        <v>8</v>
      </c>
      <c r="I7" s="100">
        <v>9</v>
      </c>
      <c r="J7" s="100">
        <v>10</v>
      </c>
      <c r="K7" s="100">
        <v>11</v>
      </c>
      <c r="L7" s="101">
        <v>12</v>
      </c>
      <c r="M7" s="102">
        <v>13</v>
      </c>
    </row>
    <row r="8" spans="1:13" ht="12.75">
      <c r="A8" s="103">
        <v>1</v>
      </c>
      <c r="B8" s="32" t="s">
        <v>25</v>
      </c>
      <c r="C8" s="140"/>
      <c r="D8" s="32" t="s">
        <v>73</v>
      </c>
      <c r="E8" s="105">
        <v>5</v>
      </c>
      <c r="F8" s="106">
        <v>15</v>
      </c>
      <c r="G8" s="107"/>
      <c r="H8" s="140"/>
      <c r="I8" s="140"/>
      <c r="J8" s="109"/>
      <c r="K8" s="109"/>
      <c r="L8" s="110"/>
      <c r="M8" s="140"/>
    </row>
    <row r="9" spans="1:13" ht="12.75">
      <c r="A9" s="103">
        <v>2</v>
      </c>
      <c r="B9" s="32" t="s">
        <v>25</v>
      </c>
      <c r="C9" s="140"/>
      <c r="D9" s="32" t="s">
        <v>74</v>
      </c>
      <c r="E9" s="105">
        <v>30</v>
      </c>
      <c r="F9" s="106">
        <v>60</v>
      </c>
      <c r="G9" s="107"/>
      <c r="H9" s="140"/>
      <c r="I9" s="140"/>
      <c r="J9" s="109"/>
      <c r="K9" s="109"/>
      <c r="L9" s="110"/>
      <c r="M9" s="140"/>
    </row>
    <row r="10" spans="1:13" ht="22.5">
      <c r="A10" s="103">
        <v>3</v>
      </c>
      <c r="B10" s="32" t="s">
        <v>26</v>
      </c>
      <c r="C10" s="140"/>
      <c r="D10" s="32" t="s">
        <v>75</v>
      </c>
      <c r="E10" s="105">
        <v>50</v>
      </c>
      <c r="F10" s="106">
        <v>180</v>
      </c>
      <c r="G10" s="107"/>
      <c r="H10" s="140"/>
      <c r="I10" s="140"/>
      <c r="J10" s="109"/>
      <c r="K10" s="109"/>
      <c r="L10" s="110"/>
      <c r="M10" s="140"/>
    </row>
    <row r="11" spans="1:13" ht="33.75">
      <c r="A11" s="103">
        <v>4</v>
      </c>
      <c r="B11" s="32" t="s">
        <v>27</v>
      </c>
      <c r="C11" s="140"/>
      <c r="D11" s="32" t="s">
        <v>76</v>
      </c>
      <c r="E11" s="105">
        <v>1</v>
      </c>
      <c r="F11" s="106">
        <v>5000</v>
      </c>
      <c r="G11" s="107"/>
      <c r="H11" s="140"/>
      <c r="I11" s="140"/>
      <c r="J11" s="109"/>
      <c r="K11" s="109"/>
      <c r="L11" s="110"/>
      <c r="M11" s="140"/>
    </row>
    <row r="12" spans="1:13" ht="33.75">
      <c r="A12" s="103">
        <v>5</v>
      </c>
      <c r="B12" s="32" t="s">
        <v>28</v>
      </c>
      <c r="C12" s="140"/>
      <c r="D12" s="32" t="s">
        <v>77</v>
      </c>
      <c r="E12" s="105">
        <v>14</v>
      </c>
      <c r="F12" s="106">
        <v>350</v>
      </c>
      <c r="G12" s="107"/>
      <c r="H12" s="140"/>
      <c r="I12" s="140"/>
      <c r="J12" s="109"/>
      <c r="K12" s="109"/>
      <c r="L12" s="110"/>
      <c r="M12" s="140"/>
    </row>
    <row r="13" spans="1:13" ht="33.75">
      <c r="A13" s="103">
        <v>6</v>
      </c>
      <c r="B13" s="32" t="s">
        <v>28</v>
      </c>
      <c r="C13" s="140"/>
      <c r="D13" s="32" t="s">
        <v>78</v>
      </c>
      <c r="E13" s="105">
        <v>1</v>
      </c>
      <c r="F13" s="106">
        <v>4000</v>
      </c>
      <c r="G13" s="107"/>
      <c r="H13" s="140"/>
      <c r="I13" s="140"/>
      <c r="J13" s="109"/>
      <c r="K13" s="109"/>
      <c r="L13" s="110"/>
      <c r="M13" s="140"/>
    </row>
    <row r="14" spans="1:13" ht="22.5">
      <c r="A14" s="103">
        <v>7</v>
      </c>
      <c r="B14" s="32" t="s">
        <v>14</v>
      </c>
      <c r="C14" s="140"/>
      <c r="D14" s="32" t="s">
        <v>2</v>
      </c>
      <c r="E14" s="105">
        <v>100</v>
      </c>
      <c r="F14" s="106">
        <v>400</v>
      </c>
      <c r="G14" s="107"/>
      <c r="H14" s="140"/>
      <c r="I14" s="140"/>
      <c r="J14" s="109"/>
      <c r="K14" s="109"/>
      <c r="L14" s="110"/>
      <c r="M14" s="140"/>
    </row>
    <row r="15" spans="1:13" ht="33.75">
      <c r="A15" s="103">
        <v>8</v>
      </c>
      <c r="B15" s="32" t="s">
        <v>29</v>
      </c>
      <c r="C15" s="140"/>
      <c r="D15" s="32" t="s">
        <v>79</v>
      </c>
      <c r="E15" s="105">
        <v>25</v>
      </c>
      <c r="F15" s="106">
        <v>100</v>
      </c>
      <c r="G15" s="107"/>
      <c r="H15" s="140"/>
      <c r="I15" s="140"/>
      <c r="J15" s="109"/>
      <c r="K15" s="109"/>
      <c r="L15" s="110"/>
      <c r="M15" s="140"/>
    </row>
    <row r="16" spans="1:13" ht="12.75">
      <c r="A16" s="103">
        <v>9</v>
      </c>
      <c r="B16" s="32" t="s">
        <v>30</v>
      </c>
      <c r="C16" s="140"/>
      <c r="D16" s="32" t="s">
        <v>80</v>
      </c>
      <c r="E16" s="105">
        <v>1</v>
      </c>
      <c r="F16" s="106">
        <v>2000</v>
      </c>
      <c r="G16" s="107"/>
      <c r="H16" s="140"/>
      <c r="I16" s="140"/>
      <c r="J16" s="109"/>
      <c r="K16" s="109"/>
      <c r="L16" s="110"/>
      <c r="M16" s="140"/>
    </row>
    <row r="17" spans="1:13" ht="22.5">
      <c r="A17" s="103">
        <v>10</v>
      </c>
      <c r="B17" s="32" t="s">
        <v>31</v>
      </c>
      <c r="C17" s="140"/>
      <c r="D17" s="32" t="s">
        <v>81</v>
      </c>
      <c r="E17" s="105">
        <v>1</v>
      </c>
      <c r="F17" s="106">
        <v>2</v>
      </c>
      <c r="G17" s="107"/>
      <c r="H17" s="140"/>
      <c r="I17" s="140"/>
      <c r="J17" s="109"/>
      <c r="K17" s="109"/>
      <c r="L17" s="110"/>
      <c r="M17" s="140"/>
    </row>
    <row r="18" spans="1:13" ht="22.5">
      <c r="A18" s="103">
        <v>11</v>
      </c>
      <c r="B18" s="32" t="s">
        <v>31</v>
      </c>
      <c r="C18" s="140"/>
      <c r="D18" s="32" t="s">
        <v>82</v>
      </c>
      <c r="E18" s="105">
        <v>1</v>
      </c>
      <c r="F18" s="106">
        <v>2400</v>
      </c>
      <c r="G18" s="107"/>
      <c r="H18" s="140"/>
      <c r="I18" s="140"/>
      <c r="J18" s="109"/>
      <c r="K18" s="109"/>
      <c r="L18" s="110"/>
      <c r="M18" s="140"/>
    </row>
    <row r="19" spans="1:13" ht="123.75">
      <c r="A19" s="103">
        <v>12</v>
      </c>
      <c r="B19" s="32" t="s">
        <v>32</v>
      </c>
      <c r="C19" s="140"/>
      <c r="D19" s="32" t="s">
        <v>83</v>
      </c>
      <c r="E19" s="105">
        <v>25</v>
      </c>
      <c r="F19" s="106">
        <v>150</v>
      </c>
      <c r="G19" s="107"/>
      <c r="H19" s="140"/>
      <c r="I19" s="140"/>
      <c r="J19" s="109"/>
      <c r="K19" s="109"/>
      <c r="L19" s="110"/>
      <c r="M19" s="140"/>
    </row>
    <row r="20" spans="1:13" ht="22.5">
      <c r="A20" s="103">
        <v>13</v>
      </c>
      <c r="B20" s="32" t="s">
        <v>33</v>
      </c>
      <c r="C20" s="140"/>
      <c r="D20" s="32" t="s">
        <v>84</v>
      </c>
      <c r="E20" s="105">
        <v>1</v>
      </c>
      <c r="F20" s="106">
        <v>300</v>
      </c>
      <c r="G20" s="107"/>
      <c r="H20" s="140"/>
      <c r="I20" s="140"/>
      <c r="J20" s="109"/>
      <c r="K20" s="109"/>
      <c r="L20" s="110"/>
      <c r="M20" s="140"/>
    </row>
    <row r="21" spans="1:13" ht="22.5">
      <c r="A21" s="103">
        <v>14</v>
      </c>
      <c r="B21" s="33" t="s">
        <v>34</v>
      </c>
      <c r="C21" s="140"/>
      <c r="D21" s="32" t="s">
        <v>85</v>
      </c>
      <c r="E21" s="105">
        <v>5</v>
      </c>
      <c r="F21" s="106">
        <v>6</v>
      </c>
      <c r="G21" s="107"/>
      <c r="H21" s="140"/>
      <c r="I21" s="140"/>
      <c r="J21" s="109"/>
      <c r="K21" s="109"/>
      <c r="L21" s="110"/>
      <c r="M21" s="140"/>
    </row>
    <row r="22" spans="1:13" ht="22.5">
      <c r="A22" s="103">
        <v>15</v>
      </c>
      <c r="B22" s="33" t="s">
        <v>35</v>
      </c>
      <c r="C22" s="140"/>
      <c r="D22" s="32" t="s">
        <v>86</v>
      </c>
      <c r="E22" s="105">
        <v>20</v>
      </c>
      <c r="F22" s="106">
        <v>60</v>
      </c>
      <c r="G22" s="107"/>
      <c r="H22" s="140"/>
      <c r="I22" s="140"/>
      <c r="J22" s="109"/>
      <c r="K22" s="109"/>
      <c r="L22" s="110"/>
      <c r="M22" s="140"/>
    </row>
    <row r="23" spans="1:13" ht="45">
      <c r="A23" s="103">
        <v>16</v>
      </c>
      <c r="B23" s="34" t="s">
        <v>36</v>
      </c>
      <c r="C23" s="140"/>
      <c r="D23" s="34" t="s">
        <v>87</v>
      </c>
      <c r="E23" s="105">
        <v>20</v>
      </c>
      <c r="F23" s="106">
        <v>10</v>
      </c>
      <c r="G23" s="107"/>
      <c r="H23" s="140"/>
      <c r="I23" s="140"/>
      <c r="J23" s="109"/>
      <c r="K23" s="109"/>
      <c r="L23" s="110"/>
      <c r="M23" s="140"/>
    </row>
    <row r="24" spans="1:13" ht="123.75">
      <c r="A24" s="103">
        <v>17</v>
      </c>
      <c r="B24" s="32" t="s">
        <v>37</v>
      </c>
      <c r="C24" s="141" t="s">
        <v>268</v>
      </c>
      <c r="D24" s="32" t="s">
        <v>88</v>
      </c>
      <c r="E24" s="105">
        <v>4</v>
      </c>
      <c r="F24" s="106">
        <v>6000</v>
      </c>
      <c r="G24" s="107">
        <v>9.2</v>
      </c>
      <c r="H24" s="108">
        <v>0.05</v>
      </c>
      <c r="I24" s="140">
        <f>ROUND(G24*1.05,2)</f>
        <v>9.66</v>
      </c>
      <c r="J24" s="109">
        <f>ROUND(F24*G24,2)</f>
        <v>55200</v>
      </c>
      <c r="K24" s="109">
        <f>ROUND(J24*H24,2)</f>
        <v>2760</v>
      </c>
      <c r="L24" s="110">
        <f>ROUND(J24+K24,2)</f>
        <v>57960</v>
      </c>
      <c r="M24" s="269" t="s">
        <v>269</v>
      </c>
    </row>
    <row r="25" spans="1:13" ht="45">
      <c r="A25" s="103">
        <v>18</v>
      </c>
      <c r="B25" s="35" t="s">
        <v>38</v>
      </c>
      <c r="C25" s="140"/>
      <c r="D25" s="32" t="s">
        <v>89</v>
      </c>
      <c r="E25" s="105">
        <v>1</v>
      </c>
      <c r="F25" s="106">
        <v>50</v>
      </c>
      <c r="G25" s="107"/>
      <c r="H25" s="140"/>
      <c r="I25" s="140"/>
      <c r="J25" s="109"/>
      <c r="K25" s="109"/>
      <c r="L25" s="110"/>
      <c r="M25" s="140"/>
    </row>
    <row r="26" spans="1:13" ht="90">
      <c r="A26" s="103">
        <v>19</v>
      </c>
      <c r="B26" s="35" t="s">
        <v>39</v>
      </c>
      <c r="C26" s="140"/>
      <c r="D26" s="33" t="s">
        <v>90</v>
      </c>
      <c r="E26" s="33">
        <v>4</v>
      </c>
      <c r="F26" s="106">
        <v>2000</v>
      </c>
      <c r="G26" s="107"/>
      <c r="H26" s="140"/>
      <c r="I26" s="140"/>
      <c r="J26" s="109"/>
      <c r="K26" s="109"/>
      <c r="L26" s="110"/>
      <c r="M26" s="140"/>
    </row>
    <row r="27" spans="1:13" ht="112.5">
      <c r="A27" s="103">
        <v>20</v>
      </c>
      <c r="B27" s="32" t="s">
        <v>40</v>
      </c>
      <c r="C27" s="140" t="s">
        <v>270</v>
      </c>
      <c r="D27" s="32" t="s">
        <v>91</v>
      </c>
      <c r="E27" s="105">
        <v>4</v>
      </c>
      <c r="F27" s="106">
        <v>700</v>
      </c>
      <c r="G27" s="107">
        <v>11.12</v>
      </c>
      <c r="H27" s="108">
        <v>0.05</v>
      </c>
      <c r="I27" s="140">
        <f>ROUND(G27*1.05,2)</f>
        <v>11.68</v>
      </c>
      <c r="J27" s="109">
        <f>ROUND(F27*G27,2)</f>
        <v>7784</v>
      </c>
      <c r="K27" s="109">
        <f>ROUND(J27*H27,2)</f>
        <v>389.2</v>
      </c>
      <c r="L27" s="110">
        <f>ROUND(J27+K27,2)</f>
        <v>8173.2</v>
      </c>
      <c r="M27" s="269" t="s">
        <v>269</v>
      </c>
    </row>
    <row r="28" spans="1:13" ht="12.75">
      <c r="A28" s="103">
        <v>21</v>
      </c>
      <c r="B28" s="33" t="s">
        <v>41</v>
      </c>
      <c r="C28" s="140"/>
      <c r="D28" s="32" t="s">
        <v>92</v>
      </c>
      <c r="E28" s="105">
        <v>1</v>
      </c>
      <c r="F28" s="106">
        <v>30</v>
      </c>
      <c r="G28" s="107"/>
      <c r="H28" s="140"/>
      <c r="I28" s="140"/>
      <c r="J28" s="109"/>
      <c r="K28" s="109"/>
      <c r="L28" s="110"/>
      <c r="M28" s="140"/>
    </row>
    <row r="29" spans="1:13" ht="12.75">
      <c r="A29" s="103">
        <v>22</v>
      </c>
      <c r="B29" s="32" t="s">
        <v>42</v>
      </c>
      <c r="C29" s="140"/>
      <c r="D29" s="32" t="s">
        <v>93</v>
      </c>
      <c r="E29" s="105">
        <v>1</v>
      </c>
      <c r="F29" s="106">
        <v>350</v>
      </c>
      <c r="G29" s="107"/>
      <c r="H29" s="140"/>
      <c r="I29" s="140"/>
      <c r="J29" s="109"/>
      <c r="K29" s="109"/>
      <c r="L29" s="110"/>
      <c r="M29" s="140"/>
    </row>
    <row r="30" spans="1:13" ht="12.75">
      <c r="A30" s="103">
        <v>23</v>
      </c>
      <c r="B30" s="33" t="s">
        <v>43</v>
      </c>
      <c r="C30" s="140"/>
      <c r="D30" s="37" t="s">
        <v>94</v>
      </c>
      <c r="E30" s="148">
        <v>10</v>
      </c>
      <c r="F30" s="106">
        <v>10</v>
      </c>
      <c r="G30" s="107"/>
      <c r="H30" s="140"/>
      <c r="I30" s="140"/>
      <c r="J30" s="109"/>
      <c r="K30" s="109"/>
      <c r="L30" s="110"/>
      <c r="M30" s="140"/>
    </row>
    <row r="31" spans="1:13" ht="12.75">
      <c r="A31" s="103">
        <v>24</v>
      </c>
      <c r="B31" s="36" t="s">
        <v>44</v>
      </c>
      <c r="C31" s="140"/>
      <c r="D31" s="36" t="s">
        <v>95</v>
      </c>
      <c r="E31" s="105">
        <v>30</v>
      </c>
      <c r="F31" s="106">
        <v>600</v>
      </c>
      <c r="G31" s="107"/>
      <c r="H31" s="140"/>
      <c r="I31" s="140"/>
      <c r="J31" s="109"/>
      <c r="K31" s="109"/>
      <c r="L31" s="110"/>
      <c r="M31" s="140"/>
    </row>
    <row r="32" spans="1:13" ht="12.75">
      <c r="A32" s="103">
        <v>25</v>
      </c>
      <c r="B32" s="33" t="s">
        <v>45</v>
      </c>
      <c r="C32" s="140"/>
      <c r="D32" s="34" t="s">
        <v>96</v>
      </c>
      <c r="E32" s="105">
        <v>1</v>
      </c>
      <c r="F32" s="106">
        <v>10</v>
      </c>
      <c r="G32" s="107"/>
      <c r="H32" s="140"/>
      <c r="I32" s="140"/>
      <c r="J32" s="109"/>
      <c r="K32" s="109"/>
      <c r="L32" s="110"/>
      <c r="M32" s="140"/>
    </row>
    <row r="33" spans="1:13" ht="22.5">
      <c r="A33" s="103">
        <v>26</v>
      </c>
      <c r="B33" s="32" t="s">
        <v>46</v>
      </c>
      <c r="C33" s="140"/>
      <c r="D33" s="32" t="s">
        <v>97</v>
      </c>
      <c r="E33" s="105">
        <v>10</v>
      </c>
      <c r="F33" s="106">
        <v>600</v>
      </c>
      <c r="G33" s="107"/>
      <c r="H33" s="140"/>
      <c r="I33" s="140"/>
      <c r="J33" s="109"/>
      <c r="K33" s="109"/>
      <c r="L33" s="110"/>
      <c r="M33" s="140"/>
    </row>
    <row r="34" spans="1:13" ht="12.75">
      <c r="A34" s="103">
        <v>27</v>
      </c>
      <c r="B34" s="32" t="s">
        <v>47</v>
      </c>
      <c r="C34" s="140"/>
      <c r="D34" s="32" t="s">
        <v>98</v>
      </c>
      <c r="E34" s="105">
        <v>10</v>
      </c>
      <c r="F34" s="106">
        <v>6</v>
      </c>
      <c r="G34" s="107"/>
      <c r="H34" s="140"/>
      <c r="I34" s="140"/>
      <c r="J34" s="109"/>
      <c r="K34" s="109"/>
      <c r="L34" s="110"/>
      <c r="M34" s="140"/>
    </row>
    <row r="35" spans="1:13" ht="12.75">
      <c r="A35" s="103">
        <v>28</v>
      </c>
      <c r="B35" s="37" t="s">
        <v>48</v>
      </c>
      <c r="C35" s="140"/>
      <c r="D35" s="37" t="s">
        <v>99</v>
      </c>
      <c r="E35" s="105">
        <v>10</v>
      </c>
      <c r="F35" s="106">
        <v>10</v>
      </c>
      <c r="G35" s="107"/>
      <c r="H35" s="140"/>
      <c r="I35" s="140"/>
      <c r="J35" s="109"/>
      <c r="K35" s="109"/>
      <c r="L35" s="110"/>
      <c r="M35" s="140"/>
    </row>
    <row r="36" spans="1:13" ht="22.5">
      <c r="A36" s="103">
        <v>29</v>
      </c>
      <c r="B36" s="37" t="s">
        <v>49</v>
      </c>
      <c r="C36" s="140"/>
      <c r="D36" s="37" t="s">
        <v>19</v>
      </c>
      <c r="E36" s="105">
        <v>5</v>
      </c>
      <c r="F36" s="106">
        <v>50</v>
      </c>
      <c r="G36" s="107"/>
      <c r="H36" s="140"/>
      <c r="I36" s="140"/>
      <c r="J36" s="109"/>
      <c r="K36" s="109"/>
      <c r="L36" s="110"/>
      <c r="M36" s="140"/>
    </row>
    <row r="37" spans="1:13" ht="101.25">
      <c r="A37" s="103">
        <v>30</v>
      </c>
      <c r="B37" s="32" t="s">
        <v>50</v>
      </c>
      <c r="C37" s="140"/>
      <c r="D37" s="32" t="s">
        <v>18</v>
      </c>
      <c r="E37" s="150">
        <v>1</v>
      </c>
      <c r="F37" s="106">
        <v>70000</v>
      </c>
      <c r="G37" s="107"/>
      <c r="H37" s="140"/>
      <c r="I37" s="140"/>
      <c r="J37" s="109"/>
      <c r="K37" s="109"/>
      <c r="L37" s="110"/>
      <c r="M37" s="140"/>
    </row>
    <row r="38" spans="1:13" ht="33.75">
      <c r="A38" s="103">
        <v>31</v>
      </c>
      <c r="B38" s="32" t="s">
        <v>51</v>
      </c>
      <c r="C38" s="140"/>
      <c r="D38" s="32" t="s">
        <v>100</v>
      </c>
      <c r="E38" s="105">
        <v>10</v>
      </c>
      <c r="F38" s="106">
        <v>2800</v>
      </c>
      <c r="G38" s="107"/>
      <c r="H38" s="140"/>
      <c r="I38" s="140"/>
      <c r="J38" s="109"/>
      <c r="K38" s="109"/>
      <c r="L38" s="110"/>
      <c r="M38" s="140"/>
    </row>
    <row r="39" spans="1:13" ht="33.75">
      <c r="A39" s="103">
        <v>32</v>
      </c>
      <c r="B39" s="32" t="s">
        <v>51</v>
      </c>
      <c r="C39" s="140"/>
      <c r="D39" s="32" t="s">
        <v>101</v>
      </c>
      <c r="E39" s="105">
        <v>10</v>
      </c>
      <c r="F39" s="106">
        <v>10</v>
      </c>
      <c r="G39" s="107"/>
      <c r="H39" s="140"/>
      <c r="I39" s="140"/>
      <c r="J39" s="109"/>
      <c r="K39" s="109"/>
      <c r="L39" s="110"/>
      <c r="M39" s="140"/>
    </row>
    <row r="40" spans="1:13" ht="90">
      <c r="A40" s="103">
        <v>33</v>
      </c>
      <c r="B40" s="32" t="s">
        <v>52</v>
      </c>
      <c r="C40" s="140"/>
      <c r="D40" s="32" t="s">
        <v>102</v>
      </c>
      <c r="E40" s="150">
        <v>20</v>
      </c>
      <c r="F40" s="106">
        <v>300</v>
      </c>
      <c r="G40" s="107"/>
      <c r="H40" s="140"/>
      <c r="I40" s="140"/>
      <c r="J40" s="109"/>
      <c r="K40" s="109"/>
      <c r="L40" s="110"/>
      <c r="M40" s="140"/>
    </row>
    <row r="41" spans="1:13" ht="112.5">
      <c r="A41" s="103">
        <v>34</v>
      </c>
      <c r="B41" s="37" t="s">
        <v>53</v>
      </c>
      <c r="C41" s="140"/>
      <c r="D41" s="37" t="s">
        <v>103</v>
      </c>
      <c r="E41" s="148">
        <v>50</v>
      </c>
      <c r="F41" s="106">
        <v>150</v>
      </c>
      <c r="G41" s="107"/>
      <c r="H41" s="140"/>
      <c r="I41" s="140"/>
      <c r="J41" s="109"/>
      <c r="K41" s="109"/>
      <c r="L41" s="110"/>
      <c r="M41" s="140"/>
    </row>
    <row r="42" spans="1:13" ht="12.75">
      <c r="A42" s="103">
        <v>35</v>
      </c>
      <c r="B42" s="32" t="s">
        <v>54</v>
      </c>
      <c r="C42" s="140"/>
      <c r="D42" s="32" t="s">
        <v>104</v>
      </c>
      <c r="E42" s="105">
        <v>10</v>
      </c>
      <c r="F42" s="106">
        <v>700</v>
      </c>
      <c r="G42" s="107"/>
      <c r="H42" s="140"/>
      <c r="I42" s="140"/>
      <c r="J42" s="109"/>
      <c r="K42" s="109"/>
      <c r="L42" s="110"/>
      <c r="M42" s="140"/>
    </row>
    <row r="43" spans="1:13" ht="12.75">
      <c r="A43" s="103">
        <v>36</v>
      </c>
      <c r="B43" s="32" t="s">
        <v>55</v>
      </c>
      <c r="C43" s="140"/>
      <c r="D43" s="32" t="s">
        <v>105</v>
      </c>
      <c r="E43" s="105">
        <v>10</v>
      </c>
      <c r="F43" s="106">
        <v>700</v>
      </c>
      <c r="G43" s="107"/>
      <c r="H43" s="140"/>
      <c r="I43" s="140"/>
      <c r="J43" s="109"/>
      <c r="K43" s="109"/>
      <c r="L43" s="110"/>
      <c r="M43" s="140"/>
    </row>
    <row r="44" spans="1:13" ht="45">
      <c r="A44" s="103">
        <v>37</v>
      </c>
      <c r="B44" s="32" t="s">
        <v>15</v>
      </c>
      <c r="C44" s="140"/>
      <c r="D44" s="32" t="s">
        <v>17</v>
      </c>
      <c r="E44" s="105">
        <v>60</v>
      </c>
      <c r="F44" s="106">
        <v>50</v>
      </c>
      <c r="G44" s="107"/>
      <c r="H44" s="140"/>
      <c r="I44" s="140"/>
      <c r="J44" s="109"/>
      <c r="K44" s="109"/>
      <c r="L44" s="110"/>
      <c r="M44" s="140"/>
    </row>
    <row r="45" spans="1:13" ht="225">
      <c r="A45" s="103">
        <v>38</v>
      </c>
      <c r="B45" s="32" t="s">
        <v>56</v>
      </c>
      <c r="C45" s="140"/>
      <c r="D45" s="32" t="s">
        <v>106</v>
      </c>
      <c r="E45" s="150">
        <v>1</v>
      </c>
      <c r="F45" s="106">
        <v>600</v>
      </c>
      <c r="G45" s="107"/>
      <c r="H45" s="140"/>
      <c r="I45" s="140"/>
      <c r="J45" s="109"/>
      <c r="K45" s="109"/>
      <c r="L45" s="110"/>
      <c r="M45" s="140"/>
    </row>
    <row r="46" spans="1:13" ht="146.25">
      <c r="A46" s="103">
        <v>39</v>
      </c>
      <c r="B46" s="32" t="s">
        <v>57</v>
      </c>
      <c r="C46" s="140"/>
      <c r="D46" s="32" t="s">
        <v>107</v>
      </c>
      <c r="E46" s="105">
        <v>1</v>
      </c>
      <c r="F46" s="106">
        <v>1000</v>
      </c>
      <c r="G46" s="107"/>
      <c r="H46" s="140"/>
      <c r="I46" s="140"/>
      <c r="J46" s="109"/>
      <c r="K46" s="109"/>
      <c r="L46" s="110"/>
      <c r="M46" s="140"/>
    </row>
    <row r="47" spans="1:13" ht="67.5">
      <c r="A47" s="103">
        <v>40</v>
      </c>
      <c r="B47" s="34" t="s">
        <v>58</v>
      </c>
      <c r="C47" s="140"/>
      <c r="D47" s="34" t="s">
        <v>108</v>
      </c>
      <c r="E47" s="105">
        <v>1</v>
      </c>
      <c r="F47" s="106">
        <v>3</v>
      </c>
      <c r="G47" s="107"/>
      <c r="H47" s="140"/>
      <c r="I47" s="140"/>
      <c r="J47" s="109"/>
      <c r="K47" s="109"/>
      <c r="L47" s="110"/>
      <c r="M47" s="140"/>
    </row>
    <row r="48" spans="1:13" ht="22.5">
      <c r="A48" s="103">
        <v>41</v>
      </c>
      <c r="B48" s="37" t="s">
        <v>59</v>
      </c>
      <c r="C48" s="140"/>
      <c r="D48" s="37" t="s">
        <v>109</v>
      </c>
      <c r="E48" s="148">
        <v>1</v>
      </c>
      <c r="F48" s="106">
        <v>20</v>
      </c>
      <c r="G48" s="107"/>
      <c r="H48" s="140"/>
      <c r="I48" s="140"/>
      <c r="J48" s="109"/>
      <c r="K48" s="109"/>
      <c r="L48" s="110"/>
      <c r="M48" s="140"/>
    </row>
    <row r="49" spans="1:13" ht="12.75">
      <c r="A49" s="103">
        <v>42</v>
      </c>
      <c r="B49" s="33" t="s">
        <v>60</v>
      </c>
      <c r="C49" s="140"/>
      <c r="D49" s="32" t="s">
        <v>110</v>
      </c>
      <c r="E49" s="105">
        <v>5</v>
      </c>
      <c r="F49" s="106">
        <v>5</v>
      </c>
      <c r="G49" s="107"/>
      <c r="H49" s="140"/>
      <c r="I49" s="140"/>
      <c r="J49" s="109"/>
      <c r="K49" s="109"/>
      <c r="L49" s="110"/>
      <c r="M49" s="140"/>
    </row>
    <row r="50" spans="1:13" ht="56.25">
      <c r="A50" s="103">
        <v>43</v>
      </c>
      <c r="B50" s="34" t="s">
        <v>61</v>
      </c>
      <c r="C50" s="140"/>
      <c r="D50" s="34" t="s">
        <v>111</v>
      </c>
      <c r="E50" s="151">
        <v>30</v>
      </c>
      <c r="F50" s="106">
        <v>30</v>
      </c>
      <c r="G50" s="107"/>
      <c r="H50" s="140"/>
      <c r="I50" s="140"/>
      <c r="J50" s="109"/>
      <c r="K50" s="109"/>
      <c r="L50" s="110"/>
      <c r="M50" s="140"/>
    </row>
    <row r="51" spans="1:13" ht="45">
      <c r="A51" s="103">
        <v>44</v>
      </c>
      <c r="B51" s="34" t="s">
        <v>62</v>
      </c>
      <c r="C51" s="140"/>
      <c r="D51" s="34" t="s">
        <v>112</v>
      </c>
      <c r="E51" s="148">
        <v>1</v>
      </c>
      <c r="F51" s="106">
        <v>250</v>
      </c>
      <c r="G51" s="107"/>
      <c r="H51" s="140"/>
      <c r="I51" s="140"/>
      <c r="J51" s="109"/>
      <c r="K51" s="109"/>
      <c r="L51" s="110"/>
      <c r="M51" s="140"/>
    </row>
    <row r="52" spans="1:13" ht="12.75">
      <c r="A52" s="103">
        <v>45</v>
      </c>
      <c r="B52" s="32" t="s">
        <v>63</v>
      </c>
      <c r="C52" s="140"/>
      <c r="D52" s="32" t="s">
        <v>16</v>
      </c>
      <c r="E52" s="105">
        <v>1</v>
      </c>
      <c r="F52" s="106">
        <v>24000</v>
      </c>
      <c r="G52" s="107"/>
      <c r="H52" s="140"/>
      <c r="I52" s="140"/>
      <c r="J52" s="109"/>
      <c r="K52" s="109"/>
      <c r="L52" s="110"/>
      <c r="M52" s="140"/>
    </row>
    <row r="53" spans="1:13" ht="12.75">
      <c r="A53" s="103">
        <v>46</v>
      </c>
      <c r="B53" s="32" t="s">
        <v>64</v>
      </c>
      <c r="C53" s="140"/>
      <c r="D53" s="32" t="s">
        <v>113</v>
      </c>
      <c r="E53" s="105">
        <v>5</v>
      </c>
      <c r="F53" s="106">
        <v>5</v>
      </c>
      <c r="G53" s="107"/>
      <c r="H53" s="140"/>
      <c r="I53" s="140"/>
      <c r="J53" s="109"/>
      <c r="K53" s="109"/>
      <c r="L53" s="110"/>
      <c r="M53" s="140"/>
    </row>
    <row r="54" spans="1:13" ht="12.75">
      <c r="A54" s="103">
        <v>47</v>
      </c>
      <c r="B54" s="37" t="s">
        <v>65</v>
      </c>
      <c r="C54" s="140"/>
      <c r="D54" s="32" t="s">
        <v>114</v>
      </c>
      <c r="E54" s="148">
        <v>10</v>
      </c>
      <c r="F54" s="106">
        <v>3</v>
      </c>
      <c r="G54" s="107"/>
      <c r="H54" s="140"/>
      <c r="I54" s="140"/>
      <c r="J54" s="109"/>
      <c r="K54" s="109"/>
      <c r="L54" s="110"/>
      <c r="M54" s="140"/>
    </row>
    <row r="55" spans="1:13" ht="12.75">
      <c r="A55" s="103">
        <v>48</v>
      </c>
      <c r="B55" s="32" t="s">
        <v>66</v>
      </c>
      <c r="C55" s="140"/>
      <c r="D55" s="32" t="s">
        <v>115</v>
      </c>
      <c r="E55" s="105">
        <v>5</v>
      </c>
      <c r="F55" s="106">
        <v>30</v>
      </c>
      <c r="G55" s="107"/>
      <c r="H55" s="140"/>
      <c r="I55" s="140"/>
      <c r="J55" s="109"/>
      <c r="K55" s="109"/>
      <c r="L55" s="110"/>
      <c r="M55" s="140"/>
    </row>
    <row r="56" spans="1:13" ht="22.5">
      <c r="A56" s="103">
        <v>49</v>
      </c>
      <c r="B56" s="32" t="s">
        <v>6</v>
      </c>
      <c r="C56" s="140"/>
      <c r="D56" s="32" t="s">
        <v>116</v>
      </c>
      <c r="E56" s="150">
        <v>5</v>
      </c>
      <c r="F56" s="106">
        <v>60</v>
      </c>
      <c r="G56" s="107"/>
      <c r="H56" s="140"/>
      <c r="I56" s="140"/>
      <c r="J56" s="109"/>
      <c r="K56" s="109"/>
      <c r="L56" s="110"/>
      <c r="M56" s="140"/>
    </row>
    <row r="57" spans="1:13" ht="33.75">
      <c r="A57" s="103">
        <v>50</v>
      </c>
      <c r="B57" s="32" t="s">
        <v>67</v>
      </c>
      <c r="C57" s="140"/>
      <c r="D57" s="32" t="s">
        <v>117</v>
      </c>
      <c r="E57" s="105">
        <v>5</v>
      </c>
      <c r="F57" s="106">
        <v>10</v>
      </c>
      <c r="G57" s="107"/>
      <c r="H57" s="140"/>
      <c r="I57" s="140"/>
      <c r="J57" s="109"/>
      <c r="K57" s="109"/>
      <c r="L57" s="110"/>
      <c r="M57" s="140"/>
    </row>
    <row r="58" spans="1:13" ht="22.5">
      <c r="A58" s="103">
        <v>51</v>
      </c>
      <c r="B58" s="36" t="s">
        <v>68</v>
      </c>
      <c r="C58" s="140"/>
      <c r="D58" s="36" t="s">
        <v>118</v>
      </c>
      <c r="E58" s="105">
        <v>50</v>
      </c>
      <c r="F58" s="106">
        <v>1500</v>
      </c>
      <c r="G58" s="107"/>
      <c r="H58" s="140"/>
      <c r="I58" s="140"/>
      <c r="J58" s="109"/>
      <c r="K58" s="109"/>
      <c r="L58" s="110"/>
      <c r="M58" s="140"/>
    </row>
    <row r="59" spans="1:13" ht="45">
      <c r="A59" s="103">
        <v>52</v>
      </c>
      <c r="B59" s="32" t="s">
        <v>69</v>
      </c>
      <c r="C59" s="140"/>
      <c r="D59" s="32" t="s">
        <v>119</v>
      </c>
      <c r="E59" s="105">
        <v>1</v>
      </c>
      <c r="F59" s="106">
        <v>30</v>
      </c>
      <c r="G59" s="107"/>
      <c r="H59" s="140"/>
      <c r="I59" s="140"/>
      <c r="J59" s="109"/>
      <c r="K59" s="109"/>
      <c r="L59" s="110"/>
      <c r="M59" s="140"/>
    </row>
    <row r="60" spans="1:13" ht="33.75">
      <c r="A60" s="103">
        <v>53</v>
      </c>
      <c r="B60" s="32" t="s">
        <v>70</v>
      </c>
      <c r="C60" s="140"/>
      <c r="D60" s="32" t="s">
        <v>120</v>
      </c>
      <c r="E60" s="105">
        <v>10</v>
      </c>
      <c r="F60" s="106">
        <v>300</v>
      </c>
      <c r="G60" s="107"/>
      <c r="H60" s="140"/>
      <c r="I60" s="140"/>
      <c r="J60" s="109"/>
      <c r="K60" s="109"/>
      <c r="L60" s="110"/>
      <c r="M60" s="140"/>
    </row>
    <row r="61" spans="1:13" ht="45">
      <c r="A61" s="103">
        <v>54</v>
      </c>
      <c r="B61" s="33" t="s">
        <v>71</v>
      </c>
      <c r="C61" s="140"/>
      <c r="D61" s="34" t="s">
        <v>121</v>
      </c>
      <c r="E61" s="105">
        <v>30</v>
      </c>
      <c r="F61" s="106">
        <v>11</v>
      </c>
      <c r="G61" s="107"/>
      <c r="H61" s="140"/>
      <c r="I61" s="140"/>
      <c r="J61" s="109"/>
      <c r="K61" s="109"/>
      <c r="L61" s="110"/>
      <c r="M61" s="140"/>
    </row>
    <row r="62" spans="1:13" ht="45">
      <c r="A62" s="103">
        <v>55</v>
      </c>
      <c r="B62" s="33" t="s">
        <v>71</v>
      </c>
      <c r="C62" s="140"/>
      <c r="D62" s="34" t="s">
        <v>122</v>
      </c>
      <c r="E62" s="105">
        <v>30</v>
      </c>
      <c r="F62" s="106">
        <v>6</v>
      </c>
      <c r="G62" s="107"/>
      <c r="H62" s="140"/>
      <c r="I62" s="140"/>
      <c r="J62" s="109"/>
      <c r="K62" s="109"/>
      <c r="L62" s="110"/>
      <c r="M62" s="140"/>
    </row>
    <row r="63" spans="1:13" ht="12.75">
      <c r="A63" s="103">
        <v>56</v>
      </c>
      <c r="B63" s="34" t="s">
        <v>3</v>
      </c>
      <c r="C63" s="140"/>
      <c r="D63" s="34" t="s">
        <v>123</v>
      </c>
      <c r="E63" s="148">
        <v>1</v>
      </c>
      <c r="F63" s="151">
        <v>200</v>
      </c>
      <c r="G63" s="107"/>
      <c r="H63" s="140"/>
      <c r="I63" s="140"/>
      <c r="J63" s="109"/>
      <c r="K63" s="109"/>
      <c r="L63" s="110"/>
      <c r="M63" s="140"/>
    </row>
    <row r="64" spans="1:13" ht="12.75">
      <c r="A64" s="103">
        <v>57</v>
      </c>
      <c r="B64" s="38" t="s">
        <v>72</v>
      </c>
      <c r="C64" s="140"/>
      <c r="D64" s="38" t="s">
        <v>124</v>
      </c>
      <c r="E64" s="152">
        <v>10</v>
      </c>
      <c r="F64" s="106">
        <v>40</v>
      </c>
      <c r="G64" s="107"/>
      <c r="H64" s="140"/>
      <c r="I64" s="140"/>
      <c r="J64" s="109"/>
      <c r="K64" s="109"/>
      <c r="L64" s="110"/>
      <c r="M64" s="140"/>
    </row>
  </sheetData>
  <sheetProtection/>
  <mergeCells count="2">
    <mergeCell ref="C2:G2"/>
    <mergeCell ref="C3:G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O58" sqref="O58"/>
    </sheetView>
  </sheetViews>
  <sheetFormatPr defaultColWidth="9.140625" defaultRowHeight="12.75"/>
  <cols>
    <col min="1" max="1" width="4.7109375" style="0" customWidth="1"/>
    <col min="2" max="2" width="15.421875" style="0" customWidth="1"/>
    <col min="3" max="3" width="11.57421875" style="0" customWidth="1"/>
    <col min="4" max="4" width="11.7109375" style="0" customWidth="1"/>
    <col min="10" max="10" width="11.28125" style="0" customWidth="1"/>
    <col min="12" max="12" width="11.421875" style="0" customWidth="1"/>
  </cols>
  <sheetData>
    <row r="1" ht="15">
      <c r="A1" s="138" t="s">
        <v>171</v>
      </c>
    </row>
    <row r="2" spans="1:7" ht="12.75">
      <c r="A2" s="85"/>
      <c r="B2" s="86"/>
      <c r="C2" s="288" t="s">
        <v>5</v>
      </c>
      <c r="D2" s="288"/>
      <c r="E2" s="288"/>
      <c r="F2" s="288"/>
      <c r="G2" s="288"/>
    </row>
    <row r="3" spans="1:7" ht="12.75">
      <c r="A3" s="85"/>
      <c r="B3" s="139"/>
      <c r="C3" s="287" t="s">
        <v>129</v>
      </c>
      <c r="D3" s="287"/>
      <c r="E3" s="287"/>
      <c r="F3" s="287"/>
      <c r="G3" s="287"/>
    </row>
    <row r="4" spans="1:7" ht="12.75">
      <c r="A4" s="85"/>
      <c r="B4" s="139"/>
      <c r="C4" s="287"/>
      <c r="D4" s="287"/>
      <c r="E4" s="287"/>
      <c r="F4" s="287"/>
      <c r="G4" s="287"/>
    </row>
    <row r="5" spans="1:7" ht="12.75">
      <c r="A5" s="85"/>
      <c r="B5" s="139"/>
      <c r="C5" s="88"/>
      <c r="D5" s="88"/>
      <c r="E5" s="88"/>
      <c r="F5" s="88"/>
      <c r="G5" s="88"/>
    </row>
    <row r="6" spans="1:13" ht="112.5">
      <c r="A6" s="89" t="s">
        <v>0</v>
      </c>
      <c r="B6" s="90" t="s">
        <v>4</v>
      </c>
      <c r="C6" s="91" t="s">
        <v>130</v>
      </c>
      <c r="D6" s="90" t="s">
        <v>1</v>
      </c>
      <c r="E6" s="92" t="s">
        <v>131</v>
      </c>
      <c r="F6" s="92" t="s">
        <v>132</v>
      </c>
      <c r="G6" s="94" t="s">
        <v>133</v>
      </c>
      <c r="H6" s="95" t="s">
        <v>134</v>
      </c>
      <c r="I6" s="95" t="s">
        <v>135</v>
      </c>
      <c r="J6" s="97" t="s">
        <v>136</v>
      </c>
      <c r="K6" s="97" t="s">
        <v>137</v>
      </c>
      <c r="L6" s="97" t="s">
        <v>138</v>
      </c>
      <c r="M6" s="89" t="s">
        <v>139</v>
      </c>
    </row>
    <row r="7" spans="1:13" ht="12.75">
      <c r="A7" s="98">
        <v>1</v>
      </c>
      <c r="B7" s="99">
        <v>2</v>
      </c>
      <c r="C7" s="99">
        <v>3</v>
      </c>
      <c r="D7" s="99">
        <v>4</v>
      </c>
      <c r="E7" s="100">
        <v>5</v>
      </c>
      <c r="F7" s="100">
        <v>6</v>
      </c>
      <c r="G7" s="100">
        <v>7</v>
      </c>
      <c r="H7" s="100">
        <v>8</v>
      </c>
      <c r="I7" s="100">
        <v>9</v>
      </c>
      <c r="J7" s="100">
        <v>10</v>
      </c>
      <c r="K7" s="100">
        <v>11</v>
      </c>
      <c r="L7" s="101">
        <v>12</v>
      </c>
      <c r="M7" s="102">
        <v>13</v>
      </c>
    </row>
    <row r="8" spans="1:13" ht="12.75">
      <c r="A8" s="103">
        <v>1</v>
      </c>
      <c r="B8" s="32" t="s">
        <v>25</v>
      </c>
      <c r="C8" s="140"/>
      <c r="D8" s="32" t="s">
        <v>73</v>
      </c>
      <c r="E8" s="105">
        <v>5</v>
      </c>
      <c r="F8" s="106">
        <v>15</v>
      </c>
      <c r="G8" s="107"/>
      <c r="H8" s="140"/>
      <c r="I8" s="140"/>
      <c r="J8" s="109"/>
      <c r="K8" s="109"/>
      <c r="L8" s="110"/>
      <c r="M8" s="140"/>
    </row>
    <row r="9" spans="1:13" ht="12.75">
      <c r="A9" s="103">
        <v>2</v>
      </c>
      <c r="B9" s="32" t="s">
        <v>25</v>
      </c>
      <c r="C9" s="140"/>
      <c r="D9" s="32" t="s">
        <v>74</v>
      </c>
      <c r="E9" s="105">
        <v>30</v>
      </c>
      <c r="F9" s="106">
        <v>60</v>
      </c>
      <c r="G9" s="107"/>
      <c r="H9" s="140"/>
      <c r="I9" s="140"/>
      <c r="J9" s="109"/>
      <c r="K9" s="109"/>
      <c r="L9" s="110"/>
      <c r="M9" s="140"/>
    </row>
    <row r="10" spans="1:13" ht="22.5">
      <c r="A10" s="103">
        <v>3</v>
      </c>
      <c r="B10" s="32" t="s">
        <v>26</v>
      </c>
      <c r="C10" s="140"/>
      <c r="D10" s="32" t="s">
        <v>75</v>
      </c>
      <c r="E10" s="105">
        <v>50</v>
      </c>
      <c r="F10" s="106">
        <v>180</v>
      </c>
      <c r="G10" s="107"/>
      <c r="H10" s="140"/>
      <c r="I10" s="140"/>
      <c r="J10" s="109"/>
      <c r="K10" s="109"/>
      <c r="L10" s="110"/>
      <c r="M10" s="140"/>
    </row>
    <row r="11" spans="1:13" ht="33.75">
      <c r="A11" s="103">
        <v>4</v>
      </c>
      <c r="B11" s="32" t="s">
        <v>27</v>
      </c>
      <c r="C11" s="140"/>
      <c r="D11" s="32" t="s">
        <v>76</v>
      </c>
      <c r="E11" s="105">
        <v>1</v>
      </c>
      <c r="F11" s="106">
        <v>5000</v>
      </c>
      <c r="G11" s="107"/>
      <c r="H11" s="140"/>
      <c r="I11" s="140"/>
      <c r="J11" s="109"/>
      <c r="K11" s="109"/>
      <c r="L11" s="110"/>
      <c r="M11" s="140"/>
    </row>
    <row r="12" spans="1:13" ht="33.75">
      <c r="A12" s="103">
        <v>5</v>
      </c>
      <c r="B12" s="32" t="s">
        <v>28</v>
      </c>
      <c r="C12" s="140"/>
      <c r="D12" s="32" t="s">
        <v>77</v>
      </c>
      <c r="E12" s="105">
        <v>14</v>
      </c>
      <c r="F12" s="106">
        <v>350</v>
      </c>
      <c r="G12" s="107"/>
      <c r="H12" s="140"/>
      <c r="I12" s="140"/>
      <c r="J12" s="109"/>
      <c r="K12" s="109"/>
      <c r="L12" s="110"/>
      <c r="M12" s="140"/>
    </row>
    <row r="13" spans="1:13" ht="33.75">
      <c r="A13" s="103">
        <v>6</v>
      </c>
      <c r="B13" s="32" t="s">
        <v>28</v>
      </c>
      <c r="C13" s="140"/>
      <c r="D13" s="32" t="s">
        <v>78</v>
      </c>
      <c r="E13" s="105">
        <v>1</v>
      </c>
      <c r="F13" s="106">
        <v>4000</v>
      </c>
      <c r="G13" s="107"/>
      <c r="H13" s="140"/>
      <c r="I13" s="140"/>
      <c r="J13" s="109"/>
      <c r="K13" s="109"/>
      <c r="L13" s="110"/>
      <c r="M13" s="140"/>
    </row>
    <row r="14" spans="1:13" ht="22.5">
      <c r="A14" s="103">
        <v>7</v>
      </c>
      <c r="B14" s="32" t="s">
        <v>14</v>
      </c>
      <c r="C14" s="140"/>
      <c r="D14" s="32" t="s">
        <v>2</v>
      </c>
      <c r="E14" s="105">
        <v>100</v>
      </c>
      <c r="F14" s="106">
        <v>400</v>
      </c>
      <c r="G14" s="107"/>
      <c r="H14" s="140"/>
      <c r="I14" s="140"/>
      <c r="J14" s="109"/>
      <c r="K14" s="109"/>
      <c r="L14" s="110"/>
      <c r="M14" s="140"/>
    </row>
    <row r="15" spans="1:13" ht="33.75">
      <c r="A15" s="103">
        <v>8</v>
      </c>
      <c r="B15" s="32" t="s">
        <v>29</v>
      </c>
      <c r="C15" s="140"/>
      <c r="D15" s="32" t="s">
        <v>79</v>
      </c>
      <c r="E15" s="105">
        <v>25</v>
      </c>
      <c r="F15" s="106">
        <v>100</v>
      </c>
      <c r="G15" s="107"/>
      <c r="H15" s="140"/>
      <c r="I15" s="140"/>
      <c r="J15" s="109"/>
      <c r="K15" s="109"/>
      <c r="L15" s="110"/>
      <c r="M15" s="140"/>
    </row>
    <row r="16" spans="1:13" ht="12.75">
      <c r="A16" s="103">
        <v>9</v>
      </c>
      <c r="B16" s="32" t="s">
        <v>30</v>
      </c>
      <c r="C16" s="140"/>
      <c r="D16" s="32" t="s">
        <v>80</v>
      </c>
      <c r="E16" s="105">
        <v>1</v>
      </c>
      <c r="F16" s="106">
        <v>2000</v>
      </c>
      <c r="G16" s="107"/>
      <c r="H16" s="140"/>
      <c r="I16" s="140"/>
      <c r="J16" s="109"/>
      <c r="K16" s="109"/>
      <c r="L16" s="110"/>
      <c r="M16" s="140"/>
    </row>
    <row r="17" spans="1:13" ht="22.5">
      <c r="A17" s="103">
        <v>10</v>
      </c>
      <c r="B17" s="32" t="s">
        <v>31</v>
      </c>
      <c r="C17" s="140"/>
      <c r="D17" s="32" t="s">
        <v>81</v>
      </c>
      <c r="E17" s="105">
        <v>1</v>
      </c>
      <c r="F17" s="106">
        <v>2</v>
      </c>
      <c r="G17" s="107"/>
      <c r="H17" s="140"/>
      <c r="I17" s="140"/>
      <c r="J17" s="109"/>
      <c r="K17" s="109"/>
      <c r="L17" s="110"/>
      <c r="M17" s="140"/>
    </row>
    <row r="18" spans="1:13" ht="22.5">
      <c r="A18" s="103">
        <v>11</v>
      </c>
      <c r="B18" s="32" t="s">
        <v>31</v>
      </c>
      <c r="C18" s="140"/>
      <c r="D18" s="32" t="s">
        <v>82</v>
      </c>
      <c r="E18" s="105">
        <v>1</v>
      </c>
      <c r="F18" s="106">
        <v>2400</v>
      </c>
      <c r="G18" s="107"/>
      <c r="H18" s="140"/>
      <c r="I18" s="140"/>
      <c r="J18" s="109"/>
      <c r="K18" s="109"/>
      <c r="L18" s="110"/>
      <c r="M18" s="140"/>
    </row>
    <row r="19" spans="1:13" ht="123.75">
      <c r="A19" s="103">
        <v>12</v>
      </c>
      <c r="B19" s="32" t="s">
        <v>32</v>
      </c>
      <c r="C19" s="140"/>
      <c r="D19" s="32" t="s">
        <v>83</v>
      </c>
      <c r="E19" s="105">
        <v>25</v>
      </c>
      <c r="F19" s="106">
        <v>150</v>
      </c>
      <c r="G19" s="107"/>
      <c r="H19" s="140"/>
      <c r="I19" s="140"/>
      <c r="J19" s="109"/>
      <c r="K19" s="109"/>
      <c r="L19" s="110"/>
      <c r="M19" s="140"/>
    </row>
    <row r="20" spans="1:13" ht="22.5">
      <c r="A20" s="103">
        <v>13</v>
      </c>
      <c r="B20" s="32" t="s">
        <v>33</v>
      </c>
      <c r="C20" s="140"/>
      <c r="D20" s="32" t="s">
        <v>84</v>
      </c>
      <c r="E20" s="105">
        <v>1</v>
      </c>
      <c r="F20" s="106">
        <v>300</v>
      </c>
      <c r="G20" s="107"/>
      <c r="H20" s="140"/>
      <c r="I20" s="140"/>
      <c r="J20" s="109"/>
      <c r="K20" s="109"/>
      <c r="L20" s="110"/>
      <c r="M20" s="140"/>
    </row>
    <row r="21" spans="1:13" ht="22.5">
      <c r="A21" s="103">
        <v>14</v>
      </c>
      <c r="B21" s="33" t="s">
        <v>34</v>
      </c>
      <c r="C21" s="140"/>
      <c r="D21" s="32" t="s">
        <v>85</v>
      </c>
      <c r="E21" s="105">
        <v>5</v>
      </c>
      <c r="F21" s="106">
        <v>6</v>
      </c>
      <c r="G21" s="107"/>
      <c r="H21" s="140"/>
      <c r="I21" s="140"/>
      <c r="J21" s="109"/>
      <c r="K21" s="109"/>
      <c r="L21" s="110"/>
      <c r="M21" s="140"/>
    </row>
    <row r="22" spans="1:13" ht="22.5">
      <c r="A22" s="103">
        <v>15</v>
      </c>
      <c r="B22" s="33" t="s">
        <v>35</v>
      </c>
      <c r="C22" s="140"/>
      <c r="D22" s="32" t="s">
        <v>86</v>
      </c>
      <c r="E22" s="105">
        <v>20</v>
      </c>
      <c r="F22" s="106">
        <v>60</v>
      </c>
      <c r="G22" s="107"/>
      <c r="H22" s="140"/>
      <c r="I22" s="140"/>
      <c r="J22" s="109"/>
      <c r="K22" s="109"/>
      <c r="L22" s="110"/>
      <c r="M22" s="140"/>
    </row>
    <row r="23" spans="1:13" ht="45">
      <c r="A23" s="103">
        <v>16</v>
      </c>
      <c r="B23" s="34" t="s">
        <v>36</v>
      </c>
      <c r="C23" s="140"/>
      <c r="D23" s="34" t="s">
        <v>87</v>
      </c>
      <c r="E23" s="105">
        <v>20</v>
      </c>
      <c r="F23" s="106">
        <v>10</v>
      </c>
      <c r="G23" s="107"/>
      <c r="H23" s="140"/>
      <c r="I23" s="140"/>
      <c r="J23" s="109"/>
      <c r="K23" s="109"/>
      <c r="L23" s="110"/>
      <c r="M23" s="140"/>
    </row>
    <row r="24" spans="1:13" ht="123.75">
      <c r="A24" s="103">
        <v>17</v>
      </c>
      <c r="B24" s="32" t="s">
        <v>37</v>
      </c>
      <c r="C24" s="140"/>
      <c r="D24" s="32" t="s">
        <v>88</v>
      </c>
      <c r="E24" s="105">
        <v>4</v>
      </c>
      <c r="F24" s="106">
        <v>6000</v>
      </c>
      <c r="G24" s="107"/>
      <c r="H24" s="140"/>
      <c r="I24" s="140"/>
      <c r="J24" s="109"/>
      <c r="K24" s="109"/>
      <c r="L24" s="110"/>
      <c r="M24" s="140"/>
    </row>
    <row r="25" spans="1:13" ht="45">
      <c r="A25" s="103">
        <v>18</v>
      </c>
      <c r="B25" s="35" t="s">
        <v>38</v>
      </c>
      <c r="C25" s="140"/>
      <c r="D25" s="32" t="s">
        <v>89</v>
      </c>
      <c r="E25" s="105">
        <v>1</v>
      </c>
      <c r="F25" s="106">
        <v>50</v>
      </c>
      <c r="G25" s="107"/>
      <c r="H25" s="140"/>
      <c r="I25" s="140"/>
      <c r="J25" s="109"/>
      <c r="K25" s="109"/>
      <c r="L25" s="110"/>
      <c r="M25" s="140"/>
    </row>
    <row r="26" spans="1:13" ht="101.25">
      <c r="A26" s="103">
        <v>19</v>
      </c>
      <c r="B26" s="35" t="s">
        <v>39</v>
      </c>
      <c r="C26" s="140"/>
      <c r="D26" s="33" t="s">
        <v>90</v>
      </c>
      <c r="E26" s="33">
        <v>4</v>
      </c>
      <c r="F26" s="106">
        <v>2000</v>
      </c>
      <c r="G26" s="107"/>
      <c r="H26" s="140"/>
      <c r="I26" s="140"/>
      <c r="J26" s="109"/>
      <c r="K26" s="109"/>
      <c r="L26" s="110"/>
      <c r="M26" s="140"/>
    </row>
    <row r="27" spans="1:13" ht="112.5">
      <c r="A27" s="103">
        <v>20</v>
      </c>
      <c r="B27" s="32" t="s">
        <v>40</v>
      </c>
      <c r="C27" s="140"/>
      <c r="D27" s="32" t="s">
        <v>91</v>
      </c>
      <c r="E27" s="105">
        <v>4</v>
      </c>
      <c r="F27" s="106">
        <v>700</v>
      </c>
      <c r="G27" s="107"/>
      <c r="H27" s="140"/>
      <c r="I27" s="140"/>
      <c r="J27" s="109"/>
      <c r="K27" s="109"/>
      <c r="L27" s="110"/>
      <c r="M27" s="140"/>
    </row>
    <row r="28" spans="1:13" ht="12.75">
      <c r="A28" s="103">
        <v>21</v>
      </c>
      <c r="B28" s="33" t="s">
        <v>41</v>
      </c>
      <c r="C28" s="140"/>
      <c r="D28" s="32" t="s">
        <v>92</v>
      </c>
      <c r="E28" s="105">
        <v>1</v>
      </c>
      <c r="F28" s="106">
        <v>30</v>
      </c>
      <c r="G28" s="107"/>
      <c r="H28" s="140"/>
      <c r="I28" s="140"/>
      <c r="J28" s="109"/>
      <c r="K28" s="109"/>
      <c r="L28" s="110"/>
      <c r="M28" s="140"/>
    </row>
    <row r="29" spans="1:13" ht="12.75">
      <c r="A29" s="103">
        <v>22</v>
      </c>
      <c r="B29" s="32" t="s">
        <v>42</v>
      </c>
      <c r="C29" s="140"/>
      <c r="D29" s="32" t="s">
        <v>93</v>
      </c>
      <c r="E29" s="105">
        <v>1</v>
      </c>
      <c r="F29" s="106">
        <v>350</v>
      </c>
      <c r="G29" s="107"/>
      <c r="H29" s="140"/>
      <c r="I29" s="140"/>
      <c r="J29" s="109"/>
      <c r="K29" s="109"/>
      <c r="L29" s="110"/>
      <c r="M29" s="140"/>
    </row>
    <row r="30" spans="1:13" ht="12.75">
      <c r="A30" s="103">
        <v>23</v>
      </c>
      <c r="B30" s="33" t="s">
        <v>43</v>
      </c>
      <c r="C30" s="140"/>
      <c r="D30" s="37" t="s">
        <v>94</v>
      </c>
      <c r="E30" s="148">
        <v>10</v>
      </c>
      <c r="F30" s="106">
        <v>10</v>
      </c>
      <c r="G30" s="107"/>
      <c r="H30" s="140"/>
      <c r="I30" s="140"/>
      <c r="J30" s="109"/>
      <c r="K30" s="109"/>
      <c r="L30" s="110"/>
      <c r="M30" s="140"/>
    </row>
    <row r="31" spans="1:13" ht="12.75">
      <c r="A31" s="103">
        <v>24</v>
      </c>
      <c r="B31" s="36" t="s">
        <v>44</v>
      </c>
      <c r="C31" s="140"/>
      <c r="D31" s="36" t="s">
        <v>95</v>
      </c>
      <c r="E31" s="105">
        <v>30</v>
      </c>
      <c r="F31" s="106">
        <v>600</v>
      </c>
      <c r="G31" s="107"/>
      <c r="H31" s="140"/>
      <c r="I31" s="140"/>
      <c r="J31" s="109"/>
      <c r="K31" s="109"/>
      <c r="L31" s="110"/>
      <c r="M31" s="140"/>
    </row>
    <row r="32" spans="1:13" ht="12.75">
      <c r="A32" s="103">
        <v>25</v>
      </c>
      <c r="B32" s="33" t="s">
        <v>45</v>
      </c>
      <c r="C32" s="140"/>
      <c r="D32" s="34" t="s">
        <v>96</v>
      </c>
      <c r="E32" s="105">
        <v>1</v>
      </c>
      <c r="F32" s="106">
        <v>10</v>
      </c>
      <c r="G32" s="107"/>
      <c r="H32" s="140"/>
      <c r="I32" s="140"/>
      <c r="J32" s="109"/>
      <c r="K32" s="109"/>
      <c r="L32" s="110"/>
      <c r="M32" s="140"/>
    </row>
    <row r="33" spans="1:13" ht="22.5">
      <c r="A33" s="103">
        <v>26</v>
      </c>
      <c r="B33" s="32" t="s">
        <v>46</v>
      </c>
      <c r="C33" s="140"/>
      <c r="D33" s="32" t="s">
        <v>97</v>
      </c>
      <c r="E33" s="105">
        <v>10</v>
      </c>
      <c r="F33" s="106">
        <v>600</v>
      </c>
      <c r="G33" s="107"/>
      <c r="H33" s="140"/>
      <c r="I33" s="140"/>
      <c r="J33" s="109"/>
      <c r="K33" s="109"/>
      <c r="L33" s="110"/>
      <c r="M33" s="140"/>
    </row>
    <row r="34" spans="1:13" ht="12.75">
      <c r="A34" s="103">
        <v>27</v>
      </c>
      <c r="B34" s="32" t="s">
        <v>47</v>
      </c>
      <c r="C34" s="140"/>
      <c r="D34" s="32" t="s">
        <v>98</v>
      </c>
      <c r="E34" s="105">
        <v>10</v>
      </c>
      <c r="F34" s="106">
        <v>6</v>
      </c>
      <c r="G34" s="107"/>
      <c r="H34" s="140"/>
      <c r="I34" s="140"/>
      <c r="J34" s="109"/>
      <c r="K34" s="109"/>
      <c r="L34" s="110"/>
      <c r="M34" s="140"/>
    </row>
    <row r="35" spans="1:13" ht="12.75">
      <c r="A35" s="103">
        <v>28</v>
      </c>
      <c r="B35" s="37" t="s">
        <v>48</v>
      </c>
      <c r="C35" s="140"/>
      <c r="D35" s="37" t="s">
        <v>99</v>
      </c>
      <c r="E35" s="105">
        <v>10</v>
      </c>
      <c r="F35" s="106">
        <v>10</v>
      </c>
      <c r="G35" s="107"/>
      <c r="H35" s="140"/>
      <c r="I35" s="140"/>
      <c r="J35" s="109"/>
      <c r="K35" s="109"/>
      <c r="L35" s="110"/>
      <c r="M35" s="140"/>
    </row>
    <row r="36" spans="1:13" ht="22.5">
      <c r="A36" s="103">
        <v>29</v>
      </c>
      <c r="B36" s="37" t="s">
        <v>49</v>
      </c>
      <c r="C36" s="140"/>
      <c r="D36" s="37" t="s">
        <v>19</v>
      </c>
      <c r="E36" s="105">
        <v>5</v>
      </c>
      <c r="F36" s="106">
        <v>50</v>
      </c>
      <c r="G36" s="107"/>
      <c r="H36" s="140"/>
      <c r="I36" s="140"/>
      <c r="J36" s="109"/>
      <c r="K36" s="109"/>
      <c r="L36" s="110"/>
      <c r="M36" s="140"/>
    </row>
    <row r="37" spans="1:13" ht="101.25">
      <c r="A37" s="103">
        <v>30</v>
      </c>
      <c r="B37" s="32" t="s">
        <v>50</v>
      </c>
      <c r="C37" s="140" t="s">
        <v>271</v>
      </c>
      <c r="D37" s="32" t="s">
        <v>18</v>
      </c>
      <c r="E37" s="150">
        <v>1</v>
      </c>
      <c r="F37" s="106">
        <v>70000</v>
      </c>
      <c r="G37" s="107">
        <v>2.3</v>
      </c>
      <c r="H37" s="270">
        <v>0.08</v>
      </c>
      <c r="I37" s="107">
        <f>G37*1.08</f>
        <v>2.484</v>
      </c>
      <c r="J37" s="109">
        <f>G37*F37</f>
        <v>161000</v>
      </c>
      <c r="K37" s="109">
        <f>J37*0.08</f>
        <v>12880</v>
      </c>
      <c r="L37" s="110">
        <f>J37+K37</f>
        <v>173880</v>
      </c>
      <c r="M37" s="109" t="s">
        <v>272</v>
      </c>
    </row>
    <row r="38" spans="1:13" ht="45">
      <c r="A38" s="103">
        <v>31</v>
      </c>
      <c r="B38" s="32" t="s">
        <v>51</v>
      </c>
      <c r="C38" s="140"/>
      <c r="D38" s="32" t="s">
        <v>100</v>
      </c>
      <c r="E38" s="105">
        <v>10</v>
      </c>
      <c r="F38" s="106">
        <v>2800</v>
      </c>
      <c r="G38" s="107"/>
      <c r="H38" s="140"/>
      <c r="I38" s="107">
        <f aca="true" t="shared" si="0" ref="I38:I64">G38*1.08</f>
        <v>0</v>
      </c>
      <c r="J38" s="109">
        <f aca="true" t="shared" si="1" ref="J38:J64">G38*F38</f>
        <v>0</v>
      </c>
      <c r="K38" s="109">
        <f aca="true" t="shared" si="2" ref="K38:K64">J38*0.08</f>
        <v>0</v>
      </c>
      <c r="L38" s="110">
        <f aca="true" t="shared" si="3" ref="L38:L64">J38+K38</f>
        <v>0</v>
      </c>
      <c r="M38" s="140"/>
    </row>
    <row r="39" spans="1:13" ht="33.75">
      <c r="A39" s="103">
        <v>32</v>
      </c>
      <c r="B39" s="32" t="s">
        <v>51</v>
      </c>
      <c r="C39" s="140"/>
      <c r="D39" s="32" t="s">
        <v>101</v>
      </c>
      <c r="E39" s="105">
        <v>10</v>
      </c>
      <c r="F39" s="106">
        <v>10</v>
      </c>
      <c r="G39" s="107"/>
      <c r="H39" s="140"/>
      <c r="I39" s="107">
        <f t="shared" si="0"/>
        <v>0</v>
      </c>
      <c r="J39" s="109">
        <f t="shared" si="1"/>
        <v>0</v>
      </c>
      <c r="K39" s="109">
        <f t="shared" si="2"/>
        <v>0</v>
      </c>
      <c r="L39" s="110">
        <f t="shared" si="3"/>
        <v>0</v>
      </c>
      <c r="M39" s="140"/>
    </row>
    <row r="40" spans="1:13" ht="101.25">
      <c r="A40" s="103">
        <v>33</v>
      </c>
      <c r="B40" s="32" t="s">
        <v>52</v>
      </c>
      <c r="C40" s="140"/>
      <c r="D40" s="32" t="s">
        <v>102</v>
      </c>
      <c r="E40" s="150">
        <v>20</v>
      </c>
      <c r="F40" s="106">
        <v>300</v>
      </c>
      <c r="G40" s="107"/>
      <c r="H40" s="140"/>
      <c r="I40" s="107">
        <f t="shared" si="0"/>
        <v>0</v>
      </c>
      <c r="J40" s="109">
        <f t="shared" si="1"/>
        <v>0</v>
      </c>
      <c r="K40" s="109">
        <f t="shared" si="2"/>
        <v>0</v>
      </c>
      <c r="L40" s="110">
        <f t="shared" si="3"/>
        <v>0</v>
      </c>
      <c r="M40" s="140"/>
    </row>
    <row r="41" spans="1:13" ht="112.5">
      <c r="A41" s="103">
        <v>34</v>
      </c>
      <c r="B41" s="37" t="s">
        <v>53</v>
      </c>
      <c r="C41" s="140"/>
      <c r="D41" s="37" t="s">
        <v>103</v>
      </c>
      <c r="E41" s="148">
        <v>50</v>
      </c>
      <c r="F41" s="106">
        <v>150</v>
      </c>
      <c r="G41" s="107"/>
      <c r="H41" s="140"/>
      <c r="I41" s="107">
        <f t="shared" si="0"/>
        <v>0</v>
      </c>
      <c r="J41" s="109">
        <f t="shared" si="1"/>
        <v>0</v>
      </c>
      <c r="K41" s="109">
        <f t="shared" si="2"/>
        <v>0</v>
      </c>
      <c r="L41" s="110">
        <f t="shared" si="3"/>
        <v>0</v>
      </c>
      <c r="M41" s="140"/>
    </row>
    <row r="42" spans="1:13" ht="12.75">
      <c r="A42" s="103">
        <v>35</v>
      </c>
      <c r="B42" s="32" t="s">
        <v>54</v>
      </c>
      <c r="C42" s="140"/>
      <c r="D42" s="32" t="s">
        <v>104</v>
      </c>
      <c r="E42" s="105">
        <v>10</v>
      </c>
      <c r="F42" s="106">
        <v>700</v>
      </c>
      <c r="G42" s="107"/>
      <c r="H42" s="140"/>
      <c r="I42" s="107">
        <f t="shared" si="0"/>
        <v>0</v>
      </c>
      <c r="J42" s="109">
        <f t="shared" si="1"/>
        <v>0</v>
      </c>
      <c r="K42" s="109">
        <f t="shared" si="2"/>
        <v>0</v>
      </c>
      <c r="L42" s="110">
        <f t="shared" si="3"/>
        <v>0</v>
      </c>
      <c r="M42" s="140"/>
    </row>
    <row r="43" spans="1:13" ht="12.75">
      <c r="A43" s="103">
        <v>36</v>
      </c>
      <c r="B43" s="32" t="s">
        <v>55</v>
      </c>
      <c r="C43" s="140"/>
      <c r="D43" s="32" t="s">
        <v>105</v>
      </c>
      <c r="E43" s="105">
        <v>10</v>
      </c>
      <c r="F43" s="106">
        <v>700</v>
      </c>
      <c r="G43" s="107"/>
      <c r="H43" s="140"/>
      <c r="I43" s="107">
        <f t="shared" si="0"/>
        <v>0</v>
      </c>
      <c r="J43" s="109">
        <f t="shared" si="1"/>
        <v>0</v>
      </c>
      <c r="K43" s="109">
        <f t="shared" si="2"/>
        <v>0</v>
      </c>
      <c r="L43" s="110">
        <f t="shared" si="3"/>
        <v>0</v>
      </c>
      <c r="M43" s="140"/>
    </row>
    <row r="44" spans="1:13" ht="45">
      <c r="A44" s="103">
        <v>37</v>
      </c>
      <c r="B44" s="32" t="s">
        <v>15</v>
      </c>
      <c r="C44" s="140"/>
      <c r="D44" s="32" t="s">
        <v>17</v>
      </c>
      <c r="E44" s="105">
        <v>60</v>
      </c>
      <c r="F44" s="106">
        <v>50</v>
      </c>
      <c r="G44" s="107"/>
      <c r="H44" s="140"/>
      <c r="I44" s="107">
        <f t="shared" si="0"/>
        <v>0</v>
      </c>
      <c r="J44" s="109">
        <f t="shared" si="1"/>
        <v>0</v>
      </c>
      <c r="K44" s="109">
        <f t="shared" si="2"/>
        <v>0</v>
      </c>
      <c r="L44" s="110">
        <f t="shared" si="3"/>
        <v>0</v>
      </c>
      <c r="M44" s="140"/>
    </row>
    <row r="45" spans="1:13" ht="236.25">
      <c r="A45" s="103">
        <v>38</v>
      </c>
      <c r="B45" s="32" t="s">
        <v>56</v>
      </c>
      <c r="C45" s="140"/>
      <c r="D45" s="32" t="s">
        <v>106</v>
      </c>
      <c r="E45" s="150">
        <v>1</v>
      </c>
      <c r="F45" s="106">
        <v>600</v>
      </c>
      <c r="G45" s="107"/>
      <c r="H45" s="140"/>
      <c r="I45" s="107">
        <f t="shared" si="0"/>
        <v>0</v>
      </c>
      <c r="J45" s="109">
        <f t="shared" si="1"/>
        <v>0</v>
      </c>
      <c r="K45" s="109">
        <f t="shared" si="2"/>
        <v>0</v>
      </c>
      <c r="L45" s="110">
        <f t="shared" si="3"/>
        <v>0</v>
      </c>
      <c r="M45" s="140"/>
    </row>
    <row r="46" spans="1:13" ht="146.25">
      <c r="A46" s="103">
        <v>39</v>
      </c>
      <c r="B46" s="32" t="s">
        <v>57</v>
      </c>
      <c r="C46" s="140"/>
      <c r="D46" s="32" t="s">
        <v>107</v>
      </c>
      <c r="E46" s="105">
        <v>1</v>
      </c>
      <c r="F46" s="106">
        <v>1000</v>
      </c>
      <c r="G46" s="107">
        <v>2.95</v>
      </c>
      <c r="H46" s="108">
        <v>0.08</v>
      </c>
      <c r="I46" s="107">
        <f t="shared" si="0"/>
        <v>3.1860000000000004</v>
      </c>
      <c r="J46" s="109">
        <f t="shared" si="1"/>
        <v>2950</v>
      </c>
      <c r="K46" s="109">
        <f t="shared" si="2"/>
        <v>236</v>
      </c>
      <c r="L46" s="110">
        <f t="shared" si="3"/>
        <v>3186</v>
      </c>
      <c r="M46" s="141" t="s">
        <v>273</v>
      </c>
    </row>
    <row r="47" spans="1:13" ht="67.5">
      <c r="A47" s="103">
        <v>40</v>
      </c>
      <c r="B47" s="34" t="s">
        <v>58</v>
      </c>
      <c r="C47" s="140"/>
      <c r="D47" s="34" t="s">
        <v>108</v>
      </c>
      <c r="E47" s="105">
        <v>1</v>
      </c>
      <c r="F47" s="106">
        <v>3</v>
      </c>
      <c r="G47" s="107"/>
      <c r="H47" s="140"/>
      <c r="I47" s="107">
        <f t="shared" si="0"/>
        <v>0</v>
      </c>
      <c r="J47" s="109">
        <f t="shared" si="1"/>
        <v>0</v>
      </c>
      <c r="K47" s="109">
        <f t="shared" si="2"/>
        <v>0</v>
      </c>
      <c r="L47" s="110">
        <f t="shared" si="3"/>
        <v>0</v>
      </c>
      <c r="M47" s="140"/>
    </row>
    <row r="48" spans="1:13" ht="22.5">
      <c r="A48" s="103">
        <v>41</v>
      </c>
      <c r="B48" s="37" t="s">
        <v>59</v>
      </c>
      <c r="C48" s="140"/>
      <c r="D48" s="37" t="s">
        <v>109</v>
      </c>
      <c r="E48" s="148">
        <v>1</v>
      </c>
      <c r="F48" s="106">
        <v>20</v>
      </c>
      <c r="G48" s="107"/>
      <c r="H48" s="140"/>
      <c r="I48" s="107">
        <f t="shared" si="0"/>
        <v>0</v>
      </c>
      <c r="J48" s="109">
        <f t="shared" si="1"/>
        <v>0</v>
      </c>
      <c r="K48" s="109">
        <f t="shared" si="2"/>
        <v>0</v>
      </c>
      <c r="L48" s="110">
        <f t="shared" si="3"/>
        <v>0</v>
      </c>
      <c r="M48" s="140"/>
    </row>
    <row r="49" spans="1:13" ht="12.75">
      <c r="A49" s="103">
        <v>42</v>
      </c>
      <c r="B49" s="33" t="s">
        <v>60</v>
      </c>
      <c r="C49" s="140"/>
      <c r="D49" s="32" t="s">
        <v>110</v>
      </c>
      <c r="E49" s="105">
        <v>5</v>
      </c>
      <c r="F49" s="106">
        <v>5</v>
      </c>
      <c r="G49" s="107"/>
      <c r="H49" s="140"/>
      <c r="I49" s="107">
        <f t="shared" si="0"/>
        <v>0</v>
      </c>
      <c r="J49" s="109">
        <f t="shared" si="1"/>
        <v>0</v>
      </c>
      <c r="K49" s="109">
        <f t="shared" si="2"/>
        <v>0</v>
      </c>
      <c r="L49" s="110">
        <f t="shared" si="3"/>
        <v>0</v>
      </c>
      <c r="M49" s="140"/>
    </row>
    <row r="50" spans="1:13" ht="56.25">
      <c r="A50" s="103">
        <v>43</v>
      </c>
      <c r="B50" s="34" t="s">
        <v>61</v>
      </c>
      <c r="C50" s="140"/>
      <c r="D50" s="34" t="s">
        <v>111</v>
      </c>
      <c r="E50" s="151">
        <v>30</v>
      </c>
      <c r="F50" s="106">
        <v>30</v>
      </c>
      <c r="G50" s="107"/>
      <c r="H50" s="140"/>
      <c r="I50" s="107">
        <f t="shared" si="0"/>
        <v>0</v>
      </c>
      <c r="J50" s="109">
        <f t="shared" si="1"/>
        <v>0</v>
      </c>
      <c r="K50" s="109">
        <f t="shared" si="2"/>
        <v>0</v>
      </c>
      <c r="L50" s="110">
        <f t="shared" si="3"/>
        <v>0</v>
      </c>
      <c r="M50" s="140"/>
    </row>
    <row r="51" spans="1:13" ht="45">
      <c r="A51" s="103">
        <v>44</v>
      </c>
      <c r="B51" s="34" t="s">
        <v>62</v>
      </c>
      <c r="C51" s="140"/>
      <c r="D51" s="34" t="s">
        <v>112</v>
      </c>
      <c r="E51" s="148">
        <v>1</v>
      </c>
      <c r="F51" s="106">
        <v>250</v>
      </c>
      <c r="G51" s="107"/>
      <c r="H51" s="140"/>
      <c r="I51" s="107">
        <f t="shared" si="0"/>
        <v>0</v>
      </c>
      <c r="J51" s="109">
        <f t="shared" si="1"/>
        <v>0</v>
      </c>
      <c r="K51" s="109">
        <f t="shared" si="2"/>
        <v>0</v>
      </c>
      <c r="L51" s="110">
        <f t="shared" si="3"/>
        <v>0</v>
      </c>
      <c r="M51" s="140"/>
    </row>
    <row r="52" spans="1:13" ht="12.75">
      <c r="A52" s="103">
        <v>45</v>
      </c>
      <c r="B52" s="32" t="s">
        <v>63</v>
      </c>
      <c r="C52" s="140"/>
      <c r="D52" s="32" t="s">
        <v>16</v>
      </c>
      <c r="E52" s="105">
        <v>1</v>
      </c>
      <c r="F52" s="106">
        <v>24000</v>
      </c>
      <c r="G52" s="107"/>
      <c r="H52" s="140"/>
      <c r="I52" s="107">
        <f t="shared" si="0"/>
        <v>0</v>
      </c>
      <c r="J52" s="109">
        <f t="shared" si="1"/>
        <v>0</v>
      </c>
      <c r="K52" s="109">
        <f t="shared" si="2"/>
        <v>0</v>
      </c>
      <c r="L52" s="110">
        <f t="shared" si="3"/>
        <v>0</v>
      </c>
      <c r="M52" s="140"/>
    </row>
    <row r="53" spans="1:13" ht="12.75">
      <c r="A53" s="103">
        <v>46</v>
      </c>
      <c r="B53" s="32" t="s">
        <v>64</v>
      </c>
      <c r="C53" s="140"/>
      <c r="D53" s="32" t="s">
        <v>113</v>
      </c>
      <c r="E53" s="105">
        <v>5</v>
      </c>
      <c r="F53" s="106">
        <v>5</v>
      </c>
      <c r="G53" s="107"/>
      <c r="H53" s="140"/>
      <c r="I53" s="107">
        <f t="shared" si="0"/>
        <v>0</v>
      </c>
      <c r="J53" s="109">
        <f t="shared" si="1"/>
        <v>0</v>
      </c>
      <c r="K53" s="109">
        <f t="shared" si="2"/>
        <v>0</v>
      </c>
      <c r="L53" s="110">
        <f t="shared" si="3"/>
        <v>0</v>
      </c>
      <c r="M53" s="140"/>
    </row>
    <row r="54" spans="1:13" ht="12.75">
      <c r="A54" s="103">
        <v>47</v>
      </c>
      <c r="B54" s="37" t="s">
        <v>65</v>
      </c>
      <c r="C54" s="140"/>
      <c r="D54" s="32" t="s">
        <v>114</v>
      </c>
      <c r="E54" s="148">
        <v>10</v>
      </c>
      <c r="F54" s="106">
        <v>3</v>
      </c>
      <c r="G54" s="107"/>
      <c r="H54" s="140"/>
      <c r="I54" s="107">
        <f t="shared" si="0"/>
        <v>0</v>
      </c>
      <c r="J54" s="109">
        <f t="shared" si="1"/>
        <v>0</v>
      </c>
      <c r="K54" s="109">
        <f t="shared" si="2"/>
        <v>0</v>
      </c>
      <c r="L54" s="110">
        <f t="shared" si="3"/>
        <v>0</v>
      </c>
      <c r="M54" s="140"/>
    </row>
    <row r="55" spans="1:13" ht="12.75">
      <c r="A55" s="103">
        <v>48</v>
      </c>
      <c r="B55" s="32" t="s">
        <v>66</v>
      </c>
      <c r="C55" s="140"/>
      <c r="D55" s="32" t="s">
        <v>115</v>
      </c>
      <c r="E55" s="105">
        <v>5</v>
      </c>
      <c r="F55" s="106">
        <v>30</v>
      </c>
      <c r="G55" s="107"/>
      <c r="H55" s="140"/>
      <c r="I55" s="107">
        <f t="shared" si="0"/>
        <v>0</v>
      </c>
      <c r="J55" s="109">
        <f t="shared" si="1"/>
        <v>0</v>
      </c>
      <c r="K55" s="109">
        <f t="shared" si="2"/>
        <v>0</v>
      </c>
      <c r="L55" s="110">
        <f t="shared" si="3"/>
        <v>0</v>
      </c>
      <c r="M55" s="140"/>
    </row>
    <row r="56" spans="1:13" ht="90">
      <c r="A56" s="103">
        <v>49</v>
      </c>
      <c r="B56" s="32" t="s">
        <v>6</v>
      </c>
      <c r="C56" s="140" t="s">
        <v>274</v>
      </c>
      <c r="D56" s="32" t="s">
        <v>116</v>
      </c>
      <c r="E56" s="150">
        <v>5</v>
      </c>
      <c r="F56" s="106">
        <v>60</v>
      </c>
      <c r="G56" s="107">
        <v>19</v>
      </c>
      <c r="H56" s="108">
        <v>0.08</v>
      </c>
      <c r="I56" s="107">
        <f t="shared" si="0"/>
        <v>20.520000000000003</v>
      </c>
      <c r="J56" s="109">
        <f t="shared" si="1"/>
        <v>1140</v>
      </c>
      <c r="K56" s="109">
        <f t="shared" si="2"/>
        <v>91.2</v>
      </c>
      <c r="L56" s="110">
        <f t="shared" si="3"/>
        <v>1231.2</v>
      </c>
      <c r="M56" s="141" t="s">
        <v>275</v>
      </c>
    </row>
    <row r="57" spans="1:13" ht="33.75">
      <c r="A57" s="103">
        <v>50</v>
      </c>
      <c r="B57" s="32" t="s">
        <v>67</v>
      </c>
      <c r="C57" s="140"/>
      <c r="D57" s="32" t="s">
        <v>117</v>
      </c>
      <c r="E57" s="105">
        <v>5</v>
      </c>
      <c r="F57" s="106">
        <v>10</v>
      </c>
      <c r="G57" s="107"/>
      <c r="H57" s="140"/>
      <c r="I57" s="107">
        <f t="shared" si="0"/>
        <v>0</v>
      </c>
      <c r="J57" s="109">
        <f t="shared" si="1"/>
        <v>0</v>
      </c>
      <c r="K57" s="109">
        <f t="shared" si="2"/>
        <v>0</v>
      </c>
      <c r="L57" s="110">
        <f t="shared" si="3"/>
        <v>0</v>
      </c>
      <c r="M57" s="140"/>
    </row>
    <row r="58" spans="1:13" ht="22.5">
      <c r="A58" s="103">
        <v>51</v>
      </c>
      <c r="B58" s="36" t="s">
        <v>68</v>
      </c>
      <c r="C58" s="140"/>
      <c r="D58" s="36" t="s">
        <v>118</v>
      </c>
      <c r="E58" s="105">
        <v>50</v>
      </c>
      <c r="F58" s="106">
        <v>1500</v>
      </c>
      <c r="G58" s="107"/>
      <c r="H58" s="140"/>
      <c r="I58" s="107">
        <f t="shared" si="0"/>
        <v>0</v>
      </c>
      <c r="J58" s="109">
        <f t="shared" si="1"/>
        <v>0</v>
      </c>
      <c r="K58" s="109">
        <f t="shared" si="2"/>
        <v>0</v>
      </c>
      <c r="L58" s="110">
        <f t="shared" si="3"/>
        <v>0</v>
      </c>
      <c r="M58" s="140"/>
    </row>
    <row r="59" spans="1:13" ht="45">
      <c r="A59" s="103">
        <v>52</v>
      </c>
      <c r="B59" s="32" t="s">
        <v>69</v>
      </c>
      <c r="C59" s="140"/>
      <c r="D59" s="32" t="s">
        <v>119</v>
      </c>
      <c r="E59" s="105">
        <v>1</v>
      </c>
      <c r="F59" s="106">
        <v>30</v>
      </c>
      <c r="G59" s="107"/>
      <c r="H59" s="140"/>
      <c r="I59" s="107">
        <f t="shared" si="0"/>
        <v>0</v>
      </c>
      <c r="J59" s="109">
        <f t="shared" si="1"/>
        <v>0</v>
      </c>
      <c r="K59" s="109">
        <f t="shared" si="2"/>
        <v>0</v>
      </c>
      <c r="L59" s="110">
        <f t="shared" si="3"/>
        <v>0</v>
      </c>
      <c r="M59" s="140"/>
    </row>
    <row r="60" spans="1:13" ht="45">
      <c r="A60" s="103">
        <v>53</v>
      </c>
      <c r="B60" s="32" t="s">
        <v>70</v>
      </c>
      <c r="C60" s="140"/>
      <c r="D60" s="32" t="s">
        <v>120</v>
      </c>
      <c r="E60" s="105">
        <v>10</v>
      </c>
      <c r="F60" s="106">
        <v>300</v>
      </c>
      <c r="G60" s="107"/>
      <c r="H60" s="140"/>
      <c r="I60" s="107">
        <f t="shared" si="0"/>
        <v>0</v>
      </c>
      <c r="J60" s="109">
        <f t="shared" si="1"/>
        <v>0</v>
      </c>
      <c r="K60" s="109">
        <f t="shared" si="2"/>
        <v>0</v>
      </c>
      <c r="L60" s="110">
        <f t="shared" si="3"/>
        <v>0</v>
      </c>
      <c r="M60" s="140"/>
    </row>
    <row r="61" spans="1:13" ht="45">
      <c r="A61" s="103">
        <v>54</v>
      </c>
      <c r="B61" s="33" t="s">
        <v>71</v>
      </c>
      <c r="C61" s="140"/>
      <c r="D61" s="34" t="s">
        <v>121</v>
      </c>
      <c r="E61" s="105">
        <v>30</v>
      </c>
      <c r="F61" s="106">
        <v>11</v>
      </c>
      <c r="G61" s="107"/>
      <c r="H61" s="140"/>
      <c r="I61" s="107">
        <f t="shared" si="0"/>
        <v>0</v>
      </c>
      <c r="J61" s="109">
        <f t="shared" si="1"/>
        <v>0</v>
      </c>
      <c r="K61" s="109">
        <f t="shared" si="2"/>
        <v>0</v>
      </c>
      <c r="L61" s="110">
        <f t="shared" si="3"/>
        <v>0</v>
      </c>
      <c r="M61" s="140"/>
    </row>
    <row r="62" spans="1:13" ht="45">
      <c r="A62" s="103">
        <v>55</v>
      </c>
      <c r="B62" s="33" t="s">
        <v>71</v>
      </c>
      <c r="C62" s="140"/>
      <c r="D62" s="34" t="s">
        <v>122</v>
      </c>
      <c r="E62" s="105">
        <v>30</v>
      </c>
      <c r="F62" s="106">
        <v>6</v>
      </c>
      <c r="G62" s="107"/>
      <c r="H62" s="140"/>
      <c r="I62" s="107">
        <f t="shared" si="0"/>
        <v>0</v>
      </c>
      <c r="J62" s="109">
        <f t="shared" si="1"/>
        <v>0</v>
      </c>
      <c r="K62" s="109">
        <f t="shared" si="2"/>
        <v>0</v>
      </c>
      <c r="L62" s="110">
        <f t="shared" si="3"/>
        <v>0</v>
      </c>
      <c r="M62" s="140"/>
    </row>
    <row r="63" spans="1:13" ht="12.75">
      <c r="A63" s="103">
        <v>56</v>
      </c>
      <c r="B63" s="34" t="s">
        <v>3</v>
      </c>
      <c r="C63" s="140"/>
      <c r="D63" s="34" t="s">
        <v>123</v>
      </c>
      <c r="E63" s="148">
        <v>1</v>
      </c>
      <c r="F63" s="151">
        <v>200</v>
      </c>
      <c r="G63" s="107"/>
      <c r="H63" s="140"/>
      <c r="I63" s="107">
        <f t="shared" si="0"/>
        <v>0</v>
      </c>
      <c r="J63" s="109">
        <f t="shared" si="1"/>
        <v>0</v>
      </c>
      <c r="K63" s="109">
        <f t="shared" si="2"/>
        <v>0</v>
      </c>
      <c r="L63" s="110">
        <f t="shared" si="3"/>
        <v>0</v>
      </c>
      <c r="M63" s="140"/>
    </row>
    <row r="64" spans="1:13" ht="12.75">
      <c r="A64" s="103">
        <v>57</v>
      </c>
      <c r="B64" s="38" t="s">
        <v>72</v>
      </c>
      <c r="C64" s="140"/>
      <c r="D64" s="38" t="s">
        <v>124</v>
      </c>
      <c r="E64" s="152">
        <v>10</v>
      </c>
      <c r="F64" s="106">
        <v>40</v>
      </c>
      <c r="G64" s="107"/>
      <c r="H64" s="140"/>
      <c r="I64" s="107">
        <f t="shared" si="0"/>
        <v>0</v>
      </c>
      <c r="J64" s="109">
        <f t="shared" si="1"/>
        <v>0</v>
      </c>
      <c r="K64" s="109">
        <f t="shared" si="2"/>
        <v>0</v>
      </c>
      <c r="L64" s="110">
        <f t="shared" si="3"/>
        <v>0</v>
      </c>
      <c r="M64" s="140"/>
    </row>
    <row r="65" spans="1:13" ht="12.75">
      <c r="A65" s="85"/>
      <c r="B65" s="271" t="s">
        <v>276</v>
      </c>
      <c r="C65" s="271"/>
      <c r="D65" s="271"/>
      <c r="E65" s="271"/>
      <c r="F65" s="271"/>
      <c r="G65" s="272"/>
      <c r="H65" s="273"/>
      <c r="I65" s="273"/>
      <c r="J65" s="274">
        <f>SUM(J37:J64)</f>
        <v>165090</v>
      </c>
      <c r="K65" s="272">
        <f>SUM(K37:K64)</f>
        <v>13207.2</v>
      </c>
      <c r="L65" s="275">
        <f>SUM(L37:L64)</f>
        <v>178297.2</v>
      </c>
      <c r="M65" s="85"/>
    </row>
  </sheetData>
  <sheetProtection/>
  <mergeCells count="2">
    <mergeCell ref="C2:G2"/>
    <mergeCell ref="C3:G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6.28125" style="0" customWidth="1"/>
    <col min="2" max="2" width="20.57421875" style="0" customWidth="1"/>
    <col min="3" max="3" width="12.00390625" style="0" customWidth="1"/>
    <col min="4" max="4" width="11.7109375" style="0" customWidth="1"/>
    <col min="13" max="13" width="13.7109375" style="0" customWidth="1"/>
  </cols>
  <sheetData>
    <row r="1" ht="15">
      <c r="A1" s="138" t="s">
        <v>171</v>
      </c>
    </row>
    <row r="2" spans="1:7" ht="12.75">
      <c r="A2" s="85"/>
      <c r="B2" s="86"/>
      <c r="C2" s="288" t="s">
        <v>5</v>
      </c>
      <c r="D2" s="288"/>
      <c r="E2" s="288"/>
      <c r="F2" s="288"/>
      <c r="G2" s="288"/>
    </row>
    <row r="3" spans="1:7" ht="12.75">
      <c r="A3" s="85"/>
      <c r="B3" s="139"/>
      <c r="C3" s="287" t="s">
        <v>129</v>
      </c>
      <c r="D3" s="287"/>
      <c r="E3" s="287"/>
      <c r="F3" s="287"/>
      <c r="G3" s="287"/>
    </row>
    <row r="4" spans="1:7" ht="12.75">
      <c r="A4" s="85"/>
      <c r="B4" s="139"/>
      <c r="C4" s="287"/>
      <c r="D4" s="287"/>
      <c r="E4" s="287"/>
      <c r="F4" s="287"/>
      <c r="G4" s="287"/>
    </row>
    <row r="5" spans="1:7" ht="12.75">
      <c r="A5" s="85"/>
      <c r="B5" s="139"/>
      <c r="C5" s="88"/>
      <c r="D5" s="88"/>
      <c r="E5" s="88"/>
      <c r="F5" s="88"/>
      <c r="G5" s="88"/>
    </row>
    <row r="6" spans="1:13" ht="90">
      <c r="A6" s="89" t="s">
        <v>0</v>
      </c>
      <c r="B6" s="90" t="s">
        <v>4</v>
      </c>
      <c r="C6" s="91" t="s">
        <v>130</v>
      </c>
      <c r="D6" s="90" t="s">
        <v>1</v>
      </c>
      <c r="E6" s="92" t="s">
        <v>131</v>
      </c>
      <c r="F6" s="93" t="s">
        <v>132</v>
      </c>
      <c r="G6" s="94" t="s">
        <v>133</v>
      </c>
      <c r="H6" s="95" t="s">
        <v>134</v>
      </c>
      <c r="I6" s="95" t="s">
        <v>135</v>
      </c>
      <c r="J6" s="96" t="s">
        <v>136</v>
      </c>
      <c r="K6" s="97" t="s">
        <v>137</v>
      </c>
      <c r="L6" s="97" t="s">
        <v>138</v>
      </c>
      <c r="M6" s="89" t="s">
        <v>139</v>
      </c>
    </row>
    <row r="7" spans="1:13" ht="12.75">
      <c r="A7" s="98">
        <v>1</v>
      </c>
      <c r="B7" s="99">
        <v>2</v>
      </c>
      <c r="C7" s="99">
        <v>3</v>
      </c>
      <c r="D7" s="99">
        <v>4</v>
      </c>
      <c r="E7" s="100">
        <v>5</v>
      </c>
      <c r="F7" s="100">
        <v>6</v>
      </c>
      <c r="G7" s="100">
        <v>7</v>
      </c>
      <c r="H7" s="100">
        <v>8</v>
      </c>
      <c r="I7" s="100">
        <v>9</v>
      </c>
      <c r="J7" s="100">
        <v>10</v>
      </c>
      <c r="K7" s="100">
        <v>11</v>
      </c>
      <c r="L7" s="101">
        <v>12</v>
      </c>
      <c r="M7" s="102">
        <v>13</v>
      </c>
    </row>
    <row r="8" spans="1:13" ht="22.5">
      <c r="A8" s="103">
        <v>4</v>
      </c>
      <c r="B8" s="32" t="s">
        <v>27</v>
      </c>
      <c r="C8" s="140" t="str">
        <f>'[1]Arkusz2'!AD2</f>
        <v>ALBUREX 20</v>
      </c>
      <c r="D8" s="32" t="s">
        <v>76</v>
      </c>
      <c r="E8" s="105">
        <v>1</v>
      </c>
      <c r="F8" s="106">
        <v>5000</v>
      </c>
      <c r="G8" s="107">
        <v>99.98</v>
      </c>
      <c r="H8" s="140">
        <v>8</v>
      </c>
      <c r="I8" s="276">
        <f>G8*1.08</f>
        <v>107.97840000000001</v>
      </c>
      <c r="J8" s="109">
        <f>F8*G8</f>
        <v>499900</v>
      </c>
      <c r="K8" s="109">
        <f>J8*8%</f>
        <v>39992</v>
      </c>
      <c r="L8" s="110">
        <f>J8*1.08</f>
        <v>539892</v>
      </c>
      <c r="M8" s="141" t="str">
        <f>CONCATENATE('[1]Arkusz2'!AE2,'[1]Arkusz2'!AG2)</f>
        <v>ROZTW.DO INF.1 FIOL.50 ML</v>
      </c>
    </row>
    <row r="9" spans="1:13" ht="22.5">
      <c r="A9" s="103">
        <v>5</v>
      </c>
      <c r="B9" s="32" t="s">
        <v>28</v>
      </c>
      <c r="C9" s="140" t="str">
        <f>'[1]Arkusz2'!AD3</f>
        <v>TAROMENTIN</v>
      </c>
      <c r="D9" s="32" t="s">
        <v>77</v>
      </c>
      <c r="E9" s="105">
        <v>14</v>
      </c>
      <c r="F9" s="106">
        <v>350</v>
      </c>
      <c r="G9" s="107">
        <f>'[1]Arkusz2'!Y3</f>
        <v>12</v>
      </c>
      <c r="H9" s="140">
        <v>8</v>
      </c>
      <c r="I9" s="276">
        <f>G9*1.08</f>
        <v>12.96</v>
      </c>
      <c r="J9" s="109">
        <f>F9*G9</f>
        <v>4200</v>
      </c>
      <c r="K9" s="109">
        <f>J9*8%</f>
        <v>336</v>
      </c>
      <c r="L9" s="110">
        <f>J9*1.08</f>
        <v>4536</v>
      </c>
      <c r="M9" s="141" t="str">
        <f>CONCATENATE('[1]Arkusz2'!AE3,'[1]Arkusz2'!AG3)</f>
        <v>TABL.POWLEKANE14 TABL.</v>
      </c>
    </row>
    <row r="10" spans="1:13" ht="45">
      <c r="A10" s="103">
        <v>6</v>
      </c>
      <c r="B10" s="32" t="s">
        <v>28</v>
      </c>
      <c r="C10" s="140" t="str">
        <f>'[1]Arkusz2'!AD4</f>
        <v>TAROMENTIN</v>
      </c>
      <c r="D10" s="32" t="s">
        <v>78</v>
      </c>
      <c r="E10" s="105">
        <v>1</v>
      </c>
      <c r="F10" s="106">
        <v>4000</v>
      </c>
      <c r="G10" s="107">
        <f>'[1]Arkusz2'!Y4</f>
        <v>5.8</v>
      </c>
      <c r="H10" s="140">
        <v>8</v>
      </c>
      <c r="I10" s="276">
        <f>G10*1.08</f>
        <v>6.264</v>
      </c>
      <c r="J10" s="109">
        <f>F10*G10</f>
        <v>23200</v>
      </c>
      <c r="K10" s="109">
        <f>J10*8%</f>
        <v>1856</v>
      </c>
      <c r="L10" s="110">
        <f>J10*1.08</f>
        <v>25056</v>
      </c>
      <c r="M10" s="141" t="str">
        <f>CONCATENATE('[1]Arkusz2'!AE4,'[1]Arkusz2'!AG4)</f>
        <v>PROSZ.DO SP.ROZTW.DO WSTRZ/INF1 FIOL.</v>
      </c>
    </row>
    <row r="11" spans="1:13" ht="45">
      <c r="A11" s="103">
        <v>25</v>
      </c>
      <c r="B11" s="33" t="s">
        <v>45</v>
      </c>
      <c r="C11" s="140" t="str">
        <f>'[1]Arkusz2'!AD5</f>
        <v>RIASTAP</v>
      </c>
      <c r="D11" s="34" t="s">
        <v>96</v>
      </c>
      <c r="E11" s="105">
        <v>1</v>
      </c>
      <c r="F11" s="106">
        <v>10</v>
      </c>
      <c r="G11" s="107">
        <f>'[1]Arkusz2'!Y5</f>
        <v>1587.2</v>
      </c>
      <c r="H11" s="140">
        <v>8</v>
      </c>
      <c r="I11" s="276">
        <f>G11*1.08</f>
        <v>1714.1760000000002</v>
      </c>
      <c r="J11" s="109">
        <f>F11*G11</f>
        <v>15872</v>
      </c>
      <c r="K11" s="109">
        <f>J11*8%</f>
        <v>1269.76</v>
      </c>
      <c r="L11" s="110">
        <f>J11*1.08</f>
        <v>17141.760000000002</v>
      </c>
      <c r="M11" s="141" t="str">
        <f>CONCATENATE('[1]Arkusz2'!AE5,'[1]Arkusz2'!AG5)</f>
        <v>PROSZ.DO SP.ROZTW.DO WSTRZ/INF1 FIOL.</v>
      </c>
    </row>
  </sheetData>
  <sheetProtection/>
  <mergeCells count="2">
    <mergeCell ref="C2:G2"/>
    <mergeCell ref="C3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J22" sqref="J22"/>
    </sheetView>
  </sheetViews>
  <sheetFormatPr defaultColWidth="9.140625" defaultRowHeight="12.75"/>
  <cols>
    <col min="13" max="13" width="19.7109375" style="0" customWidth="1"/>
  </cols>
  <sheetData>
    <row r="1" spans="1:7" ht="12.75">
      <c r="A1" s="85"/>
      <c r="B1" s="86"/>
      <c r="C1" s="286" t="s">
        <v>5</v>
      </c>
      <c r="D1" s="286"/>
      <c r="E1" s="286"/>
      <c r="F1" s="286"/>
      <c r="G1" s="286"/>
    </row>
    <row r="2" spans="1:7" ht="12.75">
      <c r="A2" s="85"/>
      <c r="B2" s="87"/>
      <c r="C2" s="287" t="s">
        <v>129</v>
      </c>
      <c r="D2" s="287"/>
      <c r="E2" s="287"/>
      <c r="F2" s="287"/>
      <c r="G2" s="287"/>
    </row>
    <row r="3" spans="1:7" ht="12.75">
      <c r="A3" s="85"/>
      <c r="B3" s="87"/>
      <c r="C3" s="287"/>
      <c r="D3" s="287"/>
      <c r="E3" s="287"/>
      <c r="F3" s="287"/>
      <c r="G3" s="287"/>
    </row>
    <row r="4" spans="1:7" ht="12.75">
      <c r="A4" s="85"/>
      <c r="B4" s="87"/>
      <c r="C4" s="88"/>
      <c r="D4" s="88"/>
      <c r="E4" s="88"/>
      <c r="F4" s="88"/>
      <c r="G4" s="88"/>
    </row>
    <row r="5" spans="1:13" ht="90">
      <c r="A5" s="89" t="s">
        <v>0</v>
      </c>
      <c r="B5" s="90" t="s">
        <v>4</v>
      </c>
      <c r="C5" s="91" t="s">
        <v>130</v>
      </c>
      <c r="D5" s="90" t="s">
        <v>1</v>
      </c>
      <c r="E5" s="92" t="s">
        <v>131</v>
      </c>
      <c r="F5" s="93" t="s">
        <v>132</v>
      </c>
      <c r="G5" s="94" t="s">
        <v>133</v>
      </c>
      <c r="H5" s="95" t="s">
        <v>134</v>
      </c>
      <c r="I5" s="95" t="s">
        <v>135</v>
      </c>
      <c r="J5" s="96" t="s">
        <v>136</v>
      </c>
      <c r="K5" s="97" t="s">
        <v>137</v>
      </c>
      <c r="L5" s="97" t="s">
        <v>138</v>
      </c>
      <c r="M5" s="89" t="s">
        <v>139</v>
      </c>
    </row>
    <row r="6" spans="1:13" ht="12.75">
      <c r="A6" s="98">
        <v>1</v>
      </c>
      <c r="B6" s="99">
        <v>2</v>
      </c>
      <c r="C6" s="99">
        <v>3</v>
      </c>
      <c r="D6" s="99">
        <v>4</v>
      </c>
      <c r="E6" s="100">
        <v>5</v>
      </c>
      <c r="F6" s="100">
        <v>6</v>
      </c>
      <c r="G6" s="100">
        <v>7</v>
      </c>
      <c r="H6" s="100">
        <v>8</v>
      </c>
      <c r="I6" s="100">
        <v>9</v>
      </c>
      <c r="J6" s="100">
        <v>10</v>
      </c>
      <c r="K6" s="100">
        <v>11</v>
      </c>
      <c r="L6" s="101">
        <v>12</v>
      </c>
      <c r="M6" s="102">
        <v>13</v>
      </c>
    </row>
    <row r="7" spans="1:13" ht="45">
      <c r="A7" s="103">
        <v>27</v>
      </c>
      <c r="B7" s="32" t="s">
        <v>47</v>
      </c>
      <c r="C7" s="104" t="s">
        <v>140</v>
      </c>
      <c r="D7" s="32" t="s">
        <v>98</v>
      </c>
      <c r="E7" s="105">
        <v>10</v>
      </c>
      <c r="F7" s="106">
        <v>6</v>
      </c>
      <c r="G7" s="107">
        <v>375</v>
      </c>
      <c r="H7" s="108">
        <v>0.08</v>
      </c>
      <c r="I7" s="107">
        <f>G7*1.08</f>
        <v>405</v>
      </c>
      <c r="J7" s="109">
        <f>G7*F7</f>
        <v>2250</v>
      </c>
      <c r="K7" s="109">
        <f>L7-J7</f>
        <v>180</v>
      </c>
      <c r="L7" s="110">
        <f>J7*1.08</f>
        <v>2430</v>
      </c>
      <c r="M7" s="111" t="s">
        <v>141</v>
      </c>
    </row>
    <row r="8" spans="1:13" ht="56.25">
      <c r="A8" s="103">
        <v>28</v>
      </c>
      <c r="B8" s="37" t="s">
        <v>48</v>
      </c>
      <c r="C8" s="104" t="s">
        <v>142</v>
      </c>
      <c r="D8" s="37" t="s">
        <v>99</v>
      </c>
      <c r="E8" s="105">
        <v>10</v>
      </c>
      <c r="F8" s="106">
        <v>10</v>
      </c>
      <c r="G8" s="107">
        <v>440</v>
      </c>
      <c r="H8" s="108">
        <v>0.08</v>
      </c>
      <c r="I8" s="107">
        <f>G8*1.08</f>
        <v>475.20000000000005</v>
      </c>
      <c r="J8" s="109">
        <f>G8*F8</f>
        <v>4400</v>
      </c>
      <c r="K8" s="109">
        <f>L8-J8</f>
        <v>352</v>
      </c>
      <c r="L8" s="110">
        <f>J8*1.08</f>
        <v>4752</v>
      </c>
      <c r="M8" s="111" t="s">
        <v>143</v>
      </c>
    </row>
    <row r="9" spans="1:13" ht="33.75">
      <c r="A9" s="103">
        <v>29</v>
      </c>
      <c r="B9" s="37" t="s">
        <v>49</v>
      </c>
      <c r="C9" s="104" t="s">
        <v>144</v>
      </c>
      <c r="D9" s="37" t="s">
        <v>19</v>
      </c>
      <c r="E9" s="105">
        <v>5</v>
      </c>
      <c r="F9" s="106">
        <v>50</v>
      </c>
      <c r="G9" s="107">
        <v>1665</v>
      </c>
      <c r="H9" s="108">
        <v>0.08</v>
      </c>
      <c r="I9" s="107">
        <f>G9*1.08</f>
        <v>1798.2</v>
      </c>
      <c r="J9" s="109">
        <f>G9*F9</f>
        <v>83250</v>
      </c>
      <c r="K9" s="109">
        <f>L9-J9</f>
        <v>6660</v>
      </c>
      <c r="L9" s="110">
        <f>J9*1.08</f>
        <v>89910</v>
      </c>
      <c r="M9" s="111" t="s">
        <v>145</v>
      </c>
    </row>
    <row r="10" spans="1:13" ht="78.75">
      <c r="A10" s="103">
        <v>48</v>
      </c>
      <c r="B10" s="32" t="s">
        <v>66</v>
      </c>
      <c r="C10" s="104" t="s">
        <v>146</v>
      </c>
      <c r="D10" s="32" t="s">
        <v>115</v>
      </c>
      <c r="E10" s="105">
        <v>5</v>
      </c>
      <c r="F10" s="106">
        <v>30</v>
      </c>
      <c r="G10" s="107">
        <v>24.7</v>
      </c>
      <c r="H10" s="108">
        <v>0.08</v>
      </c>
      <c r="I10" s="107">
        <f>G10*1.08</f>
        <v>26.676000000000002</v>
      </c>
      <c r="J10" s="109">
        <f>G10*F10</f>
        <v>741</v>
      </c>
      <c r="K10" s="109">
        <f>L10-J10</f>
        <v>59.280000000000086</v>
      </c>
      <c r="L10" s="110">
        <f>J10*1.08</f>
        <v>800.2800000000001</v>
      </c>
      <c r="M10" s="111" t="s">
        <v>147</v>
      </c>
    </row>
  </sheetData>
  <sheetProtection/>
  <mergeCells count="2">
    <mergeCell ref="C1:G1"/>
    <mergeCell ref="C2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S8" sqref="S8"/>
    </sheetView>
  </sheetViews>
  <sheetFormatPr defaultColWidth="9.140625" defaultRowHeight="12.75"/>
  <cols>
    <col min="1" max="1" width="5.57421875" style="0" customWidth="1"/>
    <col min="2" max="2" width="19.140625" style="0" customWidth="1"/>
    <col min="3" max="3" width="16.00390625" style="0" customWidth="1"/>
    <col min="4" max="4" width="15.28125" style="0" customWidth="1"/>
    <col min="10" max="10" width="12.421875" style="0" customWidth="1"/>
    <col min="11" max="11" width="11.140625" style="0" customWidth="1"/>
    <col min="12" max="12" width="12.7109375" style="0" customWidth="1"/>
  </cols>
  <sheetData>
    <row r="1" spans="1:13" ht="12.75">
      <c r="A1" s="112"/>
      <c r="B1" s="112"/>
      <c r="C1" s="113"/>
      <c r="D1" s="112"/>
      <c r="E1" s="112"/>
      <c r="F1" s="112"/>
      <c r="G1" s="114"/>
      <c r="H1" s="114"/>
      <c r="I1" s="114"/>
      <c r="J1" s="114"/>
      <c r="K1" s="114"/>
      <c r="L1" s="114"/>
      <c r="M1" s="114"/>
    </row>
    <row r="2" spans="1:13" ht="12.75">
      <c r="A2" s="112"/>
      <c r="B2" s="112"/>
      <c r="C2" s="113"/>
      <c r="D2" s="112"/>
      <c r="E2" s="112"/>
      <c r="F2" s="112"/>
      <c r="G2" s="114"/>
      <c r="H2" s="114"/>
      <c r="I2" s="114"/>
      <c r="J2" s="114"/>
      <c r="K2" s="114"/>
      <c r="L2" s="114"/>
      <c r="M2" s="114"/>
    </row>
    <row r="3" spans="1:13" ht="12.75">
      <c r="A3" s="112"/>
      <c r="B3" s="112"/>
      <c r="C3" s="113"/>
      <c r="D3" s="112"/>
      <c r="E3" s="112"/>
      <c r="F3" s="112"/>
      <c r="G3" s="114"/>
      <c r="H3" s="114"/>
      <c r="I3" s="114"/>
      <c r="J3" s="114"/>
      <c r="K3" s="114"/>
      <c r="L3" s="114"/>
      <c r="M3" s="114"/>
    </row>
    <row r="4" spans="1:13" ht="12.75">
      <c r="A4" s="112"/>
      <c r="B4" s="112"/>
      <c r="C4" s="113"/>
      <c r="D4" s="112"/>
      <c r="E4" s="112"/>
      <c r="F4" s="112"/>
      <c r="G4" s="114"/>
      <c r="H4" s="114"/>
      <c r="I4" s="114"/>
      <c r="J4" s="114"/>
      <c r="K4" s="114"/>
      <c r="L4" s="114"/>
      <c r="M4" s="114"/>
    </row>
    <row r="5" spans="1:13" s="282" customFormat="1" ht="112.5">
      <c r="A5" s="277" t="s">
        <v>0</v>
      </c>
      <c r="B5" s="278" t="s">
        <v>4</v>
      </c>
      <c r="C5" s="280" t="s">
        <v>148</v>
      </c>
      <c r="D5" s="278" t="s">
        <v>1</v>
      </c>
      <c r="E5" s="93" t="s">
        <v>131</v>
      </c>
      <c r="F5" s="93" t="s">
        <v>132</v>
      </c>
      <c r="G5" s="279" t="s">
        <v>149</v>
      </c>
      <c r="H5" s="279" t="s">
        <v>150</v>
      </c>
      <c r="I5" s="280" t="s">
        <v>151</v>
      </c>
      <c r="J5" s="281" t="s">
        <v>136</v>
      </c>
      <c r="K5" s="281" t="s">
        <v>137</v>
      </c>
      <c r="L5" s="281" t="s">
        <v>138</v>
      </c>
      <c r="M5" s="277" t="s">
        <v>139</v>
      </c>
    </row>
    <row r="6" spans="1:13" ht="33.75">
      <c r="A6" s="117">
        <v>1</v>
      </c>
      <c r="B6" s="118" t="s">
        <v>25</v>
      </c>
      <c r="C6" s="115" t="s">
        <v>152</v>
      </c>
      <c r="D6" s="118" t="s">
        <v>73</v>
      </c>
      <c r="E6" s="119">
        <v>5</v>
      </c>
      <c r="F6" s="120">
        <v>15</v>
      </c>
      <c r="G6" s="121">
        <v>63</v>
      </c>
      <c r="H6" s="116" t="s">
        <v>153</v>
      </c>
      <c r="I6" s="121">
        <v>68.04</v>
      </c>
      <c r="J6" s="121">
        <v>945</v>
      </c>
      <c r="K6" s="121">
        <v>75.6</v>
      </c>
      <c r="L6" s="121">
        <v>1020.6</v>
      </c>
      <c r="M6" s="122"/>
    </row>
    <row r="7" spans="1:13" ht="22.5">
      <c r="A7" s="117">
        <v>2</v>
      </c>
      <c r="B7" s="118" t="s">
        <v>25</v>
      </c>
      <c r="C7" s="115" t="s">
        <v>154</v>
      </c>
      <c r="D7" s="118" t="s">
        <v>74</v>
      </c>
      <c r="E7" s="119">
        <v>30</v>
      </c>
      <c r="F7" s="120">
        <v>60</v>
      </c>
      <c r="G7" s="121">
        <v>8.77</v>
      </c>
      <c r="H7" s="116" t="s">
        <v>153</v>
      </c>
      <c r="I7" s="121">
        <v>9.47</v>
      </c>
      <c r="J7" s="121">
        <v>526.2</v>
      </c>
      <c r="K7" s="121">
        <v>42.1</v>
      </c>
      <c r="L7" s="121">
        <v>568.3</v>
      </c>
      <c r="M7" s="122"/>
    </row>
    <row r="8" spans="1:13" ht="12.75">
      <c r="A8" s="117">
        <v>3</v>
      </c>
      <c r="B8" s="118" t="s">
        <v>26</v>
      </c>
      <c r="C8" s="115"/>
      <c r="D8" s="118" t="s">
        <v>75</v>
      </c>
      <c r="E8" s="119">
        <v>50</v>
      </c>
      <c r="F8" s="120">
        <v>180</v>
      </c>
      <c r="G8" s="121"/>
      <c r="H8" s="116"/>
      <c r="I8" s="121"/>
      <c r="J8" s="121"/>
      <c r="K8" s="121"/>
      <c r="L8" s="121"/>
      <c r="M8" s="122"/>
    </row>
    <row r="9" spans="1:13" ht="22.5">
      <c r="A9" s="117">
        <v>4</v>
      </c>
      <c r="B9" s="118" t="s">
        <v>27</v>
      </c>
      <c r="C9" s="115"/>
      <c r="D9" s="118" t="s">
        <v>76</v>
      </c>
      <c r="E9" s="119">
        <v>1</v>
      </c>
      <c r="F9" s="120">
        <v>5000</v>
      </c>
      <c r="G9" s="121"/>
      <c r="H9" s="116"/>
      <c r="I9" s="121"/>
      <c r="J9" s="121"/>
      <c r="K9" s="121"/>
      <c r="L9" s="121"/>
      <c r="M9" s="122"/>
    </row>
    <row r="10" spans="1:13" ht="33.75">
      <c r="A10" s="117">
        <v>5</v>
      </c>
      <c r="B10" s="118" t="s">
        <v>28</v>
      </c>
      <c r="C10" s="115" t="s">
        <v>155</v>
      </c>
      <c r="D10" s="118" t="s">
        <v>77</v>
      </c>
      <c r="E10" s="119">
        <v>14</v>
      </c>
      <c r="F10" s="120">
        <v>350</v>
      </c>
      <c r="G10" s="121">
        <v>12.24</v>
      </c>
      <c r="H10" s="116" t="s">
        <v>153</v>
      </c>
      <c r="I10" s="121">
        <v>13.22</v>
      </c>
      <c r="J10" s="121">
        <v>4284</v>
      </c>
      <c r="K10" s="121">
        <v>342.72</v>
      </c>
      <c r="L10" s="121">
        <v>4626.72</v>
      </c>
      <c r="M10" s="122"/>
    </row>
    <row r="11" spans="1:13" ht="33.75">
      <c r="A11" s="117">
        <v>6</v>
      </c>
      <c r="B11" s="118" t="s">
        <v>28</v>
      </c>
      <c r="C11" s="115" t="s">
        <v>156</v>
      </c>
      <c r="D11" s="118" t="s">
        <v>78</v>
      </c>
      <c r="E11" s="119">
        <v>1</v>
      </c>
      <c r="F11" s="120">
        <v>4000</v>
      </c>
      <c r="G11" s="121">
        <v>5.35</v>
      </c>
      <c r="H11" s="116" t="s">
        <v>153</v>
      </c>
      <c r="I11" s="121">
        <v>5.78</v>
      </c>
      <c r="J11" s="121">
        <v>21400</v>
      </c>
      <c r="K11" s="121">
        <v>1712</v>
      </c>
      <c r="L11" s="121">
        <v>23112</v>
      </c>
      <c r="M11" s="122"/>
    </row>
    <row r="12" spans="1:13" ht="33.75">
      <c r="A12" s="117">
        <v>7</v>
      </c>
      <c r="B12" s="118" t="s">
        <v>14</v>
      </c>
      <c r="C12" s="115" t="s">
        <v>157</v>
      </c>
      <c r="D12" s="118" t="s">
        <v>2</v>
      </c>
      <c r="E12" s="119">
        <v>100</v>
      </c>
      <c r="F12" s="120">
        <v>400</v>
      </c>
      <c r="G12" s="121">
        <v>37.83</v>
      </c>
      <c r="H12" s="116" t="s">
        <v>153</v>
      </c>
      <c r="I12" s="121">
        <v>40.86</v>
      </c>
      <c r="J12" s="121">
        <v>15132</v>
      </c>
      <c r="K12" s="121">
        <v>1210.56</v>
      </c>
      <c r="L12" s="121">
        <v>16342.56</v>
      </c>
      <c r="M12" s="122"/>
    </row>
    <row r="13" spans="1:13" ht="22.5">
      <c r="A13" s="117">
        <v>8</v>
      </c>
      <c r="B13" s="118" t="s">
        <v>29</v>
      </c>
      <c r="C13" s="115"/>
      <c r="D13" s="118" t="s">
        <v>79</v>
      </c>
      <c r="E13" s="119">
        <v>25</v>
      </c>
      <c r="F13" s="120">
        <v>100</v>
      </c>
      <c r="G13" s="121"/>
      <c r="H13" s="116"/>
      <c r="I13" s="121"/>
      <c r="J13" s="121"/>
      <c r="K13" s="121"/>
      <c r="L13" s="121"/>
      <c r="M13" s="122"/>
    </row>
    <row r="14" spans="1:13" ht="22.5">
      <c r="A14" s="117">
        <v>9</v>
      </c>
      <c r="B14" s="118" t="s">
        <v>30</v>
      </c>
      <c r="C14" s="115" t="s">
        <v>158</v>
      </c>
      <c r="D14" s="118" t="s">
        <v>80</v>
      </c>
      <c r="E14" s="119">
        <v>1</v>
      </c>
      <c r="F14" s="120">
        <v>2000</v>
      </c>
      <c r="G14" s="121">
        <v>9.5</v>
      </c>
      <c r="H14" s="116" t="s">
        <v>153</v>
      </c>
      <c r="I14" s="121">
        <v>10.26</v>
      </c>
      <c r="J14" s="121">
        <v>19000</v>
      </c>
      <c r="K14" s="121">
        <v>1520</v>
      </c>
      <c r="L14" s="121">
        <v>20520</v>
      </c>
      <c r="M14" s="122"/>
    </row>
    <row r="15" spans="1:13" ht="12.75">
      <c r="A15" s="117">
        <v>10</v>
      </c>
      <c r="B15" s="118" t="s">
        <v>31</v>
      </c>
      <c r="C15" s="115"/>
      <c r="D15" s="118" t="s">
        <v>81</v>
      </c>
      <c r="E15" s="119">
        <v>1</v>
      </c>
      <c r="F15" s="120">
        <v>2</v>
      </c>
      <c r="G15" s="121"/>
      <c r="H15" s="116"/>
      <c r="I15" s="121"/>
      <c r="J15" s="121"/>
      <c r="K15" s="121"/>
      <c r="L15" s="121"/>
      <c r="M15" s="122"/>
    </row>
    <row r="16" spans="1:13" ht="12.75">
      <c r="A16" s="117">
        <v>11</v>
      </c>
      <c r="B16" s="118" t="s">
        <v>31</v>
      </c>
      <c r="C16" s="115"/>
      <c r="D16" s="118" t="s">
        <v>82</v>
      </c>
      <c r="E16" s="119">
        <v>1</v>
      </c>
      <c r="F16" s="120">
        <v>2400</v>
      </c>
      <c r="G16" s="121"/>
      <c r="H16" s="116"/>
      <c r="I16" s="121"/>
      <c r="J16" s="121"/>
      <c r="K16" s="121"/>
      <c r="L16" s="121"/>
      <c r="M16" s="122"/>
    </row>
    <row r="17" spans="1:13" ht="90">
      <c r="A17" s="117">
        <v>12</v>
      </c>
      <c r="B17" s="118" t="s">
        <v>32</v>
      </c>
      <c r="C17" s="115"/>
      <c r="D17" s="118" t="s">
        <v>83</v>
      </c>
      <c r="E17" s="119">
        <v>25</v>
      </c>
      <c r="F17" s="120">
        <v>150</v>
      </c>
      <c r="G17" s="121"/>
      <c r="H17" s="116"/>
      <c r="I17" s="121"/>
      <c r="J17" s="121"/>
      <c r="K17" s="121"/>
      <c r="L17" s="121"/>
      <c r="M17" s="122"/>
    </row>
    <row r="18" spans="1:13" ht="22.5">
      <c r="A18" s="117">
        <v>13</v>
      </c>
      <c r="B18" s="118" t="s">
        <v>33</v>
      </c>
      <c r="C18" s="115" t="s">
        <v>159</v>
      </c>
      <c r="D18" s="118" t="s">
        <v>84</v>
      </c>
      <c r="E18" s="119">
        <v>1</v>
      </c>
      <c r="F18" s="120">
        <v>300</v>
      </c>
      <c r="G18" s="121">
        <v>36.22</v>
      </c>
      <c r="H18" s="116" t="s">
        <v>153</v>
      </c>
      <c r="I18" s="121">
        <v>39.12</v>
      </c>
      <c r="J18" s="121">
        <v>10866</v>
      </c>
      <c r="K18" s="121">
        <v>869.28</v>
      </c>
      <c r="L18" s="121">
        <v>11735.28</v>
      </c>
      <c r="M18" s="122"/>
    </row>
    <row r="19" spans="1:13" ht="12.75">
      <c r="A19" s="117">
        <v>14</v>
      </c>
      <c r="B19" s="123" t="s">
        <v>34</v>
      </c>
      <c r="C19" s="115"/>
      <c r="D19" s="118" t="s">
        <v>85</v>
      </c>
      <c r="E19" s="119">
        <v>5</v>
      </c>
      <c r="F19" s="120">
        <v>6</v>
      </c>
      <c r="G19" s="121"/>
      <c r="H19" s="116"/>
      <c r="I19" s="121"/>
      <c r="J19" s="121"/>
      <c r="K19" s="121"/>
      <c r="L19" s="121"/>
      <c r="M19" s="122"/>
    </row>
    <row r="20" spans="1:13" ht="33.75">
      <c r="A20" s="117">
        <v>15</v>
      </c>
      <c r="B20" s="123" t="s">
        <v>35</v>
      </c>
      <c r="C20" s="115" t="s">
        <v>160</v>
      </c>
      <c r="D20" s="118" t="s">
        <v>86</v>
      </c>
      <c r="E20" s="119">
        <v>20</v>
      </c>
      <c r="F20" s="120">
        <v>60</v>
      </c>
      <c r="G20" s="121">
        <v>301.8</v>
      </c>
      <c r="H20" s="116" t="s">
        <v>153</v>
      </c>
      <c r="I20" s="121">
        <v>325.94</v>
      </c>
      <c r="J20" s="121">
        <v>18108</v>
      </c>
      <c r="K20" s="121">
        <v>1448.64</v>
      </c>
      <c r="L20" s="121">
        <v>19556.64</v>
      </c>
      <c r="M20" s="122"/>
    </row>
    <row r="21" spans="1:13" ht="33.75">
      <c r="A21" s="117">
        <v>16</v>
      </c>
      <c r="B21" s="124" t="s">
        <v>36</v>
      </c>
      <c r="C21" s="115"/>
      <c r="D21" s="124" t="s">
        <v>87</v>
      </c>
      <c r="E21" s="119">
        <v>20</v>
      </c>
      <c r="F21" s="120">
        <v>10</v>
      </c>
      <c r="G21" s="121"/>
      <c r="H21" s="116"/>
      <c r="I21" s="121"/>
      <c r="J21" s="121"/>
      <c r="K21" s="121"/>
      <c r="L21" s="121"/>
      <c r="M21" s="122"/>
    </row>
    <row r="22" spans="1:13" ht="123.75">
      <c r="A22" s="117">
        <v>17</v>
      </c>
      <c r="B22" s="118" t="s">
        <v>37</v>
      </c>
      <c r="C22" s="125" t="s">
        <v>161</v>
      </c>
      <c r="D22" s="118" t="s">
        <v>88</v>
      </c>
      <c r="E22" s="119">
        <v>4</v>
      </c>
      <c r="F22" s="120">
        <v>6000</v>
      </c>
      <c r="G22" s="121">
        <v>10.9</v>
      </c>
      <c r="H22" s="126">
        <v>0.05</v>
      </c>
      <c r="I22" s="121">
        <v>11.45</v>
      </c>
      <c r="J22" s="121">
        <v>65400</v>
      </c>
      <c r="K22" s="121">
        <v>3270</v>
      </c>
      <c r="L22" s="121">
        <v>68670</v>
      </c>
      <c r="M22" s="122"/>
    </row>
    <row r="23" spans="1:13" ht="45">
      <c r="A23" s="117">
        <v>18</v>
      </c>
      <c r="B23" s="127" t="s">
        <v>38</v>
      </c>
      <c r="C23" s="128" t="s">
        <v>162</v>
      </c>
      <c r="D23" s="118" t="s">
        <v>89</v>
      </c>
      <c r="E23" s="119">
        <v>1</v>
      </c>
      <c r="F23" s="120">
        <v>50</v>
      </c>
      <c r="G23" s="121">
        <v>37.08</v>
      </c>
      <c r="H23" s="126">
        <v>0.05</v>
      </c>
      <c r="I23" s="121">
        <v>38.93</v>
      </c>
      <c r="J23" s="121">
        <v>1854</v>
      </c>
      <c r="K23" s="121">
        <v>92.7</v>
      </c>
      <c r="L23" s="121">
        <v>1946.7</v>
      </c>
      <c r="M23" s="122"/>
    </row>
    <row r="24" spans="1:13" ht="78.75">
      <c r="A24" s="117">
        <v>19</v>
      </c>
      <c r="B24" s="127" t="s">
        <v>39</v>
      </c>
      <c r="C24" s="128" t="s">
        <v>163</v>
      </c>
      <c r="D24" s="123" t="s">
        <v>90</v>
      </c>
      <c r="E24" s="123">
        <v>4</v>
      </c>
      <c r="F24" s="120">
        <v>2000</v>
      </c>
      <c r="G24" s="121">
        <v>15.43</v>
      </c>
      <c r="H24" s="126">
        <v>0.23</v>
      </c>
      <c r="I24" s="121">
        <v>18.98</v>
      </c>
      <c r="J24" s="121">
        <v>30860</v>
      </c>
      <c r="K24" s="121">
        <v>7097.8</v>
      </c>
      <c r="L24" s="121">
        <v>37957.8</v>
      </c>
      <c r="M24" s="122"/>
    </row>
    <row r="25" spans="1:13" ht="101.25">
      <c r="A25" s="117">
        <v>20</v>
      </c>
      <c r="B25" s="118" t="s">
        <v>40</v>
      </c>
      <c r="C25" s="128" t="s">
        <v>164</v>
      </c>
      <c r="D25" s="118" t="s">
        <v>91</v>
      </c>
      <c r="E25" s="119">
        <v>4</v>
      </c>
      <c r="F25" s="120">
        <v>700</v>
      </c>
      <c r="G25" s="121">
        <v>14.49</v>
      </c>
      <c r="H25" s="126">
        <v>0.05</v>
      </c>
      <c r="I25" s="121">
        <v>15.21</v>
      </c>
      <c r="J25" s="121">
        <v>10143</v>
      </c>
      <c r="K25" s="121">
        <v>507.15</v>
      </c>
      <c r="L25" s="121">
        <v>10650.15</v>
      </c>
      <c r="M25" s="122"/>
    </row>
    <row r="26" spans="1:13" ht="12.75">
      <c r="A26" s="117">
        <v>21</v>
      </c>
      <c r="B26" s="123" t="s">
        <v>41</v>
      </c>
      <c r="C26" s="115"/>
      <c r="D26" s="118" t="s">
        <v>92</v>
      </c>
      <c r="E26" s="119">
        <v>1</v>
      </c>
      <c r="F26" s="120">
        <v>30</v>
      </c>
      <c r="G26" s="121"/>
      <c r="H26" s="116"/>
      <c r="I26" s="121"/>
      <c r="J26" s="121"/>
      <c r="K26" s="121"/>
      <c r="L26" s="121"/>
      <c r="M26" s="122"/>
    </row>
    <row r="27" spans="1:13" ht="12.75">
      <c r="A27" s="117">
        <v>22</v>
      </c>
      <c r="B27" s="118" t="s">
        <v>42</v>
      </c>
      <c r="C27" s="115"/>
      <c r="D27" s="118" t="s">
        <v>93</v>
      </c>
      <c r="E27" s="119">
        <v>1</v>
      </c>
      <c r="F27" s="120">
        <v>350</v>
      </c>
      <c r="G27" s="121"/>
      <c r="H27" s="116"/>
      <c r="I27" s="121"/>
      <c r="J27" s="121"/>
      <c r="K27" s="121"/>
      <c r="L27" s="121"/>
      <c r="M27" s="122"/>
    </row>
    <row r="28" spans="1:13" ht="12.75">
      <c r="A28" s="117">
        <v>23</v>
      </c>
      <c r="B28" s="123" t="s">
        <v>43</v>
      </c>
      <c r="C28" s="115"/>
      <c r="D28" s="129" t="s">
        <v>94</v>
      </c>
      <c r="E28" s="130">
        <v>10</v>
      </c>
      <c r="F28" s="120">
        <v>10</v>
      </c>
      <c r="G28" s="121"/>
      <c r="H28" s="116"/>
      <c r="I28" s="121"/>
      <c r="J28" s="121"/>
      <c r="K28" s="121"/>
      <c r="L28" s="121"/>
      <c r="M28" s="122"/>
    </row>
    <row r="29" spans="1:13" ht="12.75">
      <c r="A29" s="117">
        <v>24</v>
      </c>
      <c r="B29" s="131" t="s">
        <v>44</v>
      </c>
      <c r="C29" s="115"/>
      <c r="D29" s="131" t="s">
        <v>95</v>
      </c>
      <c r="E29" s="119">
        <v>30</v>
      </c>
      <c r="F29" s="120">
        <v>600</v>
      </c>
      <c r="G29" s="121"/>
      <c r="H29" s="116"/>
      <c r="I29" s="121"/>
      <c r="J29" s="121"/>
      <c r="K29" s="121"/>
      <c r="L29" s="121"/>
      <c r="M29" s="122"/>
    </row>
    <row r="30" spans="1:13" ht="12.75">
      <c r="A30" s="117">
        <v>25</v>
      </c>
      <c r="B30" s="123" t="s">
        <v>45</v>
      </c>
      <c r="C30" s="115"/>
      <c r="D30" s="124" t="s">
        <v>96</v>
      </c>
      <c r="E30" s="119">
        <v>1</v>
      </c>
      <c r="F30" s="120">
        <v>10</v>
      </c>
      <c r="G30" s="121"/>
      <c r="H30" s="116"/>
      <c r="I30" s="121"/>
      <c r="J30" s="121"/>
      <c r="K30" s="121"/>
      <c r="L30" s="121"/>
      <c r="M30" s="122"/>
    </row>
    <row r="31" spans="1:13" ht="22.5">
      <c r="A31" s="117">
        <v>26</v>
      </c>
      <c r="B31" s="118" t="s">
        <v>46</v>
      </c>
      <c r="C31" s="115" t="s">
        <v>165</v>
      </c>
      <c r="D31" s="118" t="s">
        <v>97</v>
      </c>
      <c r="E31" s="119">
        <v>10</v>
      </c>
      <c r="F31" s="120">
        <v>600</v>
      </c>
      <c r="G31" s="121">
        <v>2.27</v>
      </c>
      <c r="H31" s="116" t="s">
        <v>153</v>
      </c>
      <c r="I31" s="121">
        <v>2.45</v>
      </c>
      <c r="J31" s="121">
        <v>1362</v>
      </c>
      <c r="K31" s="121">
        <v>108.96</v>
      </c>
      <c r="L31" s="121">
        <v>1470.96</v>
      </c>
      <c r="M31" s="122"/>
    </row>
    <row r="32" spans="1:13" ht="12.75">
      <c r="A32" s="117">
        <v>27</v>
      </c>
      <c r="B32" s="118" t="s">
        <v>47</v>
      </c>
      <c r="C32" s="115"/>
      <c r="D32" s="118" t="s">
        <v>98</v>
      </c>
      <c r="E32" s="119">
        <v>10</v>
      </c>
      <c r="F32" s="120">
        <v>6</v>
      </c>
      <c r="G32" s="121"/>
      <c r="H32" s="116"/>
      <c r="I32" s="121"/>
      <c r="J32" s="121"/>
      <c r="K32" s="121"/>
      <c r="L32" s="121"/>
      <c r="M32" s="122"/>
    </row>
    <row r="33" spans="1:13" ht="12.75">
      <c r="A33" s="117">
        <v>28</v>
      </c>
      <c r="B33" s="129" t="s">
        <v>48</v>
      </c>
      <c r="C33" s="115"/>
      <c r="D33" s="129" t="s">
        <v>99</v>
      </c>
      <c r="E33" s="119">
        <v>10</v>
      </c>
      <c r="F33" s="120">
        <v>10</v>
      </c>
      <c r="G33" s="121"/>
      <c r="H33" s="116"/>
      <c r="I33" s="121"/>
      <c r="J33" s="121"/>
      <c r="K33" s="121"/>
      <c r="L33" s="121"/>
      <c r="M33" s="122"/>
    </row>
    <row r="34" spans="1:13" ht="12.75">
      <c r="A34" s="117">
        <v>29</v>
      </c>
      <c r="B34" s="129" t="s">
        <v>49</v>
      </c>
      <c r="C34" s="115"/>
      <c r="D34" s="129" t="s">
        <v>19</v>
      </c>
      <c r="E34" s="119">
        <v>5</v>
      </c>
      <c r="F34" s="120">
        <v>50</v>
      </c>
      <c r="G34" s="121"/>
      <c r="H34" s="116"/>
      <c r="I34" s="121"/>
      <c r="J34" s="121"/>
      <c r="K34" s="121"/>
      <c r="L34" s="121"/>
      <c r="M34" s="122"/>
    </row>
    <row r="35" spans="1:13" ht="78.75">
      <c r="A35" s="117">
        <v>30</v>
      </c>
      <c r="B35" s="118" t="s">
        <v>50</v>
      </c>
      <c r="C35" s="115"/>
      <c r="D35" s="118" t="s">
        <v>18</v>
      </c>
      <c r="E35" s="132">
        <v>1</v>
      </c>
      <c r="F35" s="120">
        <v>70000</v>
      </c>
      <c r="G35" s="121"/>
      <c r="H35" s="116"/>
      <c r="I35" s="121"/>
      <c r="J35" s="121"/>
      <c r="K35" s="121"/>
      <c r="L35" s="121"/>
      <c r="M35" s="122"/>
    </row>
    <row r="36" spans="1:13" ht="33.75">
      <c r="A36" s="117">
        <v>31</v>
      </c>
      <c r="B36" s="118" t="s">
        <v>51</v>
      </c>
      <c r="C36" s="115"/>
      <c r="D36" s="118" t="s">
        <v>100</v>
      </c>
      <c r="E36" s="119">
        <v>10</v>
      </c>
      <c r="F36" s="120">
        <v>2800</v>
      </c>
      <c r="G36" s="121"/>
      <c r="H36" s="116"/>
      <c r="I36" s="121"/>
      <c r="J36" s="121"/>
      <c r="K36" s="121"/>
      <c r="L36" s="121"/>
      <c r="M36" s="122"/>
    </row>
    <row r="37" spans="1:13" ht="22.5">
      <c r="A37" s="117">
        <v>32</v>
      </c>
      <c r="B37" s="118" t="s">
        <v>51</v>
      </c>
      <c r="C37" s="115"/>
      <c r="D37" s="118" t="s">
        <v>101</v>
      </c>
      <c r="E37" s="119">
        <v>10</v>
      </c>
      <c r="F37" s="120">
        <v>10</v>
      </c>
      <c r="G37" s="121"/>
      <c r="H37" s="116"/>
      <c r="I37" s="121"/>
      <c r="J37" s="121"/>
      <c r="K37" s="121"/>
      <c r="L37" s="121"/>
      <c r="M37" s="122"/>
    </row>
    <row r="38" spans="1:13" ht="67.5">
      <c r="A38" s="117">
        <v>33</v>
      </c>
      <c r="B38" s="118" t="s">
        <v>52</v>
      </c>
      <c r="C38" s="115"/>
      <c r="D38" s="118" t="s">
        <v>102</v>
      </c>
      <c r="E38" s="132">
        <v>20</v>
      </c>
      <c r="F38" s="120">
        <v>300</v>
      </c>
      <c r="G38" s="121"/>
      <c r="H38" s="116"/>
      <c r="I38" s="121"/>
      <c r="J38" s="121"/>
      <c r="K38" s="121"/>
      <c r="L38" s="121"/>
      <c r="M38" s="122"/>
    </row>
    <row r="39" spans="1:13" ht="90">
      <c r="A39" s="117">
        <v>34</v>
      </c>
      <c r="B39" s="129" t="s">
        <v>53</v>
      </c>
      <c r="C39" s="115"/>
      <c r="D39" s="129" t="s">
        <v>103</v>
      </c>
      <c r="E39" s="130">
        <v>50</v>
      </c>
      <c r="F39" s="120">
        <v>150</v>
      </c>
      <c r="G39" s="121"/>
      <c r="H39" s="116"/>
      <c r="I39" s="121"/>
      <c r="J39" s="121"/>
      <c r="K39" s="121"/>
      <c r="L39" s="121"/>
      <c r="M39" s="122"/>
    </row>
    <row r="40" spans="1:13" ht="33.75">
      <c r="A40" s="117">
        <v>35</v>
      </c>
      <c r="B40" s="118" t="s">
        <v>54</v>
      </c>
      <c r="C40" s="115" t="s">
        <v>166</v>
      </c>
      <c r="D40" s="118" t="s">
        <v>104</v>
      </c>
      <c r="E40" s="119">
        <v>10</v>
      </c>
      <c r="F40" s="120">
        <v>700</v>
      </c>
      <c r="G40" s="121">
        <v>26.7</v>
      </c>
      <c r="H40" s="116" t="s">
        <v>153</v>
      </c>
      <c r="I40" s="121">
        <v>28.84</v>
      </c>
      <c r="J40" s="121">
        <v>18690</v>
      </c>
      <c r="K40" s="121">
        <v>1495.2</v>
      </c>
      <c r="L40" s="121">
        <v>20185.2</v>
      </c>
      <c r="M40" s="122"/>
    </row>
    <row r="41" spans="1:13" ht="33.75">
      <c r="A41" s="117">
        <v>36</v>
      </c>
      <c r="B41" s="118" t="s">
        <v>55</v>
      </c>
      <c r="C41" s="115" t="s">
        <v>167</v>
      </c>
      <c r="D41" s="118" t="s">
        <v>105</v>
      </c>
      <c r="E41" s="119">
        <v>10</v>
      </c>
      <c r="F41" s="120">
        <v>700</v>
      </c>
      <c r="G41" s="121">
        <v>23.18</v>
      </c>
      <c r="H41" s="116" t="s">
        <v>153</v>
      </c>
      <c r="I41" s="121">
        <v>25.03</v>
      </c>
      <c r="J41" s="121">
        <v>16226</v>
      </c>
      <c r="K41" s="121">
        <v>1298.08</v>
      </c>
      <c r="L41" s="121">
        <v>17524.08</v>
      </c>
      <c r="M41" s="122"/>
    </row>
    <row r="42" spans="1:13" ht="45">
      <c r="A42" s="117">
        <v>37</v>
      </c>
      <c r="B42" s="118" t="s">
        <v>15</v>
      </c>
      <c r="C42" s="115"/>
      <c r="D42" s="118" t="s">
        <v>17</v>
      </c>
      <c r="E42" s="119">
        <v>60</v>
      </c>
      <c r="F42" s="120">
        <v>50</v>
      </c>
      <c r="G42" s="121"/>
      <c r="H42" s="116"/>
      <c r="I42" s="121"/>
      <c r="J42" s="121"/>
      <c r="K42" s="121"/>
      <c r="L42" s="121"/>
      <c r="M42" s="122"/>
    </row>
    <row r="43" spans="1:13" ht="146.25">
      <c r="A43" s="117">
        <v>38</v>
      </c>
      <c r="B43" s="118" t="s">
        <v>56</v>
      </c>
      <c r="C43" s="115"/>
      <c r="D43" s="118" t="s">
        <v>106</v>
      </c>
      <c r="E43" s="132">
        <v>1</v>
      </c>
      <c r="F43" s="120">
        <v>600</v>
      </c>
      <c r="G43" s="121"/>
      <c r="H43" s="116"/>
      <c r="I43" s="121"/>
      <c r="J43" s="121"/>
      <c r="K43" s="121"/>
      <c r="L43" s="121"/>
      <c r="M43" s="122"/>
    </row>
    <row r="44" spans="1:13" ht="101.25">
      <c r="A44" s="117">
        <v>39</v>
      </c>
      <c r="B44" s="118" t="s">
        <v>57</v>
      </c>
      <c r="C44" s="115"/>
      <c r="D44" s="118" t="s">
        <v>107</v>
      </c>
      <c r="E44" s="119">
        <v>1</v>
      </c>
      <c r="F44" s="120">
        <v>1000</v>
      </c>
      <c r="G44" s="121"/>
      <c r="H44" s="116"/>
      <c r="I44" s="121"/>
      <c r="J44" s="121"/>
      <c r="K44" s="121"/>
      <c r="L44" s="121"/>
      <c r="M44" s="122"/>
    </row>
    <row r="45" spans="1:13" ht="56.25">
      <c r="A45" s="117">
        <v>40</v>
      </c>
      <c r="B45" s="124" t="s">
        <v>58</v>
      </c>
      <c r="C45" s="115"/>
      <c r="D45" s="124" t="s">
        <v>108</v>
      </c>
      <c r="E45" s="119">
        <v>1</v>
      </c>
      <c r="F45" s="120">
        <v>3</v>
      </c>
      <c r="G45" s="121"/>
      <c r="H45" s="116"/>
      <c r="I45" s="121"/>
      <c r="J45" s="121"/>
      <c r="K45" s="121"/>
      <c r="L45" s="121"/>
      <c r="M45" s="122"/>
    </row>
    <row r="46" spans="1:13" ht="22.5">
      <c r="A46" s="117">
        <v>41</v>
      </c>
      <c r="B46" s="129" t="s">
        <v>59</v>
      </c>
      <c r="C46" s="115"/>
      <c r="D46" s="129" t="s">
        <v>109</v>
      </c>
      <c r="E46" s="130">
        <v>1</v>
      </c>
      <c r="F46" s="120">
        <v>20</v>
      </c>
      <c r="G46" s="121"/>
      <c r="H46" s="116"/>
      <c r="I46" s="121"/>
      <c r="J46" s="121"/>
      <c r="K46" s="121"/>
      <c r="L46" s="121"/>
      <c r="M46" s="122"/>
    </row>
    <row r="47" spans="1:13" ht="12.75">
      <c r="A47" s="117">
        <v>42</v>
      </c>
      <c r="B47" s="123" t="s">
        <v>60</v>
      </c>
      <c r="C47" s="115"/>
      <c r="D47" s="118" t="s">
        <v>110</v>
      </c>
      <c r="E47" s="119">
        <v>5</v>
      </c>
      <c r="F47" s="120">
        <v>5</v>
      </c>
      <c r="G47" s="121"/>
      <c r="H47" s="116"/>
      <c r="I47" s="121"/>
      <c r="J47" s="121"/>
      <c r="K47" s="121"/>
      <c r="L47" s="121"/>
      <c r="M47" s="122"/>
    </row>
    <row r="48" spans="1:13" ht="56.25">
      <c r="A48" s="117">
        <v>43</v>
      </c>
      <c r="B48" s="124" t="s">
        <v>61</v>
      </c>
      <c r="C48" s="115"/>
      <c r="D48" s="124" t="s">
        <v>111</v>
      </c>
      <c r="E48" s="133">
        <v>30</v>
      </c>
      <c r="F48" s="120">
        <v>30</v>
      </c>
      <c r="G48" s="121"/>
      <c r="H48" s="116"/>
      <c r="I48" s="121"/>
      <c r="J48" s="121"/>
      <c r="K48" s="121"/>
      <c r="L48" s="121"/>
      <c r="M48" s="122"/>
    </row>
    <row r="49" spans="1:13" ht="45">
      <c r="A49" s="117">
        <v>44</v>
      </c>
      <c r="B49" s="124" t="s">
        <v>62</v>
      </c>
      <c r="C49" s="115"/>
      <c r="D49" s="124" t="s">
        <v>112</v>
      </c>
      <c r="E49" s="130">
        <v>1</v>
      </c>
      <c r="F49" s="120">
        <v>250</v>
      </c>
      <c r="G49" s="121"/>
      <c r="H49" s="116"/>
      <c r="I49" s="121"/>
      <c r="J49" s="121"/>
      <c r="K49" s="121"/>
      <c r="L49" s="121"/>
      <c r="M49" s="122"/>
    </row>
    <row r="50" spans="1:13" ht="12.75">
      <c r="A50" s="117">
        <v>45</v>
      </c>
      <c r="B50" s="118" t="s">
        <v>63</v>
      </c>
      <c r="C50" s="115"/>
      <c r="D50" s="118" t="s">
        <v>16</v>
      </c>
      <c r="E50" s="119">
        <v>1</v>
      </c>
      <c r="F50" s="120">
        <v>24000</v>
      </c>
      <c r="G50" s="121"/>
      <c r="H50" s="116"/>
      <c r="I50" s="121"/>
      <c r="J50" s="121"/>
      <c r="K50" s="121"/>
      <c r="L50" s="121"/>
      <c r="M50" s="122"/>
    </row>
    <row r="51" spans="1:13" ht="12.75">
      <c r="A51" s="117">
        <v>46</v>
      </c>
      <c r="B51" s="118" t="s">
        <v>64</v>
      </c>
      <c r="C51" s="115"/>
      <c r="D51" s="118" t="s">
        <v>113</v>
      </c>
      <c r="E51" s="119">
        <v>5</v>
      </c>
      <c r="F51" s="120">
        <v>5</v>
      </c>
      <c r="G51" s="121"/>
      <c r="H51" s="116"/>
      <c r="I51" s="121"/>
      <c r="J51" s="121"/>
      <c r="K51" s="121"/>
      <c r="L51" s="121"/>
      <c r="M51" s="122"/>
    </row>
    <row r="52" spans="1:13" ht="12.75">
      <c r="A52" s="117">
        <v>47</v>
      </c>
      <c r="B52" s="129" t="s">
        <v>65</v>
      </c>
      <c r="C52" s="115"/>
      <c r="D52" s="118" t="s">
        <v>114</v>
      </c>
      <c r="E52" s="130">
        <v>10</v>
      </c>
      <c r="F52" s="120">
        <v>3</v>
      </c>
      <c r="G52" s="121"/>
      <c r="H52" s="116"/>
      <c r="I52" s="121"/>
      <c r="J52" s="121"/>
      <c r="K52" s="121"/>
      <c r="L52" s="121"/>
      <c r="M52" s="122"/>
    </row>
    <row r="53" spans="1:13" ht="12.75">
      <c r="A53" s="117">
        <v>48</v>
      </c>
      <c r="B53" s="118" t="s">
        <v>66</v>
      </c>
      <c r="C53" s="115"/>
      <c r="D53" s="118" t="s">
        <v>115</v>
      </c>
      <c r="E53" s="119">
        <v>5</v>
      </c>
      <c r="F53" s="120">
        <v>30</v>
      </c>
      <c r="G53" s="121"/>
      <c r="H53" s="116"/>
      <c r="I53" s="121"/>
      <c r="J53" s="121"/>
      <c r="K53" s="121"/>
      <c r="L53" s="121"/>
      <c r="M53" s="122"/>
    </row>
    <row r="54" spans="1:13" ht="22.5">
      <c r="A54" s="117">
        <v>49</v>
      </c>
      <c r="B54" s="118" t="s">
        <v>6</v>
      </c>
      <c r="C54" s="115" t="s">
        <v>168</v>
      </c>
      <c r="D54" s="118" t="s">
        <v>116</v>
      </c>
      <c r="E54" s="132">
        <v>5</v>
      </c>
      <c r="F54" s="120">
        <v>60</v>
      </c>
      <c r="G54" s="121">
        <v>25.78</v>
      </c>
      <c r="H54" s="116" t="s">
        <v>153</v>
      </c>
      <c r="I54" s="121">
        <v>27.84</v>
      </c>
      <c r="J54" s="121">
        <v>1546.8</v>
      </c>
      <c r="K54" s="121">
        <v>123.74</v>
      </c>
      <c r="L54" s="121">
        <v>1670.54</v>
      </c>
      <c r="M54" s="122"/>
    </row>
    <row r="55" spans="1:13" ht="22.5">
      <c r="A55" s="117">
        <v>50</v>
      </c>
      <c r="B55" s="118" t="s">
        <v>67</v>
      </c>
      <c r="C55" s="115"/>
      <c r="D55" s="118" t="s">
        <v>117</v>
      </c>
      <c r="E55" s="119">
        <v>5</v>
      </c>
      <c r="F55" s="120">
        <v>10</v>
      </c>
      <c r="G55" s="121"/>
      <c r="H55" s="116"/>
      <c r="I55" s="121"/>
      <c r="J55" s="121"/>
      <c r="K55" s="121"/>
      <c r="L55" s="121"/>
      <c r="M55" s="122"/>
    </row>
    <row r="56" spans="1:13" ht="33.75">
      <c r="A56" s="117">
        <v>51</v>
      </c>
      <c r="B56" s="131" t="s">
        <v>68</v>
      </c>
      <c r="C56" s="115" t="s">
        <v>169</v>
      </c>
      <c r="D56" s="131" t="s">
        <v>118</v>
      </c>
      <c r="E56" s="119">
        <v>50</v>
      </c>
      <c r="F56" s="120">
        <v>1500</v>
      </c>
      <c r="G56" s="121">
        <v>2.22</v>
      </c>
      <c r="H56" s="116" t="s">
        <v>153</v>
      </c>
      <c r="I56" s="121">
        <v>2.4</v>
      </c>
      <c r="J56" s="121">
        <v>3330</v>
      </c>
      <c r="K56" s="121">
        <v>266.4</v>
      </c>
      <c r="L56" s="121">
        <v>3596.4</v>
      </c>
      <c r="M56" s="122"/>
    </row>
    <row r="57" spans="1:13" ht="45">
      <c r="A57" s="117">
        <v>52</v>
      </c>
      <c r="B57" s="118" t="s">
        <v>69</v>
      </c>
      <c r="C57" s="115"/>
      <c r="D57" s="118" t="s">
        <v>119</v>
      </c>
      <c r="E57" s="119">
        <v>1</v>
      </c>
      <c r="F57" s="120">
        <v>30</v>
      </c>
      <c r="G57" s="121"/>
      <c r="H57" s="116"/>
      <c r="I57" s="121"/>
      <c r="J57" s="121"/>
      <c r="K57" s="121"/>
      <c r="L57" s="121"/>
      <c r="M57" s="122"/>
    </row>
    <row r="58" spans="1:13" ht="33.75">
      <c r="A58" s="117">
        <v>53</v>
      </c>
      <c r="B58" s="118" t="s">
        <v>70</v>
      </c>
      <c r="C58" s="115" t="s">
        <v>170</v>
      </c>
      <c r="D58" s="118" t="s">
        <v>120</v>
      </c>
      <c r="E58" s="119">
        <v>10</v>
      </c>
      <c r="F58" s="120">
        <v>300</v>
      </c>
      <c r="G58" s="121">
        <v>41.11</v>
      </c>
      <c r="H58" s="116" t="s">
        <v>153</v>
      </c>
      <c r="I58" s="121">
        <v>44.4</v>
      </c>
      <c r="J58" s="121">
        <v>12333</v>
      </c>
      <c r="K58" s="121">
        <v>986.64</v>
      </c>
      <c r="L58" s="121">
        <v>13319.64</v>
      </c>
      <c r="M58" s="122"/>
    </row>
    <row r="59" spans="1:13" ht="33.75">
      <c r="A59" s="117">
        <v>54</v>
      </c>
      <c r="B59" s="123" t="s">
        <v>71</v>
      </c>
      <c r="C59" s="134"/>
      <c r="D59" s="124" t="s">
        <v>121</v>
      </c>
      <c r="E59" s="119">
        <v>30</v>
      </c>
      <c r="F59" s="120">
        <v>11</v>
      </c>
      <c r="G59" s="122"/>
      <c r="H59" s="122"/>
      <c r="I59" s="122"/>
      <c r="J59" s="122"/>
      <c r="K59" s="122"/>
      <c r="L59" s="122"/>
      <c r="M59" s="122"/>
    </row>
    <row r="60" spans="1:13" ht="33.75">
      <c r="A60" s="117">
        <v>55</v>
      </c>
      <c r="B60" s="123" t="s">
        <v>71</v>
      </c>
      <c r="C60" s="134"/>
      <c r="D60" s="124" t="s">
        <v>122</v>
      </c>
      <c r="E60" s="119">
        <v>30</v>
      </c>
      <c r="F60" s="120">
        <v>6</v>
      </c>
      <c r="G60" s="122"/>
      <c r="H60" s="122"/>
      <c r="I60" s="122"/>
      <c r="J60" s="122"/>
      <c r="K60" s="122"/>
      <c r="L60" s="122"/>
      <c r="M60" s="122"/>
    </row>
    <row r="61" spans="1:13" ht="12.75">
      <c r="A61" s="117">
        <v>56</v>
      </c>
      <c r="B61" s="124" t="s">
        <v>3</v>
      </c>
      <c r="C61" s="134"/>
      <c r="D61" s="124" t="s">
        <v>123</v>
      </c>
      <c r="E61" s="130">
        <v>1</v>
      </c>
      <c r="F61" s="133">
        <v>200</v>
      </c>
      <c r="G61" s="122"/>
      <c r="H61" s="122"/>
      <c r="I61" s="122"/>
      <c r="J61" s="122"/>
      <c r="K61" s="122"/>
      <c r="L61" s="122"/>
      <c r="M61" s="122"/>
    </row>
    <row r="62" spans="1:13" ht="12.75">
      <c r="A62" s="117">
        <v>57</v>
      </c>
      <c r="B62" s="135" t="s">
        <v>72</v>
      </c>
      <c r="C62" s="134"/>
      <c r="D62" s="135" t="s">
        <v>124</v>
      </c>
      <c r="E62" s="136">
        <v>10</v>
      </c>
      <c r="F62" s="120">
        <v>40</v>
      </c>
      <c r="G62" s="122"/>
      <c r="H62" s="122"/>
      <c r="I62" s="122"/>
      <c r="J62" s="122"/>
      <c r="K62" s="122"/>
      <c r="L62" s="122"/>
      <c r="M62" s="122"/>
    </row>
    <row r="63" spans="1:13" ht="12.75">
      <c r="A63" s="122"/>
      <c r="B63" s="122"/>
      <c r="C63" s="134"/>
      <c r="D63" s="122"/>
      <c r="E63" s="122"/>
      <c r="F63" s="122"/>
      <c r="G63" s="122"/>
      <c r="H63" s="122"/>
      <c r="I63" s="122"/>
      <c r="J63" s="137">
        <v>252006</v>
      </c>
      <c r="K63" s="137">
        <v>22467.57</v>
      </c>
      <c r="L63" s="137">
        <v>274473.57</v>
      </c>
      <c r="M63" s="122"/>
    </row>
  </sheetData>
  <sheetProtection/>
  <conditionalFormatting sqref="G6:G58 I6:L58">
    <cfRule type="expression" priority="1" dxfId="0" stopIfTrue="1">
      <formula>$G6=#REF!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Q8" sqref="Q8"/>
    </sheetView>
  </sheetViews>
  <sheetFormatPr defaultColWidth="9.140625" defaultRowHeight="12.75"/>
  <cols>
    <col min="1" max="1" width="4.00390625" style="0" customWidth="1"/>
    <col min="2" max="2" width="20.421875" style="0" customWidth="1"/>
    <col min="13" max="13" width="12.28125" style="0" customWidth="1"/>
  </cols>
  <sheetData>
    <row r="1" ht="15">
      <c r="A1" s="138" t="s">
        <v>171</v>
      </c>
    </row>
    <row r="2" spans="1:7" ht="12.75">
      <c r="A2" s="85"/>
      <c r="B2" s="86"/>
      <c r="C2" s="288" t="s">
        <v>5</v>
      </c>
      <c r="D2" s="288"/>
      <c r="E2" s="288"/>
      <c r="F2" s="288"/>
      <c r="G2" s="288"/>
    </row>
    <row r="3" spans="1:7" ht="12.75">
      <c r="A3" s="85"/>
      <c r="B3" s="139"/>
      <c r="C3" s="287" t="s">
        <v>129</v>
      </c>
      <c r="D3" s="287"/>
      <c r="E3" s="287"/>
      <c r="F3" s="287"/>
      <c r="G3" s="287"/>
    </row>
    <row r="4" spans="1:7" ht="12.75">
      <c r="A4" s="85"/>
      <c r="B4" s="139"/>
      <c r="C4" s="287"/>
      <c r="D4" s="287"/>
      <c r="E4" s="287"/>
      <c r="F4" s="287"/>
      <c r="G4" s="287"/>
    </row>
    <row r="5" spans="1:7" ht="12.75">
      <c r="A5" s="85"/>
      <c r="B5" s="139"/>
      <c r="C5" s="88"/>
      <c r="D5" s="88"/>
      <c r="E5" s="88"/>
      <c r="F5" s="88"/>
      <c r="G5" s="88"/>
    </row>
    <row r="6" spans="1:13" ht="101.25">
      <c r="A6" s="89" t="s">
        <v>0</v>
      </c>
      <c r="B6" s="90" t="s">
        <v>4</v>
      </c>
      <c r="C6" s="91" t="s">
        <v>130</v>
      </c>
      <c r="D6" s="90" t="s">
        <v>1</v>
      </c>
      <c r="E6" s="92" t="s">
        <v>131</v>
      </c>
      <c r="F6" s="93" t="s">
        <v>132</v>
      </c>
      <c r="G6" s="94" t="s">
        <v>133</v>
      </c>
      <c r="H6" s="95" t="s">
        <v>134</v>
      </c>
      <c r="I6" s="95" t="s">
        <v>135</v>
      </c>
      <c r="J6" s="96" t="s">
        <v>136</v>
      </c>
      <c r="K6" s="97" t="s">
        <v>137</v>
      </c>
      <c r="L6" s="97" t="s">
        <v>138</v>
      </c>
      <c r="M6" s="89" t="s">
        <v>139</v>
      </c>
    </row>
    <row r="7" spans="1:13" ht="12.75">
      <c r="A7" s="98">
        <v>1</v>
      </c>
      <c r="B7" s="99">
        <v>2</v>
      </c>
      <c r="C7" s="99">
        <v>3</v>
      </c>
      <c r="D7" s="99">
        <v>4</v>
      </c>
      <c r="E7" s="100">
        <v>5</v>
      </c>
      <c r="F7" s="100">
        <v>6</v>
      </c>
      <c r="G7" s="100">
        <v>7</v>
      </c>
      <c r="H7" s="100">
        <v>8</v>
      </c>
      <c r="I7" s="100">
        <v>9</v>
      </c>
      <c r="J7" s="100">
        <v>10</v>
      </c>
      <c r="K7" s="100">
        <v>11</v>
      </c>
      <c r="L7" s="101">
        <v>12</v>
      </c>
      <c r="M7" s="102">
        <v>13</v>
      </c>
    </row>
    <row r="8" spans="1:13" ht="12.75">
      <c r="A8" s="103">
        <v>1</v>
      </c>
      <c r="B8" s="32" t="s">
        <v>25</v>
      </c>
      <c r="C8" s="140"/>
      <c r="D8" s="32" t="s">
        <v>73</v>
      </c>
      <c r="E8" s="105">
        <v>5</v>
      </c>
      <c r="F8" s="106">
        <v>15</v>
      </c>
      <c r="G8" s="107"/>
      <c r="H8" s="140"/>
      <c r="I8" s="140"/>
      <c r="J8" s="109"/>
      <c r="K8" s="109"/>
      <c r="L8" s="110"/>
      <c r="M8" s="140"/>
    </row>
    <row r="9" spans="1:13" ht="22.5">
      <c r="A9" s="103">
        <v>2</v>
      </c>
      <c r="B9" s="32" t="s">
        <v>25</v>
      </c>
      <c r="C9" s="140"/>
      <c r="D9" s="32" t="s">
        <v>74</v>
      </c>
      <c r="E9" s="105">
        <v>30</v>
      </c>
      <c r="F9" s="106">
        <v>60</v>
      </c>
      <c r="G9" s="107"/>
      <c r="H9" s="140"/>
      <c r="I9" s="140"/>
      <c r="J9" s="109"/>
      <c r="K9" s="109"/>
      <c r="L9" s="110"/>
      <c r="M9" s="140"/>
    </row>
    <row r="10" spans="1:13" ht="22.5">
      <c r="A10" s="103">
        <v>3</v>
      </c>
      <c r="B10" s="32" t="s">
        <v>26</v>
      </c>
      <c r="C10" s="140"/>
      <c r="D10" s="32" t="s">
        <v>75</v>
      </c>
      <c r="E10" s="105">
        <v>50</v>
      </c>
      <c r="F10" s="106">
        <v>180</v>
      </c>
      <c r="G10" s="107"/>
      <c r="H10" s="140"/>
      <c r="I10" s="140"/>
      <c r="J10" s="109"/>
      <c r="K10" s="109"/>
      <c r="L10" s="110"/>
      <c r="M10" s="140"/>
    </row>
    <row r="11" spans="1:13" ht="45">
      <c r="A11" s="103">
        <v>4</v>
      </c>
      <c r="B11" s="32" t="s">
        <v>27</v>
      </c>
      <c r="C11" s="141" t="s">
        <v>172</v>
      </c>
      <c r="D11" s="32" t="s">
        <v>76</v>
      </c>
      <c r="E11" s="105">
        <v>1</v>
      </c>
      <c r="F11" s="106">
        <v>5000</v>
      </c>
      <c r="G11" s="142">
        <v>99.3</v>
      </c>
      <c r="H11" s="143">
        <v>0.08</v>
      </c>
      <c r="I11" s="144">
        <v>107.24</v>
      </c>
      <c r="J11" s="145">
        <v>496500</v>
      </c>
      <c r="K11" s="146">
        <v>39720</v>
      </c>
      <c r="L11" s="142">
        <v>536220</v>
      </c>
      <c r="M11" s="147" t="s">
        <v>173</v>
      </c>
    </row>
    <row r="12" spans="1:13" ht="33.75">
      <c r="A12" s="103">
        <v>5</v>
      </c>
      <c r="B12" s="32" t="s">
        <v>28</v>
      </c>
      <c r="C12" s="140"/>
      <c r="D12" s="32" t="s">
        <v>77</v>
      </c>
      <c r="E12" s="105">
        <v>14</v>
      </c>
      <c r="F12" s="106">
        <v>350</v>
      </c>
      <c r="G12" s="107"/>
      <c r="H12" s="140"/>
      <c r="I12" s="140"/>
      <c r="J12" s="109"/>
      <c r="K12" s="109"/>
      <c r="L12" s="110"/>
      <c r="M12" s="140"/>
    </row>
    <row r="13" spans="1:13" ht="22.5">
      <c r="A13" s="103">
        <v>6</v>
      </c>
      <c r="B13" s="32" t="s">
        <v>28</v>
      </c>
      <c r="C13" s="140"/>
      <c r="D13" s="32" t="s">
        <v>78</v>
      </c>
      <c r="E13" s="105">
        <v>1</v>
      </c>
      <c r="F13" s="106">
        <v>4000</v>
      </c>
      <c r="G13" s="107"/>
      <c r="H13" s="140"/>
      <c r="I13" s="140"/>
      <c r="J13" s="109"/>
      <c r="K13" s="109"/>
      <c r="L13" s="110"/>
      <c r="M13" s="140"/>
    </row>
    <row r="14" spans="1:13" ht="12.75">
      <c r="A14" s="103">
        <v>7</v>
      </c>
      <c r="B14" s="32" t="s">
        <v>14</v>
      </c>
      <c r="C14" s="140"/>
      <c r="D14" s="32" t="s">
        <v>2</v>
      </c>
      <c r="E14" s="105">
        <v>100</v>
      </c>
      <c r="F14" s="106">
        <v>400</v>
      </c>
      <c r="G14" s="107"/>
      <c r="H14" s="140"/>
      <c r="I14" s="140"/>
      <c r="J14" s="109"/>
      <c r="K14" s="109"/>
      <c r="L14" s="110"/>
      <c r="M14" s="140"/>
    </row>
    <row r="15" spans="1:13" ht="22.5">
      <c r="A15" s="103">
        <v>8</v>
      </c>
      <c r="B15" s="32" t="s">
        <v>29</v>
      </c>
      <c r="C15" s="140"/>
      <c r="D15" s="32" t="s">
        <v>79</v>
      </c>
      <c r="E15" s="105">
        <v>25</v>
      </c>
      <c r="F15" s="106">
        <v>100</v>
      </c>
      <c r="G15" s="107"/>
      <c r="H15" s="140"/>
      <c r="I15" s="140"/>
      <c r="J15" s="109"/>
      <c r="K15" s="109"/>
      <c r="L15" s="110"/>
      <c r="M15" s="140"/>
    </row>
    <row r="16" spans="1:13" ht="12.75">
      <c r="A16" s="103">
        <v>9</v>
      </c>
      <c r="B16" s="32" t="s">
        <v>30</v>
      </c>
      <c r="C16" s="140"/>
      <c r="D16" s="32" t="s">
        <v>80</v>
      </c>
      <c r="E16" s="105">
        <v>1</v>
      </c>
      <c r="F16" s="106">
        <v>2000</v>
      </c>
      <c r="G16" s="107"/>
      <c r="H16" s="140"/>
      <c r="I16" s="140"/>
      <c r="J16" s="109"/>
      <c r="K16" s="109"/>
      <c r="L16" s="110"/>
      <c r="M16" s="140"/>
    </row>
    <row r="17" spans="1:13" ht="12.75">
      <c r="A17" s="103">
        <v>10</v>
      </c>
      <c r="B17" s="32" t="s">
        <v>31</v>
      </c>
      <c r="C17" s="140"/>
      <c r="D17" s="32" t="s">
        <v>81</v>
      </c>
      <c r="E17" s="105">
        <v>1</v>
      </c>
      <c r="F17" s="106">
        <v>2</v>
      </c>
      <c r="G17" s="107"/>
      <c r="H17" s="140"/>
      <c r="I17" s="140"/>
      <c r="J17" s="109"/>
      <c r="K17" s="109"/>
      <c r="L17" s="110"/>
      <c r="M17" s="140"/>
    </row>
    <row r="18" spans="1:13" ht="22.5">
      <c r="A18" s="103">
        <v>11</v>
      </c>
      <c r="B18" s="32" t="s">
        <v>31</v>
      </c>
      <c r="C18" s="140"/>
      <c r="D18" s="32" t="s">
        <v>82</v>
      </c>
      <c r="E18" s="105">
        <v>1</v>
      </c>
      <c r="F18" s="106">
        <v>2400</v>
      </c>
      <c r="G18" s="107"/>
      <c r="H18" s="140"/>
      <c r="I18" s="140"/>
      <c r="J18" s="109"/>
      <c r="K18" s="109"/>
      <c r="L18" s="110"/>
      <c r="M18" s="140"/>
    </row>
    <row r="19" spans="1:13" ht="146.25">
      <c r="A19" s="103">
        <v>12</v>
      </c>
      <c r="B19" s="32" t="s">
        <v>32</v>
      </c>
      <c r="C19" s="140"/>
      <c r="D19" s="32" t="s">
        <v>83</v>
      </c>
      <c r="E19" s="105">
        <v>25</v>
      </c>
      <c r="F19" s="106">
        <v>150</v>
      </c>
      <c r="G19" s="107"/>
      <c r="H19" s="140"/>
      <c r="I19" s="140"/>
      <c r="J19" s="109"/>
      <c r="K19" s="109"/>
      <c r="L19" s="110"/>
      <c r="M19" s="140"/>
    </row>
    <row r="20" spans="1:13" ht="12.75">
      <c r="A20" s="103">
        <v>13</v>
      </c>
      <c r="B20" s="32" t="s">
        <v>33</v>
      </c>
      <c r="C20" s="140"/>
      <c r="D20" s="32" t="s">
        <v>84</v>
      </c>
      <c r="E20" s="105">
        <v>1</v>
      </c>
      <c r="F20" s="106">
        <v>300</v>
      </c>
      <c r="G20" s="107"/>
      <c r="H20" s="140"/>
      <c r="I20" s="140"/>
      <c r="J20" s="109"/>
      <c r="K20" s="109"/>
      <c r="L20" s="110"/>
      <c r="M20" s="140"/>
    </row>
    <row r="21" spans="1:13" ht="22.5">
      <c r="A21" s="103">
        <v>14</v>
      </c>
      <c r="B21" s="33" t="s">
        <v>34</v>
      </c>
      <c r="C21" s="140"/>
      <c r="D21" s="32" t="s">
        <v>85</v>
      </c>
      <c r="E21" s="105">
        <v>5</v>
      </c>
      <c r="F21" s="106">
        <v>6</v>
      </c>
      <c r="G21" s="107"/>
      <c r="H21" s="140"/>
      <c r="I21" s="140"/>
      <c r="J21" s="109"/>
      <c r="K21" s="109"/>
      <c r="L21" s="110"/>
      <c r="M21" s="140"/>
    </row>
    <row r="22" spans="1:13" ht="45">
      <c r="A22" s="103">
        <v>15</v>
      </c>
      <c r="B22" s="33" t="s">
        <v>35</v>
      </c>
      <c r="C22" s="140"/>
      <c r="D22" s="32" t="s">
        <v>86</v>
      </c>
      <c r="E22" s="105">
        <v>20</v>
      </c>
      <c r="F22" s="106">
        <v>60</v>
      </c>
      <c r="G22" s="107"/>
      <c r="H22" s="140"/>
      <c r="I22" s="140"/>
      <c r="J22" s="109"/>
      <c r="K22" s="109"/>
      <c r="L22" s="110"/>
      <c r="M22" s="140"/>
    </row>
    <row r="23" spans="1:13" ht="56.25">
      <c r="A23" s="103">
        <v>16</v>
      </c>
      <c r="B23" s="34" t="s">
        <v>36</v>
      </c>
      <c r="C23" s="140"/>
      <c r="D23" s="34" t="s">
        <v>87</v>
      </c>
      <c r="E23" s="105">
        <v>20</v>
      </c>
      <c r="F23" s="106">
        <v>10</v>
      </c>
      <c r="G23" s="107"/>
      <c r="H23" s="140"/>
      <c r="I23" s="140"/>
      <c r="J23" s="109"/>
      <c r="K23" s="109"/>
      <c r="L23" s="110"/>
      <c r="M23" s="140"/>
    </row>
    <row r="24" spans="1:13" ht="101.25">
      <c r="A24" s="103">
        <v>17</v>
      </c>
      <c r="B24" s="32" t="s">
        <v>37</v>
      </c>
      <c r="C24" s="141" t="s">
        <v>174</v>
      </c>
      <c r="D24" s="32" t="s">
        <v>88</v>
      </c>
      <c r="E24" s="105">
        <v>4</v>
      </c>
      <c r="F24" s="106">
        <v>6000</v>
      </c>
      <c r="G24" s="107">
        <v>10.63</v>
      </c>
      <c r="H24" s="108">
        <v>0.05</v>
      </c>
      <c r="I24" s="107">
        <v>11.16</v>
      </c>
      <c r="J24" s="109">
        <v>63780</v>
      </c>
      <c r="K24" s="109">
        <v>3189</v>
      </c>
      <c r="L24" s="110">
        <v>66969</v>
      </c>
      <c r="M24" s="141" t="s">
        <v>175</v>
      </c>
    </row>
    <row r="25" spans="1:13" ht="33.75">
      <c r="A25" s="103">
        <v>18</v>
      </c>
      <c r="B25" s="35" t="s">
        <v>38</v>
      </c>
      <c r="C25" s="140" t="s">
        <v>176</v>
      </c>
      <c r="D25" s="32" t="s">
        <v>89</v>
      </c>
      <c r="E25" s="105">
        <v>1</v>
      </c>
      <c r="F25" s="106">
        <v>50</v>
      </c>
      <c r="G25" s="107">
        <v>37.14</v>
      </c>
      <c r="H25" s="108">
        <v>0.08</v>
      </c>
      <c r="I25" s="107">
        <v>40.11</v>
      </c>
      <c r="J25" s="109">
        <v>1857</v>
      </c>
      <c r="K25" s="109">
        <v>148.56</v>
      </c>
      <c r="L25" s="110">
        <v>2005.56</v>
      </c>
      <c r="M25" s="141" t="s">
        <v>177</v>
      </c>
    </row>
    <row r="26" spans="1:13" ht="78.75">
      <c r="A26" s="103">
        <v>19</v>
      </c>
      <c r="B26" s="35" t="s">
        <v>39</v>
      </c>
      <c r="C26" s="141" t="s">
        <v>178</v>
      </c>
      <c r="D26" s="33" t="s">
        <v>90</v>
      </c>
      <c r="E26" s="33">
        <v>4</v>
      </c>
      <c r="F26" s="106">
        <v>2000</v>
      </c>
      <c r="G26" s="107">
        <v>14.35</v>
      </c>
      <c r="H26" s="108">
        <v>0.23</v>
      </c>
      <c r="I26" s="107">
        <v>17.65</v>
      </c>
      <c r="J26" s="109">
        <v>28700</v>
      </c>
      <c r="K26" s="109">
        <v>6601</v>
      </c>
      <c r="L26" s="110">
        <v>35301</v>
      </c>
      <c r="M26" s="141" t="s">
        <v>179</v>
      </c>
    </row>
    <row r="27" spans="1:13" ht="101.25">
      <c r="A27" s="103">
        <v>20</v>
      </c>
      <c r="B27" s="32" t="s">
        <v>40</v>
      </c>
      <c r="C27" s="141" t="s">
        <v>180</v>
      </c>
      <c r="D27" s="32" t="s">
        <v>91</v>
      </c>
      <c r="E27" s="105">
        <v>4</v>
      </c>
      <c r="F27" s="106">
        <v>700</v>
      </c>
      <c r="G27" s="107">
        <v>12.62</v>
      </c>
      <c r="H27" s="108">
        <v>0.05</v>
      </c>
      <c r="I27" s="107">
        <v>13.25</v>
      </c>
      <c r="J27" s="109">
        <v>8834</v>
      </c>
      <c r="K27" s="109">
        <v>441.7</v>
      </c>
      <c r="L27" s="110">
        <v>9275.7</v>
      </c>
      <c r="M27" s="141" t="s">
        <v>181</v>
      </c>
    </row>
    <row r="28" spans="1:13" ht="12.75">
      <c r="A28" s="103">
        <v>21</v>
      </c>
      <c r="B28" s="33" t="s">
        <v>41</v>
      </c>
      <c r="C28" s="140"/>
      <c r="D28" s="32" t="s">
        <v>92</v>
      </c>
      <c r="E28" s="105">
        <v>1</v>
      </c>
      <c r="F28" s="106">
        <v>30</v>
      </c>
      <c r="G28" s="107"/>
      <c r="H28" s="140"/>
      <c r="I28" s="140"/>
      <c r="J28" s="109"/>
      <c r="K28" s="109"/>
      <c r="L28" s="110"/>
      <c r="M28" s="140"/>
    </row>
    <row r="29" spans="1:13" ht="12.75">
      <c r="A29" s="103">
        <v>22</v>
      </c>
      <c r="B29" s="32" t="s">
        <v>42</v>
      </c>
      <c r="C29" s="140"/>
      <c r="D29" s="32" t="s">
        <v>93</v>
      </c>
      <c r="E29" s="105">
        <v>1</v>
      </c>
      <c r="F29" s="106">
        <v>350</v>
      </c>
      <c r="G29" s="107"/>
      <c r="H29" s="140"/>
      <c r="I29" s="140"/>
      <c r="J29" s="109"/>
      <c r="K29" s="109"/>
      <c r="L29" s="110"/>
      <c r="M29" s="140"/>
    </row>
    <row r="30" spans="1:13" ht="22.5">
      <c r="A30" s="103">
        <v>23</v>
      </c>
      <c r="B30" s="33" t="s">
        <v>43</v>
      </c>
      <c r="C30" s="140"/>
      <c r="D30" s="37" t="s">
        <v>94</v>
      </c>
      <c r="E30" s="148">
        <v>10</v>
      </c>
      <c r="F30" s="106">
        <v>10</v>
      </c>
      <c r="G30" s="107"/>
      <c r="H30" s="140"/>
      <c r="I30" s="140"/>
      <c r="J30" s="109"/>
      <c r="K30" s="109"/>
      <c r="L30" s="110"/>
      <c r="M30" s="140"/>
    </row>
    <row r="31" spans="1:13" ht="12.75">
      <c r="A31" s="103">
        <v>24</v>
      </c>
      <c r="B31" s="36" t="s">
        <v>44</v>
      </c>
      <c r="C31" s="140"/>
      <c r="D31" s="36" t="s">
        <v>95</v>
      </c>
      <c r="E31" s="105">
        <v>30</v>
      </c>
      <c r="F31" s="106">
        <v>600</v>
      </c>
      <c r="G31" s="107"/>
      <c r="H31" s="140"/>
      <c r="I31" s="140"/>
      <c r="J31" s="109"/>
      <c r="K31" s="109"/>
      <c r="L31" s="110"/>
      <c r="M31" s="140"/>
    </row>
    <row r="32" spans="1:13" ht="67.5">
      <c r="A32" s="103">
        <v>25</v>
      </c>
      <c r="B32" s="33" t="s">
        <v>45</v>
      </c>
      <c r="C32" s="140" t="s">
        <v>182</v>
      </c>
      <c r="D32" s="34" t="s">
        <v>96</v>
      </c>
      <c r="E32" s="105">
        <v>1</v>
      </c>
      <c r="F32" s="106">
        <v>10</v>
      </c>
      <c r="G32" s="142">
        <v>1516</v>
      </c>
      <c r="H32" s="143">
        <v>0.08</v>
      </c>
      <c r="I32" s="144">
        <v>1637.28</v>
      </c>
      <c r="J32" s="145">
        <v>15160</v>
      </c>
      <c r="K32" s="146">
        <v>1212.8</v>
      </c>
      <c r="L32" s="142">
        <v>16372.8</v>
      </c>
      <c r="M32" s="149" t="s">
        <v>183</v>
      </c>
    </row>
    <row r="33" spans="1:13" ht="22.5">
      <c r="A33" s="103">
        <v>26</v>
      </c>
      <c r="B33" s="32" t="s">
        <v>46</v>
      </c>
      <c r="C33" s="140"/>
      <c r="D33" s="32" t="s">
        <v>97</v>
      </c>
      <c r="E33" s="105">
        <v>10</v>
      </c>
      <c r="F33" s="106">
        <v>600</v>
      </c>
      <c r="G33" s="107"/>
      <c r="H33" s="140"/>
      <c r="I33" s="140"/>
      <c r="J33" s="109"/>
      <c r="K33" s="109"/>
      <c r="L33" s="110"/>
      <c r="M33" s="140"/>
    </row>
    <row r="34" spans="1:13" ht="22.5">
      <c r="A34" s="103">
        <v>27</v>
      </c>
      <c r="B34" s="32" t="s">
        <v>47</v>
      </c>
      <c r="C34" s="140"/>
      <c r="D34" s="32" t="s">
        <v>98</v>
      </c>
      <c r="E34" s="105">
        <v>10</v>
      </c>
      <c r="F34" s="106">
        <v>6</v>
      </c>
      <c r="G34" s="107"/>
      <c r="H34" s="140"/>
      <c r="I34" s="140"/>
      <c r="J34" s="109"/>
      <c r="K34" s="109"/>
      <c r="L34" s="110"/>
      <c r="M34" s="140"/>
    </row>
    <row r="35" spans="1:13" ht="22.5">
      <c r="A35" s="103">
        <v>28</v>
      </c>
      <c r="B35" s="37" t="s">
        <v>48</v>
      </c>
      <c r="C35" s="140"/>
      <c r="D35" s="37" t="s">
        <v>99</v>
      </c>
      <c r="E35" s="105">
        <v>10</v>
      </c>
      <c r="F35" s="106">
        <v>10</v>
      </c>
      <c r="G35" s="107"/>
      <c r="H35" s="140"/>
      <c r="I35" s="140"/>
      <c r="J35" s="109"/>
      <c r="K35" s="109"/>
      <c r="L35" s="110"/>
      <c r="M35" s="140"/>
    </row>
    <row r="36" spans="1:13" ht="12.75">
      <c r="A36" s="103">
        <v>29</v>
      </c>
      <c r="B36" s="37" t="s">
        <v>49</v>
      </c>
      <c r="C36" s="140"/>
      <c r="D36" s="37" t="s">
        <v>19</v>
      </c>
      <c r="E36" s="105">
        <v>5</v>
      </c>
      <c r="F36" s="106">
        <v>50</v>
      </c>
      <c r="G36" s="107"/>
      <c r="H36" s="140"/>
      <c r="I36" s="140"/>
      <c r="J36" s="109"/>
      <c r="K36" s="109"/>
      <c r="L36" s="110"/>
      <c r="M36" s="140"/>
    </row>
    <row r="37" spans="1:13" ht="78.75">
      <c r="A37" s="103">
        <v>30</v>
      </c>
      <c r="B37" s="32" t="s">
        <v>50</v>
      </c>
      <c r="C37" s="140"/>
      <c r="D37" s="32" t="s">
        <v>18</v>
      </c>
      <c r="E37" s="150">
        <v>1</v>
      </c>
      <c r="F37" s="106">
        <v>70000</v>
      </c>
      <c r="G37" s="107"/>
      <c r="H37" s="140"/>
      <c r="I37" s="140"/>
      <c r="J37" s="109"/>
      <c r="K37" s="109"/>
      <c r="L37" s="110"/>
      <c r="M37" s="140"/>
    </row>
    <row r="38" spans="1:13" ht="56.25">
      <c r="A38" s="103">
        <v>31</v>
      </c>
      <c r="B38" s="32" t="s">
        <v>51</v>
      </c>
      <c r="C38" s="140"/>
      <c r="D38" s="32" t="s">
        <v>100</v>
      </c>
      <c r="E38" s="105">
        <v>10</v>
      </c>
      <c r="F38" s="106">
        <v>2800</v>
      </c>
      <c r="G38" s="107"/>
      <c r="H38" s="140"/>
      <c r="I38" s="140"/>
      <c r="J38" s="109"/>
      <c r="K38" s="109"/>
      <c r="L38" s="110"/>
      <c r="M38" s="140"/>
    </row>
    <row r="39" spans="1:13" ht="33.75">
      <c r="A39" s="103">
        <v>32</v>
      </c>
      <c r="B39" s="32" t="s">
        <v>51</v>
      </c>
      <c r="C39" s="140"/>
      <c r="D39" s="32" t="s">
        <v>101</v>
      </c>
      <c r="E39" s="105">
        <v>10</v>
      </c>
      <c r="F39" s="106">
        <v>10</v>
      </c>
      <c r="G39" s="107"/>
      <c r="H39" s="140"/>
      <c r="I39" s="140"/>
      <c r="J39" s="109"/>
      <c r="K39" s="109"/>
      <c r="L39" s="110"/>
      <c r="M39" s="140"/>
    </row>
    <row r="40" spans="1:13" ht="67.5">
      <c r="A40" s="103">
        <v>33</v>
      </c>
      <c r="B40" s="32" t="s">
        <v>52</v>
      </c>
      <c r="C40" s="140"/>
      <c r="D40" s="32" t="s">
        <v>102</v>
      </c>
      <c r="E40" s="150">
        <v>20</v>
      </c>
      <c r="F40" s="106">
        <v>300</v>
      </c>
      <c r="G40" s="107"/>
      <c r="H40" s="140"/>
      <c r="I40" s="140"/>
      <c r="J40" s="109"/>
      <c r="K40" s="109"/>
      <c r="L40" s="110"/>
      <c r="M40" s="140"/>
    </row>
    <row r="41" spans="1:13" ht="78.75">
      <c r="A41" s="103">
        <v>34</v>
      </c>
      <c r="B41" s="37" t="s">
        <v>53</v>
      </c>
      <c r="C41" s="140"/>
      <c r="D41" s="37" t="s">
        <v>103</v>
      </c>
      <c r="E41" s="148">
        <v>50</v>
      </c>
      <c r="F41" s="106">
        <v>150</v>
      </c>
      <c r="G41" s="107"/>
      <c r="H41" s="140"/>
      <c r="I41" s="140"/>
      <c r="J41" s="109"/>
      <c r="K41" s="109"/>
      <c r="L41" s="110"/>
      <c r="M41" s="140"/>
    </row>
    <row r="42" spans="1:13" ht="56.25">
      <c r="A42" s="103">
        <v>35</v>
      </c>
      <c r="B42" s="32" t="s">
        <v>54</v>
      </c>
      <c r="C42" s="141" t="s">
        <v>184</v>
      </c>
      <c r="D42" s="32" t="s">
        <v>104</v>
      </c>
      <c r="E42" s="105">
        <v>10</v>
      </c>
      <c r="F42" s="106">
        <v>700</v>
      </c>
      <c r="G42" s="107">
        <v>25.58</v>
      </c>
      <c r="H42" s="108">
        <v>0.08</v>
      </c>
      <c r="I42" s="107">
        <v>27.63</v>
      </c>
      <c r="J42" s="109">
        <v>17906</v>
      </c>
      <c r="K42" s="109">
        <v>1432.48</v>
      </c>
      <c r="L42" s="110">
        <v>19338.48</v>
      </c>
      <c r="M42" s="141" t="s">
        <v>185</v>
      </c>
    </row>
    <row r="43" spans="1:13" ht="22.5">
      <c r="A43" s="103">
        <v>36</v>
      </c>
      <c r="B43" s="32" t="s">
        <v>55</v>
      </c>
      <c r="C43" s="140"/>
      <c r="D43" s="32" t="s">
        <v>105</v>
      </c>
      <c r="E43" s="105">
        <v>10</v>
      </c>
      <c r="F43" s="106">
        <v>700</v>
      </c>
      <c r="G43" s="107"/>
      <c r="H43" s="140"/>
      <c r="I43" s="140"/>
      <c r="J43" s="109"/>
      <c r="K43" s="109"/>
      <c r="L43" s="110"/>
      <c r="M43" s="140"/>
    </row>
    <row r="44" spans="1:13" ht="45">
      <c r="A44" s="103">
        <v>37</v>
      </c>
      <c r="B44" s="32" t="s">
        <v>15</v>
      </c>
      <c r="C44" s="140"/>
      <c r="D44" s="32" t="s">
        <v>17</v>
      </c>
      <c r="E44" s="105">
        <v>60</v>
      </c>
      <c r="F44" s="106">
        <v>50</v>
      </c>
      <c r="G44" s="107"/>
      <c r="H44" s="140"/>
      <c r="I44" s="140"/>
      <c r="J44" s="109"/>
      <c r="K44" s="109"/>
      <c r="L44" s="110"/>
      <c r="M44" s="140"/>
    </row>
    <row r="45" spans="1:13" ht="281.25">
      <c r="A45" s="103">
        <v>38</v>
      </c>
      <c r="B45" s="32" t="s">
        <v>56</v>
      </c>
      <c r="C45" s="140"/>
      <c r="D45" s="32" t="s">
        <v>106</v>
      </c>
      <c r="E45" s="150">
        <v>1</v>
      </c>
      <c r="F45" s="106">
        <v>600</v>
      </c>
      <c r="G45" s="107"/>
      <c r="H45" s="140"/>
      <c r="I45" s="140"/>
      <c r="J45" s="109"/>
      <c r="K45" s="109"/>
      <c r="L45" s="110"/>
      <c r="M45" s="140"/>
    </row>
    <row r="46" spans="1:13" ht="168.75">
      <c r="A46" s="103">
        <v>39</v>
      </c>
      <c r="B46" s="32" t="s">
        <v>57</v>
      </c>
      <c r="C46" s="140"/>
      <c r="D46" s="32" t="s">
        <v>107</v>
      </c>
      <c r="E46" s="105">
        <v>1</v>
      </c>
      <c r="F46" s="106">
        <v>1000</v>
      </c>
      <c r="G46" s="107"/>
      <c r="H46" s="140"/>
      <c r="I46" s="140"/>
      <c r="J46" s="109"/>
      <c r="K46" s="109"/>
      <c r="L46" s="110"/>
      <c r="M46" s="140"/>
    </row>
    <row r="47" spans="1:13" ht="101.25">
      <c r="A47" s="103">
        <v>40</v>
      </c>
      <c r="B47" s="34" t="s">
        <v>58</v>
      </c>
      <c r="C47" s="140"/>
      <c r="D47" s="34" t="s">
        <v>108</v>
      </c>
      <c r="E47" s="105">
        <v>1</v>
      </c>
      <c r="F47" s="106">
        <v>3</v>
      </c>
      <c r="G47" s="107"/>
      <c r="H47" s="140"/>
      <c r="I47" s="140"/>
      <c r="J47" s="109"/>
      <c r="K47" s="109"/>
      <c r="L47" s="110"/>
      <c r="M47" s="140"/>
    </row>
    <row r="48" spans="1:13" ht="22.5">
      <c r="A48" s="103">
        <v>41</v>
      </c>
      <c r="B48" s="37" t="s">
        <v>59</v>
      </c>
      <c r="C48" s="140"/>
      <c r="D48" s="37" t="s">
        <v>109</v>
      </c>
      <c r="E48" s="148">
        <v>1</v>
      </c>
      <c r="F48" s="106">
        <v>20</v>
      </c>
      <c r="G48" s="107"/>
      <c r="H48" s="140"/>
      <c r="I48" s="140"/>
      <c r="J48" s="109"/>
      <c r="K48" s="109"/>
      <c r="L48" s="110"/>
      <c r="M48" s="140"/>
    </row>
    <row r="49" spans="1:13" ht="22.5">
      <c r="A49" s="103">
        <v>42</v>
      </c>
      <c r="B49" s="33" t="s">
        <v>60</v>
      </c>
      <c r="C49" s="140"/>
      <c r="D49" s="32" t="s">
        <v>110</v>
      </c>
      <c r="E49" s="105">
        <v>5</v>
      </c>
      <c r="F49" s="106">
        <v>5</v>
      </c>
      <c r="G49" s="107"/>
      <c r="H49" s="140"/>
      <c r="I49" s="140"/>
      <c r="J49" s="109"/>
      <c r="K49" s="109"/>
      <c r="L49" s="110"/>
      <c r="M49" s="140"/>
    </row>
    <row r="50" spans="1:13" ht="56.25">
      <c r="A50" s="103">
        <v>43</v>
      </c>
      <c r="B50" s="34" t="s">
        <v>61</v>
      </c>
      <c r="C50" s="140"/>
      <c r="D50" s="34" t="s">
        <v>111</v>
      </c>
      <c r="E50" s="151">
        <v>30</v>
      </c>
      <c r="F50" s="106">
        <v>30</v>
      </c>
      <c r="G50" s="107"/>
      <c r="H50" s="140"/>
      <c r="I50" s="140"/>
      <c r="J50" s="109"/>
      <c r="K50" s="109"/>
      <c r="L50" s="110"/>
      <c r="M50" s="140"/>
    </row>
    <row r="51" spans="1:13" ht="33.75">
      <c r="A51" s="103">
        <v>44</v>
      </c>
      <c r="B51" s="34" t="s">
        <v>62</v>
      </c>
      <c r="C51" s="140"/>
      <c r="D51" s="34" t="s">
        <v>112</v>
      </c>
      <c r="E51" s="148">
        <v>1</v>
      </c>
      <c r="F51" s="106">
        <v>250</v>
      </c>
      <c r="G51" s="107"/>
      <c r="H51" s="140"/>
      <c r="I51" s="140"/>
      <c r="J51" s="109"/>
      <c r="K51" s="109"/>
      <c r="L51" s="110"/>
      <c r="M51" s="140"/>
    </row>
    <row r="52" spans="1:13" ht="12.75">
      <c r="A52" s="103">
        <v>45</v>
      </c>
      <c r="B52" s="32" t="s">
        <v>63</v>
      </c>
      <c r="C52" s="140"/>
      <c r="D52" s="32" t="s">
        <v>16</v>
      </c>
      <c r="E52" s="105">
        <v>1</v>
      </c>
      <c r="F52" s="106">
        <v>24000</v>
      </c>
      <c r="G52" s="107"/>
      <c r="H52" s="140"/>
      <c r="I52" s="140"/>
      <c r="J52" s="109"/>
      <c r="K52" s="109"/>
      <c r="L52" s="110"/>
      <c r="M52" s="140"/>
    </row>
    <row r="53" spans="1:13" ht="22.5">
      <c r="A53" s="103">
        <v>46</v>
      </c>
      <c r="B53" s="32" t="s">
        <v>64</v>
      </c>
      <c r="C53" s="140"/>
      <c r="D53" s="32" t="s">
        <v>113</v>
      </c>
      <c r="E53" s="105">
        <v>5</v>
      </c>
      <c r="F53" s="106">
        <v>5</v>
      </c>
      <c r="G53" s="107"/>
      <c r="H53" s="140"/>
      <c r="I53" s="140"/>
      <c r="J53" s="109"/>
      <c r="K53" s="109"/>
      <c r="L53" s="110"/>
      <c r="M53" s="140"/>
    </row>
    <row r="54" spans="1:13" ht="22.5">
      <c r="A54" s="103">
        <v>47</v>
      </c>
      <c r="B54" s="37" t="s">
        <v>65</v>
      </c>
      <c r="C54" s="140"/>
      <c r="D54" s="32" t="s">
        <v>114</v>
      </c>
      <c r="E54" s="148">
        <v>10</v>
      </c>
      <c r="F54" s="106">
        <v>3</v>
      </c>
      <c r="G54" s="107"/>
      <c r="H54" s="140"/>
      <c r="I54" s="140"/>
      <c r="J54" s="109"/>
      <c r="K54" s="109"/>
      <c r="L54" s="110"/>
      <c r="M54" s="140"/>
    </row>
    <row r="55" spans="1:13" ht="22.5">
      <c r="A55" s="103">
        <v>48</v>
      </c>
      <c r="B55" s="32" t="s">
        <v>66</v>
      </c>
      <c r="C55" s="140"/>
      <c r="D55" s="32" t="s">
        <v>115</v>
      </c>
      <c r="E55" s="105">
        <v>5</v>
      </c>
      <c r="F55" s="106">
        <v>30</v>
      </c>
      <c r="G55" s="107"/>
      <c r="H55" s="140"/>
      <c r="I55" s="140"/>
      <c r="J55" s="109"/>
      <c r="K55" s="109"/>
      <c r="L55" s="110"/>
      <c r="M55" s="140"/>
    </row>
    <row r="56" spans="1:13" ht="22.5">
      <c r="A56" s="103">
        <v>49</v>
      </c>
      <c r="B56" s="32" t="s">
        <v>6</v>
      </c>
      <c r="C56" s="140"/>
      <c r="D56" s="32" t="s">
        <v>116</v>
      </c>
      <c r="E56" s="150">
        <v>5</v>
      </c>
      <c r="F56" s="106">
        <v>60</v>
      </c>
      <c r="G56" s="107"/>
      <c r="H56" s="140"/>
      <c r="I56" s="140"/>
      <c r="J56" s="109"/>
      <c r="K56" s="109"/>
      <c r="L56" s="110"/>
      <c r="M56" s="140"/>
    </row>
    <row r="57" spans="1:13" ht="22.5">
      <c r="A57" s="103">
        <v>50</v>
      </c>
      <c r="B57" s="32" t="s">
        <v>67</v>
      </c>
      <c r="C57" s="140"/>
      <c r="D57" s="32" t="s">
        <v>117</v>
      </c>
      <c r="E57" s="105">
        <v>5</v>
      </c>
      <c r="F57" s="106">
        <v>10</v>
      </c>
      <c r="G57" s="107"/>
      <c r="H57" s="140"/>
      <c r="I57" s="140"/>
      <c r="J57" s="109"/>
      <c r="K57" s="109"/>
      <c r="L57" s="110"/>
      <c r="M57" s="140"/>
    </row>
    <row r="58" spans="1:13" ht="22.5">
      <c r="A58" s="103">
        <v>51</v>
      </c>
      <c r="B58" s="36" t="s">
        <v>68</v>
      </c>
      <c r="C58" s="140"/>
      <c r="D58" s="36" t="s">
        <v>118</v>
      </c>
      <c r="E58" s="105">
        <v>50</v>
      </c>
      <c r="F58" s="106">
        <v>1500</v>
      </c>
      <c r="G58" s="107"/>
      <c r="H58" s="140"/>
      <c r="I58" s="140"/>
      <c r="J58" s="109"/>
      <c r="K58" s="109"/>
      <c r="L58" s="110"/>
      <c r="M58" s="140"/>
    </row>
    <row r="59" spans="1:13" ht="67.5">
      <c r="A59" s="103">
        <v>52</v>
      </c>
      <c r="B59" s="32" t="s">
        <v>69</v>
      </c>
      <c r="C59" s="140"/>
      <c r="D59" s="32" t="s">
        <v>119</v>
      </c>
      <c r="E59" s="105">
        <v>1</v>
      </c>
      <c r="F59" s="106">
        <v>30</v>
      </c>
      <c r="G59" s="107"/>
      <c r="H59" s="140"/>
      <c r="I59" s="140"/>
      <c r="J59" s="109"/>
      <c r="K59" s="109"/>
      <c r="L59" s="110"/>
      <c r="M59" s="140"/>
    </row>
    <row r="60" spans="1:13" ht="67.5">
      <c r="A60" s="103">
        <v>53</v>
      </c>
      <c r="B60" s="32" t="s">
        <v>70</v>
      </c>
      <c r="C60" s="141" t="s">
        <v>186</v>
      </c>
      <c r="D60" s="32" t="s">
        <v>120</v>
      </c>
      <c r="E60" s="105">
        <v>10</v>
      </c>
      <c r="F60" s="106">
        <v>300</v>
      </c>
      <c r="G60" s="107">
        <v>39.4</v>
      </c>
      <c r="H60" s="108">
        <v>0.08</v>
      </c>
      <c r="I60" s="107">
        <v>42.55</v>
      </c>
      <c r="J60" s="109">
        <v>11820</v>
      </c>
      <c r="K60" s="109">
        <v>945.6</v>
      </c>
      <c r="L60" s="110">
        <v>12765.6</v>
      </c>
      <c r="M60" s="141" t="s">
        <v>187</v>
      </c>
    </row>
    <row r="61" spans="1:13" ht="56.25">
      <c r="A61" s="103">
        <v>54</v>
      </c>
      <c r="B61" s="33" t="s">
        <v>71</v>
      </c>
      <c r="C61" s="140"/>
      <c r="D61" s="34" t="s">
        <v>121</v>
      </c>
      <c r="E61" s="105">
        <v>30</v>
      </c>
      <c r="F61" s="106">
        <v>11</v>
      </c>
      <c r="G61" s="107"/>
      <c r="H61" s="140"/>
      <c r="I61" s="140"/>
      <c r="J61" s="109"/>
      <c r="K61" s="109"/>
      <c r="L61" s="110"/>
      <c r="M61" s="140"/>
    </row>
    <row r="62" spans="1:13" ht="56.25">
      <c r="A62" s="103">
        <v>55</v>
      </c>
      <c r="B62" s="33" t="s">
        <v>71</v>
      </c>
      <c r="C62" s="140"/>
      <c r="D62" s="34" t="s">
        <v>122</v>
      </c>
      <c r="E62" s="105">
        <v>30</v>
      </c>
      <c r="F62" s="106">
        <v>6</v>
      </c>
      <c r="G62" s="107"/>
      <c r="H62" s="140"/>
      <c r="I62" s="140"/>
      <c r="J62" s="109"/>
      <c r="K62" s="109"/>
      <c r="L62" s="110"/>
      <c r="M62" s="140"/>
    </row>
    <row r="63" spans="1:13" ht="12.75">
      <c r="A63" s="103">
        <v>56</v>
      </c>
      <c r="B63" s="34" t="s">
        <v>3</v>
      </c>
      <c r="C63" s="140"/>
      <c r="D63" s="34" t="s">
        <v>123</v>
      </c>
      <c r="E63" s="148">
        <v>1</v>
      </c>
      <c r="F63" s="151">
        <v>200</v>
      </c>
      <c r="G63" s="107"/>
      <c r="H63" s="140"/>
      <c r="I63" s="140"/>
      <c r="J63" s="109"/>
      <c r="K63" s="109"/>
      <c r="L63" s="110"/>
      <c r="M63" s="140"/>
    </row>
    <row r="64" spans="1:13" ht="12.75">
      <c r="A64" s="103">
        <v>57</v>
      </c>
      <c r="B64" s="38" t="s">
        <v>72</v>
      </c>
      <c r="C64" s="140"/>
      <c r="D64" s="38" t="s">
        <v>124</v>
      </c>
      <c r="E64" s="152">
        <v>10</v>
      </c>
      <c r="F64" s="106">
        <v>40</v>
      </c>
      <c r="G64" s="107"/>
      <c r="H64" s="140"/>
      <c r="I64" s="140"/>
      <c r="J64" s="109"/>
      <c r="K64" s="109"/>
      <c r="L64" s="110"/>
      <c r="M64" s="140"/>
    </row>
  </sheetData>
  <sheetProtection/>
  <mergeCells count="2">
    <mergeCell ref="C2:G2"/>
    <mergeCell ref="C3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P6" sqref="P6"/>
    </sheetView>
  </sheetViews>
  <sheetFormatPr defaultColWidth="9.140625" defaultRowHeight="12.75"/>
  <cols>
    <col min="1" max="1" width="4.421875" style="0" customWidth="1"/>
    <col min="2" max="2" width="16.28125" style="0" customWidth="1"/>
  </cols>
  <sheetData>
    <row r="1" spans="1:13" ht="18.75">
      <c r="A1" s="289" t="s">
        <v>188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3" ht="12.75">
      <c r="A2" s="153"/>
      <c r="B2" s="154"/>
      <c r="C2" s="155"/>
      <c r="D2" s="156"/>
      <c r="E2" s="156"/>
      <c r="F2" s="156"/>
      <c r="G2" s="156"/>
      <c r="H2" s="155"/>
      <c r="I2" s="155"/>
      <c r="J2" s="155"/>
      <c r="K2" s="155"/>
      <c r="L2" s="155"/>
      <c r="M2" s="155"/>
    </row>
    <row r="3" spans="1:13" ht="12.75">
      <c r="A3" s="153"/>
      <c r="B3" s="157" t="s">
        <v>5</v>
      </c>
      <c r="C3" s="155"/>
      <c r="D3" s="158"/>
      <c r="E3" s="158"/>
      <c r="F3" s="158"/>
      <c r="G3" s="158"/>
      <c r="H3" s="155"/>
      <c r="I3" s="155"/>
      <c r="J3" s="155"/>
      <c r="K3" s="155"/>
      <c r="L3" s="155"/>
      <c r="M3" s="155"/>
    </row>
    <row r="4" spans="1:13" ht="12.75">
      <c r="A4" s="153"/>
      <c r="B4" s="157" t="s">
        <v>129</v>
      </c>
      <c r="C4" s="158"/>
      <c r="D4" s="158"/>
      <c r="E4" s="158"/>
      <c r="F4" s="158"/>
      <c r="G4" s="158"/>
      <c r="H4" s="155"/>
      <c r="I4" s="155"/>
      <c r="J4" s="155"/>
      <c r="K4" s="155"/>
      <c r="L4" s="155"/>
      <c r="M4" s="155"/>
    </row>
    <row r="5" spans="1:13" ht="12.75">
      <c r="A5" s="153"/>
      <c r="B5" s="159"/>
      <c r="C5" s="158"/>
      <c r="D5" s="158"/>
      <c r="E5" s="158"/>
      <c r="F5" s="158"/>
      <c r="G5" s="158"/>
      <c r="H5" s="155"/>
      <c r="I5" s="155"/>
      <c r="J5" s="155"/>
      <c r="K5" s="155"/>
      <c r="L5" s="155"/>
      <c r="M5" s="155"/>
    </row>
    <row r="6" spans="1:13" ht="84">
      <c r="A6" s="160" t="s">
        <v>0</v>
      </c>
      <c r="B6" s="161" t="s">
        <v>4</v>
      </c>
      <c r="C6" s="162" t="s">
        <v>130</v>
      </c>
      <c r="D6" s="161" t="s">
        <v>1</v>
      </c>
      <c r="E6" s="163" t="s">
        <v>131</v>
      </c>
      <c r="F6" s="163" t="s">
        <v>132</v>
      </c>
      <c r="G6" s="164" t="s">
        <v>133</v>
      </c>
      <c r="H6" s="165" t="s">
        <v>134</v>
      </c>
      <c r="I6" s="165" t="s">
        <v>135</v>
      </c>
      <c r="J6" s="166" t="s">
        <v>136</v>
      </c>
      <c r="K6" s="166" t="s">
        <v>137</v>
      </c>
      <c r="L6" s="166" t="s">
        <v>138</v>
      </c>
      <c r="M6" s="167" t="s">
        <v>189</v>
      </c>
    </row>
    <row r="7" spans="1:13" ht="12.75">
      <c r="A7" s="168">
        <v>1</v>
      </c>
      <c r="B7" s="169">
        <v>2</v>
      </c>
      <c r="C7" s="169">
        <v>3</v>
      </c>
      <c r="D7" s="169">
        <v>4</v>
      </c>
      <c r="E7" s="170">
        <v>5</v>
      </c>
      <c r="F7" s="170">
        <v>6</v>
      </c>
      <c r="G7" s="170">
        <v>7</v>
      </c>
      <c r="H7" s="170">
        <v>8</v>
      </c>
      <c r="I7" s="170">
        <v>9</v>
      </c>
      <c r="J7" s="170">
        <v>10</v>
      </c>
      <c r="K7" s="170">
        <v>11</v>
      </c>
      <c r="L7" s="171">
        <v>12</v>
      </c>
      <c r="M7" s="172">
        <v>13</v>
      </c>
    </row>
    <row r="8" spans="1:13" ht="12.75">
      <c r="A8" s="173">
        <v>1</v>
      </c>
      <c r="B8" s="174" t="s">
        <v>25</v>
      </c>
      <c r="C8" s="175" t="s">
        <v>190</v>
      </c>
      <c r="D8" s="174" t="s">
        <v>73</v>
      </c>
      <c r="E8" s="176">
        <v>5</v>
      </c>
      <c r="F8" s="177">
        <v>15</v>
      </c>
      <c r="G8" s="175" t="s">
        <v>190</v>
      </c>
      <c r="H8" s="175" t="s">
        <v>190</v>
      </c>
      <c r="I8" s="175" t="s">
        <v>190</v>
      </c>
      <c r="J8" s="175" t="s">
        <v>190</v>
      </c>
      <c r="K8" s="175" t="s">
        <v>190</v>
      </c>
      <c r="L8" s="175" t="s">
        <v>190</v>
      </c>
      <c r="M8" s="175" t="s">
        <v>190</v>
      </c>
    </row>
    <row r="9" spans="1:13" ht="22.5">
      <c r="A9" s="173">
        <v>2</v>
      </c>
      <c r="B9" s="174" t="s">
        <v>25</v>
      </c>
      <c r="C9" s="178" t="s">
        <v>191</v>
      </c>
      <c r="D9" s="174" t="s">
        <v>74</v>
      </c>
      <c r="E9" s="176">
        <v>30</v>
      </c>
      <c r="F9" s="177">
        <v>60</v>
      </c>
      <c r="G9" s="179">
        <v>8.86</v>
      </c>
      <c r="H9" s="180">
        <v>0.08</v>
      </c>
      <c r="I9" s="181">
        <f>G9*1.08</f>
        <v>9.5688</v>
      </c>
      <c r="J9" s="182">
        <f>ROUND((F9*G9),2)</f>
        <v>531.6</v>
      </c>
      <c r="K9" s="182">
        <f>ROUND((J9*H9),2)</f>
        <v>42.53</v>
      </c>
      <c r="L9" s="182">
        <f>ROUND((J9+K9),2)</f>
        <v>574.13</v>
      </c>
      <c r="M9" s="183"/>
    </row>
    <row r="10" spans="1:13" ht="22.5">
      <c r="A10" s="173">
        <v>3</v>
      </c>
      <c r="B10" s="174" t="s">
        <v>26</v>
      </c>
      <c r="C10" s="175" t="s">
        <v>190</v>
      </c>
      <c r="D10" s="174" t="s">
        <v>75</v>
      </c>
      <c r="E10" s="176">
        <v>50</v>
      </c>
      <c r="F10" s="177">
        <v>180</v>
      </c>
      <c r="G10" s="175" t="s">
        <v>190</v>
      </c>
      <c r="H10" s="175" t="s">
        <v>190</v>
      </c>
      <c r="I10" s="175" t="s">
        <v>190</v>
      </c>
      <c r="J10" s="175" t="s">
        <v>190</v>
      </c>
      <c r="K10" s="175" t="s">
        <v>190</v>
      </c>
      <c r="L10" s="175" t="s">
        <v>190</v>
      </c>
      <c r="M10" s="175" t="s">
        <v>190</v>
      </c>
    </row>
    <row r="11" spans="1:13" ht="42">
      <c r="A11" s="173">
        <v>4</v>
      </c>
      <c r="B11" s="174" t="s">
        <v>27</v>
      </c>
      <c r="C11" s="184" t="s">
        <v>192</v>
      </c>
      <c r="D11" s="174" t="s">
        <v>76</v>
      </c>
      <c r="E11" s="176">
        <v>1</v>
      </c>
      <c r="F11" s="177">
        <v>5000</v>
      </c>
      <c r="G11" s="179">
        <v>109.60000000000001</v>
      </c>
      <c r="H11" s="180">
        <v>0.08</v>
      </c>
      <c r="I11" s="181">
        <f>G11*1.08</f>
        <v>118.36800000000002</v>
      </c>
      <c r="J11" s="182">
        <f>ROUND((F11*G11),2)</f>
        <v>548000</v>
      </c>
      <c r="K11" s="182">
        <f>ROUND((J11*H11),2)</f>
        <v>43840</v>
      </c>
      <c r="L11" s="182">
        <f>ROUND((J11+K11),2)</f>
        <v>591840</v>
      </c>
      <c r="M11" s="185"/>
    </row>
    <row r="12" spans="1:13" ht="33.75">
      <c r="A12" s="173">
        <v>5</v>
      </c>
      <c r="B12" s="174" t="s">
        <v>28</v>
      </c>
      <c r="C12" s="175" t="s">
        <v>190</v>
      </c>
      <c r="D12" s="174" t="s">
        <v>77</v>
      </c>
      <c r="E12" s="176">
        <v>14</v>
      </c>
      <c r="F12" s="177">
        <v>350</v>
      </c>
      <c r="G12" s="175" t="s">
        <v>190</v>
      </c>
      <c r="H12" s="175" t="s">
        <v>190</v>
      </c>
      <c r="I12" s="175" t="s">
        <v>190</v>
      </c>
      <c r="J12" s="175" t="s">
        <v>190</v>
      </c>
      <c r="K12" s="175" t="s">
        <v>190</v>
      </c>
      <c r="L12" s="175" t="s">
        <v>190</v>
      </c>
      <c r="M12" s="175" t="s">
        <v>190</v>
      </c>
    </row>
    <row r="13" spans="1:13" ht="33.75">
      <c r="A13" s="173">
        <v>6</v>
      </c>
      <c r="B13" s="174" t="s">
        <v>28</v>
      </c>
      <c r="C13" s="175" t="s">
        <v>190</v>
      </c>
      <c r="D13" s="174" t="s">
        <v>78</v>
      </c>
      <c r="E13" s="176">
        <v>1</v>
      </c>
      <c r="F13" s="177">
        <v>4000</v>
      </c>
      <c r="G13" s="175" t="s">
        <v>190</v>
      </c>
      <c r="H13" s="175" t="s">
        <v>190</v>
      </c>
      <c r="I13" s="175" t="s">
        <v>190</v>
      </c>
      <c r="J13" s="175" t="s">
        <v>190</v>
      </c>
      <c r="K13" s="175" t="s">
        <v>190</v>
      </c>
      <c r="L13" s="175" t="s">
        <v>190</v>
      </c>
      <c r="M13" s="175" t="s">
        <v>190</v>
      </c>
    </row>
    <row r="14" spans="1:13" ht="31.5">
      <c r="A14" s="173">
        <v>7</v>
      </c>
      <c r="B14" s="174" t="s">
        <v>14</v>
      </c>
      <c r="C14" s="184" t="s">
        <v>193</v>
      </c>
      <c r="D14" s="174" t="s">
        <v>2</v>
      </c>
      <c r="E14" s="176">
        <v>100</v>
      </c>
      <c r="F14" s="177">
        <v>400</v>
      </c>
      <c r="G14" s="179">
        <v>38.730000000000004</v>
      </c>
      <c r="H14" s="180">
        <v>0.08</v>
      </c>
      <c r="I14" s="181">
        <f>G14*1.08</f>
        <v>41.82840000000001</v>
      </c>
      <c r="J14" s="182">
        <f>ROUND((F14*G14),2)</f>
        <v>15492</v>
      </c>
      <c r="K14" s="182">
        <f>ROUND((J14*H14),2)</f>
        <v>1239.36</v>
      </c>
      <c r="L14" s="182">
        <f>ROUND((J14+K14),2)</f>
        <v>16731.36</v>
      </c>
      <c r="M14" s="185"/>
    </row>
    <row r="15" spans="1:13" ht="33.75">
      <c r="A15" s="173">
        <v>8</v>
      </c>
      <c r="B15" s="174" t="s">
        <v>29</v>
      </c>
      <c r="C15" s="175" t="s">
        <v>190</v>
      </c>
      <c r="D15" s="174" t="s">
        <v>79</v>
      </c>
      <c r="E15" s="176">
        <v>25</v>
      </c>
      <c r="F15" s="177">
        <v>100</v>
      </c>
      <c r="G15" s="175" t="s">
        <v>190</v>
      </c>
      <c r="H15" s="175" t="s">
        <v>190</v>
      </c>
      <c r="I15" s="175" t="s">
        <v>190</v>
      </c>
      <c r="J15" s="175" t="s">
        <v>190</v>
      </c>
      <c r="K15" s="175" t="s">
        <v>190</v>
      </c>
      <c r="L15" s="175" t="s">
        <v>190</v>
      </c>
      <c r="M15" s="175" t="s">
        <v>190</v>
      </c>
    </row>
    <row r="16" spans="1:13" ht="12.75">
      <c r="A16" s="173">
        <v>9</v>
      </c>
      <c r="B16" s="174" t="s">
        <v>30</v>
      </c>
      <c r="C16" s="178" t="s">
        <v>194</v>
      </c>
      <c r="D16" s="174" t="s">
        <v>80</v>
      </c>
      <c r="E16" s="176">
        <v>1</v>
      </c>
      <c r="F16" s="177">
        <v>2000</v>
      </c>
      <c r="G16" s="179">
        <v>10</v>
      </c>
      <c r="H16" s="180">
        <v>0.08</v>
      </c>
      <c r="I16" s="181">
        <f>G16*1.08</f>
        <v>10.8</v>
      </c>
      <c r="J16" s="182">
        <f>ROUND((F16*G16),2)</f>
        <v>20000</v>
      </c>
      <c r="K16" s="182">
        <f>ROUND((J16*H16),2)</f>
        <v>1600</v>
      </c>
      <c r="L16" s="182">
        <f>ROUND((J16+K16),2)</f>
        <v>21600</v>
      </c>
      <c r="M16" s="185"/>
    </row>
    <row r="17" spans="1:13" ht="22.5">
      <c r="A17" s="173">
        <v>10</v>
      </c>
      <c r="B17" s="174" t="s">
        <v>31</v>
      </c>
      <c r="C17" s="175" t="s">
        <v>190</v>
      </c>
      <c r="D17" s="174" t="s">
        <v>81</v>
      </c>
      <c r="E17" s="176">
        <v>1</v>
      </c>
      <c r="F17" s="177">
        <v>2</v>
      </c>
      <c r="G17" s="175" t="s">
        <v>190</v>
      </c>
      <c r="H17" s="175" t="s">
        <v>190</v>
      </c>
      <c r="I17" s="175" t="s">
        <v>190</v>
      </c>
      <c r="J17" s="175" t="s">
        <v>190</v>
      </c>
      <c r="K17" s="175" t="s">
        <v>190</v>
      </c>
      <c r="L17" s="175" t="s">
        <v>190</v>
      </c>
      <c r="M17" s="175" t="s">
        <v>190</v>
      </c>
    </row>
    <row r="18" spans="1:13" ht="22.5">
      <c r="A18" s="173">
        <v>11</v>
      </c>
      <c r="B18" s="174" t="s">
        <v>31</v>
      </c>
      <c r="C18" s="175" t="s">
        <v>190</v>
      </c>
      <c r="D18" s="174" t="s">
        <v>82</v>
      </c>
      <c r="E18" s="176">
        <v>1</v>
      </c>
      <c r="F18" s="177">
        <v>2400</v>
      </c>
      <c r="G18" s="175" t="s">
        <v>190</v>
      </c>
      <c r="H18" s="175" t="s">
        <v>190</v>
      </c>
      <c r="I18" s="175" t="s">
        <v>190</v>
      </c>
      <c r="J18" s="175" t="s">
        <v>190</v>
      </c>
      <c r="K18" s="175" t="s">
        <v>190</v>
      </c>
      <c r="L18" s="175" t="s">
        <v>190</v>
      </c>
      <c r="M18" s="175" t="s">
        <v>190</v>
      </c>
    </row>
    <row r="19" spans="1:13" ht="135">
      <c r="A19" s="173">
        <v>12</v>
      </c>
      <c r="B19" s="174" t="s">
        <v>32</v>
      </c>
      <c r="C19" s="175" t="s">
        <v>190</v>
      </c>
      <c r="D19" s="174" t="s">
        <v>83</v>
      </c>
      <c r="E19" s="176">
        <v>25</v>
      </c>
      <c r="F19" s="177">
        <v>150</v>
      </c>
      <c r="G19" s="175" t="s">
        <v>190</v>
      </c>
      <c r="H19" s="175" t="s">
        <v>190</v>
      </c>
      <c r="I19" s="175" t="s">
        <v>190</v>
      </c>
      <c r="J19" s="175" t="s">
        <v>190</v>
      </c>
      <c r="K19" s="175" t="s">
        <v>190</v>
      </c>
      <c r="L19" s="175" t="s">
        <v>190</v>
      </c>
      <c r="M19" s="175" t="s">
        <v>190</v>
      </c>
    </row>
    <row r="20" spans="1:13" ht="22.5">
      <c r="A20" s="173">
        <v>13</v>
      </c>
      <c r="B20" s="174" t="s">
        <v>33</v>
      </c>
      <c r="C20" s="175" t="s">
        <v>190</v>
      </c>
      <c r="D20" s="174" t="s">
        <v>84</v>
      </c>
      <c r="E20" s="176">
        <v>1</v>
      </c>
      <c r="F20" s="177">
        <v>300</v>
      </c>
      <c r="G20" s="175" t="s">
        <v>190</v>
      </c>
      <c r="H20" s="175" t="s">
        <v>190</v>
      </c>
      <c r="I20" s="175" t="s">
        <v>190</v>
      </c>
      <c r="J20" s="175" t="s">
        <v>190</v>
      </c>
      <c r="K20" s="175" t="s">
        <v>190</v>
      </c>
      <c r="L20" s="175" t="s">
        <v>190</v>
      </c>
      <c r="M20" s="175" t="s">
        <v>190</v>
      </c>
    </row>
    <row r="21" spans="1:13" ht="22.5">
      <c r="A21" s="173">
        <v>14</v>
      </c>
      <c r="B21" s="186" t="s">
        <v>34</v>
      </c>
      <c r="C21" s="175" t="s">
        <v>190</v>
      </c>
      <c r="D21" s="174" t="s">
        <v>85</v>
      </c>
      <c r="E21" s="176">
        <v>5</v>
      </c>
      <c r="F21" s="177">
        <v>6</v>
      </c>
      <c r="G21" s="175" t="s">
        <v>190</v>
      </c>
      <c r="H21" s="175" t="s">
        <v>190</v>
      </c>
      <c r="I21" s="175" t="s">
        <v>190</v>
      </c>
      <c r="J21" s="175" t="s">
        <v>190</v>
      </c>
      <c r="K21" s="175" t="s">
        <v>190</v>
      </c>
      <c r="L21" s="175" t="s">
        <v>190</v>
      </c>
      <c r="M21" s="175" t="s">
        <v>190</v>
      </c>
    </row>
    <row r="22" spans="1:13" ht="45">
      <c r="A22" s="173">
        <v>15</v>
      </c>
      <c r="B22" s="186" t="s">
        <v>35</v>
      </c>
      <c r="C22" s="175" t="s">
        <v>190</v>
      </c>
      <c r="D22" s="174" t="s">
        <v>86</v>
      </c>
      <c r="E22" s="176">
        <v>20</v>
      </c>
      <c r="F22" s="177">
        <v>60</v>
      </c>
      <c r="G22" s="175" t="s">
        <v>190</v>
      </c>
      <c r="H22" s="175" t="s">
        <v>190</v>
      </c>
      <c r="I22" s="175" t="s">
        <v>190</v>
      </c>
      <c r="J22" s="175" t="s">
        <v>190</v>
      </c>
      <c r="K22" s="175" t="s">
        <v>190</v>
      </c>
      <c r="L22" s="175" t="s">
        <v>190</v>
      </c>
      <c r="M22" s="175" t="s">
        <v>190</v>
      </c>
    </row>
    <row r="23" spans="1:13" ht="56.25">
      <c r="A23" s="173">
        <v>16</v>
      </c>
      <c r="B23" s="186" t="s">
        <v>36</v>
      </c>
      <c r="C23" s="175" t="s">
        <v>190</v>
      </c>
      <c r="D23" s="186" t="s">
        <v>87</v>
      </c>
      <c r="E23" s="176">
        <v>20</v>
      </c>
      <c r="F23" s="177">
        <v>10</v>
      </c>
      <c r="G23" s="175" t="s">
        <v>190</v>
      </c>
      <c r="H23" s="175" t="s">
        <v>190</v>
      </c>
      <c r="I23" s="175" t="s">
        <v>190</v>
      </c>
      <c r="J23" s="175" t="s">
        <v>190</v>
      </c>
      <c r="K23" s="175" t="s">
        <v>190</v>
      </c>
      <c r="L23" s="175" t="s">
        <v>190</v>
      </c>
      <c r="M23" s="175" t="s">
        <v>190</v>
      </c>
    </row>
    <row r="24" spans="1:13" ht="135">
      <c r="A24" s="173">
        <v>17</v>
      </c>
      <c r="B24" s="174" t="s">
        <v>37</v>
      </c>
      <c r="C24" s="184" t="s">
        <v>195</v>
      </c>
      <c r="D24" s="174" t="s">
        <v>88</v>
      </c>
      <c r="E24" s="176">
        <v>4</v>
      </c>
      <c r="F24" s="177">
        <v>6000</v>
      </c>
      <c r="G24" s="179">
        <v>10.32</v>
      </c>
      <c r="H24" s="180">
        <v>0.05</v>
      </c>
      <c r="I24" s="181">
        <f>G24*1.05</f>
        <v>10.836</v>
      </c>
      <c r="J24" s="182">
        <f>ROUND((F24*G24),2)</f>
        <v>61920</v>
      </c>
      <c r="K24" s="182">
        <f>ROUND((J24*H24),2)</f>
        <v>3096</v>
      </c>
      <c r="L24" s="182">
        <f>ROUND((J24+K24),2)</f>
        <v>65016</v>
      </c>
      <c r="M24" s="187" t="s">
        <v>196</v>
      </c>
    </row>
    <row r="25" spans="1:13" ht="45">
      <c r="A25" s="173">
        <v>18</v>
      </c>
      <c r="B25" s="188" t="s">
        <v>38</v>
      </c>
      <c r="C25" s="178" t="s">
        <v>197</v>
      </c>
      <c r="D25" s="174" t="s">
        <v>89</v>
      </c>
      <c r="E25" s="176">
        <v>1</v>
      </c>
      <c r="F25" s="177">
        <v>50</v>
      </c>
      <c r="G25" s="179">
        <v>36.06</v>
      </c>
      <c r="H25" s="180">
        <v>0.08</v>
      </c>
      <c r="I25" s="181">
        <f>G25*1.08</f>
        <v>38.94480000000001</v>
      </c>
      <c r="J25" s="182">
        <f>ROUND((F25*G25),2)</f>
        <v>1803</v>
      </c>
      <c r="K25" s="182">
        <f>ROUND((J25*H25),2)</f>
        <v>144.24</v>
      </c>
      <c r="L25" s="182">
        <f>ROUND((J25+K25),2)</f>
        <v>1947.24</v>
      </c>
      <c r="M25" s="187" t="s">
        <v>196</v>
      </c>
    </row>
    <row r="26" spans="1:13" ht="112.5">
      <c r="A26" s="173">
        <v>19</v>
      </c>
      <c r="B26" s="188" t="s">
        <v>39</v>
      </c>
      <c r="C26" s="178" t="s">
        <v>198</v>
      </c>
      <c r="D26" s="189" t="s">
        <v>90</v>
      </c>
      <c r="E26" s="190">
        <v>4</v>
      </c>
      <c r="F26" s="177">
        <v>2000</v>
      </c>
      <c r="G26" s="179">
        <v>13.93</v>
      </c>
      <c r="H26" s="180">
        <v>0.23</v>
      </c>
      <c r="I26" s="181">
        <f>G26*1.23</f>
        <v>17.1339</v>
      </c>
      <c r="J26" s="182">
        <f>ROUND((F26*G26),2)</f>
        <v>27860</v>
      </c>
      <c r="K26" s="182">
        <f>ROUND((J26*H26),2)</f>
        <v>6407.8</v>
      </c>
      <c r="L26" s="182">
        <f>ROUND((J26+K26),2)</f>
        <v>34267.8</v>
      </c>
      <c r="M26" s="185"/>
    </row>
    <row r="27" spans="1:13" ht="112.5">
      <c r="A27" s="173">
        <v>20</v>
      </c>
      <c r="B27" s="174" t="s">
        <v>40</v>
      </c>
      <c r="C27" s="178" t="s">
        <v>199</v>
      </c>
      <c r="D27" s="174" t="s">
        <v>91</v>
      </c>
      <c r="E27" s="176">
        <v>4</v>
      </c>
      <c r="F27" s="177">
        <v>700</v>
      </c>
      <c r="G27" s="179">
        <v>12.26</v>
      </c>
      <c r="H27" s="180">
        <v>0.05</v>
      </c>
      <c r="I27" s="181">
        <f>G27*1.05</f>
        <v>12.873000000000001</v>
      </c>
      <c r="J27" s="182">
        <f>ROUND((F27*G27),2)</f>
        <v>8582</v>
      </c>
      <c r="K27" s="182">
        <f>ROUND((J27*H27),2)</f>
        <v>429.1</v>
      </c>
      <c r="L27" s="182">
        <f>ROUND((J27+K27),2)</f>
        <v>9011.1</v>
      </c>
      <c r="M27" s="187" t="s">
        <v>196</v>
      </c>
    </row>
    <row r="28" spans="1:13" ht="22.5">
      <c r="A28" s="173">
        <v>21</v>
      </c>
      <c r="B28" s="186" t="s">
        <v>41</v>
      </c>
      <c r="C28" s="175" t="s">
        <v>190</v>
      </c>
      <c r="D28" s="174" t="s">
        <v>92</v>
      </c>
      <c r="E28" s="176">
        <v>1</v>
      </c>
      <c r="F28" s="177">
        <v>30</v>
      </c>
      <c r="G28" s="175" t="s">
        <v>190</v>
      </c>
      <c r="H28" s="175" t="s">
        <v>190</v>
      </c>
      <c r="I28" s="175" t="s">
        <v>190</v>
      </c>
      <c r="J28" s="175" t="s">
        <v>190</v>
      </c>
      <c r="K28" s="175" t="s">
        <v>190</v>
      </c>
      <c r="L28" s="175" t="s">
        <v>190</v>
      </c>
      <c r="M28" s="175" t="s">
        <v>190</v>
      </c>
    </row>
    <row r="29" spans="1:13" ht="12.75">
      <c r="A29" s="173">
        <v>22</v>
      </c>
      <c r="B29" s="174" t="s">
        <v>42</v>
      </c>
      <c r="C29" s="175" t="s">
        <v>190</v>
      </c>
      <c r="D29" s="174" t="s">
        <v>93</v>
      </c>
      <c r="E29" s="176">
        <v>1</v>
      </c>
      <c r="F29" s="177">
        <v>350</v>
      </c>
      <c r="G29" s="175" t="s">
        <v>190</v>
      </c>
      <c r="H29" s="175" t="s">
        <v>190</v>
      </c>
      <c r="I29" s="175" t="s">
        <v>190</v>
      </c>
      <c r="J29" s="175" t="s">
        <v>190</v>
      </c>
      <c r="K29" s="175" t="s">
        <v>190</v>
      </c>
      <c r="L29" s="175" t="s">
        <v>190</v>
      </c>
      <c r="M29" s="175" t="s">
        <v>190</v>
      </c>
    </row>
    <row r="30" spans="1:13" ht="22.5">
      <c r="A30" s="173">
        <v>23</v>
      </c>
      <c r="B30" s="186" t="s">
        <v>43</v>
      </c>
      <c r="C30" s="175" t="s">
        <v>190</v>
      </c>
      <c r="D30" s="191" t="s">
        <v>94</v>
      </c>
      <c r="E30" s="192">
        <v>10</v>
      </c>
      <c r="F30" s="177">
        <v>10</v>
      </c>
      <c r="G30" s="175" t="s">
        <v>190</v>
      </c>
      <c r="H30" s="175" t="s">
        <v>190</v>
      </c>
      <c r="I30" s="175" t="s">
        <v>190</v>
      </c>
      <c r="J30" s="175" t="s">
        <v>190</v>
      </c>
      <c r="K30" s="175" t="s">
        <v>190</v>
      </c>
      <c r="L30" s="175" t="s">
        <v>190</v>
      </c>
      <c r="M30" s="175" t="s">
        <v>190</v>
      </c>
    </row>
    <row r="31" spans="1:13" ht="12.75">
      <c r="A31" s="173">
        <v>24</v>
      </c>
      <c r="B31" s="193" t="s">
        <v>44</v>
      </c>
      <c r="C31" s="175" t="s">
        <v>190</v>
      </c>
      <c r="D31" s="193" t="s">
        <v>95</v>
      </c>
      <c r="E31" s="176">
        <v>30</v>
      </c>
      <c r="F31" s="177">
        <v>600</v>
      </c>
      <c r="G31" s="175" t="s">
        <v>190</v>
      </c>
      <c r="H31" s="175" t="s">
        <v>190</v>
      </c>
      <c r="I31" s="175" t="s">
        <v>190</v>
      </c>
      <c r="J31" s="175" t="s">
        <v>190</v>
      </c>
      <c r="K31" s="175" t="s">
        <v>190</v>
      </c>
      <c r="L31" s="175" t="s">
        <v>190</v>
      </c>
      <c r="M31" s="175" t="s">
        <v>190</v>
      </c>
    </row>
    <row r="32" spans="1:13" ht="22.5">
      <c r="A32" s="173">
        <v>25</v>
      </c>
      <c r="B32" s="186" t="s">
        <v>45</v>
      </c>
      <c r="C32" s="175" t="s">
        <v>190</v>
      </c>
      <c r="D32" s="186" t="s">
        <v>96</v>
      </c>
      <c r="E32" s="176">
        <v>1</v>
      </c>
      <c r="F32" s="177">
        <v>10</v>
      </c>
      <c r="G32" s="175" t="s">
        <v>190</v>
      </c>
      <c r="H32" s="175" t="s">
        <v>190</v>
      </c>
      <c r="I32" s="175" t="s">
        <v>190</v>
      </c>
      <c r="J32" s="175" t="s">
        <v>190</v>
      </c>
      <c r="K32" s="175" t="s">
        <v>190</v>
      </c>
      <c r="L32" s="175" t="s">
        <v>190</v>
      </c>
      <c r="M32" s="175" t="s">
        <v>190</v>
      </c>
    </row>
    <row r="33" spans="1:13" ht="31.5">
      <c r="A33" s="173">
        <v>26</v>
      </c>
      <c r="B33" s="174" t="s">
        <v>46</v>
      </c>
      <c r="C33" s="184" t="s">
        <v>200</v>
      </c>
      <c r="D33" s="174" t="s">
        <v>97</v>
      </c>
      <c r="E33" s="176">
        <v>10</v>
      </c>
      <c r="F33" s="177">
        <v>600</v>
      </c>
      <c r="G33" s="179">
        <v>2.29</v>
      </c>
      <c r="H33" s="180">
        <v>0.08</v>
      </c>
      <c r="I33" s="181">
        <f>G33*1.08</f>
        <v>2.4732000000000003</v>
      </c>
      <c r="J33" s="182">
        <f>ROUND((F33*G33),2)</f>
        <v>1374</v>
      </c>
      <c r="K33" s="182">
        <f>ROUND((J33*H33),2)</f>
        <v>109.92</v>
      </c>
      <c r="L33" s="182">
        <f>ROUND((J33+K33),2)</f>
        <v>1483.92</v>
      </c>
      <c r="M33" s="185"/>
    </row>
    <row r="34" spans="1:13" ht="22.5">
      <c r="A34" s="173">
        <v>27</v>
      </c>
      <c r="B34" s="174" t="s">
        <v>47</v>
      </c>
      <c r="C34" s="175" t="s">
        <v>190</v>
      </c>
      <c r="D34" s="174" t="s">
        <v>98</v>
      </c>
      <c r="E34" s="176">
        <v>10</v>
      </c>
      <c r="F34" s="177">
        <v>6</v>
      </c>
      <c r="G34" s="175" t="s">
        <v>190</v>
      </c>
      <c r="H34" s="175" t="s">
        <v>190</v>
      </c>
      <c r="I34" s="175" t="s">
        <v>190</v>
      </c>
      <c r="J34" s="175" t="s">
        <v>190</v>
      </c>
      <c r="K34" s="175" t="s">
        <v>190</v>
      </c>
      <c r="L34" s="175" t="s">
        <v>190</v>
      </c>
      <c r="M34" s="175" t="s">
        <v>190</v>
      </c>
    </row>
    <row r="35" spans="1:13" ht="22.5">
      <c r="A35" s="173">
        <v>28</v>
      </c>
      <c r="B35" s="191" t="s">
        <v>48</v>
      </c>
      <c r="C35" s="175" t="s">
        <v>190</v>
      </c>
      <c r="D35" s="191" t="s">
        <v>99</v>
      </c>
      <c r="E35" s="176">
        <v>10</v>
      </c>
      <c r="F35" s="177">
        <v>10</v>
      </c>
      <c r="G35" s="175" t="s">
        <v>190</v>
      </c>
      <c r="H35" s="175" t="s">
        <v>190</v>
      </c>
      <c r="I35" s="175" t="s">
        <v>190</v>
      </c>
      <c r="J35" s="175" t="s">
        <v>190</v>
      </c>
      <c r="K35" s="175" t="s">
        <v>190</v>
      </c>
      <c r="L35" s="175" t="s">
        <v>190</v>
      </c>
      <c r="M35" s="175" t="s">
        <v>190</v>
      </c>
    </row>
    <row r="36" spans="1:13" ht="22.5">
      <c r="A36" s="173">
        <v>29</v>
      </c>
      <c r="B36" s="191" t="s">
        <v>49</v>
      </c>
      <c r="C36" s="175" t="s">
        <v>190</v>
      </c>
      <c r="D36" s="191" t="s">
        <v>19</v>
      </c>
      <c r="E36" s="176">
        <v>5</v>
      </c>
      <c r="F36" s="177">
        <v>50</v>
      </c>
      <c r="G36" s="175" t="s">
        <v>190</v>
      </c>
      <c r="H36" s="175" t="s">
        <v>190</v>
      </c>
      <c r="I36" s="175" t="s">
        <v>190</v>
      </c>
      <c r="J36" s="175" t="s">
        <v>190</v>
      </c>
      <c r="K36" s="175" t="s">
        <v>190</v>
      </c>
      <c r="L36" s="175" t="s">
        <v>190</v>
      </c>
      <c r="M36" s="175" t="s">
        <v>190</v>
      </c>
    </row>
    <row r="37" spans="1:13" ht="101.25">
      <c r="A37" s="173">
        <v>30</v>
      </c>
      <c r="B37" s="174" t="s">
        <v>50</v>
      </c>
      <c r="C37" s="175" t="s">
        <v>190</v>
      </c>
      <c r="D37" s="174" t="s">
        <v>18</v>
      </c>
      <c r="E37" s="194">
        <v>1</v>
      </c>
      <c r="F37" s="177">
        <v>70000</v>
      </c>
      <c r="G37" s="175" t="s">
        <v>190</v>
      </c>
      <c r="H37" s="175" t="s">
        <v>190</v>
      </c>
      <c r="I37" s="175" t="s">
        <v>190</v>
      </c>
      <c r="J37" s="175" t="s">
        <v>190</v>
      </c>
      <c r="K37" s="175" t="s">
        <v>190</v>
      </c>
      <c r="L37" s="175" t="s">
        <v>190</v>
      </c>
      <c r="M37" s="175" t="s">
        <v>190</v>
      </c>
    </row>
    <row r="38" spans="1:13" ht="56.25">
      <c r="A38" s="173">
        <v>31</v>
      </c>
      <c r="B38" s="174" t="s">
        <v>51</v>
      </c>
      <c r="C38" s="175" t="s">
        <v>190</v>
      </c>
      <c r="D38" s="174" t="s">
        <v>100</v>
      </c>
      <c r="E38" s="176">
        <v>10</v>
      </c>
      <c r="F38" s="177">
        <v>2800</v>
      </c>
      <c r="G38" s="175" t="s">
        <v>190</v>
      </c>
      <c r="H38" s="175" t="s">
        <v>190</v>
      </c>
      <c r="I38" s="175" t="s">
        <v>190</v>
      </c>
      <c r="J38" s="175" t="s">
        <v>190</v>
      </c>
      <c r="K38" s="175" t="s">
        <v>190</v>
      </c>
      <c r="L38" s="175" t="s">
        <v>190</v>
      </c>
      <c r="M38" s="175" t="s">
        <v>190</v>
      </c>
    </row>
    <row r="39" spans="1:13" ht="33.75">
      <c r="A39" s="173">
        <v>32</v>
      </c>
      <c r="B39" s="174" t="s">
        <v>51</v>
      </c>
      <c r="C39" s="175" t="s">
        <v>190</v>
      </c>
      <c r="D39" s="174" t="s">
        <v>101</v>
      </c>
      <c r="E39" s="176">
        <v>10</v>
      </c>
      <c r="F39" s="177">
        <v>10</v>
      </c>
      <c r="G39" s="175" t="s">
        <v>190</v>
      </c>
      <c r="H39" s="175" t="s">
        <v>190</v>
      </c>
      <c r="I39" s="175" t="s">
        <v>190</v>
      </c>
      <c r="J39" s="175" t="s">
        <v>190</v>
      </c>
      <c r="K39" s="175" t="s">
        <v>190</v>
      </c>
      <c r="L39" s="175" t="s">
        <v>190</v>
      </c>
      <c r="M39" s="175" t="s">
        <v>190</v>
      </c>
    </row>
    <row r="40" spans="1:13" ht="78.75">
      <c r="A40" s="173">
        <v>33</v>
      </c>
      <c r="B40" s="174" t="s">
        <v>52</v>
      </c>
      <c r="C40" s="175" t="s">
        <v>190</v>
      </c>
      <c r="D40" s="174" t="s">
        <v>102</v>
      </c>
      <c r="E40" s="194">
        <v>20</v>
      </c>
      <c r="F40" s="177">
        <v>300</v>
      </c>
      <c r="G40" s="175" t="s">
        <v>190</v>
      </c>
      <c r="H40" s="175" t="s">
        <v>190</v>
      </c>
      <c r="I40" s="175" t="s">
        <v>190</v>
      </c>
      <c r="J40" s="175" t="s">
        <v>190</v>
      </c>
      <c r="K40" s="175" t="s">
        <v>190</v>
      </c>
      <c r="L40" s="175" t="s">
        <v>190</v>
      </c>
      <c r="M40" s="175" t="s">
        <v>190</v>
      </c>
    </row>
    <row r="41" spans="1:13" ht="112.5">
      <c r="A41" s="173">
        <v>34</v>
      </c>
      <c r="B41" s="191" t="s">
        <v>53</v>
      </c>
      <c r="C41" s="175" t="s">
        <v>190</v>
      </c>
      <c r="D41" s="191" t="s">
        <v>103</v>
      </c>
      <c r="E41" s="192">
        <v>50</v>
      </c>
      <c r="F41" s="177">
        <v>150</v>
      </c>
      <c r="G41" s="175" t="s">
        <v>190</v>
      </c>
      <c r="H41" s="175" t="s">
        <v>190</v>
      </c>
      <c r="I41" s="175" t="s">
        <v>190</v>
      </c>
      <c r="J41" s="175" t="s">
        <v>190</v>
      </c>
      <c r="K41" s="175" t="s">
        <v>190</v>
      </c>
      <c r="L41" s="175" t="s">
        <v>190</v>
      </c>
      <c r="M41" s="175" t="s">
        <v>190</v>
      </c>
    </row>
    <row r="42" spans="1:13" ht="52.5">
      <c r="A42" s="173">
        <v>35</v>
      </c>
      <c r="B42" s="174" t="s">
        <v>54</v>
      </c>
      <c r="C42" s="184" t="s">
        <v>201</v>
      </c>
      <c r="D42" s="174" t="s">
        <v>104</v>
      </c>
      <c r="E42" s="176">
        <v>10</v>
      </c>
      <c r="F42" s="177">
        <v>700</v>
      </c>
      <c r="G42" s="179">
        <v>26.7</v>
      </c>
      <c r="H42" s="180">
        <v>0.08</v>
      </c>
      <c r="I42" s="181">
        <f>G42*1.08</f>
        <v>28.836000000000002</v>
      </c>
      <c r="J42" s="182">
        <f>ROUND((F42*G42),2)</f>
        <v>18690</v>
      </c>
      <c r="K42" s="182">
        <f>ROUND((J42*H42),2)</f>
        <v>1495.2</v>
      </c>
      <c r="L42" s="182">
        <f>ROUND((J42+K42),2)</f>
        <v>20185.2</v>
      </c>
      <c r="M42" s="185"/>
    </row>
    <row r="43" spans="1:13" ht="22.5">
      <c r="A43" s="173">
        <v>36</v>
      </c>
      <c r="B43" s="174" t="s">
        <v>55</v>
      </c>
      <c r="C43" s="184" t="s">
        <v>202</v>
      </c>
      <c r="D43" s="174" t="s">
        <v>105</v>
      </c>
      <c r="E43" s="176">
        <v>10</v>
      </c>
      <c r="F43" s="177">
        <v>700</v>
      </c>
      <c r="G43" s="179">
        <v>22.580000000000002</v>
      </c>
      <c r="H43" s="180">
        <v>0.08</v>
      </c>
      <c r="I43" s="181">
        <f>G43*1.08</f>
        <v>24.386400000000002</v>
      </c>
      <c r="J43" s="182">
        <f>ROUND((F43*G43),2)</f>
        <v>15806</v>
      </c>
      <c r="K43" s="182">
        <f>ROUND((J43*H43),2)</f>
        <v>1264.48</v>
      </c>
      <c r="L43" s="182">
        <f>ROUND((J43+K43),2)</f>
        <v>17070.48</v>
      </c>
      <c r="M43" s="185"/>
    </row>
    <row r="44" spans="1:13" ht="45">
      <c r="A44" s="173">
        <v>37</v>
      </c>
      <c r="B44" s="174" t="s">
        <v>15</v>
      </c>
      <c r="C44" s="175" t="s">
        <v>190</v>
      </c>
      <c r="D44" s="174" t="s">
        <v>17</v>
      </c>
      <c r="E44" s="176">
        <v>60</v>
      </c>
      <c r="F44" s="177">
        <v>50</v>
      </c>
      <c r="G44" s="175" t="s">
        <v>190</v>
      </c>
      <c r="H44" s="175" t="s">
        <v>190</v>
      </c>
      <c r="I44" s="175" t="s">
        <v>190</v>
      </c>
      <c r="J44" s="175" t="s">
        <v>190</v>
      </c>
      <c r="K44" s="175" t="s">
        <v>190</v>
      </c>
      <c r="L44" s="175" t="s">
        <v>190</v>
      </c>
      <c r="M44" s="175" t="s">
        <v>190</v>
      </c>
    </row>
    <row r="45" spans="1:13" ht="270">
      <c r="A45" s="173">
        <v>38</v>
      </c>
      <c r="B45" s="174" t="s">
        <v>56</v>
      </c>
      <c r="C45" s="175" t="s">
        <v>190</v>
      </c>
      <c r="D45" s="174" t="s">
        <v>106</v>
      </c>
      <c r="E45" s="194">
        <v>1</v>
      </c>
      <c r="F45" s="177">
        <v>600</v>
      </c>
      <c r="G45" s="175" t="s">
        <v>190</v>
      </c>
      <c r="H45" s="175" t="s">
        <v>190</v>
      </c>
      <c r="I45" s="175" t="s">
        <v>190</v>
      </c>
      <c r="J45" s="175" t="s">
        <v>190</v>
      </c>
      <c r="K45" s="175" t="s">
        <v>190</v>
      </c>
      <c r="L45" s="175" t="s">
        <v>190</v>
      </c>
      <c r="M45" s="175" t="s">
        <v>190</v>
      </c>
    </row>
    <row r="46" spans="1:13" ht="168.75">
      <c r="A46" s="173">
        <v>39</v>
      </c>
      <c r="B46" s="174" t="s">
        <v>57</v>
      </c>
      <c r="C46" s="175" t="s">
        <v>190</v>
      </c>
      <c r="D46" s="174" t="s">
        <v>107</v>
      </c>
      <c r="E46" s="176">
        <v>1</v>
      </c>
      <c r="F46" s="177">
        <v>1000</v>
      </c>
      <c r="G46" s="175" t="s">
        <v>190</v>
      </c>
      <c r="H46" s="175" t="s">
        <v>190</v>
      </c>
      <c r="I46" s="175" t="s">
        <v>190</v>
      </c>
      <c r="J46" s="175" t="s">
        <v>190</v>
      </c>
      <c r="K46" s="175" t="s">
        <v>190</v>
      </c>
      <c r="L46" s="175" t="s">
        <v>190</v>
      </c>
      <c r="M46" s="175" t="s">
        <v>190</v>
      </c>
    </row>
    <row r="47" spans="1:13" ht="78.75">
      <c r="A47" s="173">
        <v>40</v>
      </c>
      <c r="B47" s="186" t="s">
        <v>58</v>
      </c>
      <c r="C47" s="175" t="s">
        <v>190</v>
      </c>
      <c r="D47" s="186" t="s">
        <v>108</v>
      </c>
      <c r="E47" s="176">
        <v>1</v>
      </c>
      <c r="F47" s="177">
        <v>3</v>
      </c>
      <c r="G47" s="175" t="s">
        <v>190</v>
      </c>
      <c r="H47" s="175" t="s">
        <v>190</v>
      </c>
      <c r="I47" s="175" t="s">
        <v>190</v>
      </c>
      <c r="J47" s="175" t="s">
        <v>190</v>
      </c>
      <c r="K47" s="175" t="s">
        <v>190</v>
      </c>
      <c r="L47" s="175" t="s">
        <v>190</v>
      </c>
      <c r="M47" s="175" t="s">
        <v>190</v>
      </c>
    </row>
    <row r="48" spans="1:13" ht="22.5">
      <c r="A48" s="173">
        <v>41</v>
      </c>
      <c r="B48" s="191" t="s">
        <v>59</v>
      </c>
      <c r="C48" s="175" t="s">
        <v>190</v>
      </c>
      <c r="D48" s="191" t="s">
        <v>109</v>
      </c>
      <c r="E48" s="192">
        <v>1</v>
      </c>
      <c r="F48" s="177">
        <v>20</v>
      </c>
      <c r="G48" s="175" t="s">
        <v>190</v>
      </c>
      <c r="H48" s="175" t="s">
        <v>190</v>
      </c>
      <c r="I48" s="175" t="s">
        <v>190</v>
      </c>
      <c r="J48" s="175" t="s">
        <v>190</v>
      </c>
      <c r="K48" s="175" t="s">
        <v>190</v>
      </c>
      <c r="L48" s="175" t="s">
        <v>190</v>
      </c>
      <c r="M48" s="175" t="s">
        <v>190</v>
      </c>
    </row>
    <row r="49" spans="1:13" ht="22.5">
      <c r="A49" s="173">
        <v>42</v>
      </c>
      <c r="B49" s="186" t="s">
        <v>60</v>
      </c>
      <c r="C49" s="175" t="s">
        <v>190</v>
      </c>
      <c r="D49" s="174" t="s">
        <v>110</v>
      </c>
      <c r="E49" s="176">
        <v>5</v>
      </c>
      <c r="F49" s="177">
        <v>5</v>
      </c>
      <c r="G49" s="175" t="s">
        <v>190</v>
      </c>
      <c r="H49" s="175" t="s">
        <v>190</v>
      </c>
      <c r="I49" s="175" t="s">
        <v>190</v>
      </c>
      <c r="J49" s="175" t="s">
        <v>190</v>
      </c>
      <c r="K49" s="175" t="s">
        <v>190</v>
      </c>
      <c r="L49" s="175" t="s">
        <v>190</v>
      </c>
      <c r="M49" s="175" t="s">
        <v>190</v>
      </c>
    </row>
    <row r="50" spans="1:13" ht="56.25">
      <c r="A50" s="173">
        <v>43</v>
      </c>
      <c r="B50" s="186" t="s">
        <v>61</v>
      </c>
      <c r="C50" s="175" t="s">
        <v>190</v>
      </c>
      <c r="D50" s="186" t="s">
        <v>111</v>
      </c>
      <c r="E50" s="195">
        <v>30</v>
      </c>
      <c r="F50" s="177">
        <v>30</v>
      </c>
      <c r="G50" s="175" t="s">
        <v>190</v>
      </c>
      <c r="H50" s="175" t="s">
        <v>190</v>
      </c>
      <c r="I50" s="175" t="s">
        <v>190</v>
      </c>
      <c r="J50" s="175" t="s">
        <v>190</v>
      </c>
      <c r="K50" s="175" t="s">
        <v>190</v>
      </c>
      <c r="L50" s="175" t="s">
        <v>190</v>
      </c>
      <c r="M50" s="175" t="s">
        <v>190</v>
      </c>
    </row>
    <row r="51" spans="1:13" ht="45">
      <c r="A51" s="173">
        <v>44</v>
      </c>
      <c r="B51" s="186" t="s">
        <v>62</v>
      </c>
      <c r="C51" s="175" t="s">
        <v>190</v>
      </c>
      <c r="D51" s="186" t="s">
        <v>112</v>
      </c>
      <c r="E51" s="192">
        <v>1</v>
      </c>
      <c r="F51" s="177">
        <v>250</v>
      </c>
      <c r="G51" s="175" t="s">
        <v>190</v>
      </c>
      <c r="H51" s="175" t="s">
        <v>190</v>
      </c>
      <c r="I51" s="175" t="s">
        <v>190</v>
      </c>
      <c r="J51" s="175" t="s">
        <v>190</v>
      </c>
      <c r="K51" s="175" t="s">
        <v>190</v>
      </c>
      <c r="L51" s="175" t="s">
        <v>190</v>
      </c>
      <c r="M51" s="175" t="s">
        <v>190</v>
      </c>
    </row>
    <row r="52" spans="1:13" ht="12.75">
      <c r="A52" s="173">
        <v>45</v>
      </c>
      <c r="B52" s="174" t="s">
        <v>63</v>
      </c>
      <c r="C52" s="178" t="s">
        <v>203</v>
      </c>
      <c r="D52" s="174" t="s">
        <v>16</v>
      </c>
      <c r="E52" s="176">
        <v>1</v>
      </c>
      <c r="F52" s="177">
        <v>24000</v>
      </c>
      <c r="G52" s="179">
        <v>5.53</v>
      </c>
      <c r="H52" s="180">
        <v>0.08</v>
      </c>
      <c r="I52" s="181">
        <f>G52*1.08</f>
        <v>5.9724</v>
      </c>
      <c r="J52" s="182">
        <f>ROUND((F52*G52),2)</f>
        <v>132720</v>
      </c>
      <c r="K52" s="182">
        <f>ROUND((J52*H52),2)</f>
        <v>10617.6</v>
      </c>
      <c r="L52" s="182">
        <f>ROUND((J52+K52),2)</f>
        <v>143337.6</v>
      </c>
      <c r="M52" s="185"/>
    </row>
    <row r="53" spans="1:13" ht="22.5">
      <c r="A53" s="173">
        <v>46</v>
      </c>
      <c r="B53" s="174" t="s">
        <v>64</v>
      </c>
      <c r="C53" s="175" t="s">
        <v>190</v>
      </c>
      <c r="D53" s="174" t="s">
        <v>113</v>
      </c>
      <c r="E53" s="176">
        <v>5</v>
      </c>
      <c r="F53" s="177">
        <v>5</v>
      </c>
      <c r="G53" s="175" t="s">
        <v>190</v>
      </c>
      <c r="H53" s="175" t="s">
        <v>190</v>
      </c>
      <c r="I53" s="175" t="s">
        <v>190</v>
      </c>
      <c r="J53" s="175" t="s">
        <v>190</v>
      </c>
      <c r="K53" s="175" t="s">
        <v>190</v>
      </c>
      <c r="L53" s="175" t="s">
        <v>190</v>
      </c>
      <c r="M53" s="175" t="s">
        <v>190</v>
      </c>
    </row>
    <row r="54" spans="1:13" ht="22.5">
      <c r="A54" s="173">
        <v>47</v>
      </c>
      <c r="B54" s="191" t="s">
        <v>65</v>
      </c>
      <c r="C54" s="175" t="s">
        <v>190</v>
      </c>
      <c r="D54" s="174" t="s">
        <v>114</v>
      </c>
      <c r="E54" s="192">
        <v>10</v>
      </c>
      <c r="F54" s="177">
        <v>3</v>
      </c>
      <c r="G54" s="175" t="s">
        <v>190</v>
      </c>
      <c r="H54" s="175" t="s">
        <v>190</v>
      </c>
      <c r="I54" s="175" t="s">
        <v>190</v>
      </c>
      <c r="J54" s="175" t="s">
        <v>190</v>
      </c>
      <c r="K54" s="175" t="s">
        <v>190</v>
      </c>
      <c r="L54" s="175" t="s">
        <v>190</v>
      </c>
      <c r="M54" s="175" t="s">
        <v>190</v>
      </c>
    </row>
    <row r="55" spans="1:13" ht="22.5">
      <c r="A55" s="173">
        <v>48</v>
      </c>
      <c r="B55" s="174" t="s">
        <v>66</v>
      </c>
      <c r="C55" s="175" t="s">
        <v>190</v>
      </c>
      <c r="D55" s="174" t="s">
        <v>115</v>
      </c>
      <c r="E55" s="176">
        <v>5</v>
      </c>
      <c r="F55" s="177">
        <v>30</v>
      </c>
      <c r="G55" s="175" t="s">
        <v>190</v>
      </c>
      <c r="H55" s="175" t="s">
        <v>190</v>
      </c>
      <c r="I55" s="175" t="s">
        <v>190</v>
      </c>
      <c r="J55" s="175" t="s">
        <v>190</v>
      </c>
      <c r="K55" s="175" t="s">
        <v>190</v>
      </c>
      <c r="L55" s="175" t="s">
        <v>190</v>
      </c>
      <c r="M55" s="175" t="s">
        <v>190</v>
      </c>
    </row>
    <row r="56" spans="1:13" ht="22.5">
      <c r="A56" s="173">
        <v>49</v>
      </c>
      <c r="B56" s="174" t="s">
        <v>6</v>
      </c>
      <c r="C56" s="178" t="s">
        <v>204</v>
      </c>
      <c r="D56" s="174" t="s">
        <v>116</v>
      </c>
      <c r="E56" s="194">
        <v>5</v>
      </c>
      <c r="F56" s="177">
        <v>60</v>
      </c>
      <c r="G56" s="179">
        <v>26.28</v>
      </c>
      <c r="H56" s="180">
        <v>0.08</v>
      </c>
      <c r="I56" s="181">
        <f>G56*1.08</f>
        <v>28.382400000000004</v>
      </c>
      <c r="J56" s="182">
        <f>ROUND((F56*G56),2)</f>
        <v>1576.8</v>
      </c>
      <c r="K56" s="182">
        <f>ROUND((J56*H56),2)</f>
        <v>126.14</v>
      </c>
      <c r="L56" s="182">
        <f>ROUND((J56+K56),2)</f>
        <v>1702.94</v>
      </c>
      <c r="M56" s="185"/>
    </row>
    <row r="57" spans="1:13" ht="33.75">
      <c r="A57" s="173">
        <v>50</v>
      </c>
      <c r="B57" s="174" t="s">
        <v>67</v>
      </c>
      <c r="C57" s="175" t="s">
        <v>190</v>
      </c>
      <c r="D57" s="174" t="s">
        <v>117</v>
      </c>
      <c r="E57" s="176">
        <v>5</v>
      </c>
      <c r="F57" s="177">
        <v>10</v>
      </c>
      <c r="G57" s="175" t="s">
        <v>190</v>
      </c>
      <c r="H57" s="175" t="s">
        <v>190</v>
      </c>
      <c r="I57" s="175" t="s">
        <v>190</v>
      </c>
      <c r="J57" s="175" t="s">
        <v>190</v>
      </c>
      <c r="K57" s="175" t="s">
        <v>190</v>
      </c>
      <c r="L57" s="175" t="s">
        <v>190</v>
      </c>
      <c r="M57" s="175" t="s">
        <v>190</v>
      </c>
    </row>
    <row r="58" spans="1:13" ht="22.5">
      <c r="A58" s="173">
        <v>51</v>
      </c>
      <c r="B58" s="193" t="s">
        <v>68</v>
      </c>
      <c r="C58" s="175" t="s">
        <v>190</v>
      </c>
      <c r="D58" s="193" t="s">
        <v>118</v>
      </c>
      <c r="E58" s="176">
        <v>50</v>
      </c>
      <c r="F58" s="177">
        <v>1500</v>
      </c>
      <c r="G58" s="175" t="s">
        <v>190</v>
      </c>
      <c r="H58" s="175" t="s">
        <v>190</v>
      </c>
      <c r="I58" s="175" t="s">
        <v>190</v>
      </c>
      <c r="J58" s="175" t="s">
        <v>190</v>
      </c>
      <c r="K58" s="175" t="s">
        <v>190</v>
      </c>
      <c r="L58" s="175" t="s">
        <v>190</v>
      </c>
      <c r="M58" s="175" t="s">
        <v>190</v>
      </c>
    </row>
    <row r="59" spans="1:13" ht="67.5">
      <c r="A59" s="173">
        <v>52</v>
      </c>
      <c r="B59" s="174" t="s">
        <v>69</v>
      </c>
      <c r="C59" s="175" t="s">
        <v>190</v>
      </c>
      <c r="D59" s="174" t="s">
        <v>119</v>
      </c>
      <c r="E59" s="176">
        <v>1</v>
      </c>
      <c r="F59" s="177">
        <v>30</v>
      </c>
      <c r="G59" s="175" t="s">
        <v>190</v>
      </c>
      <c r="H59" s="175" t="s">
        <v>190</v>
      </c>
      <c r="I59" s="175" t="s">
        <v>190</v>
      </c>
      <c r="J59" s="175" t="s">
        <v>190</v>
      </c>
      <c r="K59" s="175" t="s">
        <v>190</v>
      </c>
      <c r="L59" s="175" t="s">
        <v>190</v>
      </c>
      <c r="M59" s="175" t="s">
        <v>190</v>
      </c>
    </row>
    <row r="60" spans="1:13" ht="45">
      <c r="A60" s="173">
        <v>53</v>
      </c>
      <c r="B60" s="174" t="s">
        <v>70</v>
      </c>
      <c r="C60" s="184" t="s">
        <v>205</v>
      </c>
      <c r="D60" s="174" t="s">
        <v>120</v>
      </c>
      <c r="E60" s="176">
        <v>10</v>
      </c>
      <c r="F60" s="177">
        <v>300</v>
      </c>
      <c r="G60" s="179">
        <v>41.11</v>
      </c>
      <c r="H60" s="180">
        <v>0.08</v>
      </c>
      <c r="I60" s="181">
        <f>G60*1.08</f>
        <v>44.3988</v>
      </c>
      <c r="J60" s="182">
        <f>ROUND((F60*G60),2)</f>
        <v>12333</v>
      </c>
      <c r="K60" s="182">
        <f>ROUND((J60*H60),2)</f>
        <v>986.64</v>
      </c>
      <c r="L60" s="182">
        <f>ROUND((J60+K60),2)</f>
        <v>13319.64</v>
      </c>
      <c r="M60" s="185"/>
    </row>
    <row r="61" spans="1:13" ht="56.25">
      <c r="A61" s="173">
        <v>54</v>
      </c>
      <c r="B61" s="186" t="s">
        <v>71</v>
      </c>
      <c r="C61" s="175" t="s">
        <v>190</v>
      </c>
      <c r="D61" s="186" t="s">
        <v>121</v>
      </c>
      <c r="E61" s="176">
        <v>30</v>
      </c>
      <c r="F61" s="177">
        <v>11</v>
      </c>
      <c r="G61" s="175" t="s">
        <v>190</v>
      </c>
      <c r="H61" s="175" t="s">
        <v>190</v>
      </c>
      <c r="I61" s="175" t="s">
        <v>190</v>
      </c>
      <c r="J61" s="175" t="s">
        <v>190</v>
      </c>
      <c r="K61" s="175" t="s">
        <v>190</v>
      </c>
      <c r="L61" s="175" t="s">
        <v>190</v>
      </c>
      <c r="M61" s="175" t="s">
        <v>190</v>
      </c>
    </row>
    <row r="62" spans="1:13" ht="56.25">
      <c r="A62" s="173">
        <v>55</v>
      </c>
      <c r="B62" s="186" t="s">
        <v>71</v>
      </c>
      <c r="C62" s="175" t="s">
        <v>190</v>
      </c>
      <c r="D62" s="186" t="s">
        <v>122</v>
      </c>
      <c r="E62" s="176">
        <v>30</v>
      </c>
      <c r="F62" s="177">
        <v>6</v>
      </c>
      <c r="G62" s="175" t="s">
        <v>190</v>
      </c>
      <c r="H62" s="175" t="s">
        <v>190</v>
      </c>
      <c r="I62" s="175" t="s">
        <v>190</v>
      </c>
      <c r="J62" s="175" t="s">
        <v>190</v>
      </c>
      <c r="K62" s="175" t="s">
        <v>190</v>
      </c>
      <c r="L62" s="175" t="s">
        <v>190</v>
      </c>
      <c r="M62" s="175" t="s">
        <v>190</v>
      </c>
    </row>
    <row r="63" spans="1:13" ht="12.75">
      <c r="A63" s="173">
        <v>56</v>
      </c>
      <c r="B63" s="186" t="s">
        <v>3</v>
      </c>
      <c r="C63" s="175" t="s">
        <v>190</v>
      </c>
      <c r="D63" s="186" t="s">
        <v>123</v>
      </c>
      <c r="E63" s="192">
        <v>1</v>
      </c>
      <c r="F63" s="195">
        <v>200</v>
      </c>
      <c r="G63" s="175" t="s">
        <v>190</v>
      </c>
      <c r="H63" s="175" t="s">
        <v>190</v>
      </c>
      <c r="I63" s="175" t="s">
        <v>190</v>
      </c>
      <c r="J63" s="175" t="s">
        <v>190</v>
      </c>
      <c r="K63" s="175" t="s">
        <v>190</v>
      </c>
      <c r="L63" s="175" t="s">
        <v>190</v>
      </c>
      <c r="M63" s="175" t="s">
        <v>190</v>
      </c>
    </row>
    <row r="64" spans="1:13" ht="12.75">
      <c r="A64" s="173">
        <v>57</v>
      </c>
      <c r="B64" s="196" t="s">
        <v>72</v>
      </c>
      <c r="C64" s="175" t="s">
        <v>190</v>
      </c>
      <c r="D64" s="196" t="s">
        <v>124</v>
      </c>
      <c r="E64" s="197">
        <v>10</v>
      </c>
      <c r="F64" s="177">
        <v>40</v>
      </c>
      <c r="G64" s="175" t="s">
        <v>190</v>
      </c>
      <c r="H64" s="175" t="s">
        <v>190</v>
      </c>
      <c r="I64" s="175" t="s">
        <v>190</v>
      </c>
      <c r="J64" s="175" t="s">
        <v>190</v>
      </c>
      <c r="K64" s="175" t="s">
        <v>190</v>
      </c>
      <c r="L64" s="175" t="s">
        <v>190</v>
      </c>
      <c r="M64" s="175" t="s">
        <v>190</v>
      </c>
    </row>
    <row r="65" spans="1:13" ht="12.75">
      <c r="A65" s="153"/>
      <c r="B65" s="198"/>
      <c r="C65" s="198"/>
      <c r="D65" s="198"/>
      <c r="E65" s="199"/>
      <c r="F65" s="199"/>
      <c r="G65" s="200"/>
      <c r="H65" s="201"/>
      <c r="I65" s="201"/>
      <c r="J65" s="182">
        <f>SUM(J9:J64)</f>
        <v>866688.4</v>
      </c>
      <c r="K65" s="182">
        <f>SUM(K9:K64)</f>
        <v>71399.01</v>
      </c>
      <c r="L65" s="182">
        <f>SUM(L9:L64)</f>
        <v>938087.4099999999</v>
      </c>
      <c r="M65" s="201"/>
    </row>
    <row r="66" spans="1:13" ht="12.75">
      <c r="A66" s="202"/>
      <c r="B66" s="155" t="s">
        <v>206</v>
      </c>
      <c r="C66" s="155"/>
      <c r="D66" s="155"/>
      <c r="E66" s="203"/>
      <c r="F66" s="203"/>
      <c r="G66" s="155"/>
      <c r="H66" s="155"/>
      <c r="I66" s="155"/>
      <c r="J66" s="155"/>
      <c r="K66" s="155"/>
      <c r="L66" s="155"/>
      <c r="M66" s="155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P6" sqref="P6"/>
    </sheetView>
  </sheetViews>
  <sheetFormatPr defaultColWidth="9.140625" defaultRowHeight="12.75"/>
  <cols>
    <col min="1" max="1" width="4.7109375" style="0" customWidth="1"/>
    <col min="2" max="2" width="16.28125" style="0" customWidth="1"/>
    <col min="3" max="3" width="11.421875" style="0" customWidth="1"/>
    <col min="4" max="4" width="12.7109375" style="0" customWidth="1"/>
    <col min="10" max="10" width="11.7109375" style="0" customWidth="1"/>
    <col min="12" max="12" width="12.140625" style="0" customWidth="1"/>
    <col min="13" max="13" width="16.421875" style="0" customWidth="1"/>
  </cols>
  <sheetData>
    <row r="1" spans="1:13" ht="12.75">
      <c r="A1" s="204" t="s">
        <v>171</v>
      </c>
      <c r="B1" s="205"/>
      <c r="C1" s="205"/>
      <c r="D1" s="206"/>
      <c r="E1" s="205"/>
      <c r="F1" s="205"/>
      <c r="G1" s="205"/>
      <c r="H1" s="207"/>
      <c r="I1" s="208"/>
      <c r="J1" s="205"/>
      <c r="K1" s="205"/>
      <c r="L1" s="205"/>
      <c r="M1" s="206"/>
    </row>
    <row r="2" spans="1:13" ht="12.75">
      <c r="A2" s="209"/>
      <c r="B2" s="210"/>
      <c r="C2" s="290" t="s">
        <v>5</v>
      </c>
      <c r="D2" s="290"/>
      <c r="E2" s="290"/>
      <c r="F2" s="290"/>
      <c r="G2" s="290"/>
      <c r="H2" s="207"/>
      <c r="I2" s="208"/>
      <c r="J2" s="205"/>
      <c r="K2" s="205"/>
      <c r="L2" s="205"/>
      <c r="M2" s="205"/>
    </row>
    <row r="3" spans="1:13" ht="12.75">
      <c r="A3" s="209"/>
      <c r="B3" s="211"/>
      <c r="C3" s="291" t="s">
        <v>129</v>
      </c>
      <c r="D3" s="291"/>
      <c r="E3" s="291"/>
      <c r="F3" s="291"/>
      <c r="G3" s="291"/>
      <c r="H3" s="207"/>
      <c r="I3" s="208"/>
      <c r="J3" s="205"/>
      <c r="K3" s="205"/>
      <c r="L3" s="205"/>
      <c r="M3" s="205"/>
    </row>
    <row r="4" spans="1:13" ht="12.75">
      <c r="A4" s="209"/>
      <c r="B4" s="211"/>
      <c r="C4" s="291"/>
      <c r="D4" s="291"/>
      <c r="E4" s="291"/>
      <c r="F4" s="291"/>
      <c r="G4" s="291"/>
      <c r="H4" s="207"/>
      <c r="I4" s="208"/>
      <c r="J4" s="205"/>
      <c r="K4" s="205"/>
      <c r="L4" s="205"/>
      <c r="M4" s="205"/>
    </row>
    <row r="5" spans="1:13" ht="12.75">
      <c r="A5" s="209"/>
      <c r="B5" s="211"/>
      <c r="C5" s="212"/>
      <c r="D5" s="212"/>
      <c r="E5" s="212"/>
      <c r="F5" s="212"/>
      <c r="G5" s="212"/>
      <c r="H5" s="207"/>
      <c r="I5" s="208"/>
      <c r="J5" s="205"/>
      <c r="K5" s="205"/>
      <c r="L5" s="205"/>
      <c r="M5" s="205"/>
    </row>
    <row r="6" spans="1:13" ht="114.75">
      <c r="A6" s="213" t="s">
        <v>0</v>
      </c>
      <c r="B6" s="214" t="s">
        <v>4</v>
      </c>
      <c r="C6" s="215" t="s">
        <v>130</v>
      </c>
      <c r="D6" s="214" t="s">
        <v>1</v>
      </c>
      <c r="E6" s="216" t="s">
        <v>131</v>
      </c>
      <c r="F6" s="216" t="s">
        <v>132</v>
      </c>
      <c r="G6" s="217" t="s">
        <v>133</v>
      </c>
      <c r="H6" s="218" t="s">
        <v>134</v>
      </c>
      <c r="I6" s="219" t="s">
        <v>135</v>
      </c>
      <c r="J6" s="220" t="s">
        <v>136</v>
      </c>
      <c r="K6" s="220" t="s">
        <v>137</v>
      </c>
      <c r="L6" s="220" t="s">
        <v>138</v>
      </c>
      <c r="M6" s="213" t="s">
        <v>139</v>
      </c>
    </row>
    <row r="7" spans="1:13" ht="12.75">
      <c r="A7" s="221">
        <v>1</v>
      </c>
      <c r="B7" s="222">
        <v>2</v>
      </c>
      <c r="C7" s="222">
        <v>3</v>
      </c>
      <c r="D7" s="222">
        <v>4</v>
      </c>
      <c r="E7" s="223">
        <v>5</v>
      </c>
      <c r="F7" s="223">
        <v>6</v>
      </c>
      <c r="G7" s="223">
        <v>7</v>
      </c>
      <c r="H7" s="223">
        <v>8</v>
      </c>
      <c r="I7" s="224">
        <v>9</v>
      </c>
      <c r="J7" s="223">
        <v>10</v>
      </c>
      <c r="K7" s="223">
        <v>11</v>
      </c>
      <c r="L7" s="225">
        <v>12</v>
      </c>
      <c r="M7" s="225">
        <v>13</v>
      </c>
    </row>
    <row r="8" spans="1:13" ht="51">
      <c r="A8" s="226">
        <v>1</v>
      </c>
      <c r="B8" s="227" t="s">
        <v>25</v>
      </c>
      <c r="C8" s="228" t="s">
        <v>207</v>
      </c>
      <c r="D8" s="227" t="s">
        <v>73</v>
      </c>
      <c r="E8" s="229">
        <v>5</v>
      </c>
      <c r="F8" s="230">
        <v>15</v>
      </c>
      <c r="G8" s="231">
        <v>63.25</v>
      </c>
      <c r="H8" s="232">
        <v>0.08</v>
      </c>
      <c r="I8" s="231">
        <v>68.31</v>
      </c>
      <c r="J8" s="231">
        <v>948.75</v>
      </c>
      <c r="K8" s="231">
        <v>75.9</v>
      </c>
      <c r="L8" s="233">
        <v>1024.65</v>
      </c>
      <c r="M8" s="228" t="s">
        <v>208</v>
      </c>
    </row>
    <row r="9" spans="1:13" ht="25.5">
      <c r="A9" s="226">
        <v>2</v>
      </c>
      <c r="B9" s="227" t="s">
        <v>25</v>
      </c>
      <c r="C9" s="228" t="s">
        <v>191</v>
      </c>
      <c r="D9" s="227" t="s">
        <v>74</v>
      </c>
      <c r="E9" s="229">
        <v>30</v>
      </c>
      <c r="F9" s="230">
        <v>60</v>
      </c>
      <c r="G9" s="231">
        <v>8.63</v>
      </c>
      <c r="H9" s="232">
        <v>0.08</v>
      </c>
      <c r="I9" s="231">
        <v>9.32</v>
      </c>
      <c r="J9" s="231">
        <v>517.8</v>
      </c>
      <c r="K9" s="231">
        <v>41.42</v>
      </c>
      <c r="L9" s="233">
        <v>559.22</v>
      </c>
      <c r="M9" s="228" t="s">
        <v>209</v>
      </c>
    </row>
    <row r="10" spans="1:13" ht="25.5">
      <c r="A10" s="226">
        <v>3</v>
      </c>
      <c r="B10" s="227" t="s">
        <v>26</v>
      </c>
      <c r="C10" s="228"/>
      <c r="D10" s="227" t="s">
        <v>75</v>
      </c>
      <c r="E10" s="229">
        <v>50</v>
      </c>
      <c r="F10" s="230">
        <v>180</v>
      </c>
      <c r="G10" s="231"/>
      <c r="H10" s="232"/>
      <c r="I10" s="231"/>
      <c r="J10" s="231"/>
      <c r="K10" s="231"/>
      <c r="L10" s="233"/>
      <c r="M10" s="228"/>
    </row>
    <row r="11" spans="1:13" ht="38.25">
      <c r="A11" s="226">
        <v>4</v>
      </c>
      <c r="B11" s="227" t="s">
        <v>27</v>
      </c>
      <c r="C11" s="228" t="s">
        <v>210</v>
      </c>
      <c r="D11" s="227" t="s">
        <v>76</v>
      </c>
      <c r="E11" s="229">
        <v>1</v>
      </c>
      <c r="F11" s="230">
        <v>5000</v>
      </c>
      <c r="G11" s="231">
        <v>98.27</v>
      </c>
      <c r="H11" s="232">
        <v>0.08</v>
      </c>
      <c r="I11" s="231">
        <v>106.13</v>
      </c>
      <c r="J11" s="231">
        <v>491350</v>
      </c>
      <c r="K11" s="231">
        <v>39308</v>
      </c>
      <c r="L11" s="233">
        <v>530658</v>
      </c>
      <c r="M11" s="228" t="s">
        <v>211</v>
      </c>
    </row>
    <row r="12" spans="1:13" ht="51">
      <c r="A12" s="226">
        <v>5</v>
      </c>
      <c r="B12" s="227" t="s">
        <v>28</v>
      </c>
      <c r="C12" s="228" t="s">
        <v>212</v>
      </c>
      <c r="D12" s="227" t="s">
        <v>77</v>
      </c>
      <c r="E12" s="229">
        <v>14</v>
      </c>
      <c r="F12" s="230">
        <v>350</v>
      </c>
      <c r="G12" s="231">
        <v>12.05</v>
      </c>
      <c r="H12" s="232">
        <v>0.08</v>
      </c>
      <c r="I12" s="231">
        <v>13.01</v>
      </c>
      <c r="J12" s="231">
        <v>4217.5</v>
      </c>
      <c r="K12" s="231">
        <v>337.4</v>
      </c>
      <c r="L12" s="233">
        <v>4554.9</v>
      </c>
      <c r="M12" s="228" t="s">
        <v>213</v>
      </c>
    </row>
    <row r="13" spans="1:13" ht="76.5">
      <c r="A13" s="226">
        <v>6</v>
      </c>
      <c r="B13" s="227" t="s">
        <v>28</v>
      </c>
      <c r="C13" s="228" t="s">
        <v>212</v>
      </c>
      <c r="D13" s="227" t="s">
        <v>78</v>
      </c>
      <c r="E13" s="229">
        <v>1</v>
      </c>
      <c r="F13" s="230">
        <v>4000</v>
      </c>
      <c r="G13" s="231">
        <v>5.4</v>
      </c>
      <c r="H13" s="232">
        <v>0.08</v>
      </c>
      <c r="I13" s="231">
        <v>5.83</v>
      </c>
      <c r="J13" s="231">
        <v>21600</v>
      </c>
      <c r="K13" s="231">
        <v>1728</v>
      </c>
      <c r="L13" s="233">
        <v>23328</v>
      </c>
      <c r="M13" s="228" t="s">
        <v>214</v>
      </c>
    </row>
    <row r="14" spans="1:13" ht="63.75">
      <c r="A14" s="226">
        <v>7</v>
      </c>
      <c r="B14" s="227" t="s">
        <v>14</v>
      </c>
      <c r="C14" s="228" t="s">
        <v>215</v>
      </c>
      <c r="D14" s="227" t="s">
        <v>2</v>
      </c>
      <c r="E14" s="229">
        <v>100</v>
      </c>
      <c r="F14" s="230">
        <v>400</v>
      </c>
      <c r="G14" s="231">
        <v>37.61</v>
      </c>
      <c r="H14" s="232">
        <v>0.08</v>
      </c>
      <c r="I14" s="231">
        <v>40.62</v>
      </c>
      <c r="J14" s="231">
        <v>15044</v>
      </c>
      <c r="K14" s="231">
        <v>1203.52</v>
      </c>
      <c r="L14" s="233">
        <v>16247.52</v>
      </c>
      <c r="M14" s="228" t="s">
        <v>216</v>
      </c>
    </row>
    <row r="15" spans="1:13" ht="38.25">
      <c r="A15" s="226">
        <v>8</v>
      </c>
      <c r="B15" s="227" t="s">
        <v>29</v>
      </c>
      <c r="C15" s="228"/>
      <c r="D15" s="227" t="s">
        <v>79</v>
      </c>
      <c r="E15" s="229">
        <v>25</v>
      </c>
      <c r="F15" s="230">
        <v>100</v>
      </c>
      <c r="G15" s="231"/>
      <c r="H15" s="232"/>
      <c r="I15" s="231"/>
      <c r="J15" s="231"/>
      <c r="K15" s="231"/>
      <c r="L15" s="233"/>
      <c r="M15" s="228"/>
    </row>
    <row r="16" spans="1:13" ht="63.75">
      <c r="A16" s="226">
        <v>9</v>
      </c>
      <c r="B16" s="227" t="s">
        <v>30</v>
      </c>
      <c r="C16" s="228" t="s">
        <v>194</v>
      </c>
      <c r="D16" s="227" t="s">
        <v>80</v>
      </c>
      <c r="E16" s="229">
        <v>1</v>
      </c>
      <c r="F16" s="230">
        <v>2000</v>
      </c>
      <c r="G16" s="231">
        <v>9.72</v>
      </c>
      <c r="H16" s="232">
        <v>0.08</v>
      </c>
      <c r="I16" s="231">
        <v>10.5</v>
      </c>
      <c r="J16" s="231">
        <v>19440</v>
      </c>
      <c r="K16" s="231">
        <v>1555.2</v>
      </c>
      <c r="L16" s="233">
        <v>20995.2</v>
      </c>
      <c r="M16" s="228" t="s">
        <v>217</v>
      </c>
    </row>
    <row r="17" spans="1:13" ht="25.5">
      <c r="A17" s="226">
        <v>10</v>
      </c>
      <c r="B17" s="227" t="s">
        <v>31</v>
      </c>
      <c r="C17" s="228"/>
      <c r="D17" s="227" t="s">
        <v>81</v>
      </c>
      <c r="E17" s="229">
        <v>1</v>
      </c>
      <c r="F17" s="230">
        <v>2</v>
      </c>
      <c r="G17" s="231"/>
      <c r="H17" s="232"/>
      <c r="I17" s="231"/>
      <c r="J17" s="231"/>
      <c r="K17" s="231"/>
      <c r="L17" s="233"/>
      <c r="M17" s="228"/>
    </row>
    <row r="18" spans="1:13" ht="25.5">
      <c r="A18" s="226">
        <v>11</v>
      </c>
      <c r="B18" s="227" t="s">
        <v>31</v>
      </c>
      <c r="C18" s="228" t="s">
        <v>218</v>
      </c>
      <c r="D18" s="227" t="s">
        <v>82</v>
      </c>
      <c r="E18" s="229">
        <v>1</v>
      </c>
      <c r="F18" s="230">
        <v>2400</v>
      </c>
      <c r="G18" s="231">
        <v>9.22</v>
      </c>
      <c r="H18" s="232">
        <v>0.08</v>
      </c>
      <c r="I18" s="231">
        <v>9.96</v>
      </c>
      <c r="J18" s="231">
        <v>22128</v>
      </c>
      <c r="K18" s="231">
        <v>1770.24</v>
      </c>
      <c r="L18" s="233">
        <v>23898.24</v>
      </c>
      <c r="M18" s="228" t="s">
        <v>219</v>
      </c>
    </row>
    <row r="19" spans="1:13" ht="140.25">
      <c r="A19" s="226">
        <v>12</v>
      </c>
      <c r="B19" s="227" t="s">
        <v>32</v>
      </c>
      <c r="C19" s="228"/>
      <c r="D19" s="227" t="s">
        <v>83</v>
      </c>
      <c r="E19" s="229">
        <v>25</v>
      </c>
      <c r="F19" s="230">
        <v>150</v>
      </c>
      <c r="G19" s="231"/>
      <c r="H19" s="232"/>
      <c r="I19" s="231"/>
      <c r="J19" s="231"/>
      <c r="K19" s="231"/>
      <c r="L19" s="233"/>
      <c r="M19" s="228"/>
    </row>
    <row r="20" spans="1:13" ht="63.75">
      <c r="A20" s="226">
        <v>13</v>
      </c>
      <c r="B20" s="227" t="s">
        <v>33</v>
      </c>
      <c r="C20" s="228" t="s">
        <v>220</v>
      </c>
      <c r="D20" s="227" t="s">
        <v>84</v>
      </c>
      <c r="E20" s="229">
        <v>1</v>
      </c>
      <c r="F20" s="230">
        <v>300</v>
      </c>
      <c r="G20" s="231">
        <v>36.03</v>
      </c>
      <c r="H20" s="232">
        <v>0.08</v>
      </c>
      <c r="I20" s="231">
        <v>38.91</v>
      </c>
      <c r="J20" s="231">
        <v>10809</v>
      </c>
      <c r="K20" s="231">
        <v>864.72</v>
      </c>
      <c r="L20" s="233">
        <v>11673.72</v>
      </c>
      <c r="M20" s="228" t="s">
        <v>221</v>
      </c>
    </row>
    <row r="21" spans="1:13" ht="38.25">
      <c r="A21" s="226">
        <v>14</v>
      </c>
      <c r="B21" s="234" t="s">
        <v>34</v>
      </c>
      <c r="C21" s="228"/>
      <c r="D21" s="227" t="s">
        <v>85</v>
      </c>
      <c r="E21" s="229">
        <v>5</v>
      </c>
      <c r="F21" s="230">
        <v>6</v>
      </c>
      <c r="G21" s="231"/>
      <c r="H21" s="232"/>
      <c r="I21" s="231"/>
      <c r="J21" s="231"/>
      <c r="K21" s="231"/>
      <c r="L21" s="233"/>
      <c r="M21" s="228"/>
    </row>
    <row r="22" spans="1:13" ht="76.5">
      <c r="A22" s="226">
        <v>15</v>
      </c>
      <c r="B22" s="234" t="s">
        <v>35</v>
      </c>
      <c r="C22" s="228" t="s">
        <v>222</v>
      </c>
      <c r="D22" s="227" t="s">
        <v>86</v>
      </c>
      <c r="E22" s="229">
        <v>20</v>
      </c>
      <c r="F22" s="230">
        <v>60</v>
      </c>
      <c r="G22" s="231">
        <v>301.2</v>
      </c>
      <c r="H22" s="232">
        <v>0.08</v>
      </c>
      <c r="I22" s="231">
        <v>325.3</v>
      </c>
      <c r="J22" s="231">
        <v>18072</v>
      </c>
      <c r="K22" s="231">
        <v>1445.76</v>
      </c>
      <c r="L22" s="233">
        <v>19517.76</v>
      </c>
      <c r="M22" s="228" t="s">
        <v>223</v>
      </c>
    </row>
    <row r="23" spans="1:13" ht="51">
      <c r="A23" s="226">
        <v>16</v>
      </c>
      <c r="B23" s="234" t="s">
        <v>36</v>
      </c>
      <c r="C23" s="228"/>
      <c r="D23" s="234" t="s">
        <v>87</v>
      </c>
      <c r="E23" s="229">
        <v>20</v>
      </c>
      <c r="F23" s="230">
        <v>10</v>
      </c>
      <c r="G23" s="231"/>
      <c r="H23" s="232"/>
      <c r="I23" s="231"/>
      <c r="J23" s="231"/>
      <c r="K23" s="231"/>
      <c r="L23" s="233"/>
      <c r="M23" s="228"/>
    </row>
    <row r="24" spans="1:13" ht="382.5">
      <c r="A24" s="226">
        <v>17</v>
      </c>
      <c r="B24" s="227" t="s">
        <v>37</v>
      </c>
      <c r="C24" s="228" t="s">
        <v>224</v>
      </c>
      <c r="D24" s="227" t="s">
        <v>88</v>
      </c>
      <c r="E24" s="229">
        <v>4</v>
      </c>
      <c r="F24" s="230">
        <v>6000</v>
      </c>
      <c r="G24" s="231">
        <v>10.81</v>
      </c>
      <c r="H24" s="232">
        <v>0.05</v>
      </c>
      <c r="I24" s="231">
        <v>11.35</v>
      </c>
      <c r="J24" s="231">
        <v>64860</v>
      </c>
      <c r="K24" s="231">
        <v>3243</v>
      </c>
      <c r="L24" s="233">
        <v>68103</v>
      </c>
      <c r="M24" s="228" t="s">
        <v>225</v>
      </c>
    </row>
    <row r="25" spans="1:13" ht="63.75">
      <c r="A25" s="226">
        <v>18</v>
      </c>
      <c r="B25" s="235" t="s">
        <v>38</v>
      </c>
      <c r="C25" s="228" t="s">
        <v>197</v>
      </c>
      <c r="D25" s="227" t="s">
        <v>89</v>
      </c>
      <c r="E25" s="229">
        <v>1</v>
      </c>
      <c r="F25" s="230">
        <v>50</v>
      </c>
      <c r="G25" s="231">
        <v>36.79</v>
      </c>
      <c r="H25" s="232">
        <v>0.08</v>
      </c>
      <c r="I25" s="231">
        <v>39.73</v>
      </c>
      <c r="J25" s="231">
        <v>1839.5</v>
      </c>
      <c r="K25" s="231">
        <v>147.16</v>
      </c>
      <c r="L25" s="233">
        <v>1986.66</v>
      </c>
      <c r="M25" s="228" t="s">
        <v>226</v>
      </c>
    </row>
    <row r="26" spans="1:13" ht="140.25">
      <c r="A26" s="226">
        <v>19</v>
      </c>
      <c r="B26" s="235" t="s">
        <v>39</v>
      </c>
      <c r="C26" s="228" t="s">
        <v>227</v>
      </c>
      <c r="D26" s="234" t="s">
        <v>90</v>
      </c>
      <c r="E26" s="234">
        <v>4</v>
      </c>
      <c r="F26" s="230">
        <v>2000</v>
      </c>
      <c r="G26" s="231">
        <v>14.15</v>
      </c>
      <c r="H26" s="232">
        <v>0.23</v>
      </c>
      <c r="I26" s="231">
        <v>17.4</v>
      </c>
      <c r="J26" s="231">
        <v>28300</v>
      </c>
      <c r="K26" s="231">
        <v>6509</v>
      </c>
      <c r="L26" s="233">
        <v>34809</v>
      </c>
      <c r="M26" s="228" t="s">
        <v>228</v>
      </c>
    </row>
    <row r="27" spans="1:13" ht="153">
      <c r="A27" s="226">
        <v>20</v>
      </c>
      <c r="B27" s="227" t="s">
        <v>40</v>
      </c>
      <c r="C27" s="228" t="s">
        <v>199</v>
      </c>
      <c r="D27" s="227" t="s">
        <v>91</v>
      </c>
      <c r="E27" s="229">
        <v>4</v>
      </c>
      <c r="F27" s="230">
        <v>700</v>
      </c>
      <c r="G27" s="231">
        <v>12.67</v>
      </c>
      <c r="H27" s="232">
        <v>0.05</v>
      </c>
      <c r="I27" s="231">
        <v>13.3</v>
      </c>
      <c r="J27" s="231">
        <v>8869</v>
      </c>
      <c r="K27" s="231">
        <v>443.45</v>
      </c>
      <c r="L27" s="233">
        <v>9312.45</v>
      </c>
      <c r="M27" s="228" t="s">
        <v>229</v>
      </c>
    </row>
    <row r="28" spans="1:13" ht="25.5">
      <c r="A28" s="226">
        <v>21</v>
      </c>
      <c r="B28" s="234" t="s">
        <v>41</v>
      </c>
      <c r="C28" s="228"/>
      <c r="D28" s="227" t="s">
        <v>92</v>
      </c>
      <c r="E28" s="229">
        <v>1</v>
      </c>
      <c r="F28" s="230">
        <v>30</v>
      </c>
      <c r="G28" s="231"/>
      <c r="H28" s="232"/>
      <c r="I28" s="231"/>
      <c r="J28" s="231"/>
      <c r="K28" s="231"/>
      <c r="L28" s="233"/>
      <c r="M28" s="228"/>
    </row>
    <row r="29" spans="1:13" ht="12.75">
      <c r="A29" s="226">
        <v>22</v>
      </c>
      <c r="B29" s="227" t="s">
        <v>42</v>
      </c>
      <c r="C29" s="228"/>
      <c r="D29" s="227" t="s">
        <v>93</v>
      </c>
      <c r="E29" s="229">
        <v>1</v>
      </c>
      <c r="F29" s="230">
        <v>350</v>
      </c>
      <c r="G29" s="231"/>
      <c r="H29" s="232"/>
      <c r="I29" s="231"/>
      <c r="J29" s="231"/>
      <c r="K29" s="231"/>
      <c r="L29" s="233"/>
      <c r="M29" s="228"/>
    </row>
    <row r="30" spans="1:13" ht="12.75">
      <c r="A30" s="226">
        <v>23</v>
      </c>
      <c r="B30" s="234" t="s">
        <v>43</v>
      </c>
      <c r="C30" s="228"/>
      <c r="D30" s="236" t="s">
        <v>94</v>
      </c>
      <c r="E30" s="237">
        <v>10</v>
      </c>
      <c r="F30" s="230">
        <v>10</v>
      </c>
      <c r="G30" s="231"/>
      <c r="H30" s="232"/>
      <c r="I30" s="231"/>
      <c r="J30" s="231"/>
      <c r="K30" s="231"/>
      <c r="L30" s="233"/>
      <c r="M30" s="228"/>
    </row>
    <row r="31" spans="1:13" ht="25.5">
      <c r="A31" s="226">
        <v>24</v>
      </c>
      <c r="B31" s="238" t="s">
        <v>44</v>
      </c>
      <c r="C31" s="228" t="s">
        <v>230</v>
      </c>
      <c r="D31" s="238" t="s">
        <v>95</v>
      </c>
      <c r="E31" s="229">
        <v>30</v>
      </c>
      <c r="F31" s="230">
        <v>600</v>
      </c>
      <c r="G31" s="231">
        <v>17.47</v>
      </c>
      <c r="H31" s="232">
        <v>0.08</v>
      </c>
      <c r="I31" s="231">
        <v>18.87</v>
      </c>
      <c r="J31" s="231">
        <v>10482</v>
      </c>
      <c r="K31" s="231">
        <v>838.56</v>
      </c>
      <c r="L31" s="233">
        <v>11320.56</v>
      </c>
      <c r="M31" s="228" t="s">
        <v>231</v>
      </c>
    </row>
    <row r="32" spans="1:13" ht="63.75">
      <c r="A32" s="226">
        <v>25</v>
      </c>
      <c r="B32" s="234" t="s">
        <v>45</v>
      </c>
      <c r="C32" s="228" t="s">
        <v>232</v>
      </c>
      <c r="D32" s="234" t="s">
        <v>96</v>
      </c>
      <c r="E32" s="229">
        <v>1</v>
      </c>
      <c r="F32" s="230">
        <v>10</v>
      </c>
      <c r="G32" s="231">
        <v>1586.32</v>
      </c>
      <c r="H32" s="232">
        <v>0.08</v>
      </c>
      <c r="I32" s="231">
        <v>1713.23</v>
      </c>
      <c r="J32" s="231">
        <v>15863.2</v>
      </c>
      <c r="K32" s="231">
        <v>1269.06</v>
      </c>
      <c r="L32" s="233">
        <v>17132.26</v>
      </c>
      <c r="M32" s="228" t="s">
        <v>233</v>
      </c>
    </row>
    <row r="33" spans="1:13" ht="25.5">
      <c r="A33" s="226">
        <v>26</v>
      </c>
      <c r="B33" s="227" t="s">
        <v>46</v>
      </c>
      <c r="C33" s="228" t="s">
        <v>200</v>
      </c>
      <c r="D33" s="227" t="s">
        <v>97</v>
      </c>
      <c r="E33" s="229">
        <v>10</v>
      </c>
      <c r="F33" s="230">
        <v>600</v>
      </c>
      <c r="G33" s="231">
        <v>2.21</v>
      </c>
      <c r="H33" s="232">
        <v>0.08</v>
      </c>
      <c r="I33" s="231">
        <v>2.39</v>
      </c>
      <c r="J33" s="231">
        <v>1326</v>
      </c>
      <c r="K33" s="231">
        <v>106.08</v>
      </c>
      <c r="L33" s="233">
        <v>1432.08</v>
      </c>
      <c r="M33" s="228" t="s">
        <v>234</v>
      </c>
    </row>
    <row r="34" spans="1:13" ht="25.5">
      <c r="A34" s="226">
        <v>27</v>
      </c>
      <c r="B34" s="227" t="s">
        <v>47</v>
      </c>
      <c r="C34" s="228"/>
      <c r="D34" s="227" t="s">
        <v>98</v>
      </c>
      <c r="E34" s="229">
        <v>10</v>
      </c>
      <c r="F34" s="230">
        <v>6</v>
      </c>
      <c r="G34" s="231"/>
      <c r="H34" s="232"/>
      <c r="I34" s="231"/>
      <c r="J34" s="231"/>
      <c r="K34" s="231"/>
      <c r="L34" s="233"/>
      <c r="M34" s="228"/>
    </row>
    <row r="35" spans="1:13" ht="25.5">
      <c r="A35" s="226">
        <v>28</v>
      </c>
      <c r="B35" s="236" t="s">
        <v>48</v>
      </c>
      <c r="C35" s="228"/>
      <c r="D35" s="236" t="s">
        <v>99</v>
      </c>
      <c r="E35" s="229">
        <v>10</v>
      </c>
      <c r="F35" s="230">
        <v>10</v>
      </c>
      <c r="G35" s="231"/>
      <c r="H35" s="232"/>
      <c r="I35" s="231"/>
      <c r="J35" s="231"/>
      <c r="K35" s="231"/>
      <c r="L35" s="233"/>
      <c r="M35" s="228"/>
    </row>
    <row r="36" spans="1:13" ht="25.5">
      <c r="A36" s="226">
        <v>29</v>
      </c>
      <c r="B36" s="236" t="s">
        <v>49</v>
      </c>
      <c r="C36" s="228"/>
      <c r="D36" s="236" t="s">
        <v>19</v>
      </c>
      <c r="E36" s="229">
        <v>5</v>
      </c>
      <c r="F36" s="230">
        <v>50</v>
      </c>
      <c r="G36" s="231"/>
      <c r="H36" s="232"/>
      <c r="I36" s="231"/>
      <c r="J36" s="231"/>
      <c r="K36" s="231"/>
      <c r="L36" s="233"/>
      <c r="M36" s="228"/>
    </row>
    <row r="37" spans="1:13" ht="114.75">
      <c r="A37" s="226">
        <v>30</v>
      </c>
      <c r="B37" s="227" t="s">
        <v>50</v>
      </c>
      <c r="C37" s="228"/>
      <c r="D37" s="227" t="s">
        <v>18</v>
      </c>
      <c r="E37" s="229">
        <v>1</v>
      </c>
      <c r="F37" s="230">
        <v>70000</v>
      </c>
      <c r="G37" s="231"/>
      <c r="H37" s="232"/>
      <c r="I37" s="231"/>
      <c r="J37" s="231"/>
      <c r="K37" s="231"/>
      <c r="L37" s="233"/>
      <c r="M37" s="228"/>
    </row>
    <row r="38" spans="1:13" ht="51">
      <c r="A38" s="226">
        <v>31</v>
      </c>
      <c r="B38" s="227" t="s">
        <v>51</v>
      </c>
      <c r="C38" s="228"/>
      <c r="D38" s="227" t="s">
        <v>100</v>
      </c>
      <c r="E38" s="229">
        <v>10</v>
      </c>
      <c r="F38" s="230">
        <v>2800</v>
      </c>
      <c r="G38" s="231"/>
      <c r="H38" s="232"/>
      <c r="I38" s="231"/>
      <c r="J38" s="231"/>
      <c r="K38" s="231"/>
      <c r="L38" s="233"/>
      <c r="M38" s="228"/>
    </row>
    <row r="39" spans="1:13" ht="38.25">
      <c r="A39" s="226">
        <v>32</v>
      </c>
      <c r="B39" s="227" t="s">
        <v>51</v>
      </c>
      <c r="C39" s="228"/>
      <c r="D39" s="227" t="s">
        <v>101</v>
      </c>
      <c r="E39" s="229">
        <v>10</v>
      </c>
      <c r="F39" s="230">
        <v>10</v>
      </c>
      <c r="G39" s="231"/>
      <c r="H39" s="232"/>
      <c r="I39" s="231"/>
      <c r="J39" s="231"/>
      <c r="K39" s="231"/>
      <c r="L39" s="233"/>
      <c r="M39" s="228"/>
    </row>
    <row r="40" spans="1:13" ht="114.75">
      <c r="A40" s="226">
        <v>33</v>
      </c>
      <c r="B40" s="227" t="s">
        <v>52</v>
      </c>
      <c r="C40" s="228" t="s">
        <v>235</v>
      </c>
      <c r="D40" s="227" t="s">
        <v>102</v>
      </c>
      <c r="E40" s="229">
        <v>20</v>
      </c>
      <c r="F40" s="230">
        <v>300</v>
      </c>
      <c r="G40" s="231">
        <v>82.08</v>
      </c>
      <c r="H40" s="232">
        <v>0.08</v>
      </c>
      <c r="I40" s="231">
        <v>88.65</v>
      </c>
      <c r="J40" s="231">
        <v>24624</v>
      </c>
      <c r="K40" s="231">
        <v>1969.92</v>
      </c>
      <c r="L40" s="233">
        <v>26593.92</v>
      </c>
      <c r="M40" s="228" t="s">
        <v>236</v>
      </c>
    </row>
    <row r="41" spans="1:13" ht="153">
      <c r="A41" s="226">
        <v>34</v>
      </c>
      <c r="B41" s="236" t="s">
        <v>53</v>
      </c>
      <c r="C41" s="228"/>
      <c r="D41" s="236" t="s">
        <v>103</v>
      </c>
      <c r="E41" s="237">
        <v>50</v>
      </c>
      <c r="F41" s="230">
        <v>150</v>
      </c>
      <c r="G41" s="231"/>
      <c r="H41" s="232"/>
      <c r="I41" s="231"/>
      <c r="J41" s="231"/>
      <c r="K41" s="231"/>
      <c r="L41" s="233"/>
      <c r="M41" s="228"/>
    </row>
    <row r="42" spans="1:13" ht="51">
      <c r="A42" s="226">
        <v>35</v>
      </c>
      <c r="B42" s="227" t="s">
        <v>54</v>
      </c>
      <c r="C42" s="228" t="s">
        <v>237</v>
      </c>
      <c r="D42" s="227" t="s">
        <v>104</v>
      </c>
      <c r="E42" s="229">
        <v>10</v>
      </c>
      <c r="F42" s="230">
        <v>700</v>
      </c>
      <c r="G42" s="231">
        <v>25.93</v>
      </c>
      <c r="H42" s="232">
        <v>0.08</v>
      </c>
      <c r="I42" s="231">
        <v>28</v>
      </c>
      <c r="J42" s="231">
        <v>18151</v>
      </c>
      <c r="K42" s="231">
        <v>1452.08</v>
      </c>
      <c r="L42" s="233">
        <v>19603.08</v>
      </c>
      <c r="M42" s="228" t="s">
        <v>238</v>
      </c>
    </row>
    <row r="43" spans="1:13" ht="51">
      <c r="A43" s="226">
        <v>36</v>
      </c>
      <c r="B43" s="227" t="s">
        <v>55</v>
      </c>
      <c r="C43" s="228" t="s">
        <v>239</v>
      </c>
      <c r="D43" s="227" t="s">
        <v>105</v>
      </c>
      <c r="E43" s="229">
        <v>10</v>
      </c>
      <c r="F43" s="230">
        <v>700</v>
      </c>
      <c r="G43" s="231">
        <v>18.2</v>
      </c>
      <c r="H43" s="232">
        <v>0.08</v>
      </c>
      <c r="I43" s="231">
        <v>19.66</v>
      </c>
      <c r="J43" s="231">
        <v>12740</v>
      </c>
      <c r="K43" s="231">
        <v>1019.2</v>
      </c>
      <c r="L43" s="233">
        <v>13759.2</v>
      </c>
      <c r="M43" s="228" t="s">
        <v>240</v>
      </c>
    </row>
    <row r="44" spans="1:13" ht="63.75">
      <c r="A44" s="226">
        <v>37</v>
      </c>
      <c r="B44" s="227" t="s">
        <v>15</v>
      </c>
      <c r="C44" s="228" t="s">
        <v>241</v>
      </c>
      <c r="D44" s="227" t="s">
        <v>17</v>
      </c>
      <c r="E44" s="229">
        <v>60</v>
      </c>
      <c r="F44" s="230">
        <v>50</v>
      </c>
      <c r="G44" s="231">
        <v>52.42</v>
      </c>
      <c r="H44" s="232">
        <v>0.08</v>
      </c>
      <c r="I44" s="231">
        <v>56.61</v>
      </c>
      <c r="J44" s="231">
        <v>2621</v>
      </c>
      <c r="K44" s="231">
        <v>209.68</v>
      </c>
      <c r="L44" s="233">
        <v>2830.68</v>
      </c>
      <c r="M44" s="228" t="s">
        <v>242</v>
      </c>
    </row>
    <row r="45" spans="1:13" ht="280.5">
      <c r="A45" s="226">
        <v>38</v>
      </c>
      <c r="B45" s="227" t="s">
        <v>56</v>
      </c>
      <c r="C45" s="228"/>
      <c r="D45" s="227" t="s">
        <v>106</v>
      </c>
      <c r="E45" s="229">
        <v>1</v>
      </c>
      <c r="F45" s="230">
        <v>600</v>
      </c>
      <c r="G45" s="231"/>
      <c r="H45" s="232"/>
      <c r="I45" s="231"/>
      <c r="J45" s="231"/>
      <c r="K45" s="231"/>
      <c r="L45" s="233"/>
      <c r="M45" s="228"/>
    </row>
    <row r="46" spans="1:13" ht="191.25">
      <c r="A46" s="226">
        <v>39</v>
      </c>
      <c r="B46" s="227" t="s">
        <v>57</v>
      </c>
      <c r="C46" s="228"/>
      <c r="D46" s="227" t="s">
        <v>107</v>
      </c>
      <c r="E46" s="229">
        <v>1</v>
      </c>
      <c r="F46" s="230">
        <v>1000</v>
      </c>
      <c r="G46" s="231"/>
      <c r="H46" s="232"/>
      <c r="I46" s="231"/>
      <c r="J46" s="231"/>
      <c r="K46" s="231"/>
      <c r="L46" s="233"/>
      <c r="M46" s="228"/>
    </row>
    <row r="47" spans="1:13" ht="89.25">
      <c r="A47" s="226">
        <v>40</v>
      </c>
      <c r="B47" s="234" t="s">
        <v>58</v>
      </c>
      <c r="C47" s="228"/>
      <c r="D47" s="234" t="s">
        <v>108</v>
      </c>
      <c r="E47" s="229">
        <v>1</v>
      </c>
      <c r="F47" s="230">
        <v>3</v>
      </c>
      <c r="G47" s="231"/>
      <c r="H47" s="232"/>
      <c r="I47" s="231"/>
      <c r="J47" s="231"/>
      <c r="K47" s="231"/>
      <c r="L47" s="233"/>
      <c r="M47" s="228"/>
    </row>
    <row r="48" spans="1:13" ht="25.5">
      <c r="A48" s="226">
        <v>41</v>
      </c>
      <c r="B48" s="236" t="s">
        <v>59</v>
      </c>
      <c r="C48" s="228"/>
      <c r="D48" s="236" t="s">
        <v>109</v>
      </c>
      <c r="E48" s="237">
        <v>1</v>
      </c>
      <c r="F48" s="230">
        <v>20</v>
      </c>
      <c r="G48" s="231"/>
      <c r="H48" s="232"/>
      <c r="I48" s="231"/>
      <c r="J48" s="231"/>
      <c r="K48" s="231"/>
      <c r="L48" s="233"/>
      <c r="M48" s="228"/>
    </row>
    <row r="49" spans="1:13" ht="25.5">
      <c r="A49" s="226">
        <v>42</v>
      </c>
      <c r="B49" s="234" t="s">
        <v>60</v>
      </c>
      <c r="C49" s="228"/>
      <c r="D49" s="227" t="s">
        <v>110</v>
      </c>
      <c r="E49" s="229">
        <v>5</v>
      </c>
      <c r="F49" s="230">
        <v>5</v>
      </c>
      <c r="G49" s="231"/>
      <c r="H49" s="232"/>
      <c r="I49" s="231"/>
      <c r="J49" s="231"/>
      <c r="K49" s="231"/>
      <c r="L49" s="233"/>
      <c r="M49" s="228"/>
    </row>
    <row r="50" spans="1:13" ht="76.5">
      <c r="A50" s="226">
        <v>43</v>
      </c>
      <c r="B50" s="234" t="s">
        <v>61</v>
      </c>
      <c r="C50" s="228"/>
      <c r="D50" s="234" t="s">
        <v>111</v>
      </c>
      <c r="E50" s="239">
        <v>30</v>
      </c>
      <c r="F50" s="230">
        <v>30</v>
      </c>
      <c r="G50" s="231"/>
      <c r="H50" s="232"/>
      <c r="I50" s="231"/>
      <c r="J50" s="231"/>
      <c r="K50" s="231"/>
      <c r="L50" s="233"/>
      <c r="M50" s="228"/>
    </row>
    <row r="51" spans="1:13" ht="63.75">
      <c r="A51" s="226">
        <v>44</v>
      </c>
      <c r="B51" s="234" t="s">
        <v>62</v>
      </c>
      <c r="C51" s="228"/>
      <c r="D51" s="234" t="s">
        <v>112</v>
      </c>
      <c r="E51" s="237">
        <v>1</v>
      </c>
      <c r="F51" s="230">
        <v>250</v>
      </c>
      <c r="G51" s="231"/>
      <c r="H51" s="232"/>
      <c r="I51" s="231"/>
      <c r="J51" s="231"/>
      <c r="K51" s="231"/>
      <c r="L51" s="233"/>
      <c r="M51" s="228"/>
    </row>
    <row r="52" spans="1:13" ht="63.75">
      <c r="A52" s="226">
        <v>45</v>
      </c>
      <c r="B52" s="227" t="s">
        <v>63</v>
      </c>
      <c r="C52" s="228" t="s">
        <v>243</v>
      </c>
      <c r="D52" s="227" t="s">
        <v>16</v>
      </c>
      <c r="E52" s="229">
        <v>1</v>
      </c>
      <c r="F52" s="230">
        <v>24000</v>
      </c>
      <c r="G52" s="231">
        <v>5.34</v>
      </c>
      <c r="H52" s="232">
        <v>0.08</v>
      </c>
      <c r="I52" s="231">
        <v>5.77</v>
      </c>
      <c r="J52" s="231">
        <v>128160</v>
      </c>
      <c r="K52" s="231">
        <v>10252.8</v>
      </c>
      <c r="L52" s="233">
        <v>138412.8</v>
      </c>
      <c r="M52" s="228" t="s">
        <v>244</v>
      </c>
    </row>
    <row r="53" spans="1:13" ht="25.5">
      <c r="A53" s="226">
        <v>46</v>
      </c>
      <c r="B53" s="227" t="s">
        <v>64</v>
      </c>
      <c r="C53" s="228"/>
      <c r="D53" s="227" t="s">
        <v>113</v>
      </c>
      <c r="E53" s="229">
        <v>5</v>
      </c>
      <c r="F53" s="230">
        <v>5</v>
      </c>
      <c r="G53" s="231"/>
      <c r="H53" s="232"/>
      <c r="I53" s="231"/>
      <c r="J53" s="231"/>
      <c r="K53" s="231"/>
      <c r="L53" s="233"/>
      <c r="M53" s="228"/>
    </row>
    <row r="54" spans="1:13" ht="25.5">
      <c r="A54" s="226">
        <v>47</v>
      </c>
      <c r="B54" s="236" t="s">
        <v>65</v>
      </c>
      <c r="C54" s="228"/>
      <c r="D54" s="227" t="s">
        <v>114</v>
      </c>
      <c r="E54" s="237">
        <v>10</v>
      </c>
      <c r="F54" s="230">
        <v>3</v>
      </c>
      <c r="G54" s="231"/>
      <c r="H54" s="232"/>
      <c r="I54" s="231"/>
      <c r="J54" s="231"/>
      <c r="K54" s="231"/>
      <c r="L54" s="233"/>
      <c r="M54" s="228"/>
    </row>
    <row r="55" spans="1:13" ht="25.5">
      <c r="A55" s="226">
        <v>48</v>
      </c>
      <c r="B55" s="227" t="s">
        <v>66</v>
      </c>
      <c r="C55" s="228"/>
      <c r="D55" s="227" t="s">
        <v>115</v>
      </c>
      <c r="E55" s="229">
        <v>5</v>
      </c>
      <c r="F55" s="230">
        <v>30</v>
      </c>
      <c r="G55" s="231"/>
      <c r="H55" s="232"/>
      <c r="I55" s="231"/>
      <c r="J55" s="231"/>
      <c r="K55" s="231"/>
      <c r="L55" s="233"/>
      <c r="M55" s="228"/>
    </row>
    <row r="56" spans="1:13" ht="25.5">
      <c r="A56" s="226">
        <v>49</v>
      </c>
      <c r="B56" s="227" t="s">
        <v>6</v>
      </c>
      <c r="C56" s="228"/>
      <c r="D56" s="227" t="s">
        <v>116</v>
      </c>
      <c r="E56" s="229">
        <v>5</v>
      </c>
      <c r="F56" s="230">
        <v>60</v>
      </c>
      <c r="G56" s="231"/>
      <c r="H56" s="232"/>
      <c r="I56" s="231"/>
      <c r="J56" s="231"/>
      <c r="K56" s="231"/>
      <c r="L56" s="233"/>
      <c r="M56" s="228"/>
    </row>
    <row r="57" spans="1:13" ht="51">
      <c r="A57" s="226">
        <v>50</v>
      </c>
      <c r="B57" s="227" t="s">
        <v>67</v>
      </c>
      <c r="C57" s="228" t="s">
        <v>245</v>
      </c>
      <c r="D57" s="227" t="s">
        <v>117</v>
      </c>
      <c r="E57" s="229">
        <v>5</v>
      </c>
      <c r="F57" s="230">
        <v>10</v>
      </c>
      <c r="G57" s="231">
        <v>130</v>
      </c>
      <c r="H57" s="232">
        <v>0.08</v>
      </c>
      <c r="I57" s="231">
        <v>140.4</v>
      </c>
      <c r="J57" s="231">
        <v>1300</v>
      </c>
      <c r="K57" s="231">
        <v>104</v>
      </c>
      <c r="L57" s="233">
        <v>1404</v>
      </c>
      <c r="M57" s="228" t="s">
        <v>246</v>
      </c>
    </row>
    <row r="58" spans="1:13" ht="38.25">
      <c r="A58" s="226">
        <v>51</v>
      </c>
      <c r="B58" s="238" t="s">
        <v>68</v>
      </c>
      <c r="C58" s="228" t="s">
        <v>247</v>
      </c>
      <c r="D58" s="238" t="s">
        <v>118</v>
      </c>
      <c r="E58" s="229">
        <v>50</v>
      </c>
      <c r="F58" s="230">
        <v>1500</v>
      </c>
      <c r="G58" s="231">
        <v>2.17</v>
      </c>
      <c r="H58" s="232">
        <v>0.08</v>
      </c>
      <c r="I58" s="231">
        <v>2.34</v>
      </c>
      <c r="J58" s="231">
        <v>3255</v>
      </c>
      <c r="K58" s="231">
        <v>260.4</v>
      </c>
      <c r="L58" s="233">
        <v>3515.4</v>
      </c>
      <c r="M58" s="228" t="s">
        <v>248</v>
      </c>
    </row>
    <row r="59" spans="1:13" ht="51">
      <c r="A59" s="226">
        <v>52</v>
      </c>
      <c r="B59" s="227" t="s">
        <v>69</v>
      </c>
      <c r="C59" s="228"/>
      <c r="D59" s="227" t="s">
        <v>119</v>
      </c>
      <c r="E59" s="229">
        <v>1</v>
      </c>
      <c r="F59" s="230">
        <v>30</v>
      </c>
      <c r="G59" s="231"/>
      <c r="H59" s="232"/>
      <c r="I59" s="231"/>
      <c r="J59" s="231"/>
      <c r="K59" s="231"/>
      <c r="L59" s="233"/>
      <c r="M59" s="228"/>
    </row>
    <row r="60" spans="1:13" ht="63.75">
      <c r="A60" s="226">
        <v>53</v>
      </c>
      <c r="B60" s="227" t="s">
        <v>70</v>
      </c>
      <c r="C60" s="228" t="s">
        <v>205</v>
      </c>
      <c r="D60" s="227" t="s">
        <v>120</v>
      </c>
      <c r="E60" s="229">
        <v>10</v>
      </c>
      <c r="F60" s="230">
        <v>300</v>
      </c>
      <c r="G60" s="231">
        <v>39.92</v>
      </c>
      <c r="H60" s="232">
        <v>0.08</v>
      </c>
      <c r="I60" s="231">
        <v>43.11</v>
      </c>
      <c r="J60" s="231">
        <v>11976</v>
      </c>
      <c r="K60" s="231">
        <v>958.08</v>
      </c>
      <c r="L60" s="233">
        <v>12934.08</v>
      </c>
      <c r="M60" s="228" t="s">
        <v>249</v>
      </c>
    </row>
    <row r="61" spans="1:13" ht="51">
      <c r="A61" s="226">
        <v>54</v>
      </c>
      <c r="B61" s="234" t="s">
        <v>71</v>
      </c>
      <c r="C61" s="228" t="s">
        <v>250</v>
      </c>
      <c r="D61" s="234" t="s">
        <v>121</v>
      </c>
      <c r="E61" s="229">
        <v>30</v>
      </c>
      <c r="F61" s="230">
        <v>11</v>
      </c>
      <c r="G61" s="231">
        <v>117.31</v>
      </c>
      <c r="H61" s="232">
        <v>0.08</v>
      </c>
      <c r="I61" s="231">
        <v>126.69</v>
      </c>
      <c r="J61" s="231">
        <v>1290.41</v>
      </c>
      <c r="K61" s="231">
        <v>103.23</v>
      </c>
      <c r="L61" s="233">
        <v>1393.64</v>
      </c>
      <c r="M61" s="228" t="s">
        <v>251</v>
      </c>
    </row>
    <row r="62" spans="1:13" ht="51">
      <c r="A62" s="226">
        <v>55</v>
      </c>
      <c r="B62" s="234" t="s">
        <v>71</v>
      </c>
      <c r="C62" s="228" t="s">
        <v>250</v>
      </c>
      <c r="D62" s="234" t="s">
        <v>122</v>
      </c>
      <c r="E62" s="229">
        <v>30</v>
      </c>
      <c r="F62" s="230">
        <v>6</v>
      </c>
      <c r="G62" s="231">
        <v>176.97</v>
      </c>
      <c r="H62" s="232">
        <v>0.08</v>
      </c>
      <c r="I62" s="231">
        <v>191.13</v>
      </c>
      <c r="J62" s="231">
        <v>1061.82</v>
      </c>
      <c r="K62" s="231">
        <v>84.95</v>
      </c>
      <c r="L62" s="233">
        <v>1146.77</v>
      </c>
      <c r="M62" s="228" t="s">
        <v>252</v>
      </c>
    </row>
    <row r="63" spans="1:13" ht="12.75">
      <c r="A63" s="226">
        <v>56</v>
      </c>
      <c r="B63" s="234" t="s">
        <v>3</v>
      </c>
      <c r="C63" s="228"/>
      <c r="D63" s="234" t="s">
        <v>123</v>
      </c>
      <c r="E63" s="237">
        <v>1</v>
      </c>
      <c r="F63" s="239">
        <v>200</v>
      </c>
      <c r="G63" s="231"/>
      <c r="H63" s="232"/>
      <c r="I63" s="231"/>
      <c r="J63" s="231"/>
      <c r="K63" s="231"/>
      <c r="L63" s="233"/>
      <c r="M63" s="228"/>
    </row>
    <row r="64" spans="1:13" ht="12.75">
      <c r="A64" s="226">
        <v>57</v>
      </c>
      <c r="B64" s="240" t="s">
        <v>72</v>
      </c>
      <c r="C64" s="228"/>
      <c r="D64" s="240" t="s">
        <v>124</v>
      </c>
      <c r="E64" s="241">
        <v>10</v>
      </c>
      <c r="F64" s="230">
        <v>40</v>
      </c>
      <c r="G64" s="231"/>
      <c r="H64" s="232"/>
      <c r="I64" s="231"/>
      <c r="J64" s="231"/>
      <c r="K64" s="231"/>
      <c r="L64" s="233"/>
      <c r="M64" s="228"/>
    </row>
  </sheetData>
  <sheetProtection/>
  <mergeCells count="2">
    <mergeCell ref="C2:G2"/>
    <mergeCell ref="C3:G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6.00390625" style="0" customWidth="1"/>
    <col min="2" max="2" width="16.421875" style="0" customWidth="1"/>
    <col min="3" max="3" width="11.8515625" style="0" customWidth="1"/>
    <col min="13" max="13" width="17.28125" style="0" customWidth="1"/>
  </cols>
  <sheetData>
    <row r="1" ht="15">
      <c r="A1" s="138" t="s">
        <v>171</v>
      </c>
    </row>
    <row r="2" spans="1:7" ht="12.75">
      <c r="A2" s="85"/>
      <c r="B2" s="86"/>
      <c r="C2" s="286" t="s">
        <v>5</v>
      </c>
      <c r="D2" s="286"/>
      <c r="E2" s="286"/>
      <c r="F2" s="286"/>
      <c r="G2" s="286"/>
    </row>
    <row r="3" spans="1:7" ht="12.75">
      <c r="A3" s="85"/>
      <c r="B3" s="87"/>
      <c r="C3" s="287" t="s">
        <v>129</v>
      </c>
      <c r="D3" s="287"/>
      <c r="E3" s="287"/>
      <c r="F3" s="287"/>
      <c r="G3" s="287"/>
    </row>
    <row r="4" spans="1:7" ht="12.75">
      <c r="A4" s="85"/>
      <c r="B4" s="87"/>
      <c r="C4" s="287"/>
      <c r="D4" s="287"/>
      <c r="E4" s="287"/>
      <c r="F4" s="287"/>
      <c r="G4" s="287"/>
    </row>
    <row r="5" spans="1:7" ht="12.75">
      <c r="A5" s="85"/>
      <c r="B5" s="87"/>
      <c r="C5" s="88"/>
      <c r="D5" s="88"/>
      <c r="E5" s="88"/>
      <c r="F5" s="88"/>
      <c r="G5" s="88"/>
    </row>
    <row r="6" spans="1:13" ht="67.5">
      <c r="A6" s="89" t="s">
        <v>0</v>
      </c>
      <c r="B6" s="90" t="s">
        <v>4</v>
      </c>
      <c r="C6" s="91" t="s">
        <v>130</v>
      </c>
      <c r="D6" s="90" t="s">
        <v>1</v>
      </c>
      <c r="E6" s="92" t="s">
        <v>131</v>
      </c>
      <c r="F6" s="93" t="s">
        <v>132</v>
      </c>
      <c r="G6" s="94" t="s">
        <v>133</v>
      </c>
      <c r="H6" s="95" t="s">
        <v>134</v>
      </c>
      <c r="I6" s="95" t="s">
        <v>135</v>
      </c>
      <c r="J6" s="96" t="s">
        <v>136</v>
      </c>
      <c r="K6" s="97" t="s">
        <v>137</v>
      </c>
      <c r="L6" s="97" t="s">
        <v>138</v>
      </c>
      <c r="M6" s="89" t="s">
        <v>139</v>
      </c>
    </row>
    <row r="7" spans="1:13" ht="12.75">
      <c r="A7" s="98">
        <v>1</v>
      </c>
      <c r="B7" s="99">
        <v>2</v>
      </c>
      <c r="C7" s="99">
        <v>3</v>
      </c>
      <c r="D7" s="99">
        <v>4</v>
      </c>
      <c r="E7" s="100">
        <v>5</v>
      </c>
      <c r="F7" s="100">
        <v>6</v>
      </c>
      <c r="G7" s="100">
        <v>7</v>
      </c>
      <c r="H7" s="100">
        <v>8</v>
      </c>
      <c r="I7" s="100">
        <v>9</v>
      </c>
      <c r="J7" s="100">
        <v>10</v>
      </c>
      <c r="K7" s="100">
        <v>11</v>
      </c>
      <c r="L7" s="101">
        <v>12</v>
      </c>
      <c r="M7" s="102">
        <v>13</v>
      </c>
    </row>
    <row r="8" spans="1:13" ht="22.5">
      <c r="A8" s="103">
        <v>14</v>
      </c>
      <c r="B8" s="34" t="s">
        <v>34</v>
      </c>
      <c r="C8" s="141" t="s">
        <v>253</v>
      </c>
      <c r="D8" s="32" t="s">
        <v>85</v>
      </c>
      <c r="E8" s="105">
        <v>5</v>
      </c>
      <c r="F8" s="106">
        <v>6</v>
      </c>
      <c r="G8" s="107">
        <v>22.2</v>
      </c>
      <c r="H8" s="108">
        <v>0.08</v>
      </c>
      <c r="I8" s="107">
        <f>G8*1.08</f>
        <v>23.976</v>
      </c>
      <c r="J8" s="109">
        <f>F8*G8</f>
        <v>133.2</v>
      </c>
      <c r="K8" s="109">
        <f>J8*0.08</f>
        <v>10.655999999999999</v>
      </c>
      <c r="L8" s="110">
        <f>J8*1.08</f>
        <v>143.856</v>
      </c>
      <c r="M8" s="141" t="s">
        <v>254</v>
      </c>
    </row>
    <row r="9" spans="1:13" ht="22.5">
      <c r="A9" s="103">
        <v>27</v>
      </c>
      <c r="B9" s="32" t="s">
        <v>47</v>
      </c>
      <c r="C9" s="141" t="s">
        <v>255</v>
      </c>
      <c r="D9" s="32" t="s">
        <v>98</v>
      </c>
      <c r="E9" s="105">
        <v>10</v>
      </c>
      <c r="F9" s="106">
        <v>6</v>
      </c>
      <c r="G9" s="107">
        <v>359.18</v>
      </c>
      <c r="H9" s="108">
        <v>0.08</v>
      </c>
      <c r="I9" s="107">
        <f>G9*1.08</f>
        <v>387.91440000000006</v>
      </c>
      <c r="J9" s="109">
        <f>F9*G9</f>
        <v>2155.08</v>
      </c>
      <c r="K9" s="109">
        <f>J9*0.08</f>
        <v>172.4064</v>
      </c>
      <c r="L9" s="110">
        <f>J9*1.08</f>
        <v>2327.4864000000002</v>
      </c>
      <c r="M9" s="141" t="s">
        <v>256</v>
      </c>
    </row>
    <row r="10" spans="1:13" ht="12.75">
      <c r="A10" s="103">
        <v>29</v>
      </c>
      <c r="B10" s="37" t="s">
        <v>49</v>
      </c>
      <c r="C10" s="140" t="s">
        <v>257</v>
      </c>
      <c r="D10" s="37" t="s">
        <v>19</v>
      </c>
      <c r="E10" s="105">
        <v>5</v>
      </c>
      <c r="F10" s="106">
        <v>50</v>
      </c>
      <c r="G10" s="107">
        <v>1388</v>
      </c>
      <c r="H10" s="108">
        <v>0.08</v>
      </c>
      <c r="I10" s="107">
        <f>G10*1.08</f>
        <v>1499.0400000000002</v>
      </c>
      <c r="J10" s="109">
        <f>F10*G10</f>
        <v>69400</v>
      </c>
      <c r="K10" s="109">
        <f>J10*0.08</f>
        <v>5552</v>
      </c>
      <c r="L10" s="110">
        <f>J10*1.08</f>
        <v>74952</v>
      </c>
      <c r="M10" s="141" t="s">
        <v>258</v>
      </c>
    </row>
    <row r="11" spans="1:13" ht="22.5">
      <c r="A11" s="103">
        <v>42</v>
      </c>
      <c r="B11" s="33" t="s">
        <v>60</v>
      </c>
      <c r="C11" s="140" t="s">
        <v>259</v>
      </c>
      <c r="D11" s="32" t="s">
        <v>110</v>
      </c>
      <c r="E11" s="105">
        <v>5</v>
      </c>
      <c r="F11" s="106">
        <v>5</v>
      </c>
      <c r="G11" s="107">
        <v>38.46</v>
      </c>
      <c r="H11" s="108">
        <v>0.08</v>
      </c>
      <c r="I11" s="107">
        <f>G11*1.08</f>
        <v>41.53680000000001</v>
      </c>
      <c r="J11" s="109">
        <f>F11*G11</f>
        <v>192.3</v>
      </c>
      <c r="K11" s="109">
        <f>J11*0.08</f>
        <v>15.384000000000002</v>
      </c>
      <c r="L11" s="110">
        <f>J11*1.08</f>
        <v>207.68400000000003</v>
      </c>
      <c r="M11" s="141" t="s">
        <v>260</v>
      </c>
    </row>
    <row r="12" spans="1:13" ht="22.5">
      <c r="A12" s="103">
        <v>48</v>
      </c>
      <c r="B12" s="32" t="s">
        <v>66</v>
      </c>
      <c r="C12" s="141" t="s">
        <v>261</v>
      </c>
      <c r="D12" s="32" t="s">
        <v>115</v>
      </c>
      <c r="E12" s="105">
        <v>5</v>
      </c>
      <c r="F12" s="106">
        <v>30</v>
      </c>
      <c r="G12" s="107">
        <v>26.5</v>
      </c>
      <c r="H12" s="108">
        <v>0.08</v>
      </c>
      <c r="I12" s="140">
        <f>G12*1.08</f>
        <v>28.62</v>
      </c>
      <c r="J12" s="109">
        <f>F12*G12</f>
        <v>795</v>
      </c>
      <c r="K12" s="109">
        <f>J12*0.08</f>
        <v>63.6</v>
      </c>
      <c r="L12" s="110">
        <f>J12*1.08</f>
        <v>858.6</v>
      </c>
      <c r="M12" s="141" t="s">
        <v>262</v>
      </c>
    </row>
    <row r="14" ht="12.75">
      <c r="B14" s="242" t="s">
        <v>263</v>
      </c>
    </row>
  </sheetData>
  <sheetProtection/>
  <mergeCells count="2">
    <mergeCell ref="C2:G2"/>
    <mergeCell ref="C3:G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6.8515625" style="0" customWidth="1"/>
    <col min="2" max="2" width="18.140625" style="0" customWidth="1"/>
    <col min="4" max="4" width="16.421875" style="0" customWidth="1"/>
    <col min="13" max="13" width="12.57421875" style="0" customWidth="1"/>
  </cols>
  <sheetData>
    <row r="1" ht="15">
      <c r="A1" s="138" t="s">
        <v>171</v>
      </c>
    </row>
    <row r="2" spans="1:7" ht="12.75">
      <c r="A2" s="85"/>
      <c r="B2" s="86"/>
      <c r="C2" s="286" t="s">
        <v>5</v>
      </c>
      <c r="D2" s="286"/>
      <c r="E2" s="286"/>
      <c r="F2" s="286"/>
      <c r="G2" s="286"/>
    </row>
    <row r="3" spans="1:7" ht="12.75">
      <c r="A3" s="85"/>
      <c r="B3" s="87"/>
      <c r="C3" s="287" t="s">
        <v>129</v>
      </c>
      <c r="D3" s="287"/>
      <c r="E3" s="287"/>
      <c r="F3" s="287"/>
      <c r="G3" s="287"/>
    </row>
    <row r="4" spans="1:7" ht="12.75">
      <c r="A4" s="85"/>
      <c r="B4" s="87"/>
      <c r="C4" s="287"/>
      <c r="D4" s="287"/>
      <c r="E4" s="287"/>
      <c r="F4" s="287"/>
      <c r="G4" s="287"/>
    </row>
    <row r="5" spans="1:7" ht="12.75">
      <c r="A5" s="85"/>
      <c r="B5" s="87"/>
      <c r="C5" s="88"/>
      <c r="D5" s="88"/>
      <c r="E5" s="88"/>
      <c r="F5" s="88"/>
      <c r="G5" s="88"/>
    </row>
    <row r="6" spans="1:13" ht="101.25">
      <c r="A6" s="89" t="s">
        <v>0</v>
      </c>
      <c r="B6" s="90" t="s">
        <v>4</v>
      </c>
      <c r="C6" s="91" t="s">
        <v>130</v>
      </c>
      <c r="D6" s="90" t="s">
        <v>1</v>
      </c>
      <c r="E6" s="92" t="s">
        <v>131</v>
      </c>
      <c r="F6" s="93" t="s">
        <v>132</v>
      </c>
      <c r="G6" s="94" t="s">
        <v>133</v>
      </c>
      <c r="H6" s="95" t="s">
        <v>134</v>
      </c>
      <c r="I6" s="95" t="s">
        <v>135</v>
      </c>
      <c r="J6" s="96" t="s">
        <v>136</v>
      </c>
      <c r="K6" s="97" t="s">
        <v>137</v>
      </c>
      <c r="L6" s="97" t="s">
        <v>138</v>
      </c>
      <c r="M6" s="89" t="s">
        <v>139</v>
      </c>
    </row>
    <row r="7" spans="1:13" ht="12.75">
      <c r="A7" s="98">
        <v>1</v>
      </c>
      <c r="B7" s="99">
        <v>2</v>
      </c>
      <c r="C7" s="99">
        <v>3</v>
      </c>
      <c r="D7" s="99">
        <v>4</v>
      </c>
      <c r="E7" s="100">
        <v>5</v>
      </c>
      <c r="F7" s="100">
        <v>6</v>
      </c>
      <c r="G7" s="100">
        <v>7</v>
      </c>
      <c r="H7" s="100">
        <v>8</v>
      </c>
      <c r="I7" s="100">
        <v>9</v>
      </c>
      <c r="J7" s="100">
        <v>10</v>
      </c>
      <c r="K7" s="100">
        <v>11</v>
      </c>
      <c r="L7" s="101">
        <v>12</v>
      </c>
      <c r="M7" s="102">
        <v>13</v>
      </c>
    </row>
    <row r="8" spans="1:13" ht="78.75">
      <c r="A8" s="103">
        <v>12</v>
      </c>
      <c r="B8" s="32" t="s">
        <v>32</v>
      </c>
      <c r="C8" s="140" t="s">
        <v>264</v>
      </c>
      <c r="D8" s="32" t="s">
        <v>83</v>
      </c>
      <c r="E8" s="105">
        <v>25</v>
      </c>
      <c r="F8" s="106">
        <v>150</v>
      </c>
      <c r="G8" s="243">
        <v>80</v>
      </c>
      <c r="H8" s="108">
        <v>0.08</v>
      </c>
      <c r="I8" s="243">
        <f>G8*H8+G8</f>
        <v>86.4</v>
      </c>
      <c r="J8" s="244">
        <f>G8*I8</f>
        <v>6912</v>
      </c>
      <c r="K8" s="244">
        <f>J8*H8</f>
        <v>552.96</v>
      </c>
      <c r="L8" s="245">
        <f>J8*H8+J8</f>
        <v>7464.96</v>
      </c>
      <c r="M8" s="141" t="s">
        <v>265</v>
      </c>
    </row>
  </sheetData>
  <sheetProtection/>
  <mergeCells count="2">
    <mergeCell ref="C2:G2"/>
    <mergeCell ref="C3:G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4.00390625" style="0" customWidth="1"/>
    <col min="2" max="2" width="16.28125" style="0" customWidth="1"/>
    <col min="3" max="3" width="14.28125" style="0" customWidth="1"/>
    <col min="4" max="4" width="15.00390625" style="0" customWidth="1"/>
    <col min="13" max="13" width="12.140625" style="0" customWidth="1"/>
  </cols>
  <sheetData>
    <row r="1" ht="15">
      <c r="A1" s="138" t="s">
        <v>171</v>
      </c>
    </row>
    <row r="2" spans="1:7" ht="12.75">
      <c r="A2" s="85"/>
      <c r="B2" s="86"/>
      <c r="C2" s="292" t="s">
        <v>5</v>
      </c>
      <c r="D2" s="292"/>
      <c r="E2" s="292"/>
      <c r="F2" s="292"/>
      <c r="G2" s="292"/>
    </row>
    <row r="3" spans="1:7" ht="12.75">
      <c r="A3" s="85"/>
      <c r="B3" s="246"/>
      <c r="C3" s="287" t="s">
        <v>129</v>
      </c>
      <c r="D3" s="287"/>
      <c r="E3" s="287"/>
      <c r="F3" s="287"/>
      <c r="G3" s="287"/>
    </row>
    <row r="4" spans="1:7" ht="12.75">
      <c r="A4" s="85"/>
      <c r="B4" s="246"/>
      <c r="C4" s="287"/>
      <c r="D4" s="287"/>
      <c r="E4" s="287"/>
      <c r="F4" s="287"/>
      <c r="G4" s="287"/>
    </row>
    <row r="5" spans="1:7" ht="12.75">
      <c r="A5" s="85"/>
      <c r="B5" s="246"/>
      <c r="C5" s="88"/>
      <c r="D5" s="88"/>
      <c r="E5" s="88"/>
      <c r="F5" s="88"/>
      <c r="G5" s="88"/>
    </row>
    <row r="6" spans="1:13" ht="101.25">
      <c r="A6" s="89" t="s">
        <v>0</v>
      </c>
      <c r="B6" s="90" t="s">
        <v>4</v>
      </c>
      <c r="C6" s="91" t="s">
        <v>130</v>
      </c>
      <c r="D6" s="90" t="s">
        <v>1</v>
      </c>
      <c r="E6" s="92" t="s">
        <v>131</v>
      </c>
      <c r="F6" s="93" t="s">
        <v>132</v>
      </c>
      <c r="G6" s="94" t="s">
        <v>133</v>
      </c>
      <c r="H6" s="95" t="s">
        <v>134</v>
      </c>
      <c r="I6" s="95" t="s">
        <v>135</v>
      </c>
      <c r="J6" s="96" t="s">
        <v>136</v>
      </c>
      <c r="K6" s="97" t="s">
        <v>137</v>
      </c>
      <c r="L6" s="97" t="s">
        <v>138</v>
      </c>
      <c r="M6" s="89" t="s">
        <v>139</v>
      </c>
    </row>
    <row r="7" spans="1:13" ht="12.75">
      <c r="A7" s="98">
        <v>1</v>
      </c>
      <c r="B7" s="99">
        <v>2</v>
      </c>
      <c r="C7" s="99">
        <v>3</v>
      </c>
      <c r="D7" s="99">
        <v>4</v>
      </c>
      <c r="E7" s="100">
        <v>5</v>
      </c>
      <c r="F7" s="100">
        <v>6</v>
      </c>
      <c r="G7" s="100">
        <v>7</v>
      </c>
      <c r="H7" s="100">
        <v>8</v>
      </c>
      <c r="I7" s="100">
        <v>9</v>
      </c>
      <c r="J7" s="100">
        <v>10</v>
      </c>
      <c r="K7" s="100">
        <v>11</v>
      </c>
      <c r="L7" s="101">
        <v>12</v>
      </c>
      <c r="M7" s="102">
        <v>13</v>
      </c>
    </row>
    <row r="8" spans="1:13" ht="12.75">
      <c r="A8" s="103">
        <v>1</v>
      </c>
      <c r="B8" s="32" t="s">
        <v>25</v>
      </c>
      <c r="C8" s="140"/>
      <c r="D8" s="32" t="s">
        <v>73</v>
      </c>
      <c r="E8" s="105">
        <v>5</v>
      </c>
      <c r="F8" s="106">
        <v>15</v>
      </c>
      <c r="G8" s="107"/>
      <c r="H8" s="140"/>
      <c r="I8" s="140"/>
      <c r="J8" s="109"/>
      <c r="K8" s="109"/>
      <c r="L8" s="110"/>
      <c r="M8" s="140"/>
    </row>
    <row r="9" spans="1:13" ht="12.75">
      <c r="A9" s="103">
        <v>2</v>
      </c>
      <c r="B9" s="32" t="s">
        <v>25</v>
      </c>
      <c r="C9" s="140"/>
      <c r="D9" s="32" t="s">
        <v>74</v>
      </c>
      <c r="E9" s="105">
        <v>30</v>
      </c>
      <c r="F9" s="106">
        <v>60</v>
      </c>
      <c r="G9" s="107"/>
      <c r="H9" s="140"/>
      <c r="I9" s="140"/>
      <c r="J9" s="109"/>
      <c r="K9" s="109"/>
      <c r="L9" s="110"/>
      <c r="M9" s="140"/>
    </row>
    <row r="10" spans="1:13" ht="22.5">
      <c r="A10" s="103">
        <v>3</v>
      </c>
      <c r="B10" s="32" t="s">
        <v>26</v>
      </c>
      <c r="C10" s="140"/>
      <c r="D10" s="32" t="s">
        <v>75</v>
      </c>
      <c r="E10" s="105">
        <v>50</v>
      </c>
      <c r="F10" s="106">
        <v>180</v>
      </c>
      <c r="G10" s="107"/>
      <c r="H10" s="140"/>
      <c r="I10" s="140"/>
      <c r="J10" s="109"/>
      <c r="K10" s="109"/>
      <c r="L10" s="110"/>
      <c r="M10" s="140"/>
    </row>
    <row r="11" spans="1:13" ht="45">
      <c r="A11" s="103">
        <v>4</v>
      </c>
      <c r="B11" s="247" t="s">
        <v>27</v>
      </c>
      <c r="C11" s="248" t="s">
        <v>266</v>
      </c>
      <c r="D11" s="247" t="s">
        <v>76</v>
      </c>
      <c r="E11" s="249">
        <v>1</v>
      </c>
      <c r="F11" s="250">
        <v>5000</v>
      </c>
      <c r="G11" s="251">
        <v>140</v>
      </c>
      <c r="H11" s="252">
        <v>0.08</v>
      </c>
      <c r="I11" s="253">
        <f>G11*1.08</f>
        <v>151.20000000000002</v>
      </c>
      <c r="J11" s="251">
        <f>F11*G11</f>
        <v>700000</v>
      </c>
      <c r="K11" s="251">
        <f>J11*8%</f>
        <v>56000</v>
      </c>
      <c r="L11" s="254">
        <f>J11+K11</f>
        <v>756000</v>
      </c>
      <c r="M11" s="248" t="s">
        <v>267</v>
      </c>
    </row>
    <row r="12" spans="1:13" ht="33.75">
      <c r="A12" s="103">
        <v>5</v>
      </c>
      <c r="B12" s="32" t="s">
        <v>28</v>
      </c>
      <c r="C12" s="140"/>
      <c r="D12" s="32" t="s">
        <v>77</v>
      </c>
      <c r="E12" s="105">
        <v>14</v>
      </c>
      <c r="F12" s="106">
        <v>350</v>
      </c>
      <c r="G12" s="107"/>
      <c r="H12" s="140"/>
      <c r="I12" s="140"/>
      <c r="J12" s="109"/>
      <c r="K12" s="109"/>
      <c r="L12" s="110"/>
      <c r="M12" s="140"/>
    </row>
    <row r="13" spans="1:13" ht="33.75">
      <c r="A13" s="103">
        <v>6</v>
      </c>
      <c r="B13" s="32" t="s">
        <v>28</v>
      </c>
      <c r="C13" s="140"/>
      <c r="D13" s="32" t="s">
        <v>78</v>
      </c>
      <c r="E13" s="105">
        <v>1</v>
      </c>
      <c r="F13" s="106">
        <v>4000</v>
      </c>
      <c r="G13" s="107"/>
      <c r="H13" s="140"/>
      <c r="I13" s="140"/>
      <c r="J13" s="109"/>
      <c r="K13" s="109"/>
      <c r="L13" s="110"/>
      <c r="M13" s="140"/>
    </row>
    <row r="14" spans="1:13" ht="22.5">
      <c r="A14" s="103">
        <v>7</v>
      </c>
      <c r="B14" s="32" t="s">
        <v>14</v>
      </c>
      <c r="C14" s="140"/>
      <c r="D14" s="32" t="s">
        <v>2</v>
      </c>
      <c r="E14" s="105">
        <v>100</v>
      </c>
      <c r="F14" s="106">
        <v>400</v>
      </c>
      <c r="G14" s="107"/>
      <c r="H14" s="140"/>
      <c r="I14" s="140"/>
      <c r="J14" s="109"/>
      <c r="K14" s="109"/>
      <c r="L14" s="110"/>
      <c r="M14" s="140"/>
    </row>
    <row r="15" spans="1:13" ht="33.75">
      <c r="A15" s="103">
        <v>8</v>
      </c>
      <c r="B15" s="32" t="s">
        <v>29</v>
      </c>
      <c r="C15" s="140"/>
      <c r="D15" s="32" t="s">
        <v>79</v>
      </c>
      <c r="E15" s="105">
        <v>25</v>
      </c>
      <c r="F15" s="106">
        <v>100</v>
      </c>
      <c r="G15" s="107"/>
      <c r="H15" s="140"/>
      <c r="I15" s="140"/>
      <c r="J15" s="109"/>
      <c r="K15" s="109"/>
      <c r="L15" s="110"/>
      <c r="M15" s="140"/>
    </row>
    <row r="16" spans="1:13" ht="12.75">
      <c r="A16" s="103">
        <v>9</v>
      </c>
      <c r="B16" s="32" t="s">
        <v>30</v>
      </c>
      <c r="C16" s="140"/>
      <c r="D16" s="32" t="s">
        <v>80</v>
      </c>
      <c r="E16" s="105">
        <v>1</v>
      </c>
      <c r="F16" s="106">
        <v>2000</v>
      </c>
      <c r="G16" s="107"/>
      <c r="H16" s="140"/>
      <c r="I16" s="140"/>
      <c r="J16" s="109"/>
      <c r="K16" s="109"/>
      <c r="L16" s="110"/>
      <c r="M16" s="140"/>
    </row>
    <row r="17" spans="1:13" ht="22.5">
      <c r="A17" s="103">
        <v>10</v>
      </c>
      <c r="B17" s="32" t="s">
        <v>31</v>
      </c>
      <c r="C17" s="140"/>
      <c r="D17" s="32" t="s">
        <v>81</v>
      </c>
      <c r="E17" s="105">
        <v>1</v>
      </c>
      <c r="F17" s="106">
        <v>2</v>
      </c>
      <c r="G17" s="107"/>
      <c r="H17" s="140"/>
      <c r="I17" s="140"/>
      <c r="J17" s="109"/>
      <c r="K17" s="109"/>
      <c r="L17" s="110"/>
      <c r="M17" s="140"/>
    </row>
    <row r="18" spans="1:13" ht="22.5">
      <c r="A18" s="103">
        <v>11</v>
      </c>
      <c r="B18" s="32" t="s">
        <v>31</v>
      </c>
      <c r="C18" s="140"/>
      <c r="D18" s="32" t="s">
        <v>82</v>
      </c>
      <c r="E18" s="105">
        <v>1</v>
      </c>
      <c r="F18" s="106">
        <v>2400</v>
      </c>
      <c r="G18" s="107"/>
      <c r="H18" s="140"/>
      <c r="I18" s="140"/>
      <c r="J18" s="109"/>
      <c r="K18" s="109"/>
      <c r="L18" s="110"/>
      <c r="M18" s="140"/>
    </row>
    <row r="19" spans="1:13" ht="90">
      <c r="A19" s="103">
        <v>12</v>
      </c>
      <c r="B19" s="32" t="s">
        <v>32</v>
      </c>
      <c r="C19" s="140"/>
      <c r="D19" s="32" t="s">
        <v>83</v>
      </c>
      <c r="E19" s="105">
        <v>25</v>
      </c>
      <c r="F19" s="106">
        <v>150</v>
      </c>
      <c r="G19" s="107"/>
      <c r="H19" s="140"/>
      <c r="I19" s="140"/>
      <c r="J19" s="109"/>
      <c r="K19" s="109"/>
      <c r="L19" s="110"/>
      <c r="M19" s="140"/>
    </row>
    <row r="20" spans="1:13" ht="12.75">
      <c r="A20" s="103">
        <v>13</v>
      </c>
      <c r="B20" s="32" t="s">
        <v>33</v>
      </c>
      <c r="C20" s="140"/>
      <c r="D20" s="32" t="s">
        <v>84</v>
      </c>
      <c r="E20" s="105">
        <v>1</v>
      </c>
      <c r="F20" s="106">
        <v>300</v>
      </c>
      <c r="G20" s="107"/>
      <c r="H20" s="140"/>
      <c r="I20" s="140"/>
      <c r="J20" s="109"/>
      <c r="K20" s="109"/>
      <c r="L20" s="110"/>
      <c r="M20" s="140"/>
    </row>
    <row r="21" spans="1:13" ht="12.75">
      <c r="A21" s="103">
        <v>14</v>
      </c>
      <c r="B21" s="33" t="s">
        <v>34</v>
      </c>
      <c r="C21" s="140"/>
      <c r="D21" s="32" t="s">
        <v>85</v>
      </c>
      <c r="E21" s="105">
        <v>5</v>
      </c>
      <c r="F21" s="106">
        <v>6</v>
      </c>
      <c r="G21" s="107"/>
      <c r="H21" s="140"/>
      <c r="I21" s="140"/>
      <c r="J21" s="109"/>
      <c r="K21" s="109"/>
      <c r="L21" s="110"/>
      <c r="M21" s="140"/>
    </row>
    <row r="22" spans="1:13" ht="22.5">
      <c r="A22" s="103">
        <v>15</v>
      </c>
      <c r="B22" s="33" t="s">
        <v>35</v>
      </c>
      <c r="C22" s="140"/>
      <c r="D22" s="32" t="s">
        <v>86</v>
      </c>
      <c r="E22" s="105">
        <v>20</v>
      </c>
      <c r="F22" s="106">
        <v>60</v>
      </c>
      <c r="G22" s="107"/>
      <c r="H22" s="140"/>
      <c r="I22" s="140"/>
      <c r="J22" s="109"/>
      <c r="K22" s="109"/>
      <c r="L22" s="110"/>
      <c r="M22" s="140"/>
    </row>
    <row r="23" spans="1:13" ht="33.75">
      <c r="A23" s="103">
        <v>16</v>
      </c>
      <c r="B23" s="34" t="s">
        <v>36</v>
      </c>
      <c r="C23" s="140"/>
      <c r="D23" s="34" t="s">
        <v>87</v>
      </c>
      <c r="E23" s="105">
        <v>20</v>
      </c>
      <c r="F23" s="106">
        <v>10</v>
      </c>
      <c r="G23" s="107"/>
      <c r="H23" s="140"/>
      <c r="I23" s="140"/>
      <c r="J23" s="109"/>
      <c r="K23" s="109"/>
      <c r="L23" s="110"/>
      <c r="M23" s="140"/>
    </row>
    <row r="24" spans="1:13" ht="123.75">
      <c r="A24" s="103">
        <v>17</v>
      </c>
      <c r="B24" s="32" t="s">
        <v>37</v>
      </c>
      <c r="C24" s="140"/>
      <c r="D24" s="32" t="s">
        <v>88</v>
      </c>
      <c r="E24" s="105">
        <v>4</v>
      </c>
      <c r="F24" s="106">
        <v>6000</v>
      </c>
      <c r="G24" s="107"/>
      <c r="H24" s="140"/>
      <c r="I24" s="140"/>
      <c r="J24" s="109"/>
      <c r="K24" s="109"/>
      <c r="L24" s="110"/>
      <c r="M24" s="140"/>
    </row>
    <row r="25" spans="1:13" ht="45">
      <c r="A25" s="103">
        <v>18</v>
      </c>
      <c r="B25" s="35" t="s">
        <v>38</v>
      </c>
      <c r="C25" s="140"/>
      <c r="D25" s="32" t="s">
        <v>89</v>
      </c>
      <c r="E25" s="105">
        <v>1</v>
      </c>
      <c r="F25" s="106">
        <v>50</v>
      </c>
      <c r="G25" s="107"/>
      <c r="H25" s="140"/>
      <c r="I25" s="140"/>
      <c r="J25" s="109"/>
      <c r="K25" s="109"/>
      <c r="L25" s="110"/>
      <c r="M25" s="140"/>
    </row>
    <row r="26" spans="1:13" ht="90">
      <c r="A26" s="103">
        <v>19</v>
      </c>
      <c r="B26" s="35" t="s">
        <v>39</v>
      </c>
      <c r="C26" s="140"/>
      <c r="D26" s="33" t="s">
        <v>90</v>
      </c>
      <c r="E26" s="33">
        <v>4</v>
      </c>
      <c r="F26" s="106">
        <v>2000</v>
      </c>
      <c r="G26" s="107"/>
      <c r="H26" s="140"/>
      <c r="I26" s="140"/>
      <c r="J26" s="109"/>
      <c r="K26" s="109"/>
      <c r="L26" s="110"/>
      <c r="M26" s="140"/>
    </row>
    <row r="27" spans="1:13" ht="112.5">
      <c r="A27" s="103">
        <v>20</v>
      </c>
      <c r="B27" s="32" t="s">
        <v>40</v>
      </c>
      <c r="C27" s="140"/>
      <c r="D27" s="32" t="s">
        <v>91</v>
      </c>
      <c r="E27" s="105">
        <v>4</v>
      </c>
      <c r="F27" s="106">
        <v>700</v>
      </c>
      <c r="G27" s="107"/>
      <c r="H27" s="140"/>
      <c r="I27" s="140"/>
      <c r="J27" s="109"/>
      <c r="K27" s="109"/>
      <c r="L27" s="110"/>
      <c r="M27" s="140"/>
    </row>
    <row r="28" spans="1:13" ht="12.75">
      <c r="A28" s="103">
        <v>21</v>
      </c>
      <c r="B28" s="33" t="s">
        <v>41</v>
      </c>
      <c r="C28" s="140"/>
      <c r="D28" s="32" t="s">
        <v>92</v>
      </c>
      <c r="E28" s="105">
        <v>1</v>
      </c>
      <c r="F28" s="106">
        <v>30</v>
      </c>
      <c r="G28" s="107"/>
      <c r="H28" s="140"/>
      <c r="I28" s="140"/>
      <c r="J28" s="109"/>
      <c r="K28" s="109"/>
      <c r="L28" s="110"/>
      <c r="M28" s="140"/>
    </row>
    <row r="29" spans="1:13" ht="12.75">
      <c r="A29" s="103">
        <v>22</v>
      </c>
      <c r="B29" s="32" t="s">
        <v>42</v>
      </c>
      <c r="C29" s="140"/>
      <c r="D29" s="32" t="s">
        <v>93</v>
      </c>
      <c r="E29" s="105">
        <v>1</v>
      </c>
      <c r="F29" s="106">
        <v>350</v>
      </c>
      <c r="G29" s="107"/>
      <c r="H29" s="140"/>
      <c r="I29" s="140"/>
      <c r="J29" s="109"/>
      <c r="K29" s="109"/>
      <c r="L29" s="110"/>
      <c r="M29" s="140"/>
    </row>
    <row r="30" spans="1:13" ht="12.75">
      <c r="A30" s="103">
        <v>23</v>
      </c>
      <c r="B30" s="33" t="s">
        <v>43</v>
      </c>
      <c r="C30" s="140"/>
      <c r="D30" s="37" t="s">
        <v>94</v>
      </c>
      <c r="E30" s="148">
        <v>10</v>
      </c>
      <c r="F30" s="106">
        <v>10</v>
      </c>
      <c r="G30" s="107"/>
      <c r="H30" s="140"/>
      <c r="I30" s="140"/>
      <c r="J30" s="109"/>
      <c r="K30" s="109"/>
      <c r="L30" s="110"/>
      <c r="M30" s="140"/>
    </row>
    <row r="31" spans="1:13" ht="12.75">
      <c r="A31" s="103">
        <v>24</v>
      </c>
      <c r="B31" s="36" t="s">
        <v>44</v>
      </c>
      <c r="C31" s="140"/>
      <c r="D31" s="36" t="s">
        <v>95</v>
      </c>
      <c r="E31" s="105">
        <v>30</v>
      </c>
      <c r="F31" s="106">
        <v>600</v>
      </c>
      <c r="G31" s="107"/>
      <c r="H31" s="140"/>
      <c r="I31" s="140"/>
      <c r="J31" s="109"/>
      <c r="K31" s="109"/>
      <c r="L31" s="110"/>
      <c r="M31" s="140"/>
    </row>
    <row r="32" spans="1:13" ht="12.75">
      <c r="A32" s="103">
        <v>25</v>
      </c>
      <c r="B32" s="33" t="s">
        <v>45</v>
      </c>
      <c r="C32" s="140"/>
      <c r="D32" s="34" t="s">
        <v>96</v>
      </c>
      <c r="E32" s="105">
        <v>1</v>
      </c>
      <c r="F32" s="106">
        <v>10</v>
      </c>
      <c r="G32" s="107"/>
      <c r="H32" s="140"/>
      <c r="I32" s="140"/>
      <c r="J32" s="109"/>
      <c r="K32" s="109"/>
      <c r="L32" s="110"/>
      <c r="M32" s="140"/>
    </row>
    <row r="33" spans="1:13" ht="22.5">
      <c r="A33" s="103">
        <v>26</v>
      </c>
      <c r="B33" s="32" t="s">
        <v>46</v>
      </c>
      <c r="C33" s="140"/>
      <c r="D33" s="32" t="s">
        <v>97</v>
      </c>
      <c r="E33" s="105">
        <v>10</v>
      </c>
      <c r="F33" s="106">
        <v>600</v>
      </c>
      <c r="G33" s="107"/>
      <c r="H33" s="140"/>
      <c r="I33" s="140"/>
      <c r="J33" s="109"/>
      <c r="K33" s="109"/>
      <c r="L33" s="110"/>
      <c r="M33" s="140"/>
    </row>
    <row r="34" spans="1:13" ht="12.75">
      <c r="A34" s="103">
        <v>27</v>
      </c>
      <c r="B34" s="32" t="s">
        <v>47</v>
      </c>
      <c r="C34" s="140"/>
      <c r="D34" s="32" t="s">
        <v>98</v>
      </c>
      <c r="E34" s="105">
        <v>10</v>
      </c>
      <c r="F34" s="106">
        <v>6</v>
      </c>
      <c r="G34" s="107"/>
      <c r="H34" s="140"/>
      <c r="I34" s="140"/>
      <c r="J34" s="109"/>
      <c r="K34" s="109"/>
      <c r="L34" s="110"/>
      <c r="M34" s="140"/>
    </row>
    <row r="35" spans="1:13" ht="12.75">
      <c r="A35" s="103">
        <v>28</v>
      </c>
      <c r="B35" s="37" t="s">
        <v>48</v>
      </c>
      <c r="C35" s="140"/>
      <c r="D35" s="37" t="s">
        <v>99</v>
      </c>
      <c r="E35" s="105">
        <v>10</v>
      </c>
      <c r="F35" s="106">
        <v>10</v>
      </c>
      <c r="G35" s="107"/>
      <c r="H35" s="140"/>
      <c r="I35" s="140"/>
      <c r="J35" s="109"/>
      <c r="K35" s="109"/>
      <c r="L35" s="110"/>
      <c r="M35" s="140"/>
    </row>
    <row r="36" spans="1:13" ht="12.75">
      <c r="A36" s="103">
        <v>29</v>
      </c>
      <c r="B36" s="37" t="s">
        <v>49</v>
      </c>
      <c r="C36" s="140"/>
      <c r="D36" s="37" t="s">
        <v>19</v>
      </c>
      <c r="E36" s="105">
        <v>5</v>
      </c>
      <c r="F36" s="106">
        <v>50</v>
      </c>
      <c r="G36" s="107"/>
      <c r="H36" s="140"/>
      <c r="I36" s="140"/>
      <c r="J36" s="109"/>
      <c r="K36" s="109"/>
      <c r="L36" s="110"/>
      <c r="M36" s="140"/>
    </row>
    <row r="37" spans="1:13" ht="101.25">
      <c r="A37" s="103">
        <v>30</v>
      </c>
      <c r="B37" s="32" t="s">
        <v>50</v>
      </c>
      <c r="C37" s="140"/>
      <c r="D37" s="32" t="s">
        <v>18</v>
      </c>
      <c r="E37" s="150">
        <v>1</v>
      </c>
      <c r="F37" s="106">
        <v>70000</v>
      </c>
      <c r="G37" s="107"/>
      <c r="H37" s="140"/>
      <c r="I37" s="140"/>
      <c r="J37" s="109"/>
      <c r="K37" s="109"/>
      <c r="L37" s="110"/>
      <c r="M37" s="140"/>
    </row>
    <row r="38" spans="1:13" ht="33.75">
      <c r="A38" s="103">
        <v>31</v>
      </c>
      <c r="B38" s="32" t="s">
        <v>51</v>
      </c>
      <c r="C38" s="140"/>
      <c r="D38" s="32" t="s">
        <v>100</v>
      </c>
      <c r="E38" s="105">
        <v>10</v>
      </c>
      <c r="F38" s="106">
        <v>2800</v>
      </c>
      <c r="G38" s="107"/>
      <c r="H38" s="140"/>
      <c r="I38" s="140"/>
      <c r="J38" s="109"/>
      <c r="K38" s="109"/>
      <c r="L38" s="110"/>
      <c r="M38" s="140"/>
    </row>
    <row r="39" spans="1:13" ht="22.5">
      <c r="A39" s="103">
        <v>32</v>
      </c>
      <c r="B39" s="32" t="s">
        <v>51</v>
      </c>
      <c r="C39" s="140"/>
      <c r="D39" s="32" t="s">
        <v>101</v>
      </c>
      <c r="E39" s="105">
        <v>10</v>
      </c>
      <c r="F39" s="106">
        <v>10</v>
      </c>
      <c r="G39" s="107"/>
      <c r="H39" s="140"/>
      <c r="I39" s="140"/>
      <c r="J39" s="109"/>
      <c r="K39" s="109"/>
      <c r="L39" s="110"/>
      <c r="M39" s="140"/>
    </row>
    <row r="40" spans="1:13" ht="78.75">
      <c r="A40" s="103">
        <v>33</v>
      </c>
      <c r="B40" s="32" t="s">
        <v>52</v>
      </c>
      <c r="C40" s="140"/>
      <c r="D40" s="32" t="s">
        <v>102</v>
      </c>
      <c r="E40" s="150">
        <v>20</v>
      </c>
      <c r="F40" s="106">
        <v>300</v>
      </c>
      <c r="G40" s="107"/>
      <c r="H40" s="140"/>
      <c r="I40" s="140"/>
      <c r="J40" s="109"/>
      <c r="K40" s="109"/>
      <c r="L40" s="110"/>
      <c r="M40" s="140"/>
    </row>
    <row r="41" spans="1:13" ht="101.25">
      <c r="A41" s="103">
        <v>34</v>
      </c>
      <c r="B41" s="37" t="s">
        <v>53</v>
      </c>
      <c r="C41" s="140"/>
      <c r="D41" s="37" t="s">
        <v>103</v>
      </c>
      <c r="E41" s="148">
        <v>50</v>
      </c>
      <c r="F41" s="106">
        <v>150</v>
      </c>
      <c r="G41" s="107"/>
      <c r="H41" s="140"/>
      <c r="I41" s="140"/>
      <c r="J41" s="109"/>
      <c r="K41" s="109"/>
      <c r="L41" s="110"/>
      <c r="M41" s="140"/>
    </row>
    <row r="42" spans="1:13" ht="12.75">
      <c r="A42" s="103">
        <v>35</v>
      </c>
      <c r="B42" s="32" t="s">
        <v>54</v>
      </c>
      <c r="C42" s="140"/>
      <c r="D42" s="32" t="s">
        <v>104</v>
      </c>
      <c r="E42" s="105">
        <v>10</v>
      </c>
      <c r="F42" s="106">
        <v>700</v>
      </c>
      <c r="G42" s="107"/>
      <c r="H42" s="140"/>
      <c r="I42" s="140"/>
      <c r="J42" s="109"/>
      <c r="K42" s="109"/>
      <c r="L42" s="110"/>
      <c r="M42" s="140"/>
    </row>
    <row r="43" spans="1:13" ht="12.75">
      <c r="A43" s="103">
        <v>36</v>
      </c>
      <c r="B43" s="32" t="s">
        <v>55</v>
      </c>
      <c r="C43" s="140"/>
      <c r="D43" s="32" t="s">
        <v>105</v>
      </c>
      <c r="E43" s="105">
        <v>10</v>
      </c>
      <c r="F43" s="106">
        <v>700</v>
      </c>
      <c r="G43" s="107"/>
      <c r="H43" s="140"/>
      <c r="I43" s="140"/>
      <c r="J43" s="109"/>
      <c r="K43" s="109"/>
      <c r="L43" s="110"/>
      <c r="M43" s="140"/>
    </row>
    <row r="44" spans="1:13" ht="45">
      <c r="A44" s="103">
        <v>37</v>
      </c>
      <c r="B44" s="32" t="s">
        <v>15</v>
      </c>
      <c r="C44" s="140"/>
      <c r="D44" s="32" t="s">
        <v>17</v>
      </c>
      <c r="E44" s="105">
        <v>60</v>
      </c>
      <c r="F44" s="106">
        <v>50</v>
      </c>
      <c r="G44" s="107"/>
      <c r="H44" s="140"/>
      <c r="I44" s="140"/>
      <c r="J44" s="109"/>
      <c r="K44" s="109"/>
      <c r="L44" s="110"/>
      <c r="M44" s="140"/>
    </row>
    <row r="45" spans="1:13" ht="146.25">
      <c r="A45" s="103">
        <v>38</v>
      </c>
      <c r="B45" s="32" t="s">
        <v>56</v>
      </c>
      <c r="C45" s="140"/>
      <c r="D45" s="32" t="s">
        <v>106</v>
      </c>
      <c r="E45" s="150">
        <v>1</v>
      </c>
      <c r="F45" s="106">
        <v>600</v>
      </c>
      <c r="G45" s="107"/>
      <c r="H45" s="140"/>
      <c r="I45" s="140"/>
      <c r="J45" s="109"/>
      <c r="K45" s="109"/>
      <c r="L45" s="110"/>
      <c r="M45" s="140"/>
    </row>
    <row r="46" spans="1:13" ht="101.25">
      <c r="A46" s="103">
        <v>39</v>
      </c>
      <c r="B46" s="32" t="s">
        <v>57</v>
      </c>
      <c r="C46" s="140"/>
      <c r="D46" s="32" t="s">
        <v>107</v>
      </c>
      <c r="E46" s="105">
        <v>1</v>
      </c>
      <c r="F46" s="106">
        <v>1000</v>
      </c>
      <c r="G46" s="107"/>
      <c r="H46" s="140"/>
      <c r="I46" s="140"/>
      <c r="J46" s="109"/>
      <c r="K46" s="109"/>
      <c r="L46" s="110"/>
      <c r="M46" s="140"/>
    </row>
    <row r="47" spans="1:13" ht="67.5">
      <c r="A47" s="103">
        <v>40</v>
      </c>
      <c r="B47" s="34" t="s">
        <v>58</v>
      </c>
      <c r="C47" s="140"/>
      <c r="D47" s="34" t="s">
        <v>108</v>
      </c>
      <c r="E47" s="105">
        <v>1</v>
      </c>
      <c r="F47" s="106">
        <v>3</v>
      </c>
      <c r="G47" s="107"/>
      <c r="H47" s="140"/>
      <c r="I47" s="140"/>
      <c r="J47" s="109"/>
      <c r="K47" s="109"/>
      <c r="L47" s="110"/>
      <c r="M47" s="140"/>
    </row>
    <row r="48" spans="1:13" ht="22.5">
      <c r="A48" s="103">
        <v>41</v>
      </c>
      <c r="B48" s="37" t="s">
        <v>59</v>
      </c>
      <c r="C48" s="140"/>
      <c r="D48" s="37" t="s">
        <v>109</v>
      </c>
      <c r="E48" s="148">
        <v>1</v>
      </c>
      <c r="F48" s="106">
        <v>20</v>
      </c>
      <c r="G48" s="107"/>
      <c r="H48" s="140"/>
      <c r="I48" s="140"/>
      <c r="J48" s="109"/>
      <c r="K48" s="109"/>
      <c r="L48" s="110"/>
      <c r="M48" s="140"/>
    </row>
    <row r="49" spans="1:13" ht="12.75">
      <c r="A49" s="103">
        <v>42</v>
      </c>
      <c r="B49" s="33" t="s">
        <v>60</v>
      </c>
      <c r="C49" s="140"/>
      <c r="D49" s="32" t="s">
        <v>110</v>
      </c>
      <c r="E49" s="105">
        <v>5</v>
      </c>
      <c r="F49" s="106">
        <v>5</v>
      </c>
      <c r="G49" s="107"/>
      <c r="H49" s="140"/>
      <c r="I49" s="140"/>
      <c r="J49" s="109"/>
      <c r="K49" s="109"/>
      <c r="L49" s="110"/>
      <c r="M49" s="140"/>
    </row>
    <row r="50" spans="1:13" ht="56.25">
      <c r="A50" s="103">
        <v>43</v>
      </c>
      <c r="B50" s="34" t="s">
        <v>61</v>
      </c>
      <c r="C50" s="140"/>
      <c r="D50" s="34" t="s">
        <v>111</v>
      </c>
      <c r="E50" s="151">
        <v>30</v>
      </c>
      <c r="F50" s="106">
        <v>30</v>
      </c>
      <c r="G50" s="107"/>
      <c r="H50" s="140"/>
      <c r="I50" s="140"/>
      <c r="J50" s="109"/>
      <c r="K50" s="109"/>
      <c r="L50" s="110"/>
      <c r="M50" s="140"/>
    </row>
    <row r="51" spans="1:13" ht="45">
      <c r="A51" s="103">
        <v>44</v>
      </c>
      <c r="B51" s="34" t="s">
        <v>62</v>
      </c>
      <c r="C51" s="140"/>
      <c r="D51" s="34" t="s">
        <v>112</v>
      </c>
      <c r="E51" s="148">
        <v>1</v>
      </c>
      <c r="F51" s="106">
        <v>250</v>
      </c>
      <c r="G51" s="107"/>
      <c r="H51" s="140"/>
      <c r="I51" s="140"/>
      <c r="J51" s="109"/>
      <c r="K51" s="109"/>
      <c r="L51" s="110"/>
      <c r="M51" s="140"/>
    </row>
    <row r="52" spans="1:13" ht="12.75">
      <c r="A52" s="103">
        <v>45</v>
      </c>
      <c r="B52" s="32" t="s">
        <v>63</v>
      </c>
      <c r="C52" s="140"/>
      <c r="D52" s="32" t="s">
        <v>16</v>
      </c>
      <c r="E52" s="105">
        <v>1</v>
      </c>
      <c r="F52" s="106">
        <v>24000</v>
      </c>
      <c r="G52" s="107"/>
      <c r="H52" s="140"/>
      <c r="I52" s="140"/>
      <c r="J52" s="109"/>
      <c r="K52" s="109"/>
      <c r="L52" s="110"/>
      <c r="M52" s="140"/>
    </row>
    <row r="53" spans="1:13" ht="12.75">
      <c r="A53" s="103">
        <v>46</v>
      </c>
      <c r="B53" s="32" t="s">
        <v>64</v>
      </c>
      <c r="C53" s="140"/>
      <c r="D53" s="32" t="s">
        <v>113</v>
      </c>
      <c r="E53" s="105">
        <v>5</v>
      </c>
      <c r="F53" s="106">
        <v>5</v>
      </c>
      <c r="G53" s="107"/>
      <c r="H53" s="140"/>
      <c r="I53" s="140"/>
      <c r="J53" s="109"/>
      <c r="K53" s="109"/>
      <c r="L53" s="110"/>
      <c r="M53" s="140"/>
    </row>
    <row r="54" spans="1:13" ht="12.75">
      <c r="A54" s="103">
        <v>47</v>
      </c>
      <c r="B54" s="37" t="s">
        <v>65</v>
      </c>
      <c r="C54" s="140"/>
      <c r="D54" s="32" t="s">
        <v>114</v>
      </c>
      <c r="E54" s="148">
        <v>10</v>
      </c>
      <c r="F54" s="106">
        <v>3</v>
      </c>
      <c r="G54" s="107"/>
      <c r="H54" s="140"/>
      <c r="I54" s="140"/>
      <c r="J54" s="109"/>
      <c r="K54" s="109"/>
      <c r="L54" s="110"/>
      <c r="M54" s="140"/>
    </row>
    <row r="55" spans="1:13" ht="12.75">
      <c r="A55" s="103">
        <v>48</v>
      </c>
      <c r="B55" s="32" t="s">
        <v>66</v>
      </c>
      <c r="C55" s="140"/>
      <c r="D55" s="32" t="s">
        <v>115</v>
      </c>
      <c r="E55" s="105">
        <v>5</v>
      </c>
      <c r="F55" s="106">
        <v>30</v>
      </c>
      <c r="G55" s="107"/>
      <c r="H55" s="140"/>
      <c r="I55" s="140"/>
      <c r="J55" s="109"/>
      <c r="K55" s="109"/>
      <c r="L55" s="110"/>
      <c r="M55" s="140"/>
    </row>
    <row r="56" spans="1:13" ht="12.75">
      <c r="A56" s="103">
        <v>49</v>
      </c>
      <c r="B56" s="32" t="s">
        <v>6</v>
      </c>
      <c r="C56" s="140"/>
      <c r="D56" s="32" t="s">
        <v>116</v>
      </c>
      <c r="E56" s="150">
        <v>5</v>
      </c>
      <c r="F56" s="106">
        <v>60</v>
      </c>
      <c r="G56" s="107"/>
      <c r="H56" s="140"/>
      <c r="I56" s="140"/>
      <c r="J56" s="109"/>
      <c r="K56" s="109"/>
      <c r="L56" s="110"/>
      <c r="M56" s="140"/>
    </row>
    <row r="57" spans="1:13" ht="33.75">
      <c r="A57" s="103">
        <v>50</v>
      </c>
      <c r="B57" s="32" t="s">
        <v>67</v>
      </c>
      <c r="C57" s="140"/>
      <c r="D57" s="32" t="s">
        <v>117</v>
      </c>
      <c r="E57" s="105">
        <v>5</v>
      </c>
      <c r="F57" s="106">
        <v>10</v>
      </c>
      <c r="G57" s="107"/>
      <c r="H57" s="140"/>
      <c r="I57" s="140"/>
      <c r="J57" s="109"/>
      <c r="K57" s="109"/>
      <c r="L57" s="110"/>
      <c r="M57" s="140"/>
    </row>
    <row r="58" spans="1:13" ht="22.5">
      <c r="A58" s="103">
        <v>51</v>
      </c>
      <c r="B58" s="36" t="s">
        <v>68</v>
      </c>
      <c r="C58" s="140"/>
      <c r="D58" s="36" t="s">
        <v>118</v>
      </c>
      <c r="E58" s="105">
        <v>50</v>
      </c>
      <c r="F58" s="106">
        <v>1500</v>
      </c>
      <c r="G58" s="107"/>
      <c r="H58" s="140"/>
      <c r="I58" s="140"/>
      <c r="J58" s="109"/>
      <c r="K58" s="109"/>
      <c r="L58" s="110"/>
      <c r="M58" s="140"/>
    </row>
    <row r="59" spans="1:13" ht="45">
      <c r="A59" s="103">
        <v>52</v>
      </c>
      <c r="B59" s="32" t="s">
        <v>69</v>
      </c>
      <c r="C59" s="140"/>
      <c r="D59" s="32" t="s">
        <v>119</v>
      </c>
      <c r="E59" s="105">
        <v>1</v>
      </c>
      <c r="F59" s="106">
        <v>30</v>
      </c>
      <c r="G59" s="107"/>
      <c r="H59" s="140"/>
      <c r="I59" s="140"/>
      <c r="J59" s="109"/>
      <c r="K59" s="109"/>
      <c r="L59" s="110"/>
      <c r="M59" s="140"/>
    </row>
    <row r="60" spans="1:13" ht="33.75">
      <c r="A60" s="103">
        <v>53</v>
      </c>
      <c r="B60" s="32" t="s">
        <v>70</v>
      </c>
      <c r="C60" s="140"/>
      <c r="D60" s="32" t="s">
        <v>120</v>
      </c>
      <c r="E60" s="105">
        <v>10</v>
      </c>
      <c r="F60" s="106">
        <v>300</v>
      </c>
      <c r="G60" s="107"/>
      <c r="H60" s="140"/>
      <c r="I60" s="140"/>
      <c r="J60" s="109"/>
      <c r="K60" s="109"/>
      <c r="L60" s="110"/>
      <c r="M60" s="140"/>
    </row>
    <row r="61" spans="1:13" ht="33.75">
      <c r="A61" s="103">
        <v>54</v>
      </c>
      <c r="B61" s="33" t="s">
        <v>71</v>
      </c>
      <c r="C61" s="140"/>
      <c r="D61" s="34" t="s">
        <v>121</v>
      </c>
      <c r="E61" s="105">
        <v>30</v>
      </c>
      <c r="F61" s="106">
        <v>11</v>
      </c>
      <c r="G61" s="107"/>
      <c r="H61" s="140"/>
      <c r="I61" s="140"/>
      <c r="J61" s="109"/>
      <c r="K61" s="109"/>
      <c r="L61" s="110"/>
      <c r="M61" s="140"/>
    </row>
    <row r="62" spans="1:13" ht="33.75">
      <c r="A62" s="103">
        <v>55</v>
      </c>
      <c r="B62" s="33" t="s">
        <v>71</v>
      </c>
      <c r="C62" s="140"/>
      <c r="D62" s="34" t="s">
        <v>122</v>
      </c>
      <c r="E62" s="105">
        <v>30</v>
      </c>
      <c r="F62" s="106">
        <v>6</v>
      </c>
      <c r="G62" s="107"/>
      <c r="H62" s="140"/>
      <c r="I62" s="140"/>
      <c r="J62" s="109"/>
      <c r="K62" s="109"/>
      <c r="L62" s="110"/>
      <c r="M62" s="140"/>
    </row>
    <row r="63" spans="1:13" ht="12.75">
      <c r="A63" s="103">
        <v>56</v>
      </c>
      <c r="B63" s="34" t="s">
        <v>3</v>
      </c>
      <c r="C63" s="140"/>
      <c r="D63" s="34" t="s">
        <v>123</v>
      </c>
      <c r="E63" s="148">
        <v>1</v>
      </c>
      <c r="F63" s="151">
        <v>200</v>
      </c>
      <c r="G63" s="107"/>
      <c r="H63" s="140"/>
      <c r="I63" s="140"/>
      <c r="J63" s="109"/>
      <c r="K63" s="109"/>
      <c r="L63" s="110"/>
      <c r="M63" s="140"/>
    </row>
    <row r="64" spans="1:13" ht="12.75">
      <c r="A64" s="103">
        <v>57</v>
      </c>
      <c r="B64" s="38" t="s">
        <v>72</v>
      </c>
      <c r="C64" s="140"/>
      <c r="D64" s="38" t="s">
        <v>124</v>
      </c>
      <c r="E64" s="152">
        <v>10</v>
      </c>
      <c r="F64" s="106">
        <v>40</v>
      </c>
      <c r="G64" s="107"/>
      <c r="H64" s="140"/>
      <c r="I64" s="140"/>
      <c r="J64" s="109"/>
      <c r="K64" s="109"/>
      <c r="L64" s="110"/>
      <c r="M64" s="140"/>
    </row>
  </sheetData>
  <sheetProtection/>
  <mergeCells count="2">
    <mergeCell ref="C2:G2"/>
    <mergeCell ref="C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Andrzej Wręczycki</cp:lastModifiedBy>
  <cp:lastPrinted>2016-11-16T07:44:44Z</cp:lastPrinted>
  <dcterms:created xsi:type="dcterms:W3CDTF">2010-08-09T09:51:38Z</dcterms:created>
  <dcterms:modified xsi:type="dcterms:W3CDTF">2019-06-26T07:32:01Z</dcterms:modified>
  <cp:category/>
  <cp:version/>
  <cp:contentType/>
  <cp:contentStatus/>
</cp:coreProperties>
</file>