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_share_done\Bolesław\przetarg\pytania\"/>
    </mc:Choice>
  </mc:AlternateContent>
  <xr:revisionPtr revIDLastSave="0" documentId="13_ncr:1_{F24FE9E7-7D27-4028-93F1-DEEF6ECEF4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N19" i="1"/>
  <c r="N10" i="1"/>
  <c r="N11" i="1"/>
  <c r="N12" i="1"/>
  <c r="N13" i="1"/>
  <c r="N14" i="1"/>
  <c r="N15" i="1"/>
  <c r="N16" i="1"/>
  <c r="N17" i="1"/>
  <c r="N18" i="1"/>
  <c r="G19" i="1"/>
  <c r="H19" i="1"/>
  <c r="G12" i="1"/>
  <c r="G10" i="1"/>
  <c r="G11" i="1"/>
  <c r="G13" i="1"/>
  <c r="G14" i="1"/>
  <c r="G15" i="1"/>
  <c r="G16" i="1"/>
  <c r="G17" i="1"/>
  <c r="G18" i="1"/>
  <c r="G9" i="1"/>
  <c r="H14" i="1"/>
  <c r="H15" i="1"/>
  <c r="H16" i="1"/>
  <c r="H17" i="1"/>
  <c r="N9" i="1"/>
  <c r="L9" i="1"/>
  <c r="H9" i="1"/>
  <c r="H10" i="1"/>
  <c r="H11" i="1"/>
  <c r="H12" i="1"/>
  <c r="H13" i="1"/>
  <c r="H18" i="1"/>
  <c r="D20" i="1"/>
  <c r="G20" i="1" l="1"/>
</calcChain>
</file>

<file path=xl/sharedStrings.xml><?xml version="1.0" encoding="utf-8"?>
<sst xmlns="http://schemas.openxmlformats.org/spreadsheetml/2006/main" count="30" uniqueCount="21">
  <si>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</si>
  <si>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</si>
  <si>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</si>
  <si>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</si>
  <si>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</si>
  <si>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</si>
  <si>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</si>
  <si>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</si>
  <si>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</si>
  <si>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</si>
  <si>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</si>
  <si>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strumieniu świetlny oprawy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</si>
  <si>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</si>
  <si>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</si>
  <si>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</si>
  <si>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</si>
  <si>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</si>
  <si>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parkowy na szczycie</t>
  </si>
  <si>
    <t>drogowy</t>
  </si>
  <si>
    <t>Modernizacja oświetlenia ulicznego na terenie Gminy Bolesław, z zastosowaniem nowoczesnych opraw LED</t>
  </si>
  <si>
    <t>2) suma mocy oferowanych opraw jest nie większa niż 32,24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</si>
</sst>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2" fontId="21" fillId="0" borderId="1" xfId="1" applyNumberFormat="1" applyFont="1" applyBorder="1" applyAlignment="1">
      <alignment horizontal="center" vertical="center"/>
    </xf>
    <xf numFmtId="1" fontId="17" fillId="3" borderId="1" xfId="1" applyNumberFormat="1" applyFont="1" applyFill="1" applyBorder="1" applyAlignment="1">
      <alignment horizontal="center" vertical="center"/>
    </xf>
    <xf numFmtId="1" fontId="22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Comma" xfId="2" builtinId="3"/>
    <cellStyle name="Normal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" formatCode="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20" totalsRowCount="1" headerRowDxfId="16" dataDxfId="15" totalsRowDxfId="14" headerRowCellStyle="Normalny 2">
  <autoFilter ref="B8:H19" xr:uid="{00000000-0009-0000-0100-000001000000}"/>
  <sortState xmlns:xlrd2="http://schemas.microsoft.com/office/spreadsheetml/2017/richdata2" ref="B9:G72">
    <sortCondition ref="B8:B72"/>
  </sortState>
  <tableColumns count="7">
    <tableColumn id="20" xr3:uid="{00000000-0010-0000-0000-000014000000}" name="Sytuacja nr" totalsRowLabel="SUMA" dataDxfId="13" totalsRowDxfId="12"/>
    <tableColumn id="1" xr3:uid="{00000000-0010-0000-0000-000001000000}" name="Typ oprawy" dataDxfId="11" totalsRowDxfId="10"/>
    <tableColumn id="9" xr3:uid="{00000000-0010-0000-0000-000009000000}" name="Wymagana ilość opraw suma [szt.]" totalsRowFunction="sum" dataDxfId="9" totalsRowDxfId="8"/>
    <tableColumn id="13" xr3:uid="{00000000-0010-0000-0000-00000D000000}" name="Moc oprawy z obliczeń  [W]" dataDxfId="7" totalsRowDxfId="6" dataCellStyle="Normalny 3"/>
    <tableColumn id="3" xr3:uid="{00000000-0010-0000-0000-000003000000}" name="strumieniu świetlny oprawy [lm]" dataDxfId="5" totalsRowDxfId="4" dataCellStyle="Normal"/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oprawy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5"/>
  <sheetViews>
    <sheetView showGridLines="0" tabSelected="1" zoomScale="85" zoomScaleNormal="85" zoomScalePageLayoutView="85" workbookViewId="0">
      <selection activeCell="L25" sqref="L25"/>
    </sheetView>
  </sheetViews>
  <sheetFormatPr defaultRowHeight="15"/>
  <cols>
    <col min="1" max="1" width="2" customWidth="1"/>
    <col min="2" max="2" width="12.42578125" style="3" customWidth="1"/>
    <col min="3" max="3" width="26.5703125" style="3" customWidth="1"/>
    <col min="4" max="4" width="16.85546875" style="2" customWidth="1"/>
    <col min="5" max="5" width="34.5703125" customWidth="1"/>
    <col min="6" max="6" width="28.7109375" customWidth="1"/>
    <col min="7" max="7" width="14.7109375" customWidth="1"/>
    <col min="8" max="8" width="12.7109375" style="7" customWidth="1"/>
    <col min="9" max="9" width="8.85546875" style="1" customWidth="1"/>
    <col min="10" max="10" width="2.85546875" style="1" customWidth="1"/>
    <col min="11" max="11" width="24.85546875" style="4" customWidth="1"/>
    <col min="12" max="12" width="17.42578125" style="4" customWidth="1"/>
    <col min="13" max="13" width="16.42578125" style="4" customWidth="1"/>
    <col min="14" max="14" width="12.140625" style="4" customWidth="1"/>
    <col min="15" max="15" width="20.42578125" style="1" customWidth="1"/>
    <col min="18" max="18" width="9.140625" style="3"/>
    <col min="19" max="19" width="11" style="1" customWidth="1"/>
    <col min="20" max="20" width="12.140625" style="1" customWidth="1"/>
    <col min="21" max="21" width="10" style="1" customWidth="1"/>
  </cols>
  <sheetData>
    <row r="1" spans="2:21" ht="21" customHeight="1">
      <c r="B1" s="37" t="s">
        <v>5</v>
      </c>
      <c r="C1" s="37"/>
      <c r="D1" s="37"/>
      <c r="E1" s="37"/>
      <c r="F1" s="37"/>
      <c r="G1" s="37"/>
      <c r="H1" s="13"/>
      <c r="I1" s="13"/>
      <c r="J1" s="13"/>
      <c r="K1" s="13"/>
      <c r="L1" s="13"/>
      <c r="M1" s="13"/>
      <c r="N1" s="13"/>
      <c r="O1" s="13"/>
    </row>
    <row r="2" spans="2:21" ht="39.75" customHeight="1">
      <c r="B2" s="36" t="s">
        <v>19</v>
      </c>
      <c r="C2" s="36"/>
      <c r="D2" s="36"/>
      <c r="E2" s="36"/>
      <c r="F2" s="36"/>
      <c r="G2" s="36"/>
      <c r="H2" s="13"/>
      <c r="I2" s="13"/>
      <c r="J2" s="13"/>
      <c r="K2" s="13"/>
      <c r="L2" s="13"/>
      <c r="M2" s="13"/>
      <c r="N2" s="13"/>
      <c r="O2" s="13"/>
    </row>
    <row r="3" spans="2:21" ht="18.75" customHeight="1">
      <c r="B3" s="16"/>
      <c r="C3" s="16"/>
      <c r="D3" s="16"/>
      <c r="E3" s="16"/>
      <c r="F3" s="16"/>
      <c r="G3" s="16"/>
      <c r="H3" s="13"/>
      <c r="I3" s="13"/>
      <c r="J3" s="13"/>
      <c r="K3" s="13"/>
      <c r="L3" s="13"/>
      <c r="M3" s="13"/>
      <c r="N3" s="13"/>
      <c r="O3" s="13"/>
    </row>
    <row r="4" spans="2:21" ht="15" customHeight="1">
      <c r="B4" s="35" t="s">
        <v>15</v>
      </c>
      <c r="C4" s="35"/>
      <c r="D4" s="35"/>
      <c r="E4" s="35"/>
      <c r="F4" s="35"/>
      <c r="G4" s="35"/>
      <c r="H4" s="12"/>
      <c r="I4" s="12"/>
      <c r="J4" s="12"/>
      <c r="K4" s="12"/>
      <c r="L4" s="12"/>
      <c r="M4" s="12"/>
      <c r="N4" s="12"/>
      <c r="O4" s="12"/>
    </row>
    <row r="5" spans="2:21">
      <c r="B5" s="35"/>
      <c r="C5" s="35"/>
      <c r="D5" s="35"/>
      <c r="E5" s="35"/>
      <c r="F5" s="35"/>
      <c r="G5" s="35"/>
      <c r="H5" s="12"/>
      <c r="I5" s="12"/>
      <c r="J5" s="12"/>
      <c r="K5" s="12"/>
      <c r="L5" s="12"/>
      <c r="M5" s="12"/>
      <c r="N5" s="12"/>
      <c r="O5" s="12"/>
    </row>
    <row r="6" spans="2:21" ht="27.75" customHeight="1">
      <c r="B6" s="35"/>
      <c r="C6" s="35"/>
      <c r="D6" s="35"/>
      <c r="E6" s="35"/>
      <c r="F6" s="35"/>
      <c r="G6" s="35"/>
      <c r="H6" s="12"/>
      <c r="I6" s="12"/>
      <c r="J6" s="12"/>
      <c r="K6" s="25" t="s">
        <v>16</v>
      </c>
      <c r="L6" s="12"/>
      <c r="M6" s="12"/>
      <c r="N6" s="12"/>
      <c r="O6" s="12"/>
    </row>
    <row r="7" spans="2:21" ht="13.5" customHeight="1"/>
    <row r="8" spans="2:21" ht="54.75" customHeight="1">
      <c r="B8" s="9" t="s">
        <v>1</v>
      </c>
      <c r="C8" s="9" t="s">
        <v>7</v>
      </c>
      <c r="D8" s="9" t="s">
        <v>4</v>
      </c>
      <c r="E8" s="9" t="s">
        <v>6</v>
      </c>
      <c r="F8" s="9" t="s">
        <v>11</v>
      </c>
      <c r="G8" s="9" t="s">
        <v>2</v>
      </c>
      <c r="H8" s="9" t="s">
        <v>9</v>
      </c>
      <c r="I8"/>
      <c r="J8"/>
      <c r="K8" s="9" t="s">
        <v>10</v>
      </c>
      <c r="L8" s="9" t="s">
        <v>13</v>
      </c>
      <c r="M8" s="9" t="s">
        <v>12</v>
      </c>
      <c r="N8" s="9" t="s">
        <v>14</v>
      </c>
      <c r="O8"/>
      <c r="R8"/>
      <c r="S8"/>
      <c r="T8"/>
      <c r="U8"/>
    </row>
    <row r="9" spans="2:21">
      <c r="B9" s="21">
        <v>1</v>
      </c>
      <c r="C9" s="20" t="s">
        <v>18</v>
      </c>
      <c r="D9" s="22">
        <v>3</v>
      </c>
      <c r="E9" s="27">
        <v>59.7</v>
      </c>
      <c r="F9" s="23">
        <v>8860</v>
      </c>
      <c r="G9" s="24">
        <f>(Tabela1[[#This Row],[Wymagana ilość opraw suma '[szt.']]]*Tabela1[[#This Row],[Moc oprawy z obliczeń  '[W']]])/1000</f>
        <v>0.17910000000000001</v>
      </c>
      <c r="H9" s="33">
        <f>Tabela1[[#This Row],[strumieniu świetlny oprawy '[lm']]]/Tabela1[[#This Row],[Moc oprawy z obliczeń  '[W']]]</f>
        <v>148.40871021775544</v>
      </c>
      <c r="I9"/>
      <c r="J9"/>
      <c r="K9" s="9">
        <v>8860</v>
      </c>
      <c r="L9" s="9" t="str">
        <f>IF(Tabela1[[#This Row],[strumieniu świetlny oprawy '[lm']]]&gt;=K9,"TAK","NIE")</f>
        <v>TAK</v>
      </c>
      <c r="M9" s="9">
        <v>59.7</v>
      </c>
      <c r="N9" s="9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1">
        <v>2</v>
      </c>
      <c r="C10" s="20" t="s">
        <v>18</v>
      </c>
      <c r="D10" s="22">
        <v>30</v>
      </c>
      <c r="E10" s="27">
        <v>79</v>
      </c>
      <c r="F10" s="23">
        <v>10861</v>
      </c>
      <c r="G10" s="24">
        <f>(Tabela1[[#This Row],[Wymagana ilość opraw suma '[szt.']]]*Tabela1[[#This Row],[Moc oprawy z obliczeń  '[W']]])/1000</f>
        <v>2.37</v>
      </c>
      <c r="H10" s="33">
        <f>Tabela1[[#This Row],[strumieniu świetlny oprawy '[lm']]]/Tabela1[[#This Row],[Moc oprawy z obliczeń  '[W']]]</f>
        <v>137.48101265822785</v>
      </c>
      <c r="I10"/>
      <c r="J10"/>
      <c r="K10" s="9">
        <v>10861</v>
      </c>
      <c r="L10" s="9" t="str">
        <f>IF(Tabela1[[#This Row],[strumieniu świetlny oprawy '[lm']]]&gt;=K10,"TAK","NIE")</f>
        <v>TAK</v>
      </c>
      <c r="M10" s="9">
        <v>79</v>
      </c>
      <c r="N10" s="9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1">
        <v>3</v>
      </c>
      <c r="C11" s="20" t="s">
        <v>18</v>
      </c>
      <c r="D11" s="22">
        <v>39</v>
      </c>
      <c r="E11" s="27">
        <v>50.4</v>
      </c>
      <c r="F11" s="23">
        <v>6876</v>
      </c>
      <c r="G11" s="24">
        <f>(Tabela1[[#This Row],[Wymagana ilość opraw suma '[szt.']]]*Tabela1[[#This Row],[Moc oprawy z obliczeń  '[W']]])/1000</f>
        <v>1.9656</v>
      </c>
      <c r="H11" s="33">
        <f>Tabela1[[#This Row],[strumieniu świetlny oprawy '[lm']]]/Tabela1[[#This Row],[Moc oprawy z obliczeń  '[W']]]</f>
        <v>136.42857142857144</v>
      </c>
      <c r="I11"/>
      <c r="J11"/>
      <c r="K11" s="9">
        <v>6876</v>
      </c>
      <c r="L11" s="9" t="str">
        <f>IF(Tabela1[[#This Row],[strumieniu świetlny oprawy '[lm']]]&gt;=K11,"TAK","NIE")</f>
        <v>TAK</v>
      </c>
      <c r="M11" s="9">
        <v>50.4</v>
      </c>
      <c r="N11" s="9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21">
        <v>4</v>
      </c>
      <c r="C12" s="20" t="s">
        <v>18</v>
      </c>
      <c r="D12" s="22">
        <v>165</v>
      </c>
      <c r="E12" s="27">
        <v>44.6</v>
      </c>
      <c r="F12" s="23">
        <v>6027</v>
      </c>
      <c r="G12" s="24">
        <f>(Tabela1[[#This Row],[Wymagana ilość opraw suma '[szt.']]]*Tabela1[[#This Row],[Moc oprawy z obliczeń  '[W']]])/1000</f>
        <v>7.359</v>
      </c>
      <c r="H12" s="33">
        <f>Tabela1[[#This Row],[strumieniu świetlny oprawy '[lm']]]/Tabela1[[#This Row],[Moc oprawy z obliczeń  '[W']]]</f>
        <v>135.13452914798205</v>
      </c>
      <c r="I12"/>
      <c r="J12"/>
      <c r="K12" s="9">
        <v>6027</v>
      </c>
      <c r="L12" s="9" t="str">
        <f>IF(Tabela1[[#This Row],[strumieniu świetlny oprawy '[lm']]]&gt;=K12,"TAK","NIE")</f>
        <v>TAK</v>
      </c>
      <c r="M12" s="9">
        <v>44.6</v>
      </c>
      <c r="N12" s="9" t="str">
        <f>IF(Tabela1[[#This Row],[Moc oprawy z obliczeń  '[W']]]&lt;=M12,"TAK","NIE")</f>
        <v>TAK</v>
      </c>
      <c r="O12"/>
      <c r="R12"/>
      <c r="S12"/>
      <c r="T12"/>
      <c r="U12"/>
    </row>
    <row r="13" spans="2:21">
      <c r="B13" s="21">
        <v>5</v>
      </c>
      <c r="C13" s="20" t="s">
        <v>18</v>
      </c>
      <c r="D13" s="22">
        <v>231</v>
      </c>
      <c r="E13" s="27">
        <v>44.6</v>
      </c>
      <c r="F13" s="23">
        <v>6027</v>
      </c>
      <c r="G13" s="24">
        <f>(Tabela1[[#This Row],[Wymagana ilość opraw suma '[szt.']]]*Tabela1[[#This Row],[Moc oprawy z obliczeń  '[W']]])/1000</f>
        <v>10.3026</v>
      </c>
      <c r="H13" s="33">
        <f>Tabela1[[#This Row],[strumieniu świetlny oprawy '[lm']]]/Tabela1[[#This Row],[Moc oprawy z obliczeń  '[W']]]</f>
        <v>135.13452914798205</v>
      </c>
      <c r="I13"/>
      <c r="J13"/>
      <c r="K13" s="9">
        <v>6027</v>
      </c>
      <c r="L13" s="9" t="str">
        <f>IF(Tabela1[[#This Row],[strumieniu świetlny oprawy '[lm']]]&gt;=K13,"TAK","NIE")</f>
        <v>TAK</v>
      </c>
      <c r="M13" s="9">
        <v>44.6</v>
      </c>
      <c r="N13" s="9" t="str">
        <f>IF(Tabela1[[#This Row],[Moc oprawy z obliczeń  '[W']]]&lt;=M13,"TAK","NIE")</f>
        <v>TAK</v>
      </c>
      <c r="O13"/>
      <c r="R13"/>
      <c r="S13"/>
      <c r="T13"/>
      <c r="U13"/>
    </row>
    <row r="14" spans="2:21">
      <c r="B14" s="21">
        <v>6</v>
      </c>
      <c r="C14" s="20" t="s">
        <v>18</v>
      </c>
      <c r="D14" s="22">
        <v>22</v>
      </c>
      <c r="E14" s="23">
        <v>44.1</v>
      </c>
      <c r="F14" s="26">
        <v>5794</v>
      </c>
      <c r="G14" s="24">
        <f>(Tabela1[[#This Row],[Wymagana ilość opraw suma '[szt.']]]*Tabela1[[#This Row],[Moc oprawy z obliczeń  '[W']]])/1000</f>
        <v>0.97020000000000006</v>
      </c>
      <c r="H14" s="33">
        <f>Tabela1[[#This Row],[strumieniu świetlny oprawy '[lm']]]/Tabela1[[#This Row],[Moc oprawy z obliczeń  '[W']]]</f>
        <v>131.38321995464852</v>
      </c>
      <c r="I14"/>
      <c r="J14"/>
      <c r="K14" s="9">
        <v>5794</v>
      </c>
      <c r="L14" s="9" t="str">
        <f>IF(Tabela1[[#This Row],[strumieniu świetlny oprawy '[lm']]]&gt;=K14,"TAK","NIE")</f>
        <v>TAK</v>
      </c>
      <c r="M14" s="9">
        <v>44.1</v>
      </c>
      <c r="N14" s="9" t="str">
        <f>IF(Tabela1[[#This Row],[Moc oprawy z obliczeń  '[W']]]&lt;=M14,"TAK","NIE")</f>
        <v>TAK</v>
      </c>
      <c r="O14"/>
      <c r="R14"/>
      <c r="S14"/>
      <c r="T14"/>
      <c r="U14"/>
    </row>
    <row r="15" spans="2:21">
      <c r="B15" s="21">
        <v>7</v>
      </c>
      <c r="C15" s="20" t="s">
        <v>18</v>
      </c>
      <c r="D15" s="22">
        <v>13</v>
      </c>
      <c r="E15" s="23">
        <v>44.1</v>
      </c>
      <c r="F15" s="26">
        <v>5915</v>
      </c>
      <c r="G15" s="24">
        <f>(Tabela1[[#This Row],[Wymagana ilość opraw suma '[szt.']]]*Tabela1[[#This Row],[Moc oprawy z obliczeń  '[W']]])/1000</f>
        <v>0.57330000000000003</v>
      </c>
      <c r="H15" s="33">
        <f>Tabela1[[#This Row],[strumieniu świetlny oprawy '[lm']]]/Tabela1[[#This Row],[Moc oprawy z obliczeń  '[W']]]</f>
        <v>134.12698412698413</v>
      </c>
      <c r="I15"/>
      <c r="J15"/>
      <c r="K15" s="9">
        <v>5915</v>
      </c>
      <c r="L15" s="9" t="str">
        <f>IF(Tabela1[[#This Row],[strumieniu świetlny oprawy '[lm']]]&gt;=K15,"TAK","NIE")</f>
        <v>TAK</v>
      </c>
      <c r="M15" s="9">
        <v>44.1</v>
      </c>
      <c r="N15" s="9" t="str">
        <f>IF(Tabela1[[#This Row],[Moc oprawy z obliczeń  '[W']]]&lt;=M15,"TAK","NIE")</f>
        <v>TAK</v>
      </c>
      <c r="O15"/>
      <c r="R15"/>
      <c r="S15"/>
      <c r="T15"/>
      <c r="U15"/>
    </row>
    <row r="16" spans="2:21">
      <c r="B16" s="21">
        <v>8</v>
      </c>
      <c r="C16" s="20" t="s">
        <v>18</v>
      </c>
      <c r="D16" s="22">
        <v>32</v>
      </c>
      <c r="E16" s="23">
        <v>24.8</v>
      </c>
      <c r="F16" s="26">
        <v>3725</v>
      </c>
      <c r="G16" s="24">
        <f>(Tabela1[[#This Row],[Wymagana ilość opraw suma '[szt.']]]*Tabela1[[#This Row],[Moc oprawy z obliczeń  '[W']]])/1000</f>
        <v>0.79359999999999997</v>
      </c>
      <c r="H16" s="33">
        <f>Tabela1[[#This Row],[strumieniu świetlny oprawy '[lm']]]/Tabela1[[#This Row],[Moc oprawy z obliczeń  '[W']]]</f>
        <v>150.20161290322579</v>
      </c>
      <c r="I16"/>
      <c r="J16"/>
      <c r="K16" s="9">
        <v>3725</v>
      </c>
      <c r="L16" s="9" t="str">
        <f>IF(Tabela1[[#This Row],[strumieniu świetlny oprawy '[lm']]]&gt;=K16,"TAK","NIE")</f>
        <v>TAK</v>
      </c>
      <c r="M16" s="9">
        <v>24.8</v>
      </c>
      <c r="N16" s="9" t="str">
        <f>IF(Tabela1[[#This Row],[Moc oprawy z obliczeń  '[W']]]&lt;=M16,"TAK","NIE")</f>
        <v>TAK</v>
      </c>
      <c r="O16"/>
      <c r="R16"/>
      <c r="S16"/>
      <c r="T16"/>
      <c r="U16"/>
    </row>
    <row r="17" spans="2:21">
      <c r="B17" s="21">
        <v>9</v>
      </c>
      <c r="C17" s="20" t="s">
        <v>18</v>
      </c>
      <c r="D17" s="22">
        <v>64</v>
      </c>
      <c r="E17" s="23">
        <v>27.9</v>
      </c>
      <c r="F17" s="26">
        <v>4123</v>
      </c>
      <c r="G17" s="24">
        <f>(Tabela1[[#This Row],[Wymagana ilość opraw suma '[szt.']]]*Tabela1[[#This Row],[Moc oprawy z obliczeń  '[W']]])/1000</f>
        <v>1.7855999999999999</v>
      </c>
      <c r="H17" s="33">
        <f>Tabela1[[#This Row],[strumieniu świetlny oprawy '[lm']]]/Tabela1[[#This Row],[Moc oprawy z obliczeń  '[W']]]</f>
        <v>147.77777777777777</v>
      </c>
      <c r="I17"/>
      <c r="J17"/>
      <c r="K17" s="9">
        <v>4123</v>
      </c>
      <c r="L17" s="9" t="str">
        <f>IF(Tabela1[[#This Row],[strumieniu świetlny oprawy '[lm']]]&gt;=K17,"TAK","NIE")</f>
        <v>TAK</v>
      </c>
      <c r="M17" s="9">
        <v>27.9</v>
      </c>
      <c r="N17" s="9" t="str">
        <f>IF(Tabela1[[#This Row],[Moc oprawy z obliczeń  '[W']]]&lt;=M17,"TAK","NIE")</f>
        <v>TAK</v>
      </c>
      <c r="O17"/>
      <c r="R17"/>
      <c r="S17"/>
      <c r="T17"/>
      <c r="U17"/>
    </row>
    <row r="18" spans="2:21">
      <c r="B18" s="21">
        <v>10</v>
      </c>
      <c r="C18" s="20" t="s">
        <v>18</v>
      </c>
      <c r="D18" s="22">
        <v>186</v>
      </c>
      <c r="E18" s="27">
        <v>31.1</v>
      </c>
      <c r="F18" s="23">
        <v>4507</v>
      </c>
      <c r="G18" s="24">
        <f>(Tabela1[[#This Row],[Wymagana ilość opraw suma '[szt.']]]*Tabela1[[#This Row],[Moc oprawy z obliczeń  '[W']]])/1000</f>
        <v>5.7846000000000002</v>
      </c>
      <c r="H18" s="33">
        <f>Tabela1[[#This Row],[strumieniu świetlny oprawy '[lm']]]/Tabela1[[#This Row],[Moc oprawy z obliczeń  '[W']]]</f>
        <v>144.91961414790995</v>
      </c>
      <c r="I18"/>
      <c r="J18"/>
      <c r="K18" s="9">
        <v>4507</v>
      </c>
      <c r="L18" s="9" t="str">
        <f>IF(Tabela1[[#This Row],[strumieniu świetlny oprawy '[lm']]]&gt;=K18,"TAK","NIE")</f>
        <v>TAK</v>
      </c>
      <c r="M18" s="9">
        <v>31.1</v>
      </c>
      <c r="N18" s="9" t="str">
        <f>IF(Tabela1[[#This Row],[Moc oprawy z obliczeń  '[W']]]&lt;=M18,"TAK","NIE")</f>
        <v>TAK</v>
      </c>
      <c r="O18"/>
      <c r="R18"/>
      <c r="S18"/>
      <c r="T18"/>
      <c r="U18"/>
    </row>
    <row r="19" spans="2:21">
      <c r="B19" s="21">
        <v>11</v>
      </c>
      <c r="C19" s="28" t="s">
        <v>17</v>
      </c>
      <c r="D19" s="29">
        <v>4</v>
      </c>
      <c r="E19" s="30">
        <v>38.799999999999997</v>
      </c>
      <c r="F19" s="31">
        <v>4055</v>
      </c>
      <c r="G19" s="32">
        <f>(Tabela1[[#This Row],[Wymagana ilość opraw suma '[szt.']]]*Tabela1[[#This Row],[Moc oprawy z obliczeń  '[W']]])/1000</f>
        <v>0.15519999999999998</v>
      </c>
      <c r="H19" s="34">
        <f>Tabela1[[#This Row],[strumieniu świetlny oprawy '[lm']]]/Tabela1[[#This Row],[Moc oprawy z obliczeń  '[W']]]</f>
        <v>104.51030927835052</v>
      </c>
      <c r="I19"/>
      <c r="J19"/>
      <c r="K19" s="9">
        <v>4055</v>
      </c>
      <c r="L19" s="9" t="str">
        <f>IF(Tabela1[[#This Row],[strumieniu świetlny oprawy '[lm']]]&gt;=K19,"TAK","NIE")</f>
        <v>TAK</v>
      </c>
      <c r="M19" s="9">
        <v>38.799999999999997</v>
      </c>
      <c r="N19" s="9" t="str">
        <f>IF(Tabela1[[#This Row],[Moc oprawy z obliczeń  '[W']]]&lt;=M19,"TAK","NIE")</f>
        <v>TAK</v>
      </c>
      <c r="O19"/>
      <c r="R19"/>
      <c r="S19"/>
      <c r="T19"/>
      <c r="U19"/>
    </row>
    <row r="20" spans="2:21">
      <c r="B20" s="15" t="s">
        <v>0</v>
      </c>
      <c r="C20" s="15"/>
      <c r="D20" s="11">
        <f>SUBTOTAL(109,Tabela1[Wymagana ilość opraw suma '[szt.']])</f>
        <v>789</v>
      </c>
      <c r="E20" s="11"/>
      <c r="F20" s="11"/>
      <c r="G20" s="17">
        <f>SUBTOTAL(109,Tabela1[Suma mocy '[kW']])</f>
        <v>32.238799999999998</v>
      </c>
      <c r="H20" s="17"/>
      <c r="I20"/>
      <c r="J20"/>
      <c r="K20"/>
      <c r="L20"/>
      <c r="M20"/>
      <c r="N20"/>
      <c r="O20"/>
      <c r="R20"/>
      <c r="S20"/>
      <c r="T20"/>
      <c r="U20"/>
    </row>
    <row r="21" spans="2:21">
      <c r="B21" s="15"/>
      <c r="C21" s="15"/>
      <c r="D21" s="11"/>
      <c r="E21" s="11"/>
      <c r="F21" s="11"/>
      <c r="G21" s="18"/>
      <c r="H21" s="19"/>
      <c r="I21"/>
      <c r="J21"/>
      <c r="K21"/>
      <c r="L21"/>
      <c r="M21"/>
      <c r="N21"/>
      <c r="O21"/>
      <c r="R21"/>
      <c r="S21"/>
      <c r="T21"/>
      <c r="U21"/>
    </row>
    <row r="22" spans="2:21">
      <c r="B22" s="10" t="s">
        <v>3</v>
      </c>
      <c r="C22" s="10"/>
      <c r="E22" s="1"/>
      <c r="F22" s="1"/>
      <c r="G22" s="1"/>
      <c r="H22" s="8"/>
      <c r="K22" s="1"/>
      <c r="L22" s="1"/>
      <c r="M22" s="1"/>
      <c r="N22" s="1"/>
      <c r="O22" s="5"/>
    </row>
    <row r="23" spans="2:21" ht="15" customHeight="1">
      <c r="B23" s="14" t="s">
        <v>8</v>
      </c>
      <c r="C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21">
      <c r="B24" s="6" t="s">
        <v>20</v>
      </c>
      <c r="C24" s="6"/>
    </row>
    <row r="25" spans="2:21">
      <c r="B25" s="6"/>
      <c r="C25" s="6"/>
    </row>
  </sheetData>
  <mergeCells count="3">
    <mergeCell ref="B4:G6"/>
    <mergeCell ref="B2:G2"/>
    <mergeCell ref="B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JASNY</cp:lastModifiedBy>
  <cp:lastPrinted>2023-08-16T10:01:17Z</cp:lastPrinted>
  <dcterms:created xsi:type="dcterms:W3CDTF">2019-02-14T11:40:53Z</dcterms:created>
  <dcterms:modified xsi:type="dcterms:W3CDTF">2024-10-07T07:35:34Z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