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cdd358027d5a6016/Pulpit/POWIAT CZŁUCHOWSKI - od Oli/"/>
    </mc:Choice>
  </mc:AlternateContent>
  <xr:revisionPtr revIDLastSave="9" documentId="13_ncr:1_{700B697C-BF3C-4856-8A2B-E9F2050B8BC8}" xr6:coauthVersionLast="47" xr6:coauthVersionMax="47" xr10:uidLastSave="{D9EC2E0A-CD5E-4D58-BDF0-DA4D25BC34F1}"/>
  <bookViews>
    <workbookView xWindow="-108" yWindow="-108" windowWidth="23256" windowHeight="12456" xr2:uid="{00000000-000D-0000-FFFF-FFFF00000000}"/>
  </bookViews>
  <sheets>
    <sheet name="Arkusz1" sheetId="1" r:id="rId1"/>
  </sheets>
  <definedNames>
    <definedName name="_xlnm._FilterDatabase" localSheetId="0" hidden="1">Arkusz1!$A$2:$K$14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F31" i="1"/>
  <c r="F18" i="1" l="1"/>
  <c r="H18" i="1" s="1"/>
  <c r="I18" i="1" s="1"/>
  <c r="F36" i="1" l="1"/>
  <c r="H31" i="1"/>
  <c r="I31" i="1" s="1"/>
  <c r="F12" i="1"/>
  <c r="F11" i="1"/>
  <c r="F10" i="1"/>
  <c r="F9" i="1"/>
  <c r="H9" i="1" l="1"/>
  <c r="I9" i="1" s="1"/>
  <c r="F19" i="1"/>
  <c r="F30" i="1" s="1"/>
  <c r="F13" i="1"/>
  <c r="H12" i="1"/>
  <c r="I12" i="1" s="1"/>
  <c r="H36" i="1"/>
  <c r="I36" i="1" s="1"/>
  <c r="H11" i="1"/>
  <c r="I11" i="1" s="1"/>
  <c r="H10" i="1"/>
  <c r="I10" i="1" s="1"/>
  <c r="H37" i="1" l="1"/>
  <c r="F29" i="1"/>
  <c r="H19" i="1"/>
  <c r="I19" i="1" s="1"/>
  <c r="I13" i="1"/>
  <c r="H30" i="1"/>
  <c r="I30" i="1" s="1"/>
  <c r="H13" i="1"/>
  <c r="H29" i="1" l="1"/>
  <c r="I29" i="1" s="1"/>
  <c r="I32" i="1" s="1"/>
  <c r="F32" i="1"/>
  <c r="F37" i="1"/>
  <c r="I37" i="1"/>
  <c r="I41" i="1" l="1"/>
  <c r="F41" i="1"/>
  <c r="H32" i="1"/>
  <c r="H41" i="1" s="1"/>
</calcChain>
</file>

<file path=xl/sharedStrings.xml><?xml version="1.0" encoding="utf-8"?>
<sst xmlns="http://schemas.openxmlformats.org/spreadsheetml/2006/main" count="72" uniqueCount="52">
  <si>
    <t>Nazwa opłaty</t>
  </si>
  <si>
    <t>taryfa</t>
  </si>
  <si>
    <t>Stawka podatku VAT %</t>
  </si>
  <si>
    <t>Zamówienie podstawowe zł brutto</t>
  </si>
  <si>
    <t>Rozliczenie wg cen taryfowych/konkurencyjnych</t>
  </si>
  <si>
    <t>Podatek VAT zł</t>
  </si>
  <si>
    <t>Stawka jednostkowa  (dla J.M z kol.3) zł netto</t>
  </si>
  <si>
    <t>W - 3.6 szt.</t>
  </si>
  <si>
    <t>W - 4 szt.</t>
  </si>
  <si>
    <t>W - 5.1. szt</t>
  </si>
  <si>
    <t>Ilość paliwa gazowego (zwolniony z podatku akcyzowego) kWh</t>
  </si>
  <si>
    <t>Wartość zamówienia podstawowego zł netto (kol. 3 x 4 x 5)</t>
  </si>
  <si>
    <t>Podatek VAT zł (kol. 5 x 23%)</t>
  </si>
  <si>
    <t>Zamówienie podstawowe zł brutto (kol. 5 +7)</t>
  </si>
  <si>
    <t xml:space="preserve">Ilość j.m.
</t>
  </si>
  <si>
    <t>Grupa taryfowa  oraz jednostka miary</t>
  </si>
  <si>
    <t xml:space="preserve">Ilość miesięcy </t>
  </si>
  <si>
    <t>Paliwo gazowe w podziale na płatnika podatku akcyzowego   oraz jednostka miary</t>
  </si>
  <si>
    <t>Wartość zamówienia podstawowego zł netto (kol. 3 x 4)</t>
  </si>
  <si>
    <t>Podsumowanie zakupu paliwa gazowego dla zamówienia podstawowego:</t>
  </si>
  <si>
    <t>Podsumowanie opłaty handlowej dla zamówienia podstawowego:</t>
  </si>
  <si>
    <t>1. Wyliczenie zakupu paliwa gazowego dla oplaty handlowej dla zamówienia podstawowego:</t>
  </si>
  <si>
    <t>2. Wyliczenie zakupu paliwa gazowego dla zamówienia podstawowego:</t>
  </si>
  <si>
    <t>3. Wyliczenie wartości dystrybucji dla zamówienia podstawowego*:</t>
  </si>
  <si>
    <t>Wszystke opłaty dystrybucyjne dla zamówienia podstawowego wynikające z taryfy dystrybucyjnej PSG Sp. z o.o.</t>
  </si>
  <si>
    <t>Wartość zamówienia podstawowego wyliczona przez Zamawiającego zł netto</t>
  </si>
  <si>
    <t>Podatek VAT zł (kol. 1 x 23%)</t>
  </si>
  <si>
    <t>Zamówienie podstawowe zł brutto (kol. 1 +3)</t>
  </si>
  <si>
    <t>Podsumowanie usługi dystrybucji dla zamówienia podstawowego:</t>
  </si>
  <si>
    <t>*Zamawiający wyliczył wartość dystrybucji na podstawie taryfy PSG Sp. z o.o. oraz obowiązujących przepisów prawa. Wykonawca nie dokonuje zmiany wartości dystrybucji.</t>
  </si>
  <si>
    <t>4. Podsumowanie wartości dla zamówienia podstawowego:</t>
  </si>
  <si>
    <t xml:space="preserve">Wartość zamówienia podstawowego zł netto </t>
  </si>
  <si>
    <t xml:space="preserve">Podatek VAT zł </t>
  </si>
  <si>
    <t>1. Opłata handlowa (dane z tabeli nr 1 powyżej):</t>
  </si>
  <si>
    <t>2. Zakup paliwa gazowego (dane z tabeli nr 2 powyżej):</t>
  </si>
  <si>
    <t>3. Usługa dystrybucji (dane z tabeli nr 3 powyżej):</t>
  </si>
  <si>
    <t>Podsumowanie wartości dla zamówienia podstawowego:</t>
  </si>
  <si>
    <t>Nazwa opłat</t>
  </si>
  <si>
    <t>Ilość kWh</t>
  </si>
  <si>
    <t>Cena jednostkowa dla zakupu paliwa gazowego zł</t>
  </si>
  <si>
    <t>Wartość zamówienia podstawowego zł netto</t>
  </si>
  <si>
    <t>Podsumowanie prawa opcji dla całego zamówienia:</t>
  </si>
  <si>
    <t>x</t>
  </si>
  <si>
    <t>6. Podsumowanie wartości zamówienia podstawowego wraz z prawem opcji (suma z tabeli z pkt 4 i 5 powyżej):</t>
  </si>
  <si>
    <t>W - 3.9 szt.</t>
  </si>
  <si>
    <t>"Kompleksowa dostawę energii elektrycznej wraz z usługą dystrybucji do obiektów Powiatu Człuchowskiego w okresie od 01.06.2023 r. do 31.05.2024 r."</t>
  </si>
  <si>
    <t>5 Wyliczenie prawa opcji dla paliwa gazowego (10% wartości zamówienia podstawowego wg ilości paliwa gazowego):</t>
  </si>
  <si>
    <t>1. zakup paliwa gazowego 10% od ilości (kWh) paliwa gazowego z tabeli z pkt nr 2 powyżej:</t>
  </si>
  <si>
    <t>Zakup paliwa gazowego wraz z usługą dystrybucji i z  prawem opcji dla zakupu paliwa gazowego:</t>
  </si>
  <si>
    <t xml:space="preserve">Wykonawca może skorzystać z przygotowanego przez Zamawiającego kalkulatora stanowiącego Załącznik nr 3.1 A do SWZ, przy czym  wyliczenia z kalkulatora nie  stanowią podstawy do jakichkolwiek roszczeń Wykonawcy w stosunku do Zamawiającego i sam kalkulator nie stanowi załącznika do oferty. </t>
  </si>
  <si>
    <t xml:space="preserve">Załącznik nr 3.1 A do SWZ - kalkulator </t>
  </si>
  <si>
    <t>Część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</si>
</sst>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alibri Light"/>
      <family val="2"/>
      <charset val="238"/>
      <scheme val="major"/>
    </font>
    <font>
      <sz val="8"/>
      <name val="Calibri Light"/>
      <family val="2"/>
      <charset val="238"/>
      <scheme val="major"/>
    </font>
    <font>
      <b/>
      <sz val="8"/>
      <color theme="1"/>
      <name val="Calibri Light"/>
      <family val="2"/>
      <charset val="238"/>
      <scheme val="major"/>
    </font>
    <font>
      <sz val="8"/>
      <color rgb="FF000000"/>
      <name val="Calibri Light"/>
      <family val="2"/>
      <charset val="238"/>
      <scheme val="major"/>
    </font>
    <font>
      <b/>
      <sz val="8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3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3" fontId="2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165" fontId="1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3" fontId="4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  <protection locked="0"/>
    </xf>
    <xf numFmtId="4" fontId="3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3" fillId="3" borderId="0" xfId="0" applyNumberFormat="1" applyFont="1" applyFill="1" applyAlignment="1">
      <alignment horizontal="left" vertical="center" wrapText="1"/>
    </xf>
    <xf numFmtId="0" fontId="5" fillId="3" borderId="0" xfId="0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3" fontId="2" fillId="3" borderId="0" xfId="0" applyNumberFormat="1" applyFont="1" applyFill="1" applyAlignment="1">
      <alignment horizontal="right" vertical="center"/>
    </xf>
    <xf numFmtId="4" fontId="1" fillId="3" borderId="0" xfId="0" applyNumberFormat="1" applyFont="1" applyFill="1" applyAlignment="1">
      <alignment vertical="center" wrapText="1"/>
    </xf>
    <xf numFmtId="4" fontId="1" fillId="3" borderId="0" xfId="0" applyNumberFormat="1" applyFont="1" applyFill="1" applyAlignment="1">
      <alignment horizontal="right" vertical="center" wrapText="1"/>
    </xf>
    <xf numFmtId="4" fontId="3" fillId="3" borderId="0" xfId="0" applyNumberFormat="1" applyFont="1" applyFill="1" applyAlignment="1">
      <alignment horizontal="right" vertical="center" wrapText="1"/>
    </xf>
    <xf numFmtId="4" fontId="1" fillId="3" borderId="0" xfId="0" applyNumberFormat="1" applyFont="1" applyFill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4" fontId="5" fillId="3" borderId="0" xfId="0" applyNumberFormat="1" applyFont="1" applyFill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right" vertical="center" wrapText="1"/>
    </xf>
    <xf numFmtId="4" fontId="1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 applyAlignment="1">
      <alignment horizontal="center"/>
    </xf>
    <xf numFmtId="4" fontId="8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4" fontId="3" fillId="3" borderId="5" xfId="0" applyNumberFormat="1" applyFont="1" applyFill="1" applyBorder="1" applyAlignment="1">
      <alignment horizontal="left" vertical="center" wrapText="1"/>
    </xf>
    <xf numFmtId="4" fontId="3" fillId="3" borderId="0" xfId="0" applyNumberFormat="1" applyFont="1" applyFill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6"/>
  <sheetViews>
    <sheetView tabSelected="1" topLeftCell="A28" workbookViewId="0">
      <selection activeCell="M13" sqref="M13"/>
    </sheetView>
  </sheetViews>
  <sheetFormatPr defaultRowHeight="10.199999999999999" x14ac:dyDescent="0.3"/>
  <cols>
    <col min="1" max="1" width="13.21875" style="17" customWidth="1"/>
    <col min="2" max="2" width="11.21875" style="6" customWidth="1"/>
    <col min="3" max="3" width="21" style="3" customWidth="1"/>
    <col min="4" max="4" width="23.88671875" style="3" customWidth="1"/>
    <col min="5" max="5" width="9.6640625" style="1" customWidth="1"/>
    <col min="6" max="6" width="12.88671875" style="1" customWidth="1"/>
    <col min="7" max="7" width="12.44140625" style="2" customWidth="1"/>
    <col min="8" max="8" width="10.77734375" style="3" customWidth="1"/>
    <col min="9" max="9" width="10.44140625" style="3" customWidth="1"/>
    <col min="10" max="10" width="9.44140625" style="3" customWidth="1"/>
    <col min="11" max="11" width="10.33203125" style="51" customWidth="1"/>
    <col min="12" max="46" width="8.88671875" style="51"/>
    <col min="47" max="16384" width="8.88671875" style="3"/>
  </cols>
  <sheetData>
    <row r="1" spans="1:46" ht="13.8" customHeight="1" x14ac:dyDescent="0.3">
      <c r="A1" s="57" t="s">
        <v>51</v>
      </c>
      <c r="B1" s="48"/>
      <c r="C1" s="48"/>
      <c r="D1" s="48"/>
      <c r="E1" s="48"/>
      <c r="F1" s="48"/>
      <c r="G1" s="55"/>
      <c r="H1" s="56" t="s">
        <v>50</v>
      </c>
      <c r="J1" s="48"/>
      <c r="K1" s="50"/>
    </row>
    <row r="2" spans="1:46" x14ac:dyDescent="0.2">
      <c r="B2" s="48"/>
      <c r="C2" s="48"/>
      <c r="D2" s="48"/>
      <c r="E2" s="48"/>
      <c r="F2" s="48"/>
      <c r="G2" s="48"/>
      <c r="H2" s="49"/>
      <c r="J2" s="48"/>
    </row>
    <row r="3" spans="1:46" s="18" customFormat="1" ht="12" x14ac:dyDescent="0.3">
      <c r="A3" s="58" t="s">
        <v>45</v>
      </c>
      <c r="B3" s="58"/>
      <c r="C3" s="58"/>
      <c r="D3" s="58"/>
      <c r="E3" s="58"/>
      <c r="F3" s="58"/>
      <c r="G3" s="58"/>
      <c r="H3" s="58"/>
      <c r="I3" s="58"/>
      <c r="J3" s="58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</row>
    <row r="6" spans="1:46" x14ac:dyDescent="0.3">
      <c r="A6" s="68" t="s">
        <v>21</v>
      </c>
      <c r="B6" s="68"/>
      <c r="C6" s="68"/>
      <c r="D6" s="68"/>
      <c r="E6" s="19"/>
      <c r="F6" s="19"/>
      <c r="G6" s="20"/>
      <c r="H6" s="7"/>
      <c r="I6" s="7"/>
      <c r="J6" s="7"/>
    </row>
    <row r="7" spans="1:46" ht="40.799999999999997" x14ac:dyDescent="0.3">
      <c r="A7" s="4" t="s">
        <v>15</v>
      </c>
      <c r="B7" s="4" t="s">
        <v>4</v>
      </c>
      <c r="C7" s="4" t="s">
        <v>14</v>
      </c>
      <c r="D7" s="4" t="s">
        <v>16</v>
      </c>
      <c r="E7" s="4" t="s">
        <v>6</v>
      </c>
      <c r="F7" s="5" t="s">
        <v>11</v>
      </c>
      <c r="G7" s="4" t="s">
        <v>2</v>
      </c>
      <c r="H7" s="4" t="s">
        <v>12</v>
      </c>
      <c r="I7" s="4" t="s">
        <v>13</v>
      </c>
    </row>
    <row r="8" spans="1:46" s="11" customFormat="1" x14ac:dyDescent="0.3">
      <c r="A8" s="24">
        <v>1</v>
      </c>
      <c r="B8" s="24">
        <v>2</v>
      </c>
      <c r="C8" s="24">
        <v>3</v>
      </c>
      <c r="D8" s="24"/>
      <c r="E8" s="24">
        <v>4</v>
      </c>
      <c r="F8" s="24">
        <v>5</v>
      </c>
      <c r="G8" s="24">
        <v>6</v>
      </c>
      <c r="H8" s="24">
        <v>7</v>
      </c>
      <c r="I8" s="24">
        <v>8</v>
      </c>
      <c r="J8" s="18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</row>
    <row r="9" spans="1:46" x14ac:dyDescent="0.3">
      <c r="A9" s="13" t="s">
        <v>44</v>
      </c>
      <c r="B9" s="22" t="s">
        <v>1</v>
      </c>
      <c r="C9" s="15">
        <v>1</v>
      </c>
      <c r="D9" s="14">
        <v>12</v>
      </c>
      <c r="E9" s="21"/>
      <c r="F9" s="12">
        <f t="shared" ref="F9:F12" si="0">ROUND(C9*D9*E9,2)</f>
        <v>0</v>
      </c>
      <c r="G9" s="12">
        <v>23</v>
      </c>
      <c r="H9" s="12">
        <f t="shared" ref="H9:H19" si="1">ROUND(F9*0.23,2)</f>
        <v>0</v>
      </c>
      <c r="I9" s="12">
        <f t="shared" ref="I9:I19" si="2">F9+H9</f>
        <v>0</v>
      </c>
    </row>
    <row r="10" spans="1:46" s="38" customFormat="1" ht="9.6" customHeight="1" x14ac:dyDescent="0.3">
      <c r="A10" s="13" t="s">
        <v>7</v>
      </c>
      <c r="B10" s="22" t="s">
        <v>1</v>
      </c>
      <c r="C10" s="14">
        <v>1</v>
      </c>
      <c r="D10" s="14">
        <v>12</v>
      </c>
      <c r="E10" s="21"/>
      <c r="F10" s="12">
        <f t="shared" si="0"/>
        <v>0</v>
      </c>
      <c r="G10" s="12">
        <v>23</v>
      </c>
      <c r="H10" s="12">
        <f t="shared" si="1"/>
        <v>0</v>
      </c>
      <c r="I10" s="12">
        <f t="shared" si="2"/>
        <v>0</v>
      </c>
      <c r="J10" s="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</row>
    <row r="11" spans="1:46" x14ac:dyDescent="0.3">
      <c r="A11" s="13" t="s">
        <v>8</v>
      </c>
      <c r="B11" s="22" t="s">
        <v>1</v>
      </c>
      <c r="C11" s="14">
        <v>2</v>
      </c>
      <c r="D11" s="14">
        <v>12</v>
      </c>
      <c r="E11" s="21"/>
      <c r="F11" s="12">
        <f t="shared" si="0"/>
        <v>0</v>
      </c>
      <c r="G11" s="12">
        <v>23</v>
      </c>
      <c r="H11" s="12">
        <f t="shared" si="1"/>
        <v>0</v>
      </c>
      <c r="I11" s="12">
        <f t="shared" si="2"/>
        <v>0</v>
      </c>
    </row>
    <row r="12" spans="1:46" x14ac:dyDescent="0.3">
      <c r="A12" s="13" t="s">
        <v>9</v>
      </c>
      <c r="B12" s="22" t="s">
        <v>1</v>
      </c>
      <c r="C12" s="14">
        <v>4</v>
      </c>
      <c r="D12" s="14">
        <v>12</v>
      </c>
      <c r="E12" s="21"/>
      <c r="F12" s="12">
        <f t="shared" si="0"/>
        <v>0</v>
      </c>
      <c r="G12" s="12">
        <v>23</v>
      </c>
      <c r="H12" s="12">
        <f t="shared" si="1"/>
        <v>0</v>
      </c>
      <c r="I12" s="12">
        <f t="shared" si="2"/>
        <v>0</v>
      </c>
    </row>
    <row r="13" spans="1:46" x14ac:dyDescent="0.3">
      <c r="A13" s="69" t="s">
        <v>20</v>
      </c>
      <c r="B13" s="69"/>
      <c r="C13" s="69"/>
      <c r="D13" s="69"/>
      <c r="E13" s="69"/>
      <c r="F13" s="10">
        <f>SUM(F9:F12)</f>
        <v>0</v>
      </c>
      <c r="G13" s="10" t="s">
        <v>42</v>
      </c>
      <c r="H13" s="10">
        <f>SUM(H9:H12)</f>
        <v>0</v>
      </c>
      <c r="I13" s="10">
        <f>SUM(I9:I12)</f>
        <v>0</v>
      </c>
      <c r="J13" s="11"/>
    </row>
    <row r="14" spans="1:46" x14ac:dyDescent="0.3">
      <c r="A14" s="25"/>
      <c r="B14" s="25"/>
      <c r="C14" s="25"/>
      <c r="D14" s="25"/>
      <c r="E14" s="25"/>
      <c r="F14" s="26"/>
      <c r="G14" s="26"/>
      <c r="H14" s="26"/>
      <c r="I14" s="26"/>
    </row>
    <row r="15" spans="1:46" s="11" customFormat="1" ht="10.199999999999999" customHeight="1" x14ac:dyDescent="0.3">
      <c r="A15" s="39" t="s">
        <v>22</v>
      </c>
      <c r="B15" s="40"/>
      <c r="C15" s="41"/>
      <c r="D15" s="41"/>
      <c r="E15" s="42"/>
      <c r="F15" s="43"/>
      <c r="G15" s="43"/>
      <c r="H15" s="43"/>
      <c r="I15" s="4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</row>
    <row r="16" spans="1:46" s="45" customFormat="1" ht="20.399999999999999" customHeight="1" x14ac:dyDescent="0.3">
      <c r="A16" s="4" t="s">
        <v>17</v>
      </c>
      <c r="B16" s="4" t="s">
        <v>4</v>
      </c>
      <c r="C16" s="72" t="s">
        <v>14</v>
      </c>
      <c r="D16" s="73"/>
      <c r="E16" s="4" t="s">
        <v>6</v>
      </c>
      <c r="F16" s="5" t="s">
        <v>18</v>
      </c>
      <c r="G16" s="4" t="s">
        <v>2</v>
      </c>
      <c r="H16" s="4" t="s">
        <v>12</v>
      </c>
      <c r="I16" s="4" t="s">
        <v>13</v>
      </c>
      <c r="J16" s="3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</row>
    <row r="17" spans="1:46" s="11" customFormat="1" x14ac:dyDescent="0.3">
      <c r="A17" s="24">
        <v>1</v>
      </c>
      <c r="B17" s="24">
        <v>2</v>
      </c>
      <c r="C17" s="70">
        <v>3</v>
      </c>
      <c r="D17" s="71"/>
      <c r="E17" s="24">
        <v>4</v>
      </c>
      <c r="F17" s="24">
        <v>5</v>
      </c>
      <c r="G17" s="24">
        <v>6</v>
      </c>
      <c r="H17" s="24">
        <v>7</v>
      </c>
      <c r="I17" s="24">
        <v>8</v>
      </c>
      <c r="J17" s="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</row>
    <row r="18" spans="1:46" x14ac:dyDescent="0.3">
      <c r="A18" s="13" t="s">
        <v>10</v>
      </c>
      <c r="B18" s="23" t="s">
        <v>1</v>
      </c>
      <c r="C18" s="65">
        <v>2410466</v>
      </c>
      <c r="D18" s="66"/>
      <c r="E18" s="21"/>
      <c r="F18" s="12">
        <f>ROUND(C18*E18,2)</f>
        <v>0</v>
      </c>
      <c r="G18" s="12">
        <v>23</v>
      </c>
      <c r="H18" s="12">
        <f>ROUND(F18*0.23,2)</f>
        <v>0</v>
      </c>
      <c r="I18" s="12">
        <f>F18+H18</f>
        <v>0</v>
      </c>
    </row>
    <row r="19" spans="1:46" x14ac:dyDescent="0.3">
      <c r="A19" s="59" t="s">
        <v>19</v>
      </c>
      <c r="B19" s="59"/>
      <c r="C19" s="59"/>
      <c r="D19" s="59"/>
      <c r="E19" s="59"/>
      <c r="F19" s="10">
        <f>SUM(F18:F18)</f>
        <v>0</v>
      </c>
      <c r="G19" s="10">
        <v>23</v>
      </c>
      <c r="H19" s="10">
        <f t="shared" si="1"/>
        <v>0</v>
      </c>
      <c r="I19" s="10">
        <f t="shared" si="2"/>
        <v>0</v>
      </c>
    </row>
    <row r="20" spans="1:46" x14ac:dyDescent="0.3">
      <c r="A20" s="11"/>
      <c r="B20" s="11"/>
      <c r="C20" s="11"/>
      <c r="D20" s="11"/>
      <c r="E20" s="11"/>
      <c r="F20" s="26"/>
      <c r="G20" s="26"/>
      <c r="H20" s="26"/>
      <c r="I20" s="26"/>
      <c r="J20" s="11"/>
    </row>
    <row r="21" spans="1:46" x14ac:dyDescent="0.3">
      <c r="A21" s="67" t="s">
        <v>23</v>
      </c>
      <c r="B21" s="67"/>
      <c r="C21" s="67"/>
      <c r="D21" s="67"/>
      <c r="E21" s="38"/>
      <c r="F21" s="44"/>
      <c r="G21" s="44"/>
      <c r="H21" s="44"/>
      <c r="I21" s="44"/>
      <c r="J21" s="51"/>
    </row>
    <row r="22" spans="1:46" s="45" customFormat="1" ht="20.399999999999999" customHeight="1" x14ac:dyDescent="0.3">
      <c r="A22" s="60" t="s">
        <v>24</v>
      </c>
      <c r="B22" s="60"/>
      <c r="C22" s="60"/>
      <c r="D22" s="60"/>
      <c r="E22" s="60"/>
      <c r="F22" s="5" t="s">
        <v>25</v>
      </c>
      <c r="G22" s="4" t="s">
        <v>2</v>
      </c>
      <c r="H22" s="4" t="s">
        <v>26</v>
      </c>
      <c r="I22" s="4" t="s">
        <v>27</v>
      </c>
      <c r="J22" s="1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</row>
    <row r="23" spans="1:46" x14ac:dyDescent="0.3">
      <c r="A23" s="60"/>
      <c r="B23" s="60"/>
      <c r="C23" s="60"/>
      <c r="D23" s="60"/>
      <c r="E23" s="60"/>
      <c r="F23" s="24">
        <v>1</v>
      </c>
      <c r="G23" s="24">
        <v>2</v>
      </c>
      <c r="H23" s="24">
        <v>3</v>
      </c>
      <c r="I23" s="24">
        <v>4</v>
      </c>
    </row>
    <row r="24" spans="1:46" x14ac:dyDescent="0.3">
      <c r="A24" s="61" t="s">
        <v>28</v>
      </c>
      <c r="B24" s="62"/>
      <c r="C24" s="62"/>
      <c r="D24" s="62"/>
      <c r="E24" s="63"/>
      <c r="F24" s="10">
        <v>129876.24</v>
      </c>
      <c r="G24" s="10">
        <v>23</v>
      </c>
      <c r="H24" s="10">
        <v>26911.280000000002</v>
      </c>
      <c r="I24" s="10">
        <v>143916.90000000002</v>
      </c>
    </row>
    <row r="25" spans="1:46" ht="27.6" customHeight="1" x14ac:dyDescent="0.3">
      <c r="A25" s="64" t="s">
        <v>29</v>
      </c>
      <c r="B25" s="64"/>
      <c r="C25" s="64"/>
      <c r="D25" s="64"/>
      <c r="E25" s="64"/>
      <c r="F25" s="64"/>
      <c r="G25" s="64"/>
      <c r="H25" s="64"/>
      <c r="I25" s="64"/>
    </row>
    <row r="26" spans="1:46" x14ac:dyDescent="0.3">
      <c r="A26" s="11"/>
      <c r="B26" s="11"/>
      <c r="C26" s="11"/>
      <c r="D26" s="11"/>
      <c r="E26" s="11"/>
      <c r="F26" s="11"/>
      <c r="G26" s="11"/>
      <c r="H26" s="11"/>
      <c r="I26" s="11"/>
    </row>
    <row r="27" spans="1:46" x14ac:dyDescent="0.3">
      <c r="A27" s="67" t="s">
        <v>30</v>
      </c>
      <c r="B27" s="67"/>
      <c r="C27" s="67"/>
      <c r="D27" s="67"/>
      <c r="E27" s="38"/>
      <c r="F27" s="38"/>
      <c r="G27" s="38"/>
      <c r="H27" s="38"/>
      <c r="I27" s="38"/>
      <c r="J27" s="51"/>
    </row>
    <row r="28" spans="1:46" ht="30.6" x14ac:dyDescent="0.3">
      <c r="A28" s="60" t="s">
        <v>0</v>
      </c>
      <c r="B28" s="60"/>
      <c r="C28" s="60"/>
      <c r="D28" s="60"/>
      <c r="E28" s="60"/>
      <c r="F28" s="5" t="s">
        <v>31</v>
      </c>
      <c r="G28" s="4" t="s">
        <v>2</v>
      </c>
      <c r="H28" s="4" t="s">
        <v>32</v>
      </c>
      <c r="I28" s="4" t="s">
        <v>3</v>
      </c>
    </row>
    <row r="29" spans="1:46" s="45" customFormat="1" x14ac:dyDescent="0.3">
      <c r="A29" s="86" t="s">
        <v>33</v>
      </c>
      <c r="B29" s="86"/>
      <c r="C29" s="86"/>
      <c r="D29" s="86"/>
      <c r="E29" s="86"/>
      <c r="F29" s="12">
        <f>F13</f>
        <v>0</v>
      </c>
      <c r="G29" s="12">
        <v>23</v>
      </c>
      <c r="H29" s="12">
        <f>ROUND(F29*0.23,2)</f>
        <v>0</v>
      </c>
      <c r="I29" s="12">
        <f t="shared" ref="I29:I31" si="3">F29+H29</f>
        <v>0</v>
      </c>
      <c r="J29" s="3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</row>
    <row r="30" spans="1:46" x14ac:dyDescent="0.3">
      <c r="A30" s="86" t="s">
        <v>34</v>
      </c>
      <c r="B30" s="86"/>
      <c r="C30" s="86"/>
      <c r="D30" s="86"/>
      <c r="E30" s="86"/>
      <c r="F30" s="12">
        <f>F19</f>
        <v>0</v>
      </c>
      <c r="G30" s="12">
        <v>23</v>
      </c>
      <c r="H30" s="12">
        <f t="shared" ref="H30:H31" si="4">ROUND(F30*0.23,2)</f>
        <v>0</v>
      </c>
      <c r="I30" s="12">
        <f t="shared" si="3"/>
        <v>0</v>
      </c>
    </row>
    <row r="31" spans="1:46" x14ac:dyDescent="0.3">
      <c r="A31" s="86" t="s">
        <v>35</v>
      </c>
      <c r="B31" s="86"/>
      <c r="C31" s="86"/>
      <c r="D31" s="86"/>
      <c r="E31" s="86"/>
      <c r="F31" s="12">
        <f>F24</f>
        <v>129876.24</v>
      </c>
      <c r="G31" s="12">
        <v>23</v>
      </c>
      <c r="H31" s="12">
        <f t="shared" si="4"/>
        <v>29871.54</v>
      </c>
      <c r="I31" s="12">
        <f t="shared" si="3"/>
        <v>159747.78</v>
      </c>
    </row>
    <row r="32" spans="1:46" x14ac:dyDescent="0.3">
      <c r="A32" s="91" t="s">
        <v>36</v>
      </c>
      <c r="B32" s="92"/>
      <c r="C32" s="92"/>
      <c r="D32" s="92"/>
      <c r="E32" s="93"/>
      <c r="F32" s="10">
        <f>SUM(F29:F31)</f>
        <v>129876.24</v>
      </c>
      <c r="G32" s="10" t="s">
        <v>42</v>
      </c>
      <c r="H32" s="10">
        <f>SUM(H29:H31)</f>
        <v>29871.54</v>
      </c>
      <c r="I32" s="10">
        <f>SUM(I29:I31)</f>
        <v>159747.78</v>
      </c>
    </row>
    <row r="33" spans="1:46" x14ac:dyDescent="0.3">
      <c r="A33" s="11"/>
      <c r="B33" s="11"/>
      <c r="C33" s="11"/>
      <c r="D33" s="11"/>
      <c r="E33" s="11"/>
      <c r="F33" s="11"/>
      <c r="G33" s="11"/>
      <c r="H33" s="11"/>
      <c r="I33" s="11"/>
    </row>
    <row r="34" spans="1:46" s="45" customFormat="1" x14ac:dyDescent="0.3">
      <c r="A34" s="87" t="s">
        <v>46</v>
      </c>
      <c r="B34" s="87"/>
      <c r="C34" s="87"/>
      <c r="D34" s="87"/>
      <c r="E34" s="87"/>
      <c r="F34" s="87"/>
      <c r="G34" s="87"/>
      <c r="H34" s="87"/>
      <c r="I34" s="87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</row>
    <row r="35" spans="1:46" ht="51" x14ac:dyDescent="0.3">
      <c r="A35" s="88" t="s">
        <v>37</v>
      </c>
      <c r="B35" s="89"/>
      <c r="C35" s="90"/>
      <c r="D35" s="27" t="s">
        <v>38</v>
      </c>
      <c r="E35" s="28" t="s">
        <v>39</v>
      </c>
      <c r="F35" s="5" t="s">
        <v>40</v>
      </c>
      <c r="G35" s="4" t="s">
        <v>2</v>
      </c>
      <c r="H35" s="4" t="s">
        <v>5</v>
      </c>
      <c r="I35" s="4" t="s">
        <v>3</v>
      </c>
    </row>
    <row r="36" spans="1:46" x14ac:dyDescent="0.3">
      <c r="A36" s="29" t="s">
        <v>47</v>
      </c>
      <c r="B36" s="30"/>
      <c r="C36" s="31"/>
      <c r="D36" s="16">
        <f>ROUND(C18*0.1,2)</f>
        <v>241046.6</v>
      </c>
      <c r="E36" s="8"/>
      <c r="F36" s="32">
        <f>ROUND(D36*E36,2)</f>
        <v>0</v>
      </c>
      <c r="G36" s="12">
        <v>23</v>
      </c>
      <c r="H36" s="12">
        <f>ROUND(F36*0.23,2)</f>
        <v>0</v>
      </c>
      <c r="I36" s="12">
        <f>F36+H36</f>
        <v>0</v>
      </c>
    </row>
    <row r="37" spans="1:46" x14ac:dyDescent="0.3">
      <c r="A37" s="77" t="s">
        <v>41</v>
      </c>
      <c r="B37" s="78"/>
      <c r="C37" s="78"/>
      <c r="D37" s="79"/>
      <c r="E37" s="33" t="s">
        <v>42</v>
      </c>
      <c r="F37" s="34">
        <f>SUM(F36:F36)</f>
        <v>0</v>
      </c>
      <c r="G37" s="34">
        <v>23</v>
      </c>
      <c r="H37" s="34">
        <f>SUM(H36:H36)</f>
        <v>0</v>
      </c>
      <c r="I37" s="34">
        <f>SUM(I36:I36)</f>
        <v>0</v>
      </c>
    </row>
    <row r="38" spans="1:46" x14ac:dyDescent="0.3">
      <c r="A38" s="35"/>
      <c r="B38" s="35"/>
      <c r="C38" s="35"/>
      <c r="D38" s="35"/>
      <c r="E38" s="35"/>
      <c r="F38" s="35"/>
      <c r="G38" s="35"/>
      <c r="H38" s="35"/>
      <c r="I38" s="35"/>
    </row>
    <row r="39" spans="1:46" x14ac:dyDescent="0.3">
      <c r="A39" s="46" t="s">
        <v>43</v>
      </c>
      <c r="B39" s="46"/>
      <c r="C39" s="46"/>
      <c r="D39" s="46"/>
      <c r="E39" s="46"/>
      <c r="F39" s="47"/>
      <c r="G39" s="46"/>
      <c r="H39" s="46"/>
      <c r="I39" s="46"/>
      <c r="J39" s="51"/>
    </row>
    <row r="40" spans="1:46" ht="40.799999999999997" customHeight="1" x14ac:dyDescent="0.3">
      <c r="A40" s="80" t="s">
        <v>48</v>
      </c>
      <c r="B40" s="81"/>
      <c r="C40" s="81"/>
      <c r="D40" s="81"/>
      <c r="E40" s="82"/>
      <c r="F40" s="36" t="s">
        <v>40</v>
      </c>
      <c r="G40" s="9" t="s">
        <v>2</v>
      </c>
      <c r="H40" s="9" t="s">
        <v>5</v>
      </c>
      <c r="I40" s="9" t="s">
        <v>3</v>
      </c>
    </row>
    <row r="41" spans="1:46" ht="7.8" customHeight="1" x14ac:dyDescent="0.3">
      <c r="A41" s="83"/>
      <c r="B41" s="84"/>
      <c r="C41" s="84"/>
      <c r="D41" s="84"/>
      <c r="E41" s="85"/>
      <c r="F41" s="34">
        <f>F32+F37</f>
        <v>129876.24</v>
      </c>
      <c r="G41" s="37">
        <v>23</v>
      </c>
      <c r="H41" s="34">
        <f>H32+H37</f>
        <v>29871.54</v>
      </c>
      <c r="I41" s="34">
        <f>I32+I37</f>
        <v>159747.78</v>
      </c>
    </row>
    <row r="44" spans="1:46" ht="10.8" customHeight="1" x14ac:dyDescent="0.3"/>
    <row r="45" spans="1:46" ht="48.6" customHeight="1" x14ac:dyDescent="0.3">
      <c r="A45" s="74" t="s">
        <v>49</v>
      </c>
      <c r="B45" s="75"/>
      <c r="C45" s="75"/>
      <c r="D45" s="75"/>
      <c r="E45" s="75"/>
      <c r="F45" s="75"/>
      <c r="G45" s="75"/>
      <c r="H45" s="75"/>
      <c r="I45" s="76"/>
      <c r="J45" s="54"/>
      <c r="K45" s="54"/>
    </row>
    <row r="46" spans="1:46" x14ac:dyDescent="0.3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</row>
  </sheetData>
  <mergeCells count="22">
    <mergeCell ref="A45:I45"/>
    <mergeCell ref="A37:D37"/>
    <mergeCell ref="A40:E41"/>
    <mergeCell ref="A27:D27"/>
    <mergeCell ref="A29:E29"/>
    <mergeCell ref="A30:E30"/>
    <mergeCell ref="A34:I34"/>
    <mergeCell ref="A35:C35"/>
    <mergeCell ref="A31:E31"/>
    <mergeCell ref="A32:E32"/>
    <mergeCell ref="A28:E28"/>
    <mergeCell ref="A3:J3"/>
    <mergeCell ref="A19:E19"/>
    <mergeCell ref="A22:E23"/>
    <mergeCell ref="A24:E24"/>
    <mergeCell ref="A25:I25"/>
    <mergeCell ref="C18:D18"/>
    <mergeCell ref="A21:D21"/>
    <mergeCell ref="A6:D6"/>
    <mergeCell ref="A13:E13"/>
    <mergeCell ref="C17:D17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</dc:creator>
  <cp:lastModifiedBy>Enmedia Biuro</cp:lastModifiedBy>
  <dcterms:created xsi:type="dcterms:W3CDTF">2015-06-05T18:19:34Z</dcterms:created>
  <dcterms:modified xsi:type="dcterms:W3CDTF">2023-03-14T08:20:10Z</dcterms:modified>
</cp:coreProperties>
</file>