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Z:\wspolny\sprawy\opatrunki\2020\dok\"/>
    </mc:Choice>
  </mc:AlternateContent>
  <xr:revisionPtr revIDLastSave="0" documentId="13_ncr:1_{F232B1D5-88F1-4A74-9F95-D44DFE9DCDF5}" xr6:coauthVersionLast="45" xr6:coauthVersionMax="45" xr10:uidLastSave="{00000000-0000-0000-0000-000000000000}"/>
  <bookViews>
    <workbookView xWindow="22908" yWindow="-132" windowWidth="23304" windowHeight="13224" tabRatio="604" xr2:uid="{00000000-000D-0000-FFFF-FFFF00000000}"/>
  </bookViews>
  <sheets>
    <sheet name="Arkusz1" sheetId="1" r:id="rId1"/>
  </sheets>
  <definedNames>
    <definedName name="_xlnm.Print_Area" localSheetId="0">Arkusz1!$A$1:$M$946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10" i="1" l="1"/>
  <c r="I931" i="1" l="1"/>
  <c r="G931" i="1"/>
  <c r="J931" i="1" s="1"/>
  <c r="J932" i="1" s="1"/>
  <c r="K931" i="1" l="1"/>
  <c r="K932" i="1" s="1"/>
  <c r="A55" i="1"/>
  <c r="C54" i="1"/>
  <c r="K933" i="1" l="1"/>
  <c r="I370" i="1" l="1"/>
  <c r="I359" i="1"/>
  <c r="I343" i="1"/>
  <c r="I344" i="1"/>
  <c r="I345" i="1"/>
  <c r="I346" i="1"/>
  <c r="I347" i="1"/>
  <c r="I348" i="1"/>
  <c r="I332" i="1"/>
  <c r="I267" i="1"/>
  <c r="I268" i="1"/>
  <c r="I256" i="1"/>
  <c r="I243" i="1"/>
  <c r="I244" i="1"/>
  <c r="I245" i="1"/>
  <c r="I195" i="1"/>
  <c r="I194" i="1"/>
  <c r="I193" i="1"/>
  <c r="I192" i="1"/>
  <c r="I191" i="1"/>
  <c r="I190" i="1"/>
  <c r="I189" i="1"/>
  <c r="I188" i="1"/>
  <c r="I187" i="1"/>
  <c r="I186" i="1"/>
  <c r="I185" i="1"/>
  <c r="I184" i="1"/>
  <c r="I183" i="1"/>
  <c r="I18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J143" i="1"/>
  <c r="I143" i="1"/>
  <c r="K143" i="1" s="1"/>
  <c r="I142" i="1"/>
  <c r="I141" i="1"/>
  <c r="I140" i="1"/>
  <c r="I139" i="1"/>
  <c r="I138" i="1"/>
  <c r="I137" i="1"/>
  <c r="I124" i="1"/>
  <c r="I110" i="1"/>
  <c r="I103" i="1"/>
  <c r="I104" i="1"/>
  <c r="I105" i="1"/>
  <c r="I106" i="1"/>
  <c r="I107" i="1"/>
  <c r="I63" i="1"/>
  <c r="I64" i="1"/>
  <c r="I65" i="1"/>
  <c r="I66" i="1"/>
  <c r="I67" i="1"/>
  <c r="I68" i="1"/>
  <c r="I52" i="1"/>
  <c r="I53" i="1"/>
  <c r="I54" i="1"/>
  <c r="I55" i="1"/>
  <c r="I56" i="1"/>
  <c r="I57" i="1"/>
  <c r="I58" i="1"/>
  <c r="I59" i="1"/>
  <c r="I60" i="1"/>
  <c r="I45" i="1"/>
  <c r="I46" i="1"/>
  <c r="I47" i="1"/>
  <c r="I48" i="1"/>
  <c r="I49" i="1"/>
  <c r="I22" i="1"/>
  <c r="I23" i="1"/>
  <c r="I24" i="1"/>
  <c r="I25" i="1"/>
  <c r="I26" i="1"/>
  <c r="I27" i="1"/>
  <c r="I28" i="1"/>
  <c r="I29" i="1"/>
  <c r="I30" i="1"/>
  <c r="I31" i="1"/>
  <c r="I32" i="1"/>
  <c r="I33" i="1"/>
  <c r="I34" i="1"/>
  <c r="I35" i="1"/>
  <c r="I36" i="1"/>
  <c r="I37" i="1"/>
  <c r="I38" i="1"/>
  <c r="I39" i="1"/>
  <c r="I40" i="1"/>
  <c r="I41" i="1"/>
  <c r="I42" i="1"/>
  <c r="G182" i="1"/>
  <c r="J182" i="1" s="1"/>
  <c r="G183" i="1"/>
  <c r="J183" i="1" s="1"/>
  <c r="G184" i="1"/>
  <c r="G185" i="1"/>
  <c r="J185" i="1" s="1"/>
  <c r="G186" i="1"/>
  <c r="J186" i="1" s="1"/>
  <c r="G187" i="1"/>
  <c r="J187" i="1" s="1"/>
  <c r="G188" i="1"/>
  <c r="J188" i="1" s="1"/>
  <c r="G189" i="1"/>
  <c r="J189" i="1" s="1"/>
  <c r="G190" i="1"/>
  <c r="J190" i="1" s="1"/>
  <c r="G191" i="1"/>
  <c r="J191" i="1" s="1"/>
  <c r="G192" i="1"/>
  <c r="G193" i="1"/>
  <c r="J193" i="1" s="1"/>
  <c r="G194" i="1"/>
  <c r="J194" i="1" s="1"/>
  <c r="G195" i="1"/>
  <c r="J195" i="1" s="1"/>
  <c r="G22" i="1"/>
  <c r="J22" i="1" s="1"/>
  <c r="G23" i="1"/>
  <c r="J23" i="1" s="1"/>
  <c r="G24" i="1"/>
  <c r="J24" i="1" s="1"/>
  <c r="G25" i="1"/>
  <c r="J25" i="1" s="1"/>
  <c r="G26" i="1"/>
  <c r="J26" i="1" s="1"/>
  <c r="G27" i="1"/>
  <c r="J27" i="1" s="1"/>
  <c r="G28" i="1"/>
  <c r="J28" i="1" s="1"/>
  <c r="G29" i="1"/>
  <c r="J29" i="1" s="1"/>
  <c r="G30" i="1"/>
  <c r="J30" i="1" s="1"/>
  <c r="G31" i="1"/>
  <c r="J31" i="1" s="1"/>
  <c r="G32" i="1"/>
  <c r="J32" i="1" s="1"/>
  <c r="G33" i="1"/>
  <c r="J33" i="1" s="1"/>
  <c r="G34" i="1"/>
  <c r="J34" i="1" s="1"/>
  <c r="G35" i="1"/>
  <c r="J35" i="1" s="1"/>
  <c r="G36" i="1"/>
  <c r="J36" i="1" s="1"/>
  <c r="G37" i="1"/>
  <c r="J37" i="1" s="1"/>
  <c r="G38" i="1"/>
  <c r="J38" i="1" s="1"/>
  <c r="G39" i="1"/>
  <c r="J39" i="1" s="1"/>
  <c r="G40" i="1"/>
  <c r="J40" i="1" s="1"/>
  <c r="G41" i="1"/>
  <c r="J41" i="1" s="1"/>
  <c r="G42" i="1"/>
  <c r="J42" i="1" s="1"/>
  <c r="G44" i="1"/>
  <c r="G45" i="1"/>
  <c r="J45" i="1" s="1"/>
  <c r="G46" i="1"/>
  <c r="J46" i="1" s="1"/>
  <c r="G47" i="1"/>
  <c r="J47" i="1" s="1"/>
  <c r="G48" i="1"/>
  <c r="J48" i="1" s="1"/>
  <c r="G49" i="1"/>
  <c r="J49" i="1" s="1"/>
  <c r="G51" i="1"/>
  <c r="G52" i="1"/>
  <c r="J52" i="1" s="1"/>
  <c r="G53" i="1"/>
  <c r="J53" i="1" s="1"/>
  <c r="G54" i="1"/>
  <c r="J54" i="1" s="1"/>
  <c r="G55" i="1"/>
  <c r="J55" i="1" s="1"/>
  <c r="G56" i="1"/>
  <c r="J56" i="1" s="1"/>
  <c r="G57" i="1"/>
  <c r="J57" i="1" s="1"/>
  <c r="G58" i="1"/>
  <c r="J58" i="1" s="1"/>
  <c r="G59" i="1"/>
  <c r="J59" i="1" s="1"/>
  <c r="G60" i="1"/>
  <c r="J60" i="1" s="1"/>
  <c r="G62" i="1"/>
  <c r="G63" i="1"/>
  <c r="J63" i="1" s="1"/>
  <c r="G64" i="1"/>
  <c r="J64" i="1" s="1"/>
  <c r="G65" i="1"/>
  <c r="J65" i="1" s="1"/>
  <c r="G66" i="1"/>
  <c r="J66" i="1" s="1"/>
  <c r="G67" i="1"/>
  <c r="J67" i="1" s="1"/>
  <c r="G68" i="1"/>
  <c r="J68" i="1" s="1"/>
  <c r="G921" i="1"/>
  <c r="G920" i="1"/>
  <c r="G910" i="1"/>
  <c r="G900" i="1"/>
  <c r="G873" i="1"/>
  <c r="G863" i="1"/>
  <c r="G862" i="1"/>
  <c r="G834" i="1"/>
  <c r="G835" i="1"/>
  <c r="G836" i="1"/>
  <c r="G833" i="1"/>
  <c r="G809" i="1"/>
  <c r="G796" i="1"/>
  <c r="G779" i="1"/>
  <c r="G780" i="1"/>
  <c r="G781" i="1"/>
  <c r="G782" i="1"/>
  <c r="G783" i="1"/>
  <c r="G784" i="1"/>
  <c r="G785" i="1"/>
  <c r="G786" i="1"/>
  <c r="G778" i="1"/>
  <c r="G766" i="1"/>
  <c r="G767" i="1"/>
  <c r="G768" i="1"/>
  <c r="G765" i="1"/>
  <c r="G751" i="1"/>
  <c r="G752" i="1"/>
  <c r="G753" i="1"/>
  <c r="G754" i="1"/>
  <c r="G755" i="1"/>
  <c r="G750" i="1"/>
  <c r="G749" i="1"/>
  <c r="G748" i="1"/>
  <c r="G747" i="1"/>
  <c r="G605" i="1"/>
  <c r="G606" i="1"/>
  <c r="G607" i="1"/>
  <c r="G608" i="1"/>
  <c r="G609" i="1"/>
  <c r="G610" i="1"/>
  <c r="G574" i="1"/>
  <c r="G575" i="1"/>
  <c r="G576" i="1"/>
  <c r="G577" i="1"/>
  <c r="K192" i="1" l="1"/>
  <c r="K184" i="1"/>
  <c r="K27" i="1"/>
  <c r="K58" i="1"/>
  <c r="K40" i="1"/>
  <c r="K24" i="1"/>
  <c r="K57" i="1"/>
  <c r="K54" i="1"/>
  <c r="K189" i="1"/>
  <c r="K39" i="1"/>
  <c r="K35" i="1"/>
  <c r="K29" i="1"/>
  <c r="K23" i="1"/>
  <c r="K47" i="1"/>
  <c r="K67" i="1"/>
  <c r="K64" i="1"/>
  <c r="K193" i="1"/>
  <c r="K32" i="1"/>
  <c r="K46" i="1"/>
  <c r="K66" i="1"/>
  <c r="K63" i="1"/>
  <c r="K185" i="1"/>
  <c r="K188" i="1"/>
  <c r="K37" i="1"/>
  <c r="K31" i="1"/>
  <c r="K49" i="1"/>
  <c r="K55" i="1"/>
  <c r="K34" i="1"/>
  <c r="K26" i="1"/>
  <c r="K60" i="1"/>
  <c r="K36" i="1"/>
  <c r="K28" i="1"/>
  <c r="K59" i="1"/>
  <c r="K182" i="1"/>
  <c r="K187" i="1"/>
  <c r="K190" i="1"/>
  <c r="K195" i="1"/>
  <c r="K52" i="1"/>
  <c r="K41" i="1"/>
  <c r="K38" i="1"/>
  <c r="K33" i="1"/>
  <c r="K30" i="1"/>
  <c r="K25" i="1"/>
  <c r="K22" i="1"/>
  <c r="K48" i="1"/>
  <c r="K45" i="1"/>
  <c r="K56" i="1"/>
  <c r="K53" i="1"/>
  <c r="K68" i="1"/>
  <c r="K65" i="1"/>
  <c r="J184" i="1"/>
  <c r="J192" i="1"/>
  <c r="K42" i="1"/>
  <c r="K183" i="1"/>
  <c r="K186" i="1"/>
  <c r="K191" i="1"/>
  <c r="K194" i="1"/>
  <c r="G524" i="1"/>
  <c r="J524" i="1" s="1"/>
  <c r="G525" i="1"/>
  <c r="J525" i="1" s="1"/>
  <c r="G526" i="1"/>
  <c r="J526" i="1" s="1"/>
  <c r="G523" i="1"/>
  <c r="J523" i="1" s="1"/>
  <c r="G510" i="1"/>
  <c r="G389" i="1"/>
  <c r="J389" i="1" s="1"/>
  <c r="G390" i="1"/>
  <c r="G391" i="1"/>
  <c r="J391" i="1" s="1"/>
  <c r="G392" i="1"/>
  <c r="J392" i="1" s="1"/>
  <c r="G393" i="1"/>
  <c r="J393" i="1" s="1"/>
  <c r="G394" i="1"/>
  <c r="J394" i="1" s="1"/>
  <c r="G395" i="1"/>
  <c r="J395" i="1" s="1"/>
  <c r="G396" i="1"/>
  <c r="J396" i="1" s="1"/>
  <c r="G397" i="1"/>
  <c r="J397" i="1" s="1"/>
  <c r="G398" i="1"/>
  <c r="J398" i="1" s="1"/>
  <c r="G399" i="1"/>
  <c r="J399" i="1" s="1"/>
  <c r="G400" i="1"/>
  <c r="J400" i="1" s="1"/>
  <c r="G401" i="1"/>
  <c r="J401" i="1" s="1"/>
  <c r="I921" i="1"/>
  <c r="K921" i="1" s="1"/>
  <c r="J921" i="1"/>
  <c r="J920" i="1"/>
  <c r="I920" i="1"/>
  <c r="K920" i="1" s="1"/>
  <c r="J910" i="1"/>
  <c r="I910" i="1"/>
  <c r="K910" i="1" s="1"/>
  <c r="J900" i="1"/>
  <c r="I900" i="1"/>
  <c r="K900" i="1" s="1"/>
  <c r="I884" i="1"/>
  <c r="I885" i="1"/>
  <c r="I886" i="1"/>
  <c r="I887" i="1"/>
  <c r="I888" i="1"/>
  <c r="I889" i="1"/>
  <c r="I890" i="1"/>
  <c r="J873" i="1"/>
  <c r="J874" i="1" s="1"/>
  <c r="I873" i="1"/>
  <c r="K873" i="1" s="1"/>
  <c r="K874" i="1" s="1"/>
  <c r="I863" i="1"/>
  <c r="K863" i="1" s="1"/>
  <c r="J863" i="1"/>
  <c r="J862" i="1"/>
  <c r="I862" i="1"/>
  <c r="K862" i="1" s="1"/>
  <c r="I847" i="1"/>
  <c r="I848" i="1"/>
  <c r="I846" i="1"/>
  <c r="I834" i="1"/>
  <c r="K834" i="1" s="1"/>
  <c r="J834" i="1"/>
  <c r="I835" i="1"/>
  <c r="K835" i="1" s="1"/>
  <c r="J835" i="1"/>
  <c r="I836" i="1"/>
  <c r="K836" i="1" s="1"/>
  <c r="J836" i="1"/>
  <c r="J833" i="1"/>
  <c r="I833" i="1"/>
  <c r="K833" i="1" s="1"/>
  <c r="I820" i="1"/>
  <c r="I819" i="1"/>
  <c r="I807" i="1"/>
  <c r="I808" i="1"/>
  <c r="I809" i="1"/>
  <c r="K809" i="1" s="1"/>
  <c r="J809" i="1"/>
  <c r="I806" i="1"/>
  <c r="J796" i="1"/>
  <c r="J797" i="1" s="1"/>
  <c r="I796" i="1"/>
  <c r="K796" i="1" s="1"/>
  <c r="K797" i="1" s="1"/>
  <c r="I779" i="1"/>
  <c r="K779" i="1" s="1"/>
  <c r="J779" i="1"/>
  <c r="I780" i="1"/>
  <c r="K780" i="1" s="1"/>
  <c r="J780" i="1"/>
  <c r="I781" i="1"/>
  <c r="K781" i="1" s="1"/>
  <c r="J781" i="1"/>
  <c r="I782" i="1"/>
  <c r="K782" i="1" s="1"/>
  <c r="J782" i="1"/>
  <c r="I783" i="1"/>
  <c r="K783" i="1" s="1"/>
  <c r="J783" i="1"/>
  <c r="I784" i="1"/>
  <c r="K784" i="1" s="1"/>
  <c r="J784" i="1"/>
  <c r="I785" i="1"/>
  <c r="K785" i="1" s="1"/>
  <c r="J785" i="1"/>
  <c r="I786" i="1"/>
  <c r="K786" i="1" s="1"/>
  <c r="J786" i="1"/>
  <c r="J778" i="1"/>
  <c r="I778" i="1"/>
  <c r="K778" i="1" s="1"/>
  <c r="I766" i="1"/>
  <c r="K766" i="1" s="1"/>
  <c r="J766" i="1"/>
  <c r="I767" i="1"/>
  <c r="K767" i="1" s="1"/>
  <c r="J767" i="1"/>
  <c r="I768" i="1"/>
  <c r="K768" i="1" s="1"/>
  <c r="J768" i="1"/>
  <c r="J765" i="1"/>
  <c r="I765" i="1"/>
  <c r="K765" i="1" s="1"/>
  <c r="I748" i="1"/>
  <c r="K748" i="1" s="1"/>
  <c r="J748" i="1"/>
  <c r="I749" i="1"/>
  <c r="K749" i="1" s="1"/>
  <c r="J749" i="1"/>
  <c r="I750" i="1"/>
  <c r="K750" i="1" s="1"/>
  <c r="J750" i="1"/>
  <c r="I751" i="1"/>
  <c r="K751" i="1" s="1"/>
  <c r="J751" i="1"/>
  <c r="I752" i="1"/>
  <c r="K752" i="1" s="1"/>
  <c r="J752" i="1"/>
  <c r="I753" i="1"/>
  <c r="K753" i="1" s="1"/>
  <c r="J753" i="1"/>
  <c r="I754" i="1"/>
  <c r="K754" i="1" s="1"/>
  <c r="J754" i="1"/>
  <c r="I755" i="1"/>
  <c r="K755" i="1" s="1"/>
  <c r="J755" i="1"/>
  <c r="J747" i="1"/>
  <c r="I747" i="1"/>
  <c r="K747" i="1" s="1"/>
  <c r="G370" i="1"/>
  <c r="J370" i="1" s="1"/>
  <c r="I369" i="1"/>
  <c r="G369" i="1"/>
  <c r="J369" i="1" s="1"/>
  <c r="G359" i="1"/>
  <c r="J359" i="1" s="1"/>
  <c r="I358" i="1"/>
  <c r="G358" i="1"/>
  <c r="J358" i="1" s="1"/>
  <c r="I181" i="1"/>
  <c r="G181" i="1"/>
  <c r="J181" i="1" s="1"/>
  <c r="G890" i="1"/>
  <c r="J890" i="1" s="1"/>
  <c r="G889" i="1"/>
  <c r="J889" i="1" s="1"/>
  <c r="G888" i="1"/>
  <c r="J888" i="1" s="1"/>
  <c r="G887" i="1"/>
  <c r="J887" i="1" s="1"/>
  <c r="G886" i="1"/>
  <c r="G885" i="1"/>
  <c r="J885" i="1" s="1"/>
  <c r="G884" i="1"/>
  <c r="J884" i="1" s="1"/>
  <c r="I883" i="1"/>
  <c r="G883" i="1"/>
  <c r="J883" i="1" s="1"/>
  <c r="G848" i="1"/>
  <c r="J848" i="1" s="1"/>
  <c r="G847" i="1"/>
  <c r="J847" i="1" s="1"/>
  <c r="G846" i="1"/>
  <c r="G820" i="1"/>
  <c r="J820" i="1" s="1"/>
  <c r="G819" i="1"/>
  <c r="J819" i="1" s="1"/>
  <c r="G808" i="1"/>
  <c r="J808" i="1" s="1"/>
  <c r="G807" i="1"/>
  <c r="J807" i="1" s="1"/>
  <c r="G806" i="1"/>
  <c r="J806" i="1" s="1"/>
  <c r="I684" i="1"/>
  <c r="G684" i="1"/>
  <c r="J684" i="1" s="1"/>
  <c r="I683" i="1"/>
  <c r="G683" i="1"/>
  <c r="J683" i="1" s="1"/>
  <c r="I682" i="1"/>
  <c r="G682" i="1"/>
  <c r="J682" i="1" s="1"/>
  <c r="I681" i="1"/>
  <c r="G681" i="1"/>
  <c r="J681" i="1" s="1"/>
  <c r="I680" i="1"/>
  <c r="G680" i="1"/>
  <c r="J680" i="1" s="1"/>
  <c r="I679" i="1"/>
  <c r="G679" i="1"/>
  <c r="J679" i="1" s="1"/>
  <c r="I634" i="1"/>
  <c r="G634" i="1"/>
  <c r="J634" i="1" s="1"/>
  <c r="I633" i="1"/>
  <c r="G633" i="1"/>
  <c r="J633" i="1" s="1"/>
  <c r="I623" i="1"/>
  <c r="G623" i="1"/>
  <c r="J623" i="1" s="1"/>
  <c r="I622" i="1"/>
  <c r="G622" i="1"/>
  <c r="J622" i="1" s="1"/>
  <c r="I621" i="1"/>
  <c r="G621" i="1"/>
  <c r="J621" i="1" s="1"/>
  <c r="I611" i="1"/>
  <c r="G611" i="1"/>
  <c r="J611" i="1" s="1"/>
  <c r="I610" i="1"/>
  <c r="J610" i="1"/>
  <c r="I609" i="1"/>
  <c r="J609" i="1"/>
  <c r="I608" i="1"/>
  <c r="J608" i="1"/>
  <c r="J607" i="1"/>
  <c r="I607" i="1"/>
  <c r="K607" i="1" s="1"/>
  <c r="I606" i="1"/>
  <c r="J606" i="1"/>
  <c r="J605" i="1"/>
  <c r="I605" i="1"/>
  <c r="K605" i="1" s="1"/>
  <c r="I591" i="1"/>
  <c r="G591" i="1"/>
  <c r="J591" i="1" s="1"/>
  <c r="I590" i="1"/>
  <c r="G590" i="1"/>
  <c r="J590" i="1" s="1"/>
  <c r="I577" i="1"/>
  <c r="J577" i="1"/>
  <c r="J576" i="1"/>
  <c r="I576" i="1"/>
  <c r="K576" i="1" s="1"/>
  <c r="I575" i="1"/>
  <c r="J575" i="1"/>
  <c r="I574" i="1"/>
  <c r="J574" i="1"/>
  <c r="I573" i="1"/>
  <c r="G573" i="1"/>
  <c r="J573" i="1" s="1"/>
  <c r="I563" i="1"/>
  <c r="G563" i="1"/>
  <c r="J563" i="1" s="1"/>
  <c r="I562" i="1"/>
  <c r="G562" i="1"/>
  <c r="J562" i="1" s="1"/>
  <c r="I552" i="1"/>
  <c r="G552" i="1"/>
  <c r="J552" i="1" s="1"/>
  <c r="I551" i="1"/>
  <c r="G551" i="1"/>
  <c r="J551" i="1" s="1"/>
  <c r="I550" i="1"/>
  <c r="G550" i="1"/>
  <c r="J550" i="1" s="1"/>
  <c r="I549" i="1"/>
  <c r="G549" i="1"/>
  <c r="J549" i="1" s="1"/>
  <c r="I548" i="1"/>
  <c r="G548" i="1"/>
  <c r="J548" i="1" s="1"/>
  <c r="I547" i="1"/>
  <c r="G547" i="1"/>
  <c r="J547" i="1" s="1"/>
  <c r="I537" i="1"/>
  <c r="G537" i="1"/>
  <c r="J537" i="1" s="1"/>
  <c r="I536" i="1"/>
  <c r="G536" i="1"/>
  <c r="J536" i="1" s="1"/>
  <c r="I526" i="1"/>
  <c r="I525" i="1"/>
  <c r="I524" i="1"/>
  <c r="I523" i="1"/>
  <c r="I500" i="1"/>
  <c r="G500" i="1"/>
  <c r="J500" i="1" s="1"/>
  <c r="J501" i="1" s="1"/>
  <c r="I490" i="1"/>
  <c r="G490" i="1"/>
  <c r="J490" i="1" s="1"/>
  <c r="J491" i="1" s="1"/>
  <c r="I478" i="1"/>
  <c r="G478" i="1"/>
  <c r="J478" i="1" s="1"/>
  <c r="I477" i="1"/>
  <c r="G477" i="1"/>
  <c r="J477" i="1" s="1"/>
  <c r="I466" i="1"/>
  <c r="G466" i="1"/>
  <c r="J466" i="1" s="1"/>
  <c r="J467" i="1" s="1"/>
  <c r="I456" i="1"/>
  <c r="G456" i="1"/>
  <c r="J456" i="1" s="1"/>
  <c r="I455" i="1"/>
  <c r="G455" i="1"/>
  <c r="J455" i="1" s="1"/>
  <c r="I445" i="1"/>
  <c r="G445" i="1"/>
  <c r="J445" i="1" s="1"/>
  <c r="J446" i="1" s="1"/>
  <c r="I436" i="1"/>
  <c r="G436" i="1"/>
  <c r="J436" i="1" s="1"/>
  <c r="J437" i="1" s="1"/>
  <c r="I425" i="1"/>
  <c r="G425" i="1"/>
  <c r="J425" i="1" s="1"/>
  <c r="J426" i="1" s="1"/>
  <c r="I414" i="1"/>
  <c r="G414" i="1"/>
  <c r="J414" i="1" s="1"/>
  <c r="J415" i="1" s="1"/>
  <c r="I401" i="1"/>
  <c r="I400" i="1"/>
  <c r="I399" i="1"/>
  <c r="I398" i="1"/>
  <c r="I397" i="1"/>
  <c r="I396" i="1"/>
  <c r="I395" i="1"/>
  <c r="I394" i="1"/>
  <c r="I393" i="1"/>
  <c r="I392" i="1"/>
  <c r="I391" i="1"/>
  <c r="I390" i="1"/>
  <c r="J390" i="1"/>
  <c r="I389" i="1"/>
  <c r="I388" i="1"/>
  <c r="G388" i="1"/>
  <c r="J388" i="1" s="1"/>
  <c r="I380" i="1"/>
  <c r="G380" i="1"/>
  <c r="J380" i="1" s="1"/>
  <c r="J381" i="1" s="1"/>
  <c r="J510" i="1" l="1"/>
  <c r="J511" i="1" s="1"/>
  <c r="K510" i="1"/>
  <c r="K511" i="1" s="1"/>
  <c r="J911" i="1"/>
  <c r="K911" i="1"/>
  <c r="J901" i="1"/>
  <c r="K901" i="1"/>
  <c r="K886" i="1"/>
  <c r="J886" i="1"/>
  <c r="K820" i="1"/>
  <c r="K808" i="1"/>
  <c r="J479" i="1"/>
  <c r="K846" i="1"/>
  <c r="K885" i="1"/>
  <c r="K370" i="1"/>
  <c r="K847" i="1"/>
  <c r="K787" i="1"/>
  <c r="K819" i="1"/>
  <c r="K890" i="1"/>
  <c r="K887" i="1"/>
  <c r="K922" i="1"/>
  <c r="K807" i="1"/>
  <c r="K359" i="1"/>
  <c r="J846" i="1"/>
  <c r="J849" i="1" s="1"/>
  <c r="K888" i="1"/>
  <c r="J592" i="1"/>
  <c r="K806" i="1"/>
  <c r="K848" i="1"/>
  <c r="K889" i="1"/>
  <c r="K884" i="1"/>
  <c r="K512" i="1"/>
  <c r="K875" i="1"/>
  <c r="K864" i="1"/>
  <c r="K798" i="1"/>
  <c r="J787" i="1"/>
  <c r="J769" i="1"/>
  <c r="J756" i="1"/>
  <c r="K358" i="1"/>
  <c r="K369" i="1"/>
  <c r="J371" i="1"/>
  <c r="J457" i="1"/>
  <c r="J360" i="1"/>
  <c r="K181" i="1"/>
  <c r="K391" i="1"/>
  <c r="K551" i="1"/>
  <c r="K562" i="1"/>
  <c r="K573" i="1"/>
  <c r="K606" i="1"/>
  <c r="K608" i="1"/>
  <c r="K610" i="1"/>
  <c r="K621" i="1"/>
  <c r="K684" i="1"/>
  <c r="K414" i="1"/>
  <c r="K415" i="1" s="1"/>
  <c r="K455" i="1"/>
  <c r="K399" i="1"/>
  <c r="K563" i="1"/>
  <c r="K681" i="1"/>
  <c r="K436" i="1"/>
  <c r="K466" i="1"/>
  <c r="K467" i="1" s="1"/>
  <c r="K526" i="1"/>
  <c r="K392" i="1"/>
  <c r="J553" i="1"/>
  <c r="K574" i="1"/>
  <c r="K683" i="1"/>
  <c r="K394" i="1"/>
  <c r="K523" i="1"/>
  <c r="K525" i="1"/>
  <c r="J564" i="1"/>
  <c r="K388" i="1"/>
  <c r="K536" i="1"/>
  <c r="K547" i="1"/>
  <c r="K549" i="1"/>
  <c r="K634" i="1"/>
  <c r="K390" i="1"/>
  <c r="K395" i="1"/>
  <c r="K398" i="1"/>
  <c r="K425" i="1"/>
  <c r="K426" i="1" s="1"/>
  <c r="K456" i="1"/>
  <c r="K477" i="1"/>
  <c r="K500" i="1"/>
  <c r="K680" i="1"/>
  <c r="J810" i="1"/>
  <c r="J821" i="1"/>
  <c r="K537" i="1"/>
  <c r="K575" i="1"/>
  <c r="K577" i="1"/>
  <c r="K591" i="1"/>
  <c r="K633" i="1"/>
  <c r="K679" i="1"/>
  <c r="J635" i="1"/>
  <c r="J624" i="1"/>
  <c r="K389" i="1"/>
  <c r="K393" i="1"/>
  <c r="K397" i="1"/>
  <c r="K401" i="1"/>
  <c r="K445" i="1"/>
  <c r="K478" i="1"/>
  <c r="K548" i="1"/>
  <c r="K552" i="1"/>
  <c r="K590" i="1"/>
  <c r="K609" i="1"/>
  <c r="K611" i="1"/>
  <c r="K623" i="1"/>
  <c r="K837" i="1"/>
  <c r="K883" i="1"/>
  <c r="K396" i="1"/>
  <c r="K400" i="1"/>
  <c r="K524" i="1"/>
  <c r="K622" i="1"/>
  <c r="K682" i="1"/>
  <c r="J402" i="1"/>
  <c r="K490" i="1"/>
  <c r="K491" i="1" s="1"/>
  <c r="K550" i="1"/>
  <c r="J612" i="1"/>
  <c r="J685" i="1"/>
  <c r="J922" i="1"/>
  <c r="K756" i="1"/>
  <c r="K769" i="1"/>
  <c r="J837" i="1"/>
  <c r="J864" i="1"/>
  <c r="K380" i="1"/>
  <c r="K381" i="1" s="1"/>
  <c r="J578" i="1"/>
  <c r="J527" i="1"/>
  <c r="J538" i="1"/>
  <c r="G170" i="1"/>
  <c r="K912" i="1" l="1"/>
  <c r="K902" i="1"/>
  <c r="K371" i="1"/>
  <c r="K592" i="1"/>
  <c r="K479" i="1"/>
  <c r="K468" i="1"/>
  <c r="K492" i="1"/>
  <c r="K788" i="1"/>
  <c r="K382" i="1"/>
  <c r="K427" i="1"/>
  <c r="K416" i="1"/>
  <c r="K865" i="1"/>
  <c r="K360" i="1"/>
  <c r="K838" i="1"/>
  <c r="K446" i="1"/>
  <c r="K501" i="1"/>
  <c r="J170" i="1"/>
  <c r="K170" i="1"/>
  <c r="K437" i="1"/>
  <c r="K770" i="1"/>
  <c r="K757" i="1"/>
  <c r="K564" i="1"/>
  <c r="K810" i="1"/>
  <c r="K457" i="1"/>
  <c r="K538" i="1"/>
  <c r="K196" i="1"/>
  <c r="K891" i="1"/>
  <c r="K624" i="1"/>
  <c r="J196" i="1"/>
  <c r="K578" i="1"/>
  <c r="K849" i="1"/>
  <c r="K923" i="1"/>
  <c r="K821" i="1"/>
  <c r="K527" i="1"/>
  <c r="K612" i="1"/>
  <c r="K635" i="1"/>
  <c r="K402" i="1"/>
  <c r="K553" i="1"/>
  <c r="K685" i="1"/>
  <c r="J891" i="1"/>
  <c r="G348" i="1"/>
  <c r="G347" i="1"/>
  <c r="G346" i="1"/>
  <c r="G345" i="1"/>
  <c r="G344" i="1"/>
  <c r="G343" i="1"/>
  <c r="G342" i="1"/>
  <c r="K361" i="1" l="1"/>
  <c r="K593" i="1"/>
  <c r="K372" i="1"/>
  <c r="K438" i="1"/>
  <c r="K528" i="1"/>
  <c r="K554" i="1"/>
  <c r="K579" i="1"/>
  <c r="K458" i="1"/>
  <c r="K811" i="1"/>
  <c r="K636" i="1"/>
  <c r="K625" i="1"/>
  <c r="K539" i="1"/>
  <c r="K502" i="1"/>
  <c r="K403" i="1"/>
  <c r="K822" i="1"/>
  <c r="K686" i="1"/>
  <c r="K613" i="1"/>
  <c r="K850" i="1"/>
  <c r="K565" i="1"/>
  <c r="K447" i="1"/>
  <c r="K480" i="1"/>
  <c r="J348" i="1"/>
  <c r="K348" i="1"/>
  <c r="J345" i="1"/>
  <c r="K345" i="1"/>
  <c r="K346" i="1"/>
  <c r="J346" i="1"/>
  <c r="J344" i="1"/>
  <c r="K344" i="1"/>
  <c r="K343" i="1"/>
  <c r="J343" i="1"/>
  <c r="J347" i="1"/>
  <c r="K347" i="1"/>
  <c r="K892" i="1"/>
  <c r="K197" i="1"/>
  <c r="G232" i="1"/>
  <c r="I21" i="1" l="1"/>
  <c r="G21" i="1"/>
  <c r="G288" i="1" l="1"/>
  <c r="G298" i="1"/>
  <c r="G299" i="1"/>
  <c r="G300" i="1"/>
  <c r="G278" i="1"/>
  <c r="G256" i="1"/>
  <c r="G255" i="1"/>
  <c r="G242" i="1"/>
  <c r="G222" i="1"/>
  <c r="J256" i="1" l="1"/>
  <c r="K256" i="1"/>
  <c r="G267" i="1"/>
  <c r="G268" i="1"/>
  <c r="J268" i="1" l="1"/>
  <c r="K268" i="1"/>
  <c r="J267" i="1"/>
  <c r="K267" i="1"/>
  <c r="I342" i="1"/>
  <c r="J342" i="1"/>
  <c r="G332" i="1"/>
  <c r="I331" i="1"/>
  <c r="G331" i="1"/>
  <c r="J331" i="1" s="1"/>
  <c r="J332" i="1" l="1"/>
  <c r="J333" i="1" s="1"/>
  <c r="K332" i="1"/>
  <c r="K342" i="1"/>
  <c r="K331" i="1"/>
  <c r="J349" i="1"/>
  <c r="G301" i="1"/>
  <c r="I136" i="1"/>
  <c r="I109" i="1"/>
  <c r="I102" i="1"/>
  <c r="I62" i="1"/>
  <c r="I51" i="1"/>
  <c r="I44" i="1"/>
  <c r="J62" i="1"/>
  <c r="J51" i="1"/>
  <c r="K21" i="1"/>
  <c r="G80" i="1"/>
  <c r="J80" i="1" s="1"/>
  <c r="J81" i="1" s="1"/>
  <c r="I80" i="1"/>
  <c r="G90" i="1"/>
  <c r="J90" i="1" s="1"/>
  <c r="I90" i="1"/>
  <c r="G91" i="1"/>
  <c r="J91" i="1" s="1"/>
  <c r="I91" i="1"/>
  <c r="G102" i="1"/>
  <c r="J102" i="1" s="1"/>
  <c r="G103" i="1"/>
  <c r="G104" i="1"/>
  <c r="G105" i="1"/>
  <c r="G106" i="1"/>
  <c r="G107" i="1"/>
  <c r="G109" i="1"/>
  <c r="J109" i="1" s="1"/>
  <c r="G110" i="1"/>
  <c r="G123" i="1"/>
  <c r="J123" i="1" s="1"/>
  <c r="I123" i="1"/>
  <c r="G124" i="1"/>
  <c r="G136" i="1"/>
  <c r="J136" i="1" s="1"/>
  <c r="G137" i="1"/>
  <c r="G138" i="1"/>
  <c r="G139" i="1"/>
  <c r="G140" i="1"/>
  <c r="G141" i="1"/>
  <c r="G142"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1" i="1"/>
  <c r="G212" i="1"/>
  <c r="J212" i="1" s="1"/>
  <c r="J213" i="1" s="1"/>
  <c r="I212" i="1"/>
  <c r="J222" i="1"/>
  <c r="J223" i="1" s="1"/>
  <c r="I222" i="1"/>
  <c r="J232" i="1"/>
  <c r="J233" i="1" s="1"/>
  <c r="I232" i="1"/>
  <c r="J242" i="1"/>
  <c r="I242" i="1"/>
  <c r="G243" i="1"/>
  <c r="G244" i="1"/>
  <c r="G245" i="1"/>
  <c r="J255" i="1"/>
  <c r="I255" i="1"/>
  <c r="G266" i="1"/>
  <c r="J266" i="1" s="1"/>
  <c r="I266" i="1"/>
  <c r="J278" i="1"/>
  <c r="J279" i="1" s="1"/>
  <c r="I278" i="1"/>
  <c r="J288" i="1"/>
  <c r="J289" i="1" s="1"/>
  <c r="I288" i="1"/>
  <c r="G311" i="1"/>
  <c r="J311" i="1" s="1"/>
  <c r="J312" i="1" s="1"/>
  <c r="I311" i="1"/>
  <c r="G321" i="1"/>
  <c r="J321" i="1" s="1"/>
  <c r="J322" i="1" s="1"/>
  <c r="I321" i="1"/>
  <c r="K243" i="1" l="1"/>
  <c r="J243" i="1"/>
  <c r="J167" i="1"/>
  <c r="K167" i="1"/>
  <c r="J159" i="1"/>
  <c r="K159" i="1"/>
  <c r="J151" i="1"/>
  <c r="K151" i="1"/>
  <c r="J147" i="1"/>
  <c r="K147" i="1"/>
  <c r="J138" i="1"/>
  <c r="K138" i="1"/>
  <c r="J107" i="1"/>
  <c r="K107" i="1"/>
  <c r="J103" i="1"/>
  <c r="K103" i="1"/>
  <c r="J171" i="1"/>
  <c r="K171" i="1"/>
  <c r="J166" i="1"/>
  <c r="K166" i="1"/>
  <c r="J162" i="1"/>
  <c r="K162" i="1"/>
  <c r="J158" i="1"/>
  <c r="K158" i="1"/>
  <c r="J154" i="1"/>
  <c r="K154" i="1"/>
  <c r="J150" i="1"/>
  <c r="K150" i="1"/>
  <c r="J146" i="1"/>
  <c r="K146" i="1"/>
  <c r="K141" i="1"/>
  <c r="J141" i="1"/>
  <c r="J137" i="1"/>
  <c r="K137" i="1"/>
  <c r="J106" i="1"/>
  <c r="K106" i="1"/>
  <c r="J299" i="1"/>
  <c r="I299" i="1"/>
  <c r="K299" i="1" s="1"/>
  <c r="J163" i="1"/>
  <c r="K163" i="1"/>
  <c r="J155" i="1"/>
  <c r="K155" i="1"/>
  <c r="J142" i="1"/>
  <c r="K142" i="1"/>
  <c r="J301" i="1"/>
  <c r="I301" i="1"/>
  <c r="K301" i="1" s="1"/>
  <c r="J245" i="1"/>
  <c r="K245" i="1"/>
  <c r="K169" i="1"/>
  <c r="J169" i="1"/>
  <c r="J165" i="1"/>
  <c r="K165" i="1"/>
  <c r="J161" i="1"/>
  <c r="K161" i="1"/>
  <c r="J157" i="1"/>
  <c r="K157" i="1"/>
  <c r="J153" i="1"/>
  <c r="K153" i="1"/>
  <c r="J149" i="1"/>
  <c r="K149" i="1"/>
  <c r="J145" i="1"/>
  <c r="K145" i="1"/>
  <c r="J140" i="1"/>
  <c r="K140" i="1"/>
  <c r="J110" i="1"/>
  <c r="K110" i="1"/>
  <c r="J105" i="1"/>
  <c r="K105" i="1"/>
  <c r="I300" i="1"/>
  <c r="K300" i="1" s="1"/>
  <c r="J300" i="1"/>
  <c r="J244" i="1"/>
  <c r="K244" i="1"/>
  <c r="J168" i="1"/>
  <c r="K168" i="1"/>
  <c r="J164" i="1"/>
  <c r="K164" i="1"/>
  <c r="J160" i="1"/>
  <c r="K160" i="1"/>
  <c r="J156" i="1"/>
  <c r="K156" i="1"/>
  <c r="J152" i="1"/>
  <c r="K152" i="1"/>
  <c r="J148" i="1"/>
  <c r="K148" i="1"/>
  <c r="J144" i="1"/>
  <c r="K144" i="1"/>
  <c r="J139" i="1"/>
  <c r="K139" i="1"/>
  <c r="J124" i="1"/>
  <c r="J125" i="1" s="1"/>
  <c r="K124" i="1"/>
  <c r="J104" i="1"/>
  <c r="K104" i="1"/>
  <c r="K333" i="1"/>
  <c r="K349" i="1"/>
  <c r="K102" i="1"/>
  <c r="K136" i="1"/>
  <c r="K44" i="1"/>
  <c r="K62" i="1"/>
  <c r="K51" i="1"/>
  <c r="J44" i="1"/>
  <c r="J21" i="1"/>
  <c r="K311" i="1"/>
  <c r="K312" i="1" s="1"/>
  <c r="J298" i="1"/>
  <c r="J92" i="1"/>
  <c r="K266" i="1"/>
  <c r="K80" i="1"/>
  <c r="K81" i="1" s="1"/>
  <c r="J257" i="1"/>
  <c r="K222" i="1"/>
  <c r="K223" i="1" s="1"/>
  <c r="K288" i="1"/>
  <c r="K289" i="1" s="1"/>
  <c r="K255" i="1"/>
  <c r="K242" i="1"/>
  <c r="I298" i="1"/>
  <c r="K298" i="1" s="1"/>
  <c r="J269" i="1"/>
  <c r="K212" i="1"/>
  <c r="K213" i="1" s="1"/>
  <c r="K123" i="1"/>
  <c r="K109" i="1"/>
  <c r="K278" i="1"/>
  <c r="K279" i="1" s="1"/>
  <c r="K232" i="1"/>
  <c r="K233" i="1" s="1"/>
  <c r="K91" i="1"/>
  <c r="K90" i="1"/>
  <c r="K321" i="1"/>
  <c r="K322" i="1" s="1"/>
  <c r="J111" i="1" l="1"/>
  <c r="J246" i="1"/>
  <c r="K234" i="1"/>
  <c r="K214" i="1"/>
  <c r="K82" i="1"/>
  <c r="K280" i="1"/>
  <c r="K290" i="1"/>
  <c r="K313" i="1"/>
  <c r="K350" i="1"/>
  <c r="K323" i="1"/>
  <c r="K224" i="1"/>
  <c r="K334" i="1"/>
  <c r="J172" i="1"/>
  <c r="J69" i="1"/>
  <c r="K69" i="1"/>
  <c r="K172" i="1"/>
  <c r="K257" i="1"/>
  <c r="K125" i="1"/>
  <c r="K246" i="1"/>
  <c r="K269" i="1"/>
  <c r="J302" i="1"/>
  <c r="K302" i="1"/>
  <c r="K111" i="1"/>
  <c r="K92" i="1"/>
  <c r="K173" i="1" l="1"/>
  <c r="K270" i="1"/>
  <c r="K93" i="1"/>
  <c r="K112" i="1"/>
  <c r="K247" i="1"/>
  <c r="K126" i="1"/>
  <c r="K258" i="1"/>
  <c r="K70" i="1"/>
  <c r="K303" i="1"/>
</calcChain>
</file>

<file path=xl/sharedStrings.xml><?xml version="1.0" encoding="utf-8"?>
<sst xmlns="http://schemas.openxmlformats.org/spreadsheetml/2006/main" count="1916" uniqueCount="552">
  <si>
    <t>Zadanie nr 10</t>
  </si>
  <si>
    <t>Plastry</t>
  </si>
  <si>
    <t>33141112-8</t>
  </si>
  <si>
    <t>L.p.</t>
  </si>
  <si>
    <t>Opis przedmiotu zamówienia</t>
  </si>
  <si>
    <t>Rozmiar</t>
  </si>
  <si>
    <t>j.m.</t>
  </si>
  <si>
    <t>Ilość</t>
  </si>
  <si>
    <t>Ilość w opakowaniu</t>
  </si>
  <si>
    <t>Ilość  opakowań</t>
  </si>
  <si>
    <t>Cena netto opakowania</t>
  </si>
  <si>
    <t>Cena brutto opakowania</t>
  </si>
  <si>
    <t>Wartość netto</t>
  </si>
  <si>
    <t>Wartość brutto</t>
  </si>
  <si>
    <t>Stawka Vat (%)</t>
  </si>
  <si>
    <t>Przedmiot zamówienia / 
Nr katalogowy / Producent</t>
  </si>
  <si>
    <t>szt.</t>
  </si>
  <si>
    <t>Razem</t>
  </si>
  <si>
    <t>wartość VAT:</t>
  </si>
  <si>
    <t>Opatrunki</t>
  </si>
  <si>
    <t>33141110-4</t>
  </si>
  <si>
    <t>mb</t>
  </si>
  <si>
    <t>Opatrunki przylepne</t>
  </si>
  <si>
    <t>33141111-1</t>
  </si>
  <si>
    <t>Zadanie nr 18</t>
  </si>
  <si>
    <t>Jednorazowe, niechemiczne artykuły medyczne i hematologiczne</t>
  </si>
  <si>
    <t>33141000-0</t>
  </si>
  <si>
    <t>Poduszeczka do czyszczenia elektrod</t>
  </si>
  <si>
    <t>Gaza medyczna</t>
  </si>
  <si>
    <t>33141114-2</t>
  </si>
  <si>
    <t>Sterylne obłożenie do przezcewkowych zabiegów urologicznych</t>
  </si>
  <si>
    <t>podany w opisie</t>
  </si>
  <si>
    <t>Zadanie nr 14</t>
  </si>
  <si>
    <t>Zadanie nr 20</t>
  </si>
  <si>
    <t>Sterylna samoprzylepna kieszeń</t>
  </si>
  <si>
    <t>Serweta operacyjna do zabiegów na kończynie</t>
  </si>
  <si>
    <t>Sterylny zestaw do operacji biodra</t>
  </si>
  <si>
    <t>Serweta w kształcie worka</t>
  </si>
  <si>
    <t>Zadanie nr 12</t>
  </si>
  <si>
    <t>Sterylna serweta z wycięciem U</t>
  </si>
  <si>
    <t>Zadanie nr 13</t>
  </si>
  <si>
    <t xml:space="preserve">Sterylna serweta chirurgiczna </t>
  </si>
  <si>
    <t>Zadanie nr 15</t>
  </si>
  <si>
    <t>Zadanie nr 16</t>
  </si>
  <si>
    <t>Sterylny zestaw do artroskopii barku</t>
  </si>
  <si>
    <t>Sterylny zestaw do operacji kolana</t>
  </si>
  <si>
    <t xml:space="preserve">Zestaw do cięcia cesarskiego   </t>
  </si>
  <si>
    <t>Zadanie nr 19</t>
  </si>
  <si>
    <t xml:space="preserve">Sterylny fartuch chirurgiczny, </t>
  </si>
  <si>
    <t>Zadanie nr 21</t>
  </si>
  <si>
    <t>Zestawy opatrunkowe</t>
  </si>
  <si>
    <t>33141116-6</t>
  </si>
  <si>
    <t>Zadanie nr 23</t>
  </si>
  <si>
    <t>Zestaw do operacji uniwersalny</t>
  </si>
  <si>
    <t>Zadanie nr 17</t>
  </si>
  <si>
    <t>Zadanie nr 25</t>
  </si>
  <si>
    <t>Zadanie nr 26</t>
  </si>
  <si>
    <t>Zadanie nr 27</t>
  </si>
  <si>
    <t>Zadanie nr 28</t>
  </si>
  <si>
    <t>Zadanie nr 29</t>
  </si>
  <si>
    <t>Sterylny zestaw do wkłucia centralnego</t>
  </si>
  <si>
    <t>Zadanie nr 30</t>
  </si>
  <si>
    <t>Zestaw  sterylny do zabiegów bariatrycznych.</t>
  </si>
  <si>
    <t>Zadanie nr 33</t>
  </si>
  <si>
    <t>Zadanie nr 31</t>
  </si>
  <si>
    <t>Zadanie nr 32</t>
  </si>
  <si>
    <t>Zadanie nr 50</t>
  </si>
  <si>
    <t>Szpitalne wyroby papierowe</t>
  </si>
  <si>
    <t>33198000-4</t>
  </si>
  <si>
    <r>
      <t xml:space="preserve">Torebka foliowo-papierowa płaska wskaźnik sterylizacji para wodna-tlenek etylenu umieszczona między warstwami laminatu lub </t>
    </r>
    <r>
      <rPr>
        <b/>
        <u/>
        <sz val="9"/>
        <color rgb="FF000000"/>
        <rFont val="Times New Roman"/>
        <family val="1"/>
        <charset val="238"/>
      </rPr>
      <t>na papierze pod folią</t>
    </r>
    <r>
      <rPr>
        <b/>
        <sz val="9"/>
        <color rgb="FF000000"/>
        <rFont val="Times New Roman"/>
        <family val="1"/>
        <charset val="238"/>
      </rPr>
      <t>. (wymiary w mm)</t>
    </r>
  </si>
  <si>
    <t>100 x 150</t>
  </si>
  <si>
    <t>100 x 200</t>
  </si>
  <si>
    <t>100 x 350</t>
  </si>
  <si>
    <t>160 x 200</t>
  </si>
  <si>
    <t>210 x 350</t>
  </si>
  <si>
    <t>210 x 400</t>
  </si>
  <si>
    <t>270 x 350</t>
  </si>
  <si>
    <t>120 x 300</t>
  </si>
  <si>
    <t>120 x 200</t>
  </si>
  <si>
    <t>420 x 500</t>
  </si>
  <si>
    <t>270 x 450</t>
  </si>
  <si>
    <t>75 x 150</t>
  </si>
  <si>
    <t>75 x 200</t>
  </si>
  <si>
    <t>75 x 300</t>
  </si>
  <si>
    <t>50 x 250</t>
  </si>
  <si>
    <t>100 x 400</t>
  </si>
  <si>
    <t>120 x 400</t>
  </si>
  <si>
    <t>120 x 250</t>
  </si>
  <si>
    <t>160 x 340</t>
  </si>
  <si>
    <t>320 x 500</t>
  </si>
  <si>
    <t>420 x 600</t>
  </si>
  <si>
    <t>250 x 380</t>
  </si>
  <si>
    <r>
      <t xml:space="preserve">Torebka foliowo-papierowa z fałdą wskaźnik sterylizacji para wodna-tlenek etylenu umieszczona między warstwami laminatu lub </t>
    </r>
    <r>
      <rPr>
        <b/>
        <u/>
        <sz val="9"/>
        <color rgb="FF000000"/>
        <rFont val="Times New Roman"/>
        <family val="1"/>
        <charset val="238"/>
      </rPr>
      <t>na papierze pod folią</t>
    </r>
    <r>
      <rPr>
        <b/>
        <sz val="9"/>
        <color rgb="FF000000"/>
        <rFont val="Times New Roman"/>
        <family val="1"/>
        <charset val="238"/>
      </rPr>
      <t>. (wymiary w mm)</t>
    </r>
  </si>
  <si>
    <t>160 x 360x50</t>
  </si>
  <si>
    <t>320 x 500x60</t>
  </si>
  <si>
    <t>100 x 300x40</t>
  </si>
  <si>
    <t>200 x 400x50</t>
  </si>
  <si>
    <t>75 x 300x30</t>
  </si>
  <si>
    <t>420x600x90</t>
  </si>
  <si>
    <r>
      <t xml:space="preserve">Rękaw foliowo-papierowy płaski wskaźnik sterylizacji para wodna-tlenek etylenu umieszczony między warstwami laminatu lub </t>
    </r>
    <r>
      <rPr>
        <b/>
        <u/>
        <sz val="9"/>
        <color rgb="FF000000"/>
        <rFont val="Times New Roman"/>
        <family val="1"/>
        <charset val="238"/>
      </rPr>
      <t xml:space="preserve">na papierze pod folia. </t>
    </r>
    <r>
      <rPr>
        <b/>
        <sz val="9"/>
        <color rgb="FF000000"/>
        <rFont val="Times New Roman"/>
        <family val="1"/>
        <charset val="238"/>
      </rPr>
      <t>(szerokość w mm)</t>
    </r>
  </si>
  <si>
    <r>
      <t xml:space="preserve">Rękaw foliowo-papierowy z fałdą wskaźnik sterylizacji para wodna-tlenek etylenu umieszczony między warstwami laminatu lub </t>
    </r>
    <r>
      <rPr>
        <b/>
        <u/>
        <sz val="9"/>
        <color rgb="FF000000"/>
        <rFont val="Times New Roman"/>
        <family val="1"/>
        <charset val="238"/>
      </rPr>
      <t>na papierze pod folią.</t>
    </r>
    <r>
      <rPr>
        <b/>
        <sz val="9"/>
        <color rgb="FF000000"/>
        <rFont val="Times New Roman"/>
        <family val="1"/>
        <charset val="238"/>
      </rPr>
      <t xml:space="preserve"> (szerokość w mm)</t>
    </r>
  </si>
  <si>
    <t>Wyrób nie powinien mieć nadruków na żadnej powierzchni, która jest przeznaczona do bezpośredniego kontaktu z wyrobami przeznaczonymi do zapakowania. 
Odstęp pomiędzy powtarzającym się nadrukiem na rękawie powinien być nie większy niż 155 mm.
Powierzchnia pojedynczego wskaźnika sterylizacji nie mniejsza niż 100mm2.
Zgrzew fabryczny wielokrotny.
Na opakowaniach  umieszczony numer LOT, rozmiar, kierunek otwierania w postaci piktogramu (otwartej torebki).
Znak CE umieszczony na opakowaniu zbiorczym . Dla torebek dodatkowo wycięcie na kciuk ułatwiające otwieranie opakowania.
Wskaźniki sterylizacji parą wodną i tlenkiem etylenu umieszczone między warstwami laminatu lub w obrębie fabrycznego zgrzewu na papierze od strony folii.
Opisy dotyczące wskaźników procesu sterylizacji umieszczonych na opakowaniach papierowo foliowych w języku polskim.
Wykonawca na czas trwania umowy zapewnia zgrzewarkę rotacyjną z dotykowym wyświetlaczem, z drukarką umożliwiającą nadruk na rękawach i torebkach papierowo-foliowych.. Szybkość zgrzewu 10m/min. Wyposażona w stolik rolkowy .Zamawiający wymaga usługi walidacji zgrzewów wykonanej na posiadanych przez zamawiającego zgrzewarkach rolkowych, udokumentowanej protokołem.</t>
  </si>
  <si>
    <t>Zadanie nr 51</t>
  </si>
  <si>
    <t>materiały medyczne</t>
  </si>
  <si>
    <t>33140000-3</t>
  </si>
  <si>
    <t>Gaz - tlenek etylenu 100% 134g</t>
  </si>
  <si>
    <t>134 g.</t>
  </si>
  <si>
    <t>4-134</t>
  </si>
  <si>
    <t>Zadanie nr 52</t>
  </si>
  <si>
    <t xml:space="preserve">Filtr papierowy jednorazowy do kontenerów sterylizacyjnych kompatybilny z pokrywami firmy aesculap. </t>
  </si>
  <si>
    <t>Olej do narzędzi chirurgicznych w sprayu o poj. 400Ml</t>
  </si>
  <si>
    <t>Papier do sterylizacji 60 gr. Miękki krepowy (zielony)</t>
  </si>
  <si>
    <t>1200 mm x 1200 mm</t>
  </si>
  <si>
    <t>750 mm x 750 mm</t>
  </si>
  <si>
    <t>600 mm x 600 mm</t>
  </si>
  <si>
    <t>500 mm x 500 mm</t>
  </si>
  <si>
    <t>900 mm x 900 mm</t>
  </si>
  <si>
    <t>1000 mm x 1000 mm</t>
  </si>
  <si>
    <t>Włóknina o gr 60gr do sterylizacji w arkuszach kolor niebieski</t>
  </si>
  <si>
    <t>Wyroby muszą posiadać potwierdzenie szczelności mikrobiologicznej zgodnie z DIN 58953-6 wystawione przez niezależne certyfikowane laboratorium. Stabilny wymiar w stanie suchym i mokrym, gramatura nominalna papieru mi. 60g/m2, zawartość chlorków nie większa niż 0,2 %, siarczanów nie większa niż 0,05 %. Oryginalna etykieta na opakowaniu jednostkowym.</t>
  </si>
  <si>
    <t>Szpitalne wyroby papierowe II</t>
  </si>
  <si>
    <t>Wkładki absorbcyjne do zapobiegania uszkodzeń opakowań tac lub koszy sterylizacyjnych podczas całego procesu sterylizacji. Nie pozostawiają włókien,nie powodują korozji instrumentów.</t>
  </si>
  <si>
    <t>30x40</t>
  </si>
  <si>
    <t>30x50</t>
  </si>
  <si>
    <t>Wartość VAT:</t>
  </si>
  <si>
    <t>Szczotka do czyszczenia narzędzi wykonana z bezpiecznego i osłoniętego drutu ze stali nierdzewnej, włosie nylonowe,odporne na temp. Do 134 st. C, do mycia w myjni dezynfektorze. Średnica, szczotki w mm 5.0, długość główki szczotki w mm.100; długość całkowita w mm 300.</t>
  </si>
  <si>
    <t>Szczotka do czyszczenia narzędzi wykonana z bezpiecznego i osłoniętego drutu ze stali nierdzewnej, włosie nylonowe,odporne na temp. Do 134 st. C, do mycia w myjni dezynfektorze. Średnica, szczotki w mm 5.0, długość główki szczotki w mm.100; długość całkowita w mm 610.</t>
  </si>
  <si>
    <t>Szczotka do czyszczenia narzędzi wykonana z bezpiecznego i osłoniętego drutu ze stali nierdzewnej, włosie nylonowe,odporne na temp. Do 134 st. C, do mycia w myjni dezynfektorze. Średnica, szczotki w mm 2,5, długość główki szczotki w mm.50; długość całkowita w mm 610.</t>
  </si>
  <si>
    <t>Szczotka do czyszczenia narzędzi wykonana z bezpiecznego i osłoniętego drutu ze stali nierdzewnej, włosie nylonowe,odporne na temp. Do 134 st. C, do mycia w myjni dezynfektorze. Średnica, szczotki w mm 7 długość główki szczotki w mm.50; długość całkowita w mm 405.</t>
  </si>
  <si>
    <t>Szczotka do czyszczenia narzędzi wykonana z bezpiecznego i osłoniętego drutu ze stali nierdzewnej, włosie nylonowe,odporne na temp. Do 134 st. C, do mycia w myjni dezynfektorze. Średnica, szczotki w mm 5 długość główki szczotki w mm.80; długość całkowita w mm 405.</t>
  </si>
  <si>
    <t>Szczotka do czyszczenia narzędzi wykonana z bezpiecznego i osłoniętego drutu ze stali nierdzewnej, włosie nylonowe,odporne na temp. Do 134 st. C, do mycia w myjni dezynfektorze. Średnica, szczotki w mm  7 długość główki szczotki w mm.100; długość całkowita w mm 610.</t>
  </si>
  <si>
    <t>Szczotka do czyszczenia narzędzi wykonana z bezpiecznego i osłoniętego drutu ze stali nierdzewnej, włosie nylonowe,odporne na temp. Do 134 st. C, do mycia w myjni dezynfektorze. Średnica, szczotki w mm  10 długość główki szczotki w mm.100; długość całkowita w mm 610.</t>
  </si>
  <si>
    <t>Szczotka do czyszczenia narzędzi wykonana z bezpiecznego i osłoniętego drutu ze stali nierdzewnej, włosie nylonowe,odporne na temp. Do 134 st. C, do mycia w myjni dezynfektorze. Średnica, szczotki w mm  4 długość główki szczotki w mm.100; długość całkowita w mm 300.</t>
  </si>
  <si>
    <t>Szczotka do czyszczenia narzędzi wykonana z bezpiecznego i osłoniętego drutu ze stali nierdzewnej, włosie nylonowe,odporne na temp. Do 134 st. C, do mycia w myjni dezynfektorze. Średnica, szczotki w mm  1,6 długość główki szczotki w mm.22; długość całkowita w mm 215.</t>
  </si>
  <si>
    <t>Szczotka do czyszczenia narzędzi wykonana z bezpiecznego i osłoniętego drutu ze stali nierdzewnej, włosie nylonowe,odporne na temp. Do 134 st. C, do mycia w myjni dezynfektorze. Średnica, szczotki w mm  3 długość główki szczotki w mm.18; długość całkowita w mm 215.</t>
  </si>
  <si>
    <t>Szczotka do czyszczenia narzędzi wykonana z bezpiecznego i osłoniętego drutu ze stali nierdzewnej, włosie nylonowe,odporne na temp. Do 134 st. C, do mycia w myjni dezynfektorze. Średnica, szczotki w mm  4 długość główki szczotki w mm.18,5; długość całkowita w mm 215.</t>
  </si>
  <si>
    <t>Szczotka do czyszczenia narzędzi wykonana z bezpiecznego i osłoniętego drutu ze stali nierdzewnej, włosie nylonowe,odporne na temp. Do 134 st. C, do mycia w myjni dezynfektorze. Średnica, szczotki w mm  2,5 długość główki szczotki w mm.21; długość całkowita w mm 215.</t>
  </si>
  <si>
    <t>Szczotka do czyszczenia narzędzi wykonana z bezpiecznego i osłoniętego drutu ze stali nierdzewnej, włosie nylonowe,odporne na temp. Do 134 st. C, do mycia w myjni dezynfektorze. Średnica, szczotki w mm  2 długość główki szczotki w mm.21; długość całkowita w mm 215.</t>
  </si>
  <si>
    <t>Szczotka do czyszczenia narzędzi wykonana z bezpiecznego i osłoniętego drutu ze stali nierdzewnej, włosie nylonowe,odporne na temp. Do 134 st. C, do mycia w myjni dezynfektorze. Średnica, szczotki w mm  6 długość główki szczotki w mm.100; długość całkowita w mm 300.</t>
  </si>
  <si>
    <t>Szczotka do czyszczenia narzędzi wykonana z bezpiecznego i osłoniętego drutu ze stali nierdzewnej, włosie nylonowe,odporne na temp. Do 134 st. C, do mycia w myjni dezynfektorze. Średnica, szczotki w mm  1 długość główki szczotki w mm.13; długość całkowita w mm 450.</t>
  </si>
  <si>
    <t>Szczotka do czyszczenia narzędzi wykonana z bezpiecznego i osłoniętego drutu ze stali nierdzewnej, włosie nylonowe,odporne na temp. Do 134 st. C, do mycia w myjni dezynfektorze. Średnica, szczotki w mm  1,6 długość główki szczotki w mm.13; długość całkowita w mm 450.</t>
  </si>
  <si>
    <t>Szczotka do czyszczenia butelek wykonana z bezpiecznego i osłoniętego drutu ze stali nierdzewnej, włosie nylonowe,odporne na temp. Do 134 st. C, do mycia w myjni dezynfektorze. Średnica, szczotki w mm  40 długość główki szczotki w mm.60; długość całkowita w mm 650.</t>
  </si>
  <si>
    <t>Szczotki wielorazowego użytku do czyszczenia narzędzi kanałowych, z zaokrągloną końcówką wykonane z drutu ze stali nierdzewnej, włosie poskręcane syntetyczne z materiału TYNTX o średnicy 0,002 mm. Pierwsze 90 mm szczotki bez włosia. Średnica szczotki 0,6 mm, długość szczotki 8,0 mm, długość całkowita 450,0 mm. Szczotki nadające się do mycia w myjnidezynfektorze i odporne na sterylizacją w 134°C.</t>
  </si>
  <si>
    <t>Szczotka do czyszczenia narzędzi wykonana z bezpiecznego i osłoniętego drutu ze stali nierdzewnej, włosie nylonowe,odporne na temp. Do 134 st. C, do mycia w myjni dezynfektorze. Średnica, szczotki w mm  15 długość główki szczotki w mm.100; długość całkowita w mm 300.</t>
  </si>
  <si>
    <t>Jednorazowa Szczotka do mycia endoskopów giętkich zakończona z dwóch stron. Długość całkowita szczotki 100 cm, długość szczotki 12 mm, średnica szczotki 2 mm. Do czyszczenia kanałów średnicy od 1,5 mm do 1,5 mm</t>
  </si>
  <si>
    <t>Jednorazowa Szczotka do mycia endoskopów giętkich zakończona z dwóch stron. Długość całkowita szczotki 230 cm, długość szczotki 14 mm, średnica szczotki 2,5 mm. Do czyszczenia kanałów średnicy od 1,4 mm do 2 mm</t>
  </si>
  <si>
    <t>Szczoteczki do czyszczenia zaworów, długość całkowita 156 mm, długość szczotek 19,5 mm i 28,5 mm.</t>
  </si>
  <si>
    <t>Jednorazowy czyścik do kanałów w formie zwoju, średnio twardy, średnica 6 mm, długość 7,5 m. wykonany z poliestru i nylonu</t>
  </si>
  <si>
    <t>Gumka do czyszczenia stali kwasoodpornej i powierzchni metalowych Wymiary 40 x 25 x 12 mm</t>
  </si>
  <si>
    <t>Czyściki z włókniny do czyszczenia metalu z rdzy i innych zabrudzeń wymiary 150 x 100 delikatny kolor szary.</t>
  </si>
  <si>
    <t>Czyściki z włókniny do czyszczenia metalu z rdzy i innych zabrudzeń wymiary 150 x 100 szorstki kolor brązowy.</t>
  </si>
  <si>
    <t xml:space="preserve">Dwustronna szczotka z włosiem bardzo twardym z tworzywa sztucznego do czyszczenia narzędzi. Odporna na sterylizację parą wodną. Wymiary dł. 175 mm, dł. powierzchni czyszczącej 25 i 35 mm, dł. włosia 5 i 10 mm.  </t>
  </si>
  <si>
    <t>Dwustronna szczotka z włosiem średnio twardym z tworzywa sztucznego do czyszczenia narzędzi. Odporna na sterylizację parą wodną. Wymiary dł. 175 mm, dł. powierzchni czyszczącej 40 i 30 mm, dł. włosia 10 i 10 mm.</t>
  </si>
  <si>
    <t>Dwustronna szczotka z bardzo twardym włosiem z tworzywa sztucznego do czyszczenia narzędzi. Odporna na sterylizację parą wodną. Wymiary dł. 175 mm, dł. powierzchni czyszczącej 40 i 30 mm, dł. włosia 10 i 10 mm.</t>
  </si>
  <si>
    <t xml:space="preserve">Wygięta szczotka do czyszczenia narzędzi z twardym syntetycznym włosiem o długości 12 mm. Długość całkowita szczotki 165 mm. </t>
  </si>
  <si>
    <t>Szczotka do czyszczenia narzędzi z miękkim włosiem wykonanym z nylonu  z rączką z tworzywa sztucznego. Długość całkowita 215 mm,  długość szczotki 75 mm, długość włosia 15 mm. Morze być poddawana myciu w myjni-dezynfektorze i sterylizacji parą wodną.</t>
  </si>
  <si>
    <t>Szczotka do czyszczenia narzędzi z bardzo twardym włosiem wykonanym z nylonu  z wygiętą rączką z tworzywa sztucznego. Długość całkowita 235 mm,  długość szczotki 75 mm, długość włosia 15 mm. Morze być poddawana myciu w myjni-dezynfektorze i sterylizacji parą wodną.</t>
  </si>
  <si>
    <t>Szczotka do czyszczenia narzędzi z bardzo twardym włosiem wykonanym z nylonu  z rączką z tworzywa sztucznego. Długość całkowita 215 mm,  długość szczotki 75 mm, długość włosia 15 mm. Morze być poddawana myciu w myjni-dezynfektorze i sterylizacji parą wodną.</t>
  </si>
  <si>
    <t>Szczotka do czyszczenia narzędzi z włosiem z nylonowym, na trzonku z tworzywa, nieodporna na wysokie temperatury, uniwersalna, dwustronna, do mycia narzędzi,  długość całkowita 155 mm, dł. szczotki 10 i 30 mm, długość włosia 12-15 mm</t>
  </si>
  <si>
    <t>Dwustronna szczotka do czyszczenia osprzętu ortopedycznego.</t>
  </si>
  <si>
    <t>Zestawy diagnostyczne</t>
  </si>
  <si>
    <t>33141625-7</t>
  </si>
  <si>
    <t>Test biologiczny do sterylizacji 100% tlenkiem etylenu-fiolkowy. Wymagane przedstawienie przykładowego atestu serii oferowanego wskaźnika</t>
  </si>
  <si>
    <t>Test kl V do sterylizacji tlenkiem etylenu, w postaci paska z liniowo rozłożoną substansją wskaźnikową</t>
  </si>
  <si>
    <t>Test kontroli dezynfekcji termicznej, zgodny z poniższymi parametrami:
- w zakresie parametrów temperatury i czasu: 90°C 5 min / 93°C 10 min,
- forma pokrytego laminatem paska samoprzylepnego, na którym umieszczono substancje testową,
- na teście powinny znajdować się informacje w języku polskim o normie, kolorze wskaźnika po prawidłowym procesie dezynfekcji, nazwie produktu, numerze LOT, dacie produkcji i przydatności,
- opakowanie strunowe ułatwiające przechowywanie, nie przepuszczające światła zapewniajace wielokrotne otwieranie oraz zamykanie.</t>
  </si>
  <si>
    <t>Wysoce wrażliwy test kontroli pozostałosści białkowych, zgodny z poniższymi parametrami:
- wykrycie białka 1 femtomola ATP, odczytanie wyniku w ciągu 15 sekund
- Kompatybilny z urządzeniem do pomiaru luminometrycznego
- Urządzenie do pomoaru liminometrycznego musi dawać możlliwość wydruku wyniku testu
- opakowanie strunowe ułatwiające przechowywanie, nie przepuszczające światła zapewniajace wielokrotne otwieranie oraz zamykanie</t>
  </si>
  <si>
    <t>Silikonowe  zabezpieczenia na narzędzia od 1,5mm do 25,4 mm</t>
  </si>
  <si>
    <t>Taśma samoprzylepna ze wskaźnikiem sterylizacji parą wodną o wymiarze 25 mmx50m. Taśma nie może zawierać lateksu ani ołowiu.</t>
  </si>
  <si>
    <t>m.b.</t>
  </si>
  <si>
    <t>Taśma samoprzylepna bez wskaźnika do zamykania pakietów o wymiarze 25 mmx50m. Taśma nie może zawierać lateksu ani ołowiu.</t>
  </si>
  <si>
    <t>Test typu Bowie&amp;Dick w formie paska, z przesuwalną substancją wskaźnikową, zgodny z poniższymi parametrami:
- testy zgodne z norma PN EN ISO 11140-4:2014,
- na tescie powinny znajdować się informacje w języku polskim o normie, wyniku, nazwie produktu, numerze LOT, dacie przydatności,
- testy kompatybilne z przyrządem testowym- tubą PCD Control
- opakowanie strunowe, nie przepuszczające światła zapewniajace wielokrotne otwieranie oraz zamykanie</t>
  </si>
  <si>
    <t>op</t>
  </si>
  <si>
    <t>Metkownica alfanumeryczna ,trzyrzędowa , 12 znaków w wierszu , do metek podwójnie przylepnych do oznaczania pakietów i dokumentacji procesu sterylizacji</t>
  </si>
  <si>
    <t>Etykiety z laminatu wielokrotnego użytku w formie zawieszek do koszy narzędziowych -etykiety do kontenerów</t>
  </si>
  <si>
    <t>Etykiety trzyrzędowe podwójnie przylepne do metkownicy , ze wskaźnikiem kl. A kompatybilne z metkownicą (L.p.11)</t>
  </si>
  <si>
    <t>rolka</t>
  </si>
  <si>
    <t xml:space="preserve">Koperty do archiwizacji dokumentacji  dotyczącej procesu sterylizacji </t>
  </si>
  <si>
    <t xml:space="preserve">Wartość Vat : </t>
  </si>
  <si>
    <t>Wykonawca na czas trwania umowy zapewni urządzenie do analizy testów białkowych.</t>
  </si>
  <si>
    <t>Ilość wierszy tabeli dostosować do oferowanego asortymentu (każdy nr katalogowy w odrębnym wierszu)</t>
  </si>
  <si>
    <t>Nr pozycji zadania powyżej</t>
  </si>
  <si>
    <r>
      <t>Przedmiot zamówienia
(</t>
    </r>
    <r>
      <rPr>
        <sz val="9"/>
        <rFont val="Times New Roman"/>
        <family val="1"/>
        <charset val="238"/>
      </rPr>
      <t>Podać nazwę zgodną z nazewnictwem używanym w wystawianych dokumentach dostaw oraz fakturach)</t>
    </r>
  </si>
  <si>
    <t>Producent</t>
  </si>
  <si>
    <t>Zadanie nr 37</t>
  </si>
  <si>
    <t>Elektrody</t>
  </si>
  <si>
    <t>-</t>
  </si>
  <si>
    <t>Zadanie nr 40</t>
  </si>
  <si>
    <t>Jednorazowe wyroby papierowe</t>
  </si>
  <si>
    <t>33772000-2</t>
  </si>
  <si>
    <t>Podkłady celulozowe w rolce z perforacją co 40-50 cm, o szerokości 50-60 cm.</t>
  </si>
  <si>
    <t>Zadanie nr 41</t>
  </si>
  <si>
    <t>Fartuch foliowy przedni wiązany z tyłu.</t>
  </si>
  <si>
    <t>uniwersalny</t>
  </si>
  <si>
    <t>Zadanie nr 42</t>
  </si>
  <si>
    <t xml:space="preserve">Pielucho-majtki dla dorosłych. Pieluchomajtki oddychające na całej powierzchni, zapinane z boku na przylepce. </t>
  </si>
  <si>
    <t xml:space="preserve">rozmiar   L </t>
  </si>
  <si>
    <t xml:space="preserve">Pielucho-majtki dla dzieci </t>
  </si>
  <si>
    <t>(5-9 kg)</t>
  </si>
  <si>
    <t>Pielucho-majtki dla dzieci</t>
  </si>
  <si>
    <t xml:space="preserve"> (8-18 kg) </t>
  </si>
  <si>
    <t xml:space="preserve"> (12-25 kg)</t>
  </si>
  <si>
    <t>Zadanie nr 43</t>
  </si>
  <si>
    <t>Podkłady higieniczne celulozowo-foliowe</t>
  </si>
  <si>
    <t>Podkłady higieniczne celulozowo-foliowe, warstwa wierzchnia z włókniny.</t>
  </si>
  <si>
    <t xml:space="preserve">60 x 60 cm </t>
  </si>
  <si>
    <t xml:space="preserve">60 x 90 cm </t>
  </si>
  <si>
    <t>Zadanie nr 44</t>
  </si>
  <si>
    <t>Materiały medyczne</t>
  </si>
  <si>
    <t>Spodenki do badań kolonoskopijnych fizelinowe z otworem na odbyt.</t>
  </si>
  <si>
    <t>Pokrowce foliowe na obuwie ściągane gumką, jednorazowe, uniwersalny rozmiar.</t>
  </si>
  <si>
    <t>Zadanie nr 45</t>
  </si>
  <si>
    <t>Ubranie chirurgiczne</t>
  </si>
  <si>
    <t>33199000-1</t>
  </si>
  <si>
    <t>Koszula operacyjna wiązana z tyłu wykonana z nieprzeziernej włókniny  o gramaturze min. 35g/m2. Kolor niebieski.</t>
  </si>
  <si>
    <t>Odzież medyczna</t>
  </si>
  <si>
    <t>Zadanie nr 47</t>
  </si>
  <si>
    <t>Pościel z włókniny</t>
  </si>
  <si>
    <t xml:space="preserve">Komplet pościeli z włókniny (gramatura min. 35 g/m2). Opakowanie powinno zawierac informacje o rodzaju  zastosowanej  włókniny,  gramaturze  i  okresie trwałośći
- powłoka 200 x 150 cm
- powłoczka 90 x 75 cm 
- prześcieradło 210 x 160 cm  </t>
  </si>
  <si>
    <t>kpl.</t>
  </si>
  <si>
    <t>Prześcieradło długość 200 cm, szerokość rękawa od strony głowy i nóg noszy - 60 cm,  szerokość prześcieradła - 80 cm możliwość "sznurowania " prześcieradła w środkowej części
wymiar poszwy na koc 200x150
wymiar powłoczki 60x30
gramatura 30 gr.</t>
  </si>
  <si>
    <t xml:space="preserve">Sterylny komplet pościeli z włókniny (gramatura min. 35 g/m2):
- powłoka 200 x 150 cm
- powłoczka 90 x 75 cm
- prześcieradło 210 x 160 cm                                                                                                                                                                               </t>
  </si>
  <si>
    <t xml:space="preserve">Prześcieradło z włókniny duże
210 x 160 cm (gramatura min. 35 g/m2),  składane  pojedyńczo,  w  opakowaniu  zawierającym informację o rodzaju zastosowanej  włókniny i  gramatury,  okresie  trwałości  </t>
  </si>
  <si>
    <t>Zadanie nr 48</t>
  </si>
  <si>
    <t>Maska chirurgiczna trójwarstwowa, pełnobarierowa</t>
  </si>
  <si>
    <t>Maska chirurgiczna trójwarstwowa, pełnobarierowa, zawiązywana na troki, wykonana z wysokiej jakości  włóknin, nie powodująca utrudnienia w oddychaniu, odporna na przesiąkanie, nie dająca podrażnień skóry, zaopatrzona w części nosowej element do modulowania przylegania, kolor zielony lub niebieski, pakowana w kartoniki gwarantujące higieniczne przechowywanie i pojedyncze wyjmowanie maski Spełnia wymagania normy EN 14683(typ II)</t>
  </si>
  <si>
    <t>Zadanie nr 49</t>
  </si>
  <si>
    <t>Fartuch urologiczny – bez rękawów, niejałowy, wykonany całkowicie z nieprzemakalnego laminatu  skladajacego  się z warstwy  włókmniny  i  warstwy foli  , obszerny, szeroki, gwarantujący zabezpieczenie operatora przed przenikaniem płynów także w pozycji siedzącej, składany pojedyńczo, gramatura  min. 35g/m²</t>
  </si>
  <si>
    <t xml:space="preserve">Fartuch fizelinowy zielony, długi rękaw, niesterylny, odporny na uszkodzenia mechaniczne, rękaw zakończony mankietem, wiązany na troki, Gramatura min 25g/m². </t>
  </si>
  <si>
    <t>Śliniak do karmienia pacjentów z kieszonką, foliowo-fizelinowy, wiązany lub zapinany na rzepy.</t>
  </si>
  <si>
    <t>31711140-6</t>
  </si>
  <si>
    <t>Wszystkie oferowane wyroby medyczne muszą posiadać aktualne dokumenty potwierdzające dopuszczenie  do obrotu zgodnie z obowiązującymi przepisami  (certyfikaty, deklaracje zgodności CE producenta potwierdzające zgodność wyrobu z wymaganiami dyrektyw Unii Europejskiej, potwierdzenie zgłoszenia do Rejestru Wytwórców i Wyrobów Medycznych Prezesa Urzędu Rejestracji produktów Leczniczych, Wyrobów Medycznych i produktów Biobójczych).</t>
  </si>
  <si>
    <t>Test emulacyjny typu 6 w formie paska samoklejacego o wymiarach 10 cm x 2 cm, zgodny z poniższymi parametrami:
- zakres temperatur i czasu: 134°C 5,3 min, 121°C-15 min lub 134°C 7 min, 121°C 20min,
- test zgodny z normą PN EN ISO 11140:2014,
- na teście powinny znajdować się informacje w języku polskim o kolorze referencyjnym, normie, nazwie produktu, numerze LOT, dacie przydatności i produkcji,
- zmiana koloru wskaźnika z różowego na czarny,
- testy kompatybilne z przyrządem testowym- tubą PCD Control,
- opakowanie strunowe ułatwiajace przechowywanie, nie przepuszczające światła zapewniajace wielokrotne otwieranie oraz zamykanie</t>
  </si>
  <si>
    <t>Ampułkowy test biologiczny szybkiego odczytu, zgodny z poniższymi parametrami:
- wstępny odczyt po 3 godz., ostateczny po 5 godz.,
- rodzaj zastosowanych szczepów bakterii wyraźnie oznaczony na każdej ampułce,
- etykieta na ampułce łatwo odklejana, ze wskaźnikiem sterylizacji parowej,
- kompatybilny z inkubatorem Smart Well.</t>
  </si>
  <si>
    <t>Zadanie nr 22</t>
  </si>
  <si>
    <t>Zadanie nr 24</t>
  </si>
  <si>
    <t>Zadanie nr 34</t>
  </si>
  <si>
    <t>Zadanie nr 35</t>
  </si>
  <si>
    <t>Zadanie nr 36</t>
  </si>
  <si>
    <t>Zadanie nr 38</t>
  </si>
  <si>
    <t>„Sukcesywne dostawy materiałów opatrunkowych, wyrobów z włókniny i innych artykułów jednorazowego użytku.”</t>
  </si>
  <si>
    <t>Okrągły czepek chirurgiczny (typu beret), wykonany z lekkiej przewiewnej włókniny 25g/m2, ściągnięty lekko gumką, sposób pakowania czepków gwarantujący  higieniczne przechowywanie i wyjmowanie.</t>
  </si>
  <si>
    <t>Czepek chirurgiczny damski o kroju furażerki, włókninowy 25g/m2, z tyłu wiązany na troki, z taśmą o szerokości 5-6 cm pochłaniającą pot nad czołem, zaś w części górnej z włókniny perforowanej, kolor dowolny (oprócz białego). Sposób pakowania czepków gwarantujący higieniczne przechowywanie i wyjmowanie.</t>
  </si>
  <si>
    <t>XL</t>
  </si>
  <si>
    <t>Ubranie chirurgiczne (komplet: spodnie z nogawkami bez ściągaczy + bluza z kieszenią)  wykonane z włókniny antystatycznej, niepylącej i oddychającej , typu SMMS (składającej się z czterech warstw polipropylenowych), do stosowania przez personel medyczny bloku operacyjnego, kolor zielony i różowy.</t>
  </si>
  <si>
    <t>Rozmiar S, różowy/ fioletowy</t>
  </si>
  <si>
    <t>Rozmiar M, różowyfioletowy/ niebieski</t>
  </si>
  <si>
    <t>Rozmiar L, zielony</t>
  </si>
  <si>
    <t>Rozmiar XL, zielony</t>
  </si>
  <si>
    <t>Sukienka jednorazowego użytku. Zakładana przez głowę, z krótkim rękawem, trzy kieszenie, wykończenie V, z tyłu trok do regulacji w talii, pakowana pojedynczo, wykonana na całej powierzchni z włókniny polipropylenowej typu SMS (lamówka wykonana z tego samego materiału co sukienka ) o gramaturze min. 45g/m2 (gramatura wymagana). Rozmiar S-XL, w dwóch kolorach: niebieski i fioletowy.</t>
  </si>
  <si>
    <t>Rozmiar S, niebieski, fioletowy</t>
  </si>
  <si>
    <t>Rozmiar M, niebieski, fioletowy</t>
  </si>
  <si>
    <t>Rozmiar L, niebieski, fioletowy</t>
  </si>
  <si>
    <t>Zadanie nr 11</t>
  </si>
  <si>
    <t>Prześcieradło w włókniny</t>
  </si>
  <si>
    <t>Jednorazowe prześcieradło nieprzemakalne, wykonane min. Z 2 warstwowej włókniny polipropylenowej i polietylenowej ofoliowanej, o gr, min. 45G/m2, wytrzymałe na rozsciąhanie i na rozerwanie, miękkie, absorpcja płynów min. 780%, zielone o wymiarach min. 210X80 cm, składane pojedyńczo, pakowane w worki foliowe.  Nieprzepuszczalne dla wody, krwi i płynów ustrojowych.</t>
  </si>
  <si>
    <t>Prześcieradło do okrycia pacjenta. Jednorazowe prześcieradło niejałowe wykonane z włókniny polipropylenowej o gr. min 35g. Bez warstwy klejącej i otworu, odporne na sterylizcję parą wodna w temperaturze 134 st. wymiary min. 180X80 cm. Składane pojedyńczo, pakwane w worki foliowe.</t>
  </si>
  <si>
    <t xml:space="preserve">Maski chirurgiczne </t>
  </si>
  <si>
    <t>Maska chirurgiczna czterowarstwowa, pełnobarierowa, z przezroczystą,  nierosiejącą, antyodblaskową osłoną na oczy, zawiązywana na troki, wykonana z wysokiej jakości  włóknin, odporna na przesiąkanie, nie powodująca utrudnienia w oddychaniu, nie dająca podrażnień skóry, zaopatrzona w części nosowej element do modulowania przylegania, kolor  zielony lub niebieski ,pakowana w kartoniki gwarantujące higieniczne przechowywanie i pojedyncze wyjmowanie maski. Spełnia wymagania normy EN 14683(typ II R). Rozmiar uniwersalny.</t>
  </si>
  <si>
    <t>Maska chirurgiczna trójwarstwowa, pełnobarierowa, zawiązywana na troki, wykonana z wysokiej jakości  włóknin, nie powodująca utrudnienia w oddychaniu, odporna na przesiąkanie, nie dająca podrażnień skóry, zaopatrzona w części nosowej element do modulowania przylegania, posiadająca pasek o funkcji antyrefluksowej (polecany dla osób noszących okulary) kolor zielony lub niebieski, pakowana w kartoniki gwarantujące higieniczne. przechowywanie i pojedyncze wyjmowanie maski. Spełnia wymagania normy EN 14683(typ II). Rozmiar uniwersalny.</t>
  </si>
  <si>
    <t>Szczotka do czyszczenia narzędzi wykonana z bezpiecznego i osłoniętego drutu ze stali nierdzewnej, z plastikową rękojeścią, włosie nylonowe,odporne na temp. Do 134 st. C, do mycia w myjni dezynfektorze. Średnica, szczotki w mm  3,0 długość główki szczotki w mm.100; długość całkowita w mm 450.</t>
  </si>
  <si>
    <t>Lignina arkusze medyczne bielona</t>
  </si>
  <si>
    <t>40 cm x 60 cm</t>
  </si>
  <si>
    <t>kg</t>
  </si>
  <si>
    <t>20 cm x 20 cm</t>
  </si>
  <si>
    <t xml:space="preserve">Podkład ginekologiczny z możliwością sterylizacji parą wodną </t>
  </si>
  <si>
    <t>34 cm x 9 cm</t>
  </si>
  <si>
    <t>Syntetyczny podkład gipsowy</t>
  </si>
  <si>
    <t>15 cm x 3 m</t>
  </si>
  <si>
    <t>12 cm x 3 m</t>
  </si>
  <si>
    <t>Opaska gipsowa szybkowiążąca    min  4- 5 min, nawinięta na rdzeń z tworzywa sztucznego. Opaska obustronnie pokryta gipsem naturalnym (o zawartości mim . 94 % gipsu naturalnego). Surowce wchodzące w skład gipsu nie mogą wywoływac uczuleń i podraznień skóry</t>
  </si>
  <si>
    <t>Opaska gipsowa szybkowiążąca  min 4-5 min, nawinięta na rdzeń z tworzywa sztucznego. Opaska obustronnie pokryta gipsem naturalnym (o zawartości mim . 94 % gipsu naturalnego). Surowce wchodzące w skład gipsu nie mogą wywoływac uczuleń i podraznień skóry</t>
  </si>
  <si>
    <t>Wartość VAT</t>
  </si>
  <si>
    <t>Jałowe kompresy chłonne 16 warstwowe (8warstw gazy i 8 warstw włókniny) wykonane z włókniny medycznej od zewnątrz oraz gazy od wewnątrz. Rozmiar 10 cm x 20 cm, sterylizowany parą wodną w nadciśnieniu. Pakowany a’1 szt.</t>
  </si>
  <si>
    <t>10 cm x 20 cm</t>
  </si>
  <si>
    <t>Jałowy tupfer z gazy w kształcie rożka, wykonany z wykroju  gazy o wymiarach 18x18 cm, pakowany a’1 szt.</t>
  </si>
  <si>
    <t>18 cm x 18 cm,</t>
  </si>
  <si>
    <t>szt</t>
  </si>
  <si>
    <t>Zestaw opatrunkowy : tupfer kula 20 cm x 20 cm – 6 szt  , kompres włókninowy 7,5 cm x 7,5 cm -2 szt                                                                                                                       Pęseta anatomiczna plastikowa 13 cm- 1 szt . 
Dwie komory blistra – łatwa separacja materiału czystego od brudnego oraz możliwość użycia jednej z komór jako pojemnika na płyny.Sterylny.</t>
  </si>
  <si>
    <t>podany w  opisie</t>
  </si>
  <si>
    <t>Pakiet zabiegowy nr 1 (opis pakietu poniżej)</t>
  </si>
  <si>
    <t>Pakiet zabiegowy nr 2 (opis pakietu poniżej)</t>
  </si>
  <si>
    <t>PAKIET ZABIEGOWY NR 1 (jednorazowy zestaw do karetek)</t>
  </si>
  <si>
    <t>Serweta  na stół narzędziowy  włókniny foliowanej  150 cm x 90cm</t>
  </si>
  <si>
    <t>1szt</t>
  </si>
  <si>
    <t>Pokrowiec na kończynę dolna z  włóniny polipropylenowej 120 x 80 cm</t>
  </si>
  <si>
    <t>1 szt.</t>
  </si>
  <si>
    <t>Tupfery kule 30 x 30 cm 17 N</t>
  </si>
  <si>
    <t>5 szt</t>
  </si>
  <si>
    <t>Kompresy włókninowe40 g/m2 4W 10 cm x 20 cm</t>
  </si>
  <si>
    <t>Kompresy włókninowe 40 g/m2 4 W 7,5 cm x 7,5 cm</t>
  </si>
  <si>
    <t>10szt</t>
  </si>
  <si>
    <t>Nożyczki do cięcia pępowiny 12,5 cm</t>
  </si>
  <si>
    <t xml:space="preserve">Zaciski na pępowinę </t>
  </si>
  <si>
    <t>2 szt.</t>
  </si>
  <si>
    <t>Flaneka dla dziecka 160 x 75 cm</t>
  </si>
  <si>
    <t>Czapeczka</t>
  </si>
  <si>
    <t xml:space="preserve">Podkład Chłonny typu Seni Soft 90 x 60 cm </t>
  </si>
  <si>
    <t>Serweta z włókniny kompresowej 40 g/m2 80 cm x 60 cm</t>
  </si>
  <si>
    <t>Nożyczki do cięcia krocza 18 cm</t>
  </si>
  <si>
    <t>Korcang plastikowy jednorazowy 24 cm</t>
  </si>
  <si>
    <t>Nerka tekturowa na łożysko</t>
  </si>
  <si>
    <t>Rękawice lateksowe bezpudrowe rozmiar M</t>
  </si>
  <si>
    <t>Centymetr do mierzenia noworodka</t>
  </si>
  <si>
    <t>PAKIET ZABIEGOWY  NR 2</t>
  </si>
  <si>
    <t>4 szt.</t>
  </si>
  <si>
    <t>Serweta    włókniny foliowanej  75 cm x 90cm</t>
  </si>
  <si>
    <t xml:space="preserve">Pakiet zabiegowy nr 1 (opis pakietu poniżej) </t>
  </si>
  <si>
    <t>Pakiet zabiegowy nr 2 (opis pakietu poniżej )</t>
  </si>
  <si>
    <t>Pakiet zabiegowy nr 3 (opis pakietu poniżej)</t>
  </si>
  <si>
    <t>Pakiet zabiegowy nr 4 (opis pakietu poniżej )</t>
  </si>
  <si>
    <t>Pakiet zabiegowy nr 5 (opis pakietu poniżej)</t>
  </si>
  <si>
    <t>Pakiet zabiegowy nr 6 (opis pakietu poniżej)</t>
  </si>
  <si>
    <t>PAKIET ZABIEGOWY NR 1</t>
  </si>
  <si>
    <t>Serweta z taśmą 4 W 45 x 45 cm RTG 17N</t>
  </si>
  <si>
    <t>6 szt.</t>
  </si>
  <si>
    <t>Kompresy 16 W17N   10 x 10 cm RTG</t>
  </si>
  <si>
    <t>20 szt.</t>
  </si>
  <si>
    <t>Serweta 4W 45 x 45 cm</t>
  </si>
  <si>
    <t>Kompresy  8 W 17N  7,5 x 7,5 cm RTG</t>
  </si>
  <si>
    <t>20 szt</t>
  </si>
  <si>
    <t>Foliowa osłona na przewody 15 cm x 250 cm</t>
  </si>
  <si>
    <t>PAKIET ZABIEGOWY NR 3</t>
  </si>
  <si>
    <t>Kompresy 12 W 17 N 7,5 x 7,5 cm</t>
  </si>
  <si>
    <t>Barierowy rękaw na kończynę 120 cm x 45 cm</t>
  </si>
  <si>
    <t>1szt.</t>
  </si>
  <si>
    <t xml:space="preserve">Taśma medyczna mocująca 9cm x 50 cm </t>
  </si>
  <si>
    <t>2szt</t>
  </si>
  <si>
    <t>PAKIET ZABIEGOWY NR 4</t>
  </si>
  <si>
    <t>Serweta z włókniny podfoliowanej 50x50cm</t>
  </si>
  <si>
    <t>Kompresy 8 W 17N  7,5 x 7,5 cm RTG</t>
  </si>
  <si>
    <t>7 szt.</t>
  </si>
  <si>
    <t>Opatrunek do zabezpieczania wkłuć 8x5,8 cm</t>
  </si>
  <si>
    <t>PAKIET ZABIEGOWY  NR 5</t>
  </si>
  <si>
    <t>Serweta z taśmą 4 W 45  x 45cm  RTG  17N</t>
  </si>
  <si>
    <t>Kompresy 16 W17N  7,5 x 7,5 cm RTG</t>
  </si>
  <si>
    <t>2 x 20 szt.</t>
  </si>
  <si>
    <t>Kompresy 16 W  17N 10 x10 cm RTG</t>
  </si>
  <si>
    <t xml:space="preserve">2 x 20 szt.  </t>
  </si>
  <si>
    <t xml:space="preserve">Tupfery kule 20 x 20 cm   RTG                                  </t>
  </si>
  <si>
    <t>10 szt.</t>
  </si>
  <si>
    <t>Tupfery fasolki 15 x 15 cm RTG</t>
  </si>
  <si>
    <t>2 x 10 szt.</t>
  </si>
  <si>
    <t>Setony 5 cm x 2 m 4W RTG</t>
  </si>
  <si>
    <t>PAKIET ZABIEGOWY  NR 6</t>
  </si>
  <si>
    <t>Kompres włókninowy 4-warstwowy 7,5cm x 7,5cm</t>
  </si>
  <si>
    <t>5 sztuk</t>
  </si>
  <si>
    <t>Tupfer kula 20cm x 20cm</t>
  </si>
  <si>
    <t>3 sztuki</t>
  </si>
  <si>
    <t>Serweta podfoliowana 75cm x 45cm</t>
  </si>
  <si>
    <t>1 sztuka</t>
  </si>
  <si>
    <t>Serweta podfoliowana 60cm x 50cm z otworem o średnicy 8cm i przylepcem wokół otworu</t>
  </si>
  <si>
    <t>Imadło metalowe 13cm</t>
  </si>
  <si>
    <t>Pęseta metalowa chirurgiczna 12cm</t>
  </si>
  <si>
    <t>Pęseta plastikowa 13cm</t>
  </si>
  <si>
    <t>Nożyczki metalowe ostro-ostre</t>
  </si>
  <si>
    <t xml:space="preserve">Przylepiec chirurgiczny na tkaninie bawełnianej hypoalergiczny, o dużej przylepności, łatwy do dzielenia bez użycia nożyczek, ząbkowane krawędzie, pokryty równomiernie na całej powierzchni klejem akrylowym bez dodatku uczulającego cynku i kauczuku. </t>
  </si>
  <si>
    <t>1,25cm x 9,14 m</t>
  </si>
  <si>
    <t>2,5 cm x 9,14 m</t>
  </si>
  <si>
    <t xml:space="preserve">Przylepiec chirurgiczny, z włókniny poliestrowej, hypoalergiczny, perforowany na całej powierzchni umożliwiającej dzielenie bez nożyczek wzdłuż i w poprzek, oddychający, z klejem akrylowym, wodoodporny, o dużej przylepności długoterminowej i pierwotnej. </t>
  </si>
  <si>
    <t xml:space="preserve">Przylepiec chirurgiczny, hypoalergiczny, z przezroczystego mikroporowatego polietylenu, perforowany na całej powierzchni umożliwiającej dzielenie bez nożyczek wzdłuż i w poprzek, elastyczny z wodoodpornym klejem akrylowym. </t>
  </si>
  <si>
    <t>Plaster opatrunkowy włókninowy, hypoalergiczny, przepuszczalny dla pary wodnej i powietrza o wymiarach.</t>
  </si>
  <si>
    <t>6 cm x 1m</t>
  </si>
  <si>
    <t>Przylepiec opatrunkowy na półelastycznej białej włókninie o wysokiej przylepności, wodoodporny, hypoalergiczny, z klejem akrylowym równomiernie naniesionym na całej powierzchni lepnej na rolce.</t>
  </si>
  <si>
    <t>5 cm x 10 m</t>
  </si>
  <si>
    <t>Przylepiec opatrunkowy na półelastycznej białej włókninie o wysokiej przylepności, wodoodporny, hypoalergiczny, z klejem akrylowym równomiernie naniesionym na całej powierzchni lepnej, na rolce.</t>
  </si>
  <si>
    <t>10 cm x 10 m</t>
  </si>
  <si>
    <t>10 cm x 10 cm</t>
  </si>
  <si>
    <t xml:space="preserve">Opatrunek hydrokoloidowy składający się z 3 hydrokoloidów żelatyny, pektyny, karbosymetylocelulozy.zawieszonych w macierzy polimerowej . Cienki elastyczny, półprzezroczysty. Sterylny. </t>
  </si>
  <si>
    <t>15cm x 15 cm</t>
  </si>
  <si>
    <t>Unikalny żelujący opatrunek piankowy oparty o technologię Hydrofiber. Zbudowany z zew. Warstwy poliureta nowej, warstwy absorbującej wykonanej z nie tkankowych włókien w technologii Hydrofiber, cienkiej warstwy kontaktującej z raną . Przylepny.</t>
  </si>
  <si>
    <t>Opatrunek przeciwbakteryjny zawierający jona srebra 1,2 % zbudowany z nietkankowych włókien karbosy- metylocelulozy. Szerokie spektrum antybakteryjne łącznie z MRSA, VRE E.coli. w  ranie.</t>
  </si>
  <si>
    <t xml:space="preserve">Opaska dziana wiskozowa  indywidualnie  pakowana  </t>
  </si>
  <si>
    <t>4 m x 5 cm</t>
  </si>
  <si>
    <t xml:space="preserve">Opaska dziana  wiskozowa indywidualnie  pakowana  </t>
  </si>
  <si>
    <t>4 m x 10 cm</t>
  </si>
  <si>
    <t xml:space="preserve">Opaska dziana wiskozowa  indywidualnie pakowana  </t>
  </si>
  <si>
    <t>4 m x 15 cm</t>
  </si>
  <si>
    <t>Opaska elastyczna z zapinką wewnątrz opakowania  indywidualnego</t>
  </si>
  <si>
    <t>4 m x 12 cm</t>
  </si>
  <si>
    <t xml:space="preserve"> 2,5-3 cm  x 14 m</t>
  </si>
  <si>
    <t>3,5-4 cm  x 15 m</t>
  </si>
  <si>
    <t xml:space="preserve">5,5-6 cmx 15 m
</t>
  </si>
  <si>
    <t>Min 10 x 16,5  m</t>
  </si>
  <si>
    <t>Chusta trójkatna</t>
  </si>
  <si>
    <t>96 cm x96 cmx 136 cm</t>
  </si>
  <si>
    <t>14 x 11,6 m</t>
  </si>
  <si>
    <t xml:space="preserve">Czyścik do koagulacji 5 x 5 cm </t>
  </si>
  <si>
    <t xml:space="preserve">podany w opisie </t>
  </si>
  <si>
    <t xml:space="preserve">Gaza bawełniana bielona 17 N  </t>
  </si>
  <si>
    <t>90 cm</t>
  </si>
  <si>
    <t>Kompresy gazowe  8W ,17 N .Podwijane brzegi niesterylne</t>
  </si>
  <si>
    <t>7,5 cm x 7,5 cm</t>
  </si>
  <si>
    <t>Kompresy  włókniny 40 G 4W niesterylne.</t>
  </si>
  <si>
    <t>Gaza bawełniana niesterylna 1 m 17 N 8W(26 x18)</t>
  </si>
  <si>
    <t>100 cm</t>
  </si>
  <si>
    <t xml:space="preserve">Gaza wyjałowiona 17 N1 m sterylizowana parą wodną </t>
  </si>
  <si>
    <t>1m x 1m</t>
  </si>
  <si>
    <t xml:space="preserve">Gaza wyjałowiona 17 N1/2 m sterylizowana parą wodną </t>
  </si>
  <si>
    <t>0,5m x 1m</t>
  </si>
  <si>
    <t xml:space="preserve">                   </t>
  </si>
  <si>
    <t>1.Wyroby muszą posiadać dokumenty, na podstawie których są wprowadzone w Polsce do obrotu i używania tj. Certyfikat CE wystawiony dla producenta przez Jednostkę Notyfikowaną. Deklaracja zgodności wyrobów medycznych oraz Zgłoszenie lub potwierdzenia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20.05.2010r. oraz z Dyrektywą 93/42/EWG z dnia 14.06.1993r. dotycząca wyrobów medycznych oraz z Rozporządzeniem Ministra Zdrowia z dnia 03.11.2004 r. w sprawie wymagań zasadniczych dla wyrobów medycznych do różnego przeznaczenia. 
2. Każdy wyrób musi posiadać opakowanie foliowo-papierowe z widoczną zawartością zgodnie z normą PN-EN 868-5 zawierające m.in. wskaźnik informujący o przejściu procesu sterylizacji. 
3. Każdy wyrób jałowy musi być sterylizowany parą wodną w nadciśnieniu (dla wyrobów termolabilnych zamawiający dopuszcza sterylizację niskotemperaturową). 
4. Gaza musi spełniać wymogi zawarte w Farmakopei Polskiej tom VI (str.968)</t>
  </si>
  <si>
    <t>Opatrunek gazowy nasączony miękką  parafiną i 0,5% roztworem octanu  chlorheksydyny. Opatrunek  sterylny.</t>
  </si>
  <si>
    <t>Opatrunek  gazowy nasączony parafiną. Opatrunek sterylny.</t>
  </si>
  <si>
    <t>Szpatułki  drewniane laryngologiczne z drzewa brzozowego. Sterylne.</t>
  </si>
  <si>
    <t>150 x 18x 1,6 mm</t>
  </si>
  <si>
    <t>Gaziki nasączone alkoholem 70%.</t>
  </si>
  <si>
    <t xml:space="preserve">Kompresy 7,5  x  7,5 cm 17N8W    (. Gaza musi spełniać wymogi zawarte w Farmakopei Polskiej tom VI ( str.968) </t>
  </si>
  <si>
    <t xml:space="preserve">Kompresy 7,5  x  7,5 cm 17N8W   (. Gaza musi spełniać wymogi zawarte w Farmakopei Polskiej tom VI ( str.968) </t>
  </si>
  <si>
    <t>Kompresy włókninowe 4 W 7,5x7,5cm   Od 30 do 40g/m z nacięciem w kształcie „Y”</t>
  </si>
  <si>
    <t xml:space="preserve">Bakteriobójczy  przylepny opatrunek z PU do cewników centralnych z hydrożelem zawierającym 2% glukonian chlorheksydyny o natychmiastowym działaniu po aplikacji. 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t>
  </si>
  <si>
    <t>8,5x 11,5 cm I.V.</t>
  </si>
  <si>
    <t>Sterylny przezroczysty półprzepuszczalny opatrunek do mocowania cewników centralnych o wysokiej przylepności i przepuszczalności dla pary wodnej, podwójny klej na części włókninowej i foliowej, klej diamond patern o wysokiej przepuszczalności dla pary wodnej, wzmocnienie włókniną obrzeża opatrunku z 4 stron, ramka ułatwiająca aplikację, proste wycięcie na port pionowy, zaokrąglone brzegi,  2 włókninowe paski mocujące łatwo odklejalne od opatrunku i cewnika, metka do oznaczenia, rozmiar 8,5x11,5cm, przezroczyste okno 6,3x5,5cm, odporny na działanie środków dezynfekcyjnych zawierających alkohol, wyrób medyczny klasy IIa, niepylące, nierwące się w kierunku otwarcia opakowanie typu folia-folia z polietylenu o wysokiej gęstości, zapewniające   sterylną powierzchnię dla odłożenia opatrunku po otwarciu opakowania.</t>
  </si>
  <si>
    <t>Stawka Vat 
(%)</t>
  </si>
  <si>
    <t>Hypoalergiczny włókninowy opatrunek z nacięciem do mocowania wkłuć obwodowych wyposażony w luźną podkładkę pod venflon o zaokrąglonych rogach</t>
  </si>
  <si>
    <t>8 cm x 6 cm
(+/-0,5 cm)</t>
  </si>
  <si>
    <t>Plaster włókninowy, sterylny, hypoalergiczny z centralnie umieszczoną wkładką o wysokiej chłonności, nieprzywierający do rany podczas zmiany opatrunku oraz o bardzo dobrej przylepności włókniny do skóry, klej hypoalergiczny akrylowy równomiernie naniesiony na całej powierzchni lepnej bez dodatku uczulającego cynku i kauczuku.</t>
  </si>
  <si>
    <t>5 cm   x   7,2 cm</t>
  </si>
  <si>
    <t>6 cm   x    10 cm</t>
  </si>
  <si>
    <t xml:space="preserve">10 cm   x  8 cm (+/-2 cm) </t>
  </si>
  <si>
    <t>10 cm   x    15 cm (+/- 2 cm)</t>
  </si>
  <si>
    <t>10 cm    x   20 cm</t>
  </si>
  <si>
    <t>10 cm   x    25 cm</t>
  </si>
  <si>
    <t>10 cm   x   35 cm</t>
  </si>
  <si>
    <t>Paski przylepne do łączenia brzegów ran, sterylne, wzmocnione nitką jedwabną, hypoalergiczne o wymiarach 6mm x 38mm, opakowania jednostkowe foliowe zgrzewane (op. a' 50 kopert x 6 pasków).</t>
  </si>
  <si>
    <t>6 mm x 38 mm</t>
  </si>
  <si>
    <t>Opatrunek przezroczysty z folii PU do zabezpieczania kaniul obwodowych i cewników do żył centralnych u osób dorosłych, z wycięciem umożliwiającym dopasowanie opatrunku do założonej kaniuli,  z systemem aplikacji typu ramka, z jedną taśmą do opisu, z klejem akrylowym  nakładanym metodą ciągłą. Opakowanie papier-papier, I klasa sterylna rozmiar 6 cm x 7 cm</t>
  </si>
  <si>
    <t>6 cm x 7 cm
(+/-0,5 cm)</t>
  </si>
  <si>
    <t xml:space="preserve">Kompres wysokochłonny jałowy, o budowie warstwowej: hydrofilowa włóknina- warstwa celulozy - pulpa celulozowa - hydrofobowa włóknina. Zewnętrzna nieprzemakalna dla płynów hydrofobowa włóknina w kolorze niebieskim, pakowany w w opakowanie papier- folia, </t>
  </si>
  <si>
    <t>20 cm x 40 cm</t>
  </si>
  <si>
    <t>7 x  5 x 1 cm</t>
  </si>
  <si>
    <t>7 x 5 x 1 mm</t>
  </si>
  <si>
    <t xml:space="preserve">Serweta z włókniny  kompresywnej 40 g/ m2  </t>
  </si>
  <si>
    <t>80 cm x 60 cm</t>
  </si>
  <si>
    <t>Kompresy włókninowe 4 W 7,5x7,5cm 40g/m2 RTG *</t>
  </si>
  <si>
    <t>Kompresy 7,5 x 7,5  RTG 17 N 16 W  *</t>
  </si>
  <si>
    <t>Kompresy 7,5 x 7,5  RTG 17 N 16 W *</t>
  </si>
  <si>
    <t>Kompresy 10x10 cm rtg 17N 16W *</t>
  </si>
  <si>
    <t>Tupfery małe 9,5 x 9,5 RTG*</t>
  </si>
  <si>
    <t>Tupfery kule 17N 20 x 20 RTG*</t>
  </si>
  <si>
    <t>Tupfery fasolki 15 x 15 RTG*</t>
  </si>
  <si>
    <t>Setony  17 N, 1 cm x 2m 4W RTG*</t>
  </si>
  <si>
    <t>Setony 17 N 5 cm x 2 m 4 W RTG*</t>
  </si>
  <si>
    <t>Setony 17 N 2 cm x 2m 4W RTG*</t>
  </si>
  <si>
    <t xml:space="preserve">Serweta 45x45 cm 17N 4W z taśmą i nitką RTG   (wszystkie brzegi podwinięte do środka)          </t>
  </si>
  <si>
    <t>Serweta 45x45 cm 17N 4W z taśmą i nitką RTG       (wszystkie brzegi podwinięte do środka)</t>
  </si>
  <si>
    <t xml:space="preserve">Serweta 45x45 cm 17N 8W z taśmą i nitką RTG    (wszystkie brzegi podwinięte do środka)                 </t>
  </si>
  <si>
    <t>Sterylny zestaw  do wkłucia centralnego
Skład zestawu:
1. 1 serweta typu Protect na stół narzędziowy 100 x 90 cm 
( owinięcie zestawu)
2. 1 Peha-instrument Nożyczki chirurgiczne proste ostro tępe 14,5 cm
3. 1 Peha- instrument Imadło chirurgiczne Mayo Hegar 14 cm
4. 1 pojemnik plastikowy 2 sekcje 450 ml
5.1 serweta typu Protect z regulacją otworu 2 części 45 x 75 cm
6. 1 kleszczyki plastikowe proste 14 cm
7. 6 tupferów z gazy 24 cm x 24 cm, 20 nitek</t>
  </si>
  <si>
    <t>zestaw</t>
  </si>
  <si>
    <t>Wymogi:
-materiał serwet bezwzględnie musi spełniać wymogi normy EN 13795 1-3 
- materiał musi składać się minimum z dwóch warstw(folia polietylenowa +włóknina polipropylenowa), o min gramaturze materiału na całej powierzchni 55g/m2
 -minimalna odporność na przenikanie płynów powyżej 150 cm H2O w obszarach niewzmocnionych 
-odporność na rozerwanie min. 150 kPa w obszarach niewzmocnionych i min 300 kPa w obszarach wzmocnionych
- niepylące, niezawierające lateksu
- produkty powinny posiadać informacje o dacie ważności i numerze serii w postaci naklejki do umieszczania na protokole operacyjnym (zestaw posiada 2 etykiety samoprzylepne zawierające nr katalogowy, LOT, datę ważności oraz dane producenta.)
- posiadać oznaczenia CE
- sterylne, z okresem przydatności min. 1 rok od daty dostawy
- wszystkie opisy na opakowaniach zbiorczych i jednostkowych powinny być zgodne z ustawą o wyrobach medycznych w języku polskim
- dopuszczalna tolerancja rozmiarów dla zestawu +/- 10 cm.</t>
  </si>
  <si>
    <t>Wymogi:
-materiał serwet bezwzględnie musi spełniać wymogi  wysokie normy EN 13795 1-3 
- materiał musi składać się minimum z dwóch warstw na całości (folia polietylenowa +włóknina polipropylenowa), o min gramaturze materiału na całej powierzchni 56g/m2
-odpornośćna na wypychanie na sucho i mokro min. 150 kPa 
- produkty powinny posiadać informacje o dacie ważności i numerze serii w postaci naklejki do umieszczania na protokole operacyjnym (zestaw posiada 2 etykiety samoprzylepne zawierające nr katalogowy, LOT, datę ważności oraz dane producenta.)
- posiadać oznaczenia CE
- sterylne, z okresem przydatności min. 1 rok od daty dostawy
- wszystkie opisy na opakowaniach zbiorczych ( pakowanych w dwa kartony z czego jeden może służyc jako dyspenser)  i jednostkowych powinny być zgodne z ustawą o wyrobach medycznych w języku polskim
- dopuszczalna tolerancja rozmiarów dla zestawu +/- 10 cm</t>
  </si>
  <si>
    <r>
      <t>Serweta operacyjna do zabiegów na kończynie</t>
    </r>
    <r>
      <rPr>
        <sz val="9"/>
        <rFont val="Times New Roman"/>
        <family val="1"/>
        <charset val="238"/>
      </rPr>
      <t xml:space="preserve">. Serweta operacyjna do chirurgii kończyny wzmocniona. Wymiar 225 cm x 320 cm z samouszczelniającym się otworem o średnicy 7 cm umieszczonym centralnie, ze zintegrowanymi uchwytami do mocowania przewodów i drenów.  Gramatura laminatu podstawowego min. 57,5 g/m2. Odporność na rozerwanie na sucho min: 245 kPa, na mokro min. 270 kPa. Wokół pola operacyjnego polipropylenowa łata chłonna o wymiarach min. 100 cm x 50 cm ( +/- 1 cm ). Całkowita gramatura laminatu podstawowego i łaty chłonnej min.  109,5 g/m2. Materiał obłożenia spełnia wymagania wysokie normy PN EN 13795. Opakowanie jednostkowe  posiada 2 etykiety samoprzylepne zawierające nr katalogowy, LOT, datę ważności oraz dane producenta. Sterylizacja tlenkiem etylenu. Pojedyncze sterylne serwety zapakowane do transportu w kartonowy dyspenser oraz karton zewnętrzny.
</t>
    </r>
  </si>
  <si>
    <r>
      <t xml:space="preserve">Serweta w kształcie worka, </t>
    </r>
    <r>
      <rPr>
        <sz val="9"/>
        <rFont val="Times New Roman"/>
        <family val="1"/>
        <charset val="238"/>
      </rPr>
      <t>złożona w sposób umożliwiający aseptyczną aplikację ,wykonana z zielonej folii polietylenowej.   Obszar wzmocniony wykonany z włókniny polipropylenowej. Gramatura materiału w obszarze wzmocnionym 65 g/m2. Wielkość wzmocnienia min. 65 cm x 80 cm. Materiał spełnia wymagania normy PN EN 13795. Opakowanie posiada 2 etykiety samoprzylepne zawierające nr katalogowy, LOT ,datę ważności oraz dane producenta. Produkt zapakowany pojedynczo w opakowanie papierowo foliowe, sterylizowany tlenkiem etylenu.</t>
    </r>
  </si>
  <si>
    <t>80 x 145 cm</t>
  </si>
  <si>
    <r>
      <rPr>
        <b/>
        <sz val="9"/>
        <rFont val="Times New Roman"/>
        <family val="1"/>
        <charset val="238"/>
      </rPr>
      <t xml:space="preserve">Sterylna serweta z wycięciem U </t>
    </r>
    <r>
      <rPr>
        <sz val="9"/>
        <rFont val="Times New Roman"/>
        <family val="1"/>
        <charset val="238"/>
      </rPr>
      <t xml:space="preserve">posiadająca samoprzylepny obszar wokół wycięcia o szerokości 5 cm Serwety wykonane z laminatu dwuwarstwowego ( włóknina polipropylenowa i folia polietylenowa).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
Pojedyncze sterylne serwety zapakowane do transportu w kartonowy dyspenser oraz karton zewnętrzny.
</t>
    </r>
  </si>
  <si>
    <t>225 x 260 cm wycięcie 10 x 100 cm</t>
  </si>
  <si>
    <t xml:space="preserve">150 x 200 cm wycięcie 10 x 65 cm- </t>
  </si>
  <si>
    <t>Zestaw do operacji uniwersalny 
Skład zestawu:
serweta z przylepcem 1 szt  240x150
serweta z przylepcem 1 szt  180x170
serweta z przylepcem - przylepiec na szerszym boku 2 szt  90x75
taśma medyczna 1szt   50x9
serweta na stół instrum. 1  szt  190x150 ( z dodatkowym wzmocnieniem min.190 x  65 )
serweta na stolik Mayo 1 szt   145x80 ( złożoną teleskopowo do środka z warstwą chłonna min 85 x 75 cm )
serwetki do rąk 2 włók. kom. 40x20</t>
  </si>
  <si>
    <t>Wymogi:
- materiał serwet bezwzględnie musi spełniać wymogi  wysokie normy EN 13795 1-3 
- materiał musi składać się minimum z dwóch warstw na całości (folia polietylenowa +włóknina polipropylenowa), o min gramaturze materiału na całej powierzchni 56g/m2
- odpornośćna na wypychanie na sucho i mokro min. 150 kPa 
- produkty powinny posiadać informacje o dacie ważności i numerze serii w postaci naklejki do umieszczania na protokole operacyjnym
- posiadać oznaczenia CE
- sterylne, z okresem przydatności min. 1 rok od daty dostawy
- wszystkie opisy na opakowaniach zbiorczych ( pakowanych w dwa kartony z czego jeden może służyc jako dyspenser)  i jednostkowych powinny być zgodne z ustawą o wyrobach medycznych w języku polskim
- dopuszczalna tolerancja rozmiarów dla zestawu +/- 10 cm</t>
  </si>
  <si>
    <t xml:space="preserve">Sterylny zestaw do artroskopii  barku  
Skład zestawu:
1. 1 serweta na stolik instrumentariuszki, wzmocniona, 140x190 cm
2. 1 serweta samoprzylepna, wzmacniana 200x 260 cm z wycięciem U o wymiarze 6,5x60 cm wykończonym taśmą samoprzylepną
3. 1 serweta pomocnicza 150x150 cm 
4.  1 serweta samoprzylepna ze wzmocnieniem 150x240
5.  1 osłona na kończynę o wym.25x80 cm
6. 2 taśmy samoprzylepne 10x50 cm    </t>
  </si>
  <si>
    <t>Sterylny zestaw do chirurgii odbytnicy :
-1 serweta na stolik narzędziowy wzmocniona 140 cmx 190 cm,
-1 serweta z samoprzylepnym, wchłanialnym  oknem w okolicy jamy brzusznej(28cmx32cm) i otworem w okolicy odbytu (12x15cm) w rozmiarze 300 cm  x 250 cm
-1 serweta nieprzylepna 75cm x 90 cm 
-1 serweta na stolik Mayo wzmocniona 80 cm  x 145 cm 
- 1taśma samoprzylepna 10x50 cm .
- 4 ręczniki celulozowe 30 cm x 33 cm, 2 uchyty Velcro 2 x 23</t>
  </si>
  <si>
    <r>
      <t xml:space="preserve">Wymogi:
-materiał serwet bezwzględnie musi spełniać wymogi normy EN 13795 1-3 
- materiał musi składać się minimum z dwóch warstw(folia polietylenowa +włóknina polipropylenowa), o min gramaturze materiału na całej powierzchni </t>
    </r>
    <r>
      <rPr>
        <u/>
        <sz val="9"/>
        <rFont val="Times New Roman"/>
        <family val="1"/>
        <charset val="238"/>
      </rPr>
      <t>50g/m2</t>
    </r>
    <r>
      <rPr>
        <sz val="9"/>
        <rFont val="Times New Roman"/>
        <family val="1"/>
        <charset val="238"/>
      </rPr>
      <t xml:space="preserve">+ dodatkowy pad :w częściach wzmocnionych o gramaturze </t>
    </r>
    <r>
      <rPr>
        <u/>
        <sz val="9"/>
        <rFont val="Times New Roman"/>
        <family val="1"/>
        <charset val="238"/>
      </rPr>
      <t xml:space="preserve">min 100g/m2
</t>
    </r>
    <r>
      <rPr>
        <sz val="9"/>
        <rFont val="Times New Roman"/>
        <family val="1"/>
        <charset val="238"/>
      </rPr>
      <t xml:space="preserve"> -minimalna odporność na przenikanie płynów powyżej 150 cm H2O w obszarach niewzmocnionych 
-odporność na rozerwanie min. 150 kPa w obszarach niewzmocnionych i min 300 kPa w obszarach wzmocnionych
- niepylące, niezawierające lateksu
- produkty powinny posiadać informacje o dacie ważności i numerze serii w postaci naklejki do umieszczania na protokole operacyjnym
- posiadać oznaczenia CE
- sterylne, z okresem przydatności min. 1 rok od daty dostawy
- wszystkie </t>
    </r>
    <r>
      <rPr>
        <u/>
        <sz val="9"/>
        <rFont val="Times New Roman"/>
        <family val="1"/>
        <charset val="238"/>
      </rPr>
      <t>opisy na opakowaniach zbiorczych i jednostkowych</t>
    </r>
    <r>
      <rPr>
        <sz val="9"/>
        <rFont val="Times New Roman"/>
        <family val="1"/>
        <charset val="238"/>
      </rPr>
      <t xml:space="preserve"> powinny być zgodne z ustawą o wyrobach medycznych w języku polskim
- dopuszczalna tolerancja rozmiarów dla zestawu +/- 10 cm (oprócz osłony na kończynę)
- zestaw posiada 2 etykiety samoprzylepne zawierające nr katalogowy, LOT, datę ważności oraz dane producenta.</t>
    </r>
  </si>
  <si>
    <r>
      <rPr>
        <b/>
        <sz val="9"/>
        <rFont val="Times New Roman"/>
        <family val="1"/>
        <charset val="238"/>
      </rPr>
      <t>Zestaw do operacji kończyny dolnej</t>
    </r>
    <r>
      <rPr>
        <sz val="9"/>
        <rFont val="Times New Roman"/>
        <family val="1"/>
        <charset val="238"/>
      </rPr>
      <t xml:space="preserve">  
Skład minimalny:
1 serweta na stolik instrumentariuszki 150 x 190 cm ( owinięcie )
2 ręczniki 30 x 40 cm
1 serweta na stolik Mayo Special 80 x 145 cm
1 taśma samoprzylepna 9 x 50 cm
1 serweta operacyjna dwuwarstwowa 150 x 180 cm
1 serweta na kończynę dwuwarstwowa 270/200 x 335 cm z dodatkowym wzmocnieniem polipropylenowym, z elastycznym otworem 7 cm, z osłoną podpórek kończyn górnych, ze zintegrowanymi uchwytami do mocowania przewodów i drenów.
Obłożenie pacjenta wykonane z laminatu trzywarstwowego: włóknina polipropylenowa i folia polietylenowa. Gramatura laminatu podstawowego min. 60 g/m2. Odporność na rozerwanie na sucho min: 245 kPa, na mokro min. 270 kPa. Wokół pola operacyjnego polipropylenowa łata chłonna o wymiarach 130 cm x 50 cm ( +/- 1 cm ). Całkowita gramatura laminatu podstawowego i łaty chłonnej min. 109,5 g/m2. Materiał obłożenia spełnia wymagania wysokie normy PN EN 13795. Zestaw posiada 2 etykiety samoprzylepne zawierające nr katalogowy, LOT, datę ważności oraz dane producenta.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t>
    </r>
  </si>
  <si>
    <r>
      <t xml:space="preserve">Zestaw do cięcia cesarskiego    
</t>
    </r>
    <r>
      <rPr>
        <sz val="9"/>
        <rFont val="Times New Roman"/>
        <family val="1"/>
        <charset val="238"/>
      </rPr>
      <t xml:space="preserve"> 1 serweta na stolik instrumentariuszki 150 cm x 190 cm ( owinięcie )                        
2 ręczniki do rak 30 cm x 20 cm                                                                         
1 serweta na stolik Mayo 80 cm x 145 cm                                      
1 serweta dla noworodka  90 cm x 90 cm                                          
1 serweta do cięcia cesarskiego w kształcie litery "T" 230/200 cm x 312 cm z otworem  27 cm x 33 cm w obszarze jamy brzusznej wypełnionym folią operacyjną z workiem do zbiórki płynów 360 stopni.
Obłożenie pacjenta wykonane z laminatu dwuwarstwowego włóknina polipropylenowa i folia polietylenowa. Poszczególne warstwy są połączone równomiernie przy użyciu techniki współwytłaczania. Ekran anestezjologiczny wykonany z folii polietylenowej. 
Materiał obłożenia spełnia normę PN EN 13795. Zestaw posiada 2 etykiety samoprzylepne zawierające nr katalogowy, LOT, datę ważności oraz dane producenta. Opakowanie jednostkowe papierowo foliowe, sterylizacja tlenkiem etylenu. Na opakowaniu wyraźnie zaznaczony kierunek otwierania. 
Zestawy pakowane do transportu podwójnie w worek foliowy oraz karton zewnętrzny.</t>
    </r>
  </si>
  <si>
    <r>
      <t xml:space="preserve"> Sterylny zestaw do operacji biodra.
</t>
    </r>
    <r>
      <rPr>
        <sz val="9"/>
        <rFont val="Times New Roman"/>
        <family val="1"/>
        <charset val="238"/>
      </rPr>
      <t>1 serweta na stolik instrumentariuszki 150 cm x 190 cm ( owinięcie )
  - 4 ręczniki 30 cm x 40 cm
 1 serweta na stolik Mayo 80 cm x 145 cm  ( wzmocniona włókniną oraz laminatem dwuwarstwowym )                            
1 taśma samoprzylepna 9 cm x 50 cm                                    
1 samoprzylepna serweta operacyjna 75 cm x 90 cm             
1 serweta operacyjna 180 cm x 150 cm                                       
1 osłona ortopedyczna na kończynę 33 cm x 110 cm                               
2 taśmy foliowe samoprzylepne 10 cm x 50 cm                                  
1 serweta operacyjna wzmocniona samoprzylepna (ekran anestezjologiczny ) 225 cm x 270 cm z wycięciem "U" 45 cm x 60 cm , z osłoną podpórek kończyn górnych                                                                          
1 serweta operacyjna  wzmocniona samoprzylepna 225 cm x 260 cm z wycięciem "U" 10 cm x 100 cm ze zintegrowanymi uchwytami do mocowania przewodów i drenów</t>
    </r>
  </si>
  <si>
    <t>lp</t>
  </si>
  <si>
    <t>10 cm x 12 cm</t>
  </si>
  <si>
    <t>Sterylna, transparentna folia do obłożenia pola operacyjnego</t>
  </si>
  <si>
    <t>30 cm x 35 cm (+/-5 cm)</t>
  </si>
  <si>
    <t>45 cm x 50 cm (+/- 5 cm)</t>
  </si>
  <si>
    <t xml:space="preserve"> 40cm x 40cm (+/- 5 cm)</t>
  </si>
  <si>
    <t>pakiet (2 szt.)</t>
  </si>
  <si>
    <t>Stawka Vat
 (%)</t>
  </si>
  <si>
    <t>30 x 32 cm (+/- 5cm)</t>
  </si>
  <si>
    <t>100 x 220 cm (+/- 5cm)</t>
  </si>
  <si>
    <t>Sterylna osłona na aparaturę z mocnej przezroczystej folii PE, sciągnięta gumką.  Produkt powinien posiadać informacje o dacie ważności i numerze serii w postaci naklejki do umieszczania na protokole operacyjnym.</t>
  </si>
  <si>
    <t>80 x 150 cm (+/- 5cm)</t>
  </si>
  <si>
    <t>Sterylny pokrowiec  foliowy na przewody z mocnej, przezroczystej folii PE do  laparoskopii  złożony teleskopowo z taśmą przylepną do mocowania na końcówkach. Produkt powinien posiadac informacje o dacie waznosci , numerze serii w postaci naklejki do umieczczenia na protokole operacyjnym.</t>
  </si>
  <si>
    <t>16 x 250 cm (+/- 5cm)</t>
  </si>
  <si>
    <t>42 x 38 cm (tolerancja +/-5cm)</t>
  </si>
  <si>
    <t>33 x 110 cm  (tolerancja +/-5cm)</t>
  </si>
  <si>
    <t>100 x 150 cm  (+/- 5 cm)</t>
  </si>
  <si>
    <t>150 x 180 cm (+/- 5 cm)</t>
  </si>
  <si>
    <t>150 x 240 cm</t>
  </si>
  <si>
    <t>150 x 180 cm</t>
  </si>
  <si>
    <t>50 x 50 cm</t>
  </si>
  <si>
    <t>75 x 90 cm i otworem o średnicy  min 5 cm, samoprzylepnym</t>
  </si>
  <si>
    <t xml:space="preserve"> 50 x 60 cm (+/-5 cm) z otworem samoprzylepnym </t>
  </si>
  <si>
    <t>M- XXL</t>
  </si>
  <si>
    <t>M-/XXL</t>
  </si>
  <si>
    <r>
      <t>Przedmiot zamówienia
(</t>
    </r>
    <r>
      <rPr>
        <sz val="9"/>
        <rFont val="Calibri"/>
        <family val="2"/>
        <charset val="238"/>
      </rPr>
      <t>Podać nazwę zgodną z nazewnictwem używanym w wystawianych dokumentach dostaw oraz fakturach)</t>
    </r>
  </si>
  <si>
    <t xml:space="preserve">Sterylna ściereczka chłonna, wykonana z  bardzo chłonnej celulozy, służąca do wycierania rąk przez operatora po myciu chirurgicznym oraz osuszania jałowych powierzchni. Pakowane w pakiety po 2 szt. W kartoniku zbiorczym umożliwiającym higieniczne przechowywanie i wyjmowanie. </t>
  </si>
  <si>
    <r>
      <t>Zestaw do zabiegów TUR  
Skł</t>
    </r>
    <r>
      <rPr>
        <sz val="9"/>
        <rFont val="Calibri"/>
        <family val="2"/>
        <charset val="238"/>
      </rPr>
      <t xml:space="preserve">ad minimalny:
1 serweta na stolik instrumentariuszki 150 x 190 cm ( owiniecie )
2 ręczniki 30 x 40 cm
1 uchwyt typu rzep do mocowania przewodów 2,5 x 20/24 cm
1 serweta do procedur TUR 225/260 x 210 cm ze zintegrowanymi osłonami na kończyny dolne z otworem w okolicy odbytu 5 cm, z otworem nadłonowym 8 cm oraz ze zintegrowaną torbą na płyny  z sitem i zaworem do podłączenia drenu, z bezlateksową osłoną na palec.
Laminat dwuwarstwowy na całej powierzchni, gramatura laminatu min. 57,5 g/m2. Odporność na rozerwanie na sucho min: 245 kPa, na mokro min. 270 kPa
Materiał obłożenia spełnia wymagania wysokie normy PN EN 13795. Serwety posiadają 2 etykiety samoprzylepne zawierające nr katalogowy, LOT, datę ważności oraz dane producenta. .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 </t>
    </r>
  </si>
  <si>
    <t>Sterylna samoprzylepna kieszeń, wykonana z mocnej folii przezroczystej, wyposażona w sztywnik.  Produkt powinien posiadać informacje o dacie ważności i numerze serii w postaci naklejki do umieszczania na protokole operacyjnym.</t>
  </si>
  <si>
    <t xml:space="preserve">Sterylna osłona na aparaturę z mocnej przezroczystej folii PE na ramię C aparatu RTG, wyposażona  w gumkę do mocowania  oraz dodatkowa gumkę do zabezpieczenia  w górnej  części  ramienia C. Produkt powinien posiadać informacje o dacie ważności i numerze serii w postaci naklejki do umieszczania na protokole operacyjnym. </t>
  </si>
  <si>
    <t>Sterylna kieszeń samoprzylepna dwukomorowa na ssak i koagulację, wykonana z mocnej przezroczystej folii, wyposażona w sztywnik do modelowania brzegów. Produkt powinien posiadać informacje o dacie ważności i numerze serii w postaci naklejki do umieszczania na protokole operacyjnym.</t>
  </si>
  <si>
    <r>
      <t xml:space="preserve">Osłona ortopedyczna na kończynę o wymiarach </t>
    </r>
    <r>
      <rPr>
        <u/>
        <sz val="9"/>
        <rFont val="Calibri"/>
        <family val="2"/>
        <charset val="238"/>
      </rPr>
      <t>33 x 110 cm</t>
    </r>
    <r>
      <rPr>
        <sz val="9"/>
        <rFont val="Calibri"/>
        <family val="2"/>
        <charset val="238"/>
      </rPr>
      <t xml:space="preserve"> z 2 taśmami samoprzylepnymi 10 x 50 cm.</t>
    </r>
    <r>
      <rPr>
        <i/>
        <sz val="9"/>
        <rFont val="Calibri"/>
        <family val="2"/>
        <charset val="238"/>
      </rPr>
      <t xml:space="preserve"> </t>
    </r>
    <r>
      <rPr>
        <sz val="9"/>
        <rFont val="Calibri"/>
        <family val="2"/>
        <charset val="238"/>
      </rPr>
      <t xml:space="preserve">Osłona ortopedyczna na kończynę wykonana z laminatu dwuwarstwowego włóknina polipropylenowa i folia polietylenowa. Gramatura laminatu min. 57,5 g/m2. Odporność na rozerwanie na sucho min: 245 kPa, na mokro min. 270 kPa. Pakowana a' 1 szt.  z 2 polietylenowymi taśmami samoprzylepnymi 10 x 50 cm szt. Osłona złożona w sposób ułatwiający jałową aplikację na kończynę pacjenta- włóknina polipropylenowa wewnątrz, folia polietylenowa  na zewnątrz zabezpiecza przed przemakaniem. Opakowanie jednostkowe papierowo foliowe, sterylizacja tlenkiem etylenu. Opakowanie zbiorcze w formie kartonowego podajnika/ dyspensera, do transportu pakowane dodatkowo w karton zewnętrzny. </t>
    </r>
  </si>
  <si>
    <r>
      <t>Sterylna serweta chirurgiczna dwuwarstwowa, nieprzylepna</t>
    </r>
    <r>
      <rPr>
        <sz val="9"/>
        <rFont val="Calibri"/>
        <family val="2"/>
        <charset val="238"/>
      </rPr>
      <t xml:space="preserve"> Serwety wykonane z laminatu dwuwarstwowego (włóknina polipropylenowa i folia polietylenowa).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
Pojedyncze sterylne serwety zapakowane do transportu w kartonowy dyspenser oraz karton zewnętrzny. </t>
    </r>
  </si>
  <si>
    <t xml:space="preserve">Sterylna serweta chirurgiczna dwuwarstwowa samoprzylepna  </t>
  </si>
  <si>
    <t xml:space="preserve">Sterylna serweta chirurgiczna dwuwarstwowa samoprzylepna   </t>
  </si>
  <si>
    <t xml:space="preserve">Sterylna serweta chirurgiczna dwuwarstwowa samoprzylepna </t>
  </si>
  <si>
    <t>Siatka opatrunkowa</t>
  </si>
  <si>
    <t>Obłożenie pacjenta wykonane z laminatu dwuwarstwowego: włóknina polipropylenowa i folia polietylenowa. Gramatura laminatu podstawowego min. 57,5 g/m2. Odporność na rozerwanie na sucho min: 245 kPa, na mokro min. 270 kPa. Wokół pola operacyjnego polipropylenowa łata chłonna o wymiarach 100 cm x 50 cm ( +/- 1 cm ). Całkowita gramatura laminatu podstawowego i łaty chłonnej min. 109,5 g/m2. Materiał obłożenia spełnia wymagania wysokie normy PN EN 13795. Zestaw posiada 2 etykiety samoprzylepne zawierające nr katalogowy, LOT, datę ważności oraz dane producenta. Opakowanie jednostkowe papierowo foliowe, sterylizacja tlenkiem etylenu. Na opakowaniu wyraźnie zaznaczony kierunek otwierania. Serwety posiadają oznaczenia kierunku rozkładania w postaci piktogramów.
Taśma mocująca w serwetach operacyjnych samoprzylepnych pokryta klejem hypoalergicznym i repozycjonowalnym ( umożliwiającym swobodne odklejanie i przyklejanie bez ryzyka uszkodzenia materiału), szerokości  min. 5 cm, wyposażona w marginesy ułatwiające odklejanie papieru zabezpieczającego. Zestawy pakowane do transportu podwójnie w worek foliowy oraz karton zewnętrzny.</t>
  </si>
  <si>
    <t xml:space="preserve">Jednorazowy jałowy uniwersalny fartuch operacyjny, pełnobarierowy, wykonany z włókniny SMMMS, pięciowarstwowy, posiadający miękkie poliestrowe mankiety (min. 7cm) nie powodujące ucisku na skórę, podwójny szew na szerokich rękawach, zapewniających swobodę ruchów. O gramaturze 35g/m2, przy szyi zapinany na rzep, w pasie wiązany na trok. . Wyposażony w 2 troki zewnętrzne i 2 wewnętrzne, troki zewnętrzne połączone kartonikiem, złożony w sposób zapewniający zachowanie sterylności z przodu i z tyłu operatora, posiadający czytelne oznaczenie rozmiaru umieszczone w widocznym miejscu po wyjęciu fartucha z opakowania, a przed rozłożeniem.
Odporność na przenikanie cieczy &gt; 100cm H2O
Odporność na rozerwanie na sucho/mokro 200kPa IB – 6,0
Produkt sterylny, pakowany z 2 ręcznikami 30x30 cm w sposób gwarantujący aseptyczny sposób aplikacji. Zapakowany w opakowanie pośrednie kartonowe – dyspenser z perforowanym jednym brzegiem oraz karton transportowy (zawiera etykietę produktu) – w celu zapewnienia bezpieczeństwa transportu i przechowywania w warunkach bloku operacyjnego. Na opakowaniu minimum 4 repozycjonowalne etykiety samoprzylepne zawierające numer katalogowy, serię, datę ważności oraz informację o producencie służące do archiwizacji danych. W rozmiarach M-XXL zamawiany wg potrzeb zamawiającego. </t>
  </si>
  <si>
    <t xml:space="preserve">Jednorazowy jałowy uniwersalny fartuch operacyjny, pełnobarierowy, wykonany z włókniny SMMMS, pięciowarstwowy, posiadający miękkie poliestrowe mankiety (min. 7cm) nie powodujące ucisku na skórę, podwójny szew na szerokich rękawach, zapewniających swobodę ruchów. Fartuch o gramaturze 35g/m2, przy szyi zapinany na rzep, w pasie wiązany na trok. Posiadający przepuszczające powietrze wzmocnienia z laminatu w części przedniej i na rękawach o gramaturze 50g/m2. Wyposażony w 2 troki zewnętrzne i 2 wewnętrzne, troki zewnętrzne połączone kartonikiem. Złożony w sposób zapewniający zachowanie sterylności z przodu i z tyłu operatora,  posiadający czytelne oznaczenie rozmiaru umieszczone w widocznym miejscu po wyjęciu fartucha z opakowania, a przed rozłożeniem.
Odporność na przenikanie cieczy &gt; 100cm H2O
Odporność na rozerwanie na sucho/mokro 200kPa IB – 6,0
Produkt sterylny, pakowany z 2 ręcznikami 30x30 cm w sposób gwarantujący aseptyczny sposób aplikacji. Zapakowany w opakowanie pośrednie kartonowe – dyspenser z perforowanym jednym brzegiem oraz karton transportowy (zawiera etykietę produktu) – w celu zapewnienia bezpieczeństwa transportu
 i przechowywania w warunkach bloku operacyjnego. Na opakowaniu minimum 4 
repozycjonowalne etykiety samoprzylepne zawierające numer katalogowy, serię, datę ważności
 oraz informację o producencie służące do archiwizacji danych. W rozmiarach M-XXL zamawiany wg potrzeb zamawiającego. </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</si>
  <si>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t>
  </si>
  <si>
    <t>2.Każdy wyrób musi posiadać opakowanie foliowo-papierowe z widoczną zawartością zgodnie z normą PN-EN 868-5,  zawierające m.in. wskaźnik informujący o przejściu procesu sterylizacji.</t>
  </si>
  <si>
    <t>3.Każdy wyrób jałowy musi być sterylizowany parą wodą w nadciśnieniu ( dla wyrobów termolabilnych zamawiający dopuszcza sterylizację niskotemperaturową).</t>
  </si>
  <si>
    <t>4.Wyroby będą stosowane na Bloku operacyjnym w zabiegach chirurgicznych jako inwazyjny wyrób medyczny(rejestracja w klasie II a  reguła7).</t>
  </si>
  <si>
    <t>5.Kompresy w pakietach przewiązywane nitką po 10 sztuk.</t>
  </si>
  <si>
    <t>6.Gaza musi spełniać wymogi zawarte w Farmakopei Polskiej tom VI ( str.968)</t>
  </si>
  <si>
    <t>2. Każdy wyrób musi posiadać opakowanie foliowo-papierowe z widoczną zawartością zgodnie z normą PN-EN 868-5,  zawierające m.in. wskaźnik informujący o przejściu procesu sterylizacji.</t>
  </si>
  <si>
    <t>3.Wyroby będą stosowane na Bloku operacyjnym w zabiegach chirurgicznych jako inwazyjny wyrób medyczny(rejestracja w klasie II a  reguła7).</t>
  </si>
  <si>
    <t>Zadanie nr 01</t>
  </si>
  <si>
    <t>Zadanie nr 02</t>
  </si>
  <si>
    <t>Zadanie nr 03</t>
  </si>
  <si>
    <t>Zadanie nr 04</t>
  </si>
  <si>
    <t>Zadanie nr 05</t>
  </si>
  <si>
    <t>Zadanie nr 06</t>
  </si>
  <si>
    <t>Zadanie nr 07</t>
  </si>
  <si>
    <t>Zadanie nr 08</t>
  </si>
  <si>
    <t>Zadanie nr 09</t>
  </si>
  <si>
    <t>Zadanie nr 53</t>
  </si>
  <si>
    <t>Zadanie nr 54</t>
  </si>
  <si>
    <t>Zadanie nr 55</t>
  </si>
  <si>
    <t>Zadanie nr 56</t>
  </si>
  <si>
    <t>Zadanie nr 57</t>
  </si>
  <si>
    <t>Zadanie nr 58</t>
  </si>
  <si>
    <t>Opatrunek zbudowany z 3 hydrokoloidów zawieszonych w macierzy polimerowej. Cienki elastyczny, półprzezroczysty. Sterylny.</t>
  </si>
  <si>
    <t>Zadanie nr 59</t>
  </si>
  <si>
    <t>Kompresy</t>
  </si>
  <si>
    <t>33141119-7</t>
  </si>
  <si>
    <t>Kompresy włókninowe   30 G  jałowe.</t>
  </si>
  <si>
    <t>5 cm x 5 cm</t>
  </si>
  <si>
    <t>Elektroda System ze złączem  QUICK COMBO do deflibrylatora Life Pack 12</t>
  </si>
  <si>
    <t xml:space="preserve">Zestaw do operacji uniwersalny bariatria
Skład zestawu:
serweta z przylepcem  na dłuższym boku 1 szt  240x 200
serweta z przylepcem  na krótszym boku 2 szt  240 x1200
serweta z przylepcem - przylepiec na szerszym boku 2 szt  90x75
taśma medyczna 1szt   50 x9
serweta na stół instrum. 1  szt  190x150 ( z dodatkowym wzmocnieniem min.190 x  65)
serweta na stolik Mayo 1 szt   145x 80 ( złożoną teleskopowo do środka z warstwą chłonna min 85 x 75 cm )
serwetki do rąk 4szt .50x40 . 1 szt  Osłona na przewody 15 x 250 ,  1 szt kieszeń z kształtką , 2 fartuchy chirurgiczne z wółokniny  typu SMS , 20 szt kompresów 13N8W 10 x 10 </t>
  </si>
  <si>
    <r>
      <t>Sterylny zestaw ginekologiczno- urologiczny</t>
    </r>
    <r>
      <rPr>
        <sz val="9"/>
        <rFont val="Calibri"/>
        <family val="2"/>
        <charset val="238"/>
      </rPr>
      <t xml:space="preserve">  </t>
    </r>
    <r>
      <rPr>
        <i/>
        <sz val="9"/>
        <rFont val="Calibri"/>
        <family val="2"/>
        <charset val="238"/>
      </rPr>
      <t xml:space="preserve">   
</t>
    </r>
    <r>
      <rPr>
        <sz val="9"/>
        <rFont val="Calibri"/>
        <family val="2"/>
        <charset val="238"/>
      </rPr>
      <t xml:space="preserve">Skład minimalny:
1 serweta na stolik instrumentariuszki 150 x 190 cm ( owinięcie )
2 ręczniki 30 x 40 cm
1 taśma samoprzylepna 9 x 50 cm
1 serweta pod pacjenta dwuwarstwowa 75 x 120 cm
1 serweta dwuwarstwowa do ginekologii 175/260 x 210 cm ze zintegrowanymi osłonami na kończyny dolne, z samoprzylepnym otworem w okolicy odbytu 10 x 15 cm
Laminat dwuwarstwowy na całej powierzchni, gramatura laminatu min. 57,5 g/m2. Odporność na rozerwanie na sucho min: 245 kPa, na mokro min. 270 kPa
Materiał obłożenia spełnia wymagania wysokie normy PN EN 13795. Serwety posiadają 2 etykiety samoprzylepne zawierające nr katalogowy, LOT, datę ważności oraz dane producenta. .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 </t>
    </r>
  </si>
  <si>
    <t>pakiet</t>
  </si>
  <si>
    <t>Zadanie nr 46</t>
  </si>
  <si>
    <t>Zadanie nr 39</t>
  </si>
  <si>
    <t>Serwety wykonane z laminatu dwuwarstwowego ( włóknina polipropylenowa i folia polietylenowa).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t>
  </si>
  <si>
    <r>
      <t>Dotyczy wszystkich zadań:
UWAGA!
W celu wyliczenia ceny zadania należy uzupełnić wyłącznie kolumny:
- cena netto opakowania</t>
    </r>
    <r>
      <rPr>
        <b/>
        <sz val="12"/>
        <rFont val="Times New Roman"/>
        <family val="1"/>
        <charset val="238"/>
      </rPr>
      <t xml:space="preserve">,
- ilość w opakowaniu </t>
    </r>
    <r>
      <rPr>
        <b/>
        <sz val="12"/>
        <color rgb="FF0070C0"/>
        <rFont val="Times New Roman"/>
        <family val="1"/>
        <charset val="238"/>
      </rPr>
      <t>(ilości wskazane w formularzu są przykładowe i  mogą być zmieniane według uznania Wykonawcy za wyjątkiem zad. nr 52 poz. 1 i 2 oraz zad. nr 59 poz. 1, w których Zamawiający wymaga zaoferowania wskazanej ilości)</t>
    </r>
    <r>
      <rPr>
        <b/>
        <sz val="12"/>
        <rFont val="Times New Roman"/>
        <family val="1"/>
        <charset val="238"/>
      </rPr>
      <t xml:space="preserve">
- stawka VAT.
</t>
    </r>
    <r>
      <rPr>
        <b/>
        <sz val="12"/>
        <color theme="1"/>
        <rFont val="Times New Roman"/>
        <family val="1"/>
        <charset val="238"/>
      </rPr>
      <t xml:space="preserve">
Pozostałe dane zostaną uzupełnione automatycznie z uwzględnieniem następujących zasad:
- ilość opakowań jest zaokrąglana do pełnego opakowania w górę,
- wartość pozycji jest zaokąglana do 2 miejsc po przecinku (do 1 grosza).
UWAGA!
Wyliczenia wykonane w inny sposób będę traktowane jako niezgodne z SIWZ.</t>
    </r>
  </si>
  <si>
    <t xml:space="preserve">Formularz cenowy / opis przedmiotu zamówienia </t>
  </si>
  <si>
    <t>Załącznik nr 2 do SIWZ 22/2020</t>
  </si>
  <si>
    <t>Nr sprawy: 22/2020</t>
  </si>
  <si>
    <t xml:space="preserve">Test kontroli skuteczności zgrzewu. </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</si>
  <si>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 Każdy wyrób musi posiadać opakowanie foliowo-papierowe z widoczną zawartością zgodnie z normą PN-EN 868-5, zawierające m.in. wskaźnik informujący o przejściu procesu sterylizacji.
3. Każdy wyrób jałowy musi być sterylizowany parą wodą w nadciśnieniu ( dla wyrobów termolabilnych zamawiający dopuszcza sterylizację niskotemperaturową).
4. Wyroby będą stosowane na Bloku operacyjnym w zabiegach chirurgicznych jako inwazyjny wyrób medyczny(rejestracja w klasie II a  reguła7).
5. Kompresy w pakietach przewiązywane nitką po 10 sztuk.
6. Gaza musi spełniać wymogi zawarte w Farmakopei Polskiej tom VI ( str.968)</t>
  </si>
  <si>
    <t>Opatrunek hemostatyczny typu standard używany jest w do blokowania krwawienia, opatrywania krwawiących miejsc o utrudnionym dostępie i dużej wilgotności np. krwawień żylnych, tętniczych i włośniczkowych. Opatrunek hemostatyczny wykonany jest z oczyszczonej wieprzowej pianki żelatynowej, rozpuszcza się po 3 - 5 dniach.
Przy kontakcie z raną gąbka aktywuje płytki krwi i przyspiesza proces krzepnięcia.,
 Opatrunek wchłania płyn i cząsteczki krwi w ilościach wielokrotnie przekraczających jego własną masę, uciska więc tym samym mechanicznie krwawiące naczynia.</t>
  </si>
  <si>
    <t>Opatrunek hemostatyczny typu specjal  używany jest w do blokowania krwawienia, opatrywania krwawiących miejsc o utrudnionym dostępie i dużej wilgotności np. krwawień żylnych, tętniczych i włośniczkowych. Opatrunek hemostatyczny Opatrunek  wykonany jest z oczyszczonej wieprzowej pianki żelatynowej, rozpuszcza się po 3 - 5 dniach.
Przy kontakcie z raną gąbka aktywuje płytki krwi i przyspiesza proces krzepnięcia.,
 Opatrunek  wchłania płyn i cząsteczki krwi w ilościach wielokrotnie przekraczających jego własną masę, uciska więc tym samym mechanicznie krwawiące naczynia.</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</si>
  <si>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2.Każdy wyrób musi posiadać opakowanie foliowo-papierowe z widoczną zawartością zgodnie z normą PN-EN 868-5. zawierające m.in. wskaźnik informujący o przejściu procesu sterylizacji.</t>
  </si>
  <si>
    <t>.................................................................................</t>
  </si>
  <si>
    <t xml:space="preserve">(data i podpisy osób upoważnionych do składania </t>
  </si>
  <si>
    <t>oświadczeń woli w imieniu wykonawcy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</si>
</sst>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164" formatCode="_-* #,##0.00\ _z_ł_-;\-* #,##0.00\ _z_ł_-;_-* &quot;-&quot;??\ _z_ł_-;_-@_-"/>
    <numFmt numFmtId="165" formatCode="\ #,##0.00&quot;    &quot;;\-#,##0.00&quot;    &quot;;&quot; -&quot;00&quot;    &quot;;\ @\ "/>
    <numFmt numFmtId="166" formatCode="_-* #,##0.00\ _z_ł_-;\-* #,##0.00\ _z_ł_-;_-* \-??\ _z_ł_-;_-@_-"/>
    <numFmt numFmtId="167" formatCode="_-* #,##0.00&quot; zł&quot;_-;\-* #,##0.00&quot; zł&quot;_-;_-* \-??&quot; zł&quot;_-;_-@_-"/>
    <numFmt numFmtId="168" formatCode="&quot; &quot;#,##0.00&quot;    &quot;;&quot;-&quot;#,##0.00&quot;    &quot;;&quot; -&quot;00&quot;    &quot;;&quot; &quot;@&quot; &quot;"/>
    <numFmt numFmtId="169" formatCode="&quot; &quot;#,##0&quot;      &quot;;&quot;-&quot;#,##0&quot;      &quot;;&quot; -      &quot;;@&quot; &quot;"/>
    <numFmt numFmtId="170" formatCode="#,##0.00&quot; &quot;[$zł-415]"/>
    <numFmt numFmtId="171" formatCode="#,##0.00&quot; zł&quot;;[Red]\-#,##0.00&quot; zł&quot;"/>
    <numFmt numFmtId="172" formatCode="_-* #,##0\ _z_ł_-;\-* #,##0\ _z_ł_-;_-* &quot;- &quot;_z_ł_-;_-@_-"/>
  </numFmts>
  <fonts count="56">
    <font>
      <sz val="11"/>
      <color theme="1"/>
      <name val="Calibri"/>
      <family val="2"/>
      <charset val="238"/>
      <scheme val="minor"/>
    </font>
    <font>
      <b/>
      <sz val="11"/>
      <color theme="1"/>
      <name val="Calibri"/>
      <family val="2"/>
      <charset val="238"/>
      <scheme val="minor"/>
    </font>
    <font>
      <sz val="10"/>
      <name val="Times New Roman"/>
      <family val="1"/>
      <charset val="238"/>
    </font>
    <font>
      <sz val="11"/>
      <color indexed="8"/>
      <name val="Calibri"/>
      <family val="2"/>
      <charset val="238"/>
    </font>
    <font>
      <b/>
      <sz val="10"/>
      <name val="Times New Roman"/>
      <family val="1"/>
      <charset val="238"/>
    </font>
    <font>
      <sz val="10"/>
      <name val="Arial CE"/>
      <family val="2"/>
      <charset val="238"/>
    </font>
    <font>
      <sz val="10"/>
      <name val="Arial"/>
      <family val="2"/>
      <charset val="238"/>
    </font>
    <font>
      <sz val="11"/>
      <color rgb="FF000000"/>
      <name val="Times New Roman"/>
      <family val="1"/>
      <charset val="238"/>
    </font>
    <font>
      <b/>
      <sz val="10"/>
      <color rgb="FF000000"/>
      <name val="Times New Roman"/>
      <family val="1"/>
      <charset val="238"/>
    </font>
    <font>
      <sz val="11"/>
      <color theme="1"/>
      <name val="Calibri"/>
      <family val="2"/>
      <charset val="238"/>
      <scheme val="minor"/>
    </font>
    <font>
      <b/>
      <sz val="12"/>
      <name val="Times New Roman"/>
      <family val="1"/>
      <charset val="238"/>
    </font>
    <font>
      <sz val="9"/>
      <name val="Times New Roman"/>
      <family val="1"/>
      <charset val="238"/>
    </font>
    <font>
      <sz val="10"/>
      <color rgb="FF000000"/>
      <name val="Times New Roman"/>
      <family val="1"/>
      <charset val="238"/>
    </font>
    <font>
      <b/>
      <sz val="9"/>
      <name val="Times New Roman"/>
      <family val="1"/>
      <charset val="238"/>
    </font>
    <font>
      <sz val="9"/>
      <color rgb="FF000000"/>
      <name val="Calibri"/>
      <family val="2"/>
      <charset val="238"/>
    </font>
    <font>
      <sz val="9"/>
      <color rgb="FF000000"/>
      <name val="Times New Roman"/>
      <family val="1"/>
      <charset val="238"/>
    </font>
    <font>
      <b/>
      <sz val="9"/>
      <color rgb="FF000000"/>
      <name val="Times New Roman"/>
      <family val="1"/>
      <charset val="238"/>
    </font>
    <font>
      <b/>
      <u/>
      <sz val="9"/>
      <color rgb="FF000000"/>
      <name val="Times New Roman"/>
      <family val="1"/>
      <charset val="238"/>
    </font>
    <font>
      <sz val="9"/>
      <name val="Arial"/>
      <family val="2"/>
      <charset val="238"/>
    </font>
    <font>
      <b/>
      <sz val="9"/>
      <name val="Arial"/>
      <family val="2"/>
      <charset val="238"/>
    </font>
    <font>
      <sz val="9"/>
      <color rgb="FFFF0000"/>
      <name val="Times New Roman"/>
      <family val="1"/>
      <charset val="238"/>
    </font>
    <font>
      <sz val="10"/>
      <color theme="1"/>
      <name val="Calibri"/>
      <family val="2"/>
      <charset val="238"/>
      <scheme val="minor"/>
    </font>
    <font>
      <sz val="10"/>
      <name val="Calibri"/>
      <family val="2"/>
      <charset val="238"/>
      <scheme val="minor"/>
    </font>
    <font>
      <b/>
      <sz val="10"/>
      <name val="Calibri"/>
      <family val="2"/>
      <charset val="238"/>
      <scheme val="minor"/>
    </font>
    <font>
      <sz val="10"/>
      <color rgb="FF000000"/>
      <name val="Calibri"/>
      <family val="2"/>
      <charset val="238"/>
      <scheme val="minor"/>
    </font>
    <font>
      <b/>
      <sz val="10"/>
      <color rgb="FF000000"/>
      <name val="Calibri"/>
      <family val="2"/>
      <charset val="238"/>
      <scheme val="minor"/>
    </font>
    <font>
      <i/>
      <sz val="11"/>
      <color rgb="FF7F7F7F"/>
      <name val="Czcionka tekstu podstawowego"/>
      <family val="2"/>
      <charset val="238"/>
    </font>
    <font>
      <b/>
      <sz val="12"/>
      <color theme="1"/>
      <name val="Times New Roman"/>
      <family val="1"/>
      <charset val="238"/>
    </font>
    <font>
      <sz val="9"/>
      <color indexed="8"/>
      <name val="Times New Roman"/>
      <family val="1"/>
      <charset val="1"/>
    </font>
    <font>
      <sz val="9"/>
      <color indexed="8"/>
      <name val="Times New Roman"/>
      <family val="1"/>
      <charset val="238"/>
    </font>
    <font>
      <sz val="9"/>
      <color rgb="FF000000"/>
      <name val="Calibri"/>
      <family val="2"/>
      <charset val="238"/>
      <scheme val="minor"/>
    </font>
    <font>
      <b/>
      <sz val="9"/>
      <color indexed="8"/>
      <name val="Times New Roman"/>
      <family val="1"/>
      <charset val="1"/>
    </font>
    <font>
      <b/>
      <sz val="9"/>
      <color indexed="8"/>
      <name val="Times New Roman"/>
      <family val="1"/>
      <charset val="238"/>
    </font>
    <font>
      <sz val="11"/>
      <color indexed="8"/>
      <name val="Times New Roman"/>
      <family val="1"/>
      <charset val="238"/>
    </font>
    <font>
      <sz val="10"/>
      <color rgb="FFFF0000"/>
      <name val="Times New Roman"/>
      <family val="1"/>
      <charset val="238"/>
    </font>
    <font>
      <b/>
      <sz val="11"/>
      <color rgb="FF000000"/>
      <name val="Times New Roman"/>
      <family val="1"/>
      <charset val="238"/>
    </font>
    <font>
      <sz val="10"/>
      <color indexed="8"/>
      <name val="Times New Roman"/>
      <family val="1"/>
      <charset val="238"/>
    </font>
    <font>
      <b/>
      <sz val="10"/>
      <color indexed="8"/>
      <name val="Times New Roman"/>
      <family val="1"/>
      <charset val="238"/>
    </font>
    <font>
      <sz val="9"/>
      <color theme="1"/>
      <name val="Calibri"/>
      <family val="2"/>
      <charset val="238"/>
      <scheme val="minor"/>
    </font>
    <font>
      <sz val="9"/>
      <name val="Calibri"/>
      <family val="2"/>
      <charset val="238"/>
      <scheme val="minor"/>
    </font>
    <font>
      <b/>
      <sz val="9"/>
      <name val="Calibri"/>
      <family val="2"/>
      <charset val="238"/>
      <scheme val="minor"/>
    </font>
    <font>
      <b/>
      <sz val="9"/>
      <color rgb="FF000000"/>
      <name val="Calibri"/>
      <family val="2"/>
      <charset val="238"/>
      <scheme val="minor"/>
    </font>
    <font>
      <sz val="10"/>
      <color indexed="58"/>
      <name val="Times New Roman"/>
      <family val="1"/>
      <charset val="238"/>
    </font>
    <font>
      <u/>
      <sz val="9"/>
      <name val="Times New Roman"/>
      <family val="1"/>
      <charset val="238"/>
    </font>
    <font>
      <sz val="9"/>
      <name val="Calibri"/>
      <family val="2"/>
      <charset val="238"/>
    </font>
    <font>
      <i/>
      <sz val="9"/>
      <name val="Calibri"/>
      <family val="2"/>
      <charset val="238"/>
    </font>
    <font>
      <u/>
      <sz val="9"/>
      <name val="Calibri"/>
      <family val="2"/>
      <charset val="238"/>
    </font>
    <font>
      <i/>
      <sz val="9"/>
      <name val="Calibri"/>
      <family val="2"/>
      <charset val="238"/>
      <scheme val="minor"/>
    </font>
    <font>
      <sz val="9"/>
      <color rgb="FFFF0000"/>
      <name val="Calibri"/>
      <family val="2"/>
      <charset val="238"/>
      <scheme val="minor"/>
    </font>
    <font>
      <sz val="14"/>
      <color theme="1"/>
      <name val="Calibri"/>
      <family val="2"/>
      <charset val="238"/>
      <scheme val="minor"/>
    </font>
    <font>
      <b/>
      <sz val="14"/>
      <color theme="1"/>
      <name val="Calibri"/>
      <family val="2"/>
      <charset val="238"/>
      <scheme val="minor"/>
    </font>
    <font>
      <b/>
      <sz val="12"/>
      <color rgb="FF0070C0"/>
      <name val="Times New Roman"/>
      <family val="1"/>
      <charset val="238"/>
    </font>
    <font>
      <sz val="11"/>
      <color theme="1"/>
      <name val="Times New Roman"/>
      <family val="1"/>
      <charset val="238"/>
    </font>
    <font>
      <i/>
      <sz val="11"/>
      <color theme="1"/>
      <name val="Times New Roman"/>
      <family val="1"/>
      <charset val="238"/>
    </font>
    <font>
      <b/>
      <sz val="14"/>
      <color theme="1"/>
      <name val="Times New Roman"/>
      <family val="1"/>
      <charset val="238"/>
    </font>
    <font>
      <sz val="12"/>
      <color theme="1"/>
      <name val="Calibri"/>
      <family val="2"/>
      <charset val="238"/>
      <scheme val="minor"/>
    </font>
  </fonts>
  <fills count="2">
    <fill>
      <patternFill patternType="none"/>
    </fill>
    <fill>
      <patternFill patternType="gray125"/>
    </fill>
  </fills>
  <borders count="6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hair">
        <color auto="1"/>
      </left>
      <right style="hair">
        <color auto="1"/>
      </right>
      <top/>
      <bottom style="hair">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indexed="64"/>
      </left>
      <right/>
      <top/>
      <bottom style="hair">
        <color indexed="64"/>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hair">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rgb="FF000000"/>
      </right>
      <top/>
      <bottom/>
      <diagonal/>
    </border>
    <border>
      <left/>
      <right/>
      <top style="thin">
        <color indexed="8"/>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hair">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auto="1"/>
      </left>
      <right style="thin">
        <color auto="1"/>
      </right>
      <top style="thin">
        <color auto="1"/>
      </top>
      <bottom/>
      <diagonal/>
    </border>
  </borders>
  <cellStyleXfs count="28">
    <xf numFmtId="0" fontId="0" fillId="0" borderId="0"/>
    <xf numFmtId="0" fontId="3" fillId="0" borderId="0"/>
    <xf numFmtId="0" fontId="5" fillId="0" borderId="0"/>
    <xf numFmtId="0" fontId="6" fillId="0" borderId="0"/>
    <xf numFmtId="9" fontId="6" fillId="0" borderId="0" applyFill="0" applyBorder="0" applyAlignment="0" applyProtection="0"/>
    <xf numFmtId="167" fontId="3" fillId="0" borderId="0" applyFill="0" applyBorder="0" applyAlignment="0" applyProtection="0"/>
    <xf numFmtId="0" fontId="3" fillId="0" borderId="0"/>
    <xf numFmtId="44" fontId="3" fillId="0" borderId="0" applyFont="0" applyFill="0" applyBorder="0" applyAlignment="0" applyProtection="0"/>
    <xf numFmtId="167" fontId="6" fillId="0" borderId="0" applyBorder="0" applyProtection="0"/>
    <xf numFmtId="9" fontId="5" fillId="0" borderId="0" applyBorder="0" applyProtection="0"/>
    <xf numFmtId="0" fontId="6" fillId="0" borderId="0"/>
    <xf numFmtId="0" fontId="5" fillId="0" borderId="0"/>
    <xf numFmtId="166" fontId="6" fillId="0" borderId="0" applyFill="0" applyBorder="0" applyAlignment="0" applyProtection="0"/>
    <xf numFmtId="0" fontId="6" fillId="0" borderId="0"/>
    <xf numFmtId="0" fontId="5" fillId="0" borderId="0"/>
    <xf numFmtId="0" fontId="5" fillId="0" borderId="0"/>
    <xf numFmtId="0" fontId="9" fillId="0" borderId="0"/>
    <xf numFmtId="9" fontId="5" fillId="0" borderId="0" applyFill="0" applyBorder="0" applyAlignment="0" applyProtection="0"/>
    <xf numFmtId="9" fontId="5"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6" fillId="0" borderId="0" applyNumberFormat="0" applyFill="0" applyBorder="0" applyAlignment="0" applyProtection="0"/>
    <xf numFmtId="167" fontId="6"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9" fillId="0" borderId="0" applyFont="0" applyFill="0" applyBorder="0" applyAlignment="0" applyProtection="0"/>
  </cellStyleXfs>
  <cellXfs count="713">
    <xf numFmtId="0" fontId="0" fillId="0" borderId="0" xfId="0"/>
    <xf numFmtId="0" fontId="0" fillId="0" borderId="0" xfId="0" applyFill="1"/>
    <xf numFmtId="0" fontId="10" fillId="0" borderId="0" xfId="0" applyFont="1" applyFill="1" applyAlignment="1">
      <alignment wrapText="1"/>
    </xf>
    <xf numFmtId="0" fontId="34" fillId="0" borderId="0" xfId="14" applyFont="1" applyFill="1" applyAlignment="1"/>
    <xf numFmtId="0" fontId="12" fillId="0" borderId="0" xfId="14" applyFont="1" applyFill="1" applyAlignment="1"/>
    <xf numFmtId="2" fontId="12" fillId="0" borderId="0" xfId="14" applyNumberFormat="1" applyFont="1" applyFill="1" applyAlignment="1"/>
    <xf numFmtId="0" fontId="12" fillId="0" borderId="0" xfId="14" applyFont="1" applyFill="1" applyAlignment="1">
      <alignment wrapText="1"/>
    </xf>
    <xf numFmtId="0" fontId="8" fillId="0" borderId="22" xfId="2" applyFont="1" applyFill="1" applyBorder="1" applyAlignment="1">
      <alignment horizontal="center" vertical="center" wrapText="1"/>
    </xf>
    <xf numFmtId="0" fontId="8" fillId="0" borderId="22" xfId="2" applyFont="1" applyFill="1" applyBorder="1" applyAlignment="1">
      <alignment horizontal="left" vertical="center" wrapText="1"/>
    </xf>
    <xf numFmtId="0" fontId="8" fillId="0" borderId="22" xfId="14" applyFont="1" applyFill="1" applyBorder="1" applyAlignment="1">
      <alignment horizontal="center" vertical="center" wrapText="1"/>
    </xf>
    <xf numFmtId="168" fontId="8" fillId="0" borderId="0" xfId="14" applyNumberFormat="1" applyFont="1" applyFill="1" applyAlignment="1">
      <alignment horizontal="center" vertical="center" wrapText="1"/>
    </xf>
    <xf numFmtId="168" fontId="8" fillId="0" borderId="0" xfId="14" applyNumberFormat="1" applyFont="1" applyFill="1" applyAlignment="1">
      <alignment horizontal="left" vertical="center" wrapText="1"/>
    </xf>
    <xf numFmtId="168" fontId="8" fillId="0" borderId="0" xfId="14" applyNumberFormat="1" applyFont="1" applyFill="1" applyBorder="1" applyAlignment="1">
      <alignment horizontal="right"/>
    </xf>
    <xf numFmtId="170" fontId="8" fillId="0" borderId="0" xfId="0" applyNumberFormat="1" applyFont="1" applyFill="1" applyBorder="1" applyAlignment="1">
      <alignment horizontal="center" vertical="center"/>
    </xf>
    <xf numFmtId="0" fontId="2" fillId="0" borderId="0" xfId="0" applyFont="1" applyFill="1" applyAlignment="1"/>
    <xf numFmtId="0" fontId="12" fillId="0" borderId="0" xfId="1" applyFont="1" applyFill="1" applyAlignment="1"/>
    <xf numFmtId="0" fontId="12" fillId="0" borderId="0" xfId="16" applyFont="1" applyFill="1" applyAlignment="1"/>
    <xf numFmtId="0" fontId="8" fillId="0" borderId="0" xfId="16" applyFont="1" applyFill="1" applyBorder="1" applyAlignment="1"/>
    <xf numFmtId="168" fontId="8" fillId="0" borderId="0" xfId="14" applyNumberFormat="1" applyFont="1" applyFill="1" applyBorder="1" applyAlignment="1">
      <alignment vertical="center" wrapText="1"/>
    </xf>
    <xf numFmtId="0" fontId="15" fillId="0" borderId="0" xfId="10" applyFont="1" applyFill="1"/>
    <xf numFmtId="0" fontId="16" fillId="0" borderId="0" xfId="10" applyFont="1" applyFill="1"/>
    <xf numFmtId="0" fontId="1" fillId="0" borderId="0" xfId="0" applyFont="1" applyFill="1"/>
    <xf numFmtId="0" fontId="2" fillId="0" borderId="41" xfId="3" applyFont="1" applyFill="1" applyBorder="1" applyAlignment="1">
      <alignment horizontal="center" vertical="center"/>
    </xf>
    <xf numFmtId="0" fontId="2" fillId="0" borderId="43" xfId="3" applyFont="1" applyFill="1" applyBorder="1" applyAlignment="1">
      <alignment horizontal="center" vertical="center"/>
    </xf>
    <xf numFmtId="0" fontId="2" fillId="0" borderId="0" xfId="0" applyFont="1" applyFill="1"/>
    <xf numFmtId="0" fontId="10" fillId="0" borderId="0" xfId="0" applyFont="1" applyFill="1" applyAlignment="1">
      <alignment horizontal="left" vertical="center" wrapText="1"/>
    </xf>
    <xf numFmtId="9" fontId="11" fillId="0" borderId="41" xfId="4" applyFont="1" applyFill="1" applyBorder="1" applyAlignment="1">
      <alignment horizontal="center" vertical="center"/>
    </xf>
    <xf numFmtId="9" fontId="39" fillId="0" borderId="48" xfId="18" applyFont="1" applyFill="1" applyBorder="1" applyAlignment="1" applyProtection="1">
      <alignment horizontal="center" vertical="center"/>
    </xf>
    <xf numFmtId="0" fontId="15" fillId="0" borderId="15" xfId="10" applyFont="1" applyFill="1" applyBorder="1" applyAlignment="1">
      <alignment horizontal="center" vertical="center" wrapText="1"/>
    </xf>
    <xf numFmtId="0" fontId="22" fillId="0" borderId="1" xfId="3" applyFont="1" applyFill="1" applyBorder="1" applyAlignment="1">
      <alignment horizontal="center" vertical="center"/>
    </xf>
    <xf numFmtId="0" fontId="15" fillId="0" borderId="15" xfId="10" applyFont="1" applyFill="1" applyBorder="1" applyAlignment="1">
      <alignment horizontal="center" vertical="center"/>
    </xf>
    <xf numFmtId="0" fontId="29" fillId="0" borderId="1" xfId="10" applyFont="1" applyFill="1" applyBorder="1" applyAlignment="1">
      <alignment horizontal="center" vertical="center"/>
    </xf>
    <xf numFmtId="0" fontId="29" fillId="0" borderId="1" xfId="6" applyFont="1" applyFill="1" applyBorder="1" applyAlignment="1">
      <alignment horizontal="center" vertical="center"/>
    </xf>
    <xf numFmtId="166" fontId="29" fillId="0" borderId="1" xfId="10" applyNumberFormat="1" applyFont="1" applyFill="1" applyBorder="1" applyAlignment="1">
      <alignment horizontal="center" vertical="center"/>
    </xf>
    <xf numFmtId="166" fontId="29" fillId="0" borderId="1" xfId="0" applyNumberFormat="1" applyFont="1" applyFill="1" applyBorder="1" applyAlignment="1">
      <alignment horizontal="center" vertical="center"/>
    </xf>
    <xf numFmtId="166" fontId="29" fillId="0" borderId="1" xfId="0" applyNumberFormat="1" applyFont="1" applyFill="1" applyBorder="1" applyAlignment="1">
      <alignment horizontal="right" vertical="center"/>
    </xf>
    <xf numFmtId="164" fontId="7" fillId="0" borderId="3" xfId="0" applyNumberFormat="1" applyFont="1" applyFill="1" applyBorder="1" applyAlignment="1">
      <alignment horizontal="center" vertical="center"/>
    </xf>
    <xf numFmtId="9" fontId="29" fillId="0" borderId="1" xfId="10" applyNumberFormat="1" applyFont="1" applyFill="1" applyBorder="1" applyAlignment="1">
      <alignment horizontal="center" vertical="center"/>
    </xf>
    <xf numFmtId="9" fontId="15" fillId="0" borderId="15" xfId="10" applyNumberFormat="1" applyFont="1" applyFill="1" applyBorder="1" applyAlignment="1">
      <alignment horizontal="center" vertical="center" wrapText="1"/>
    </xf>
    <xf numFmtId="3" fontId="29" fillId="0" borderId="1" xfId="10" applyNumberFormat="1" applyFont="1" applyFill="1" applyBorder="1" applyAlignment="1">
      <alignment horizontal="center" vertical="center" wrapText="1"/>
    </xf>
    <xf numFmtId="0" fontId="29" fillId="0" borderId="1" xfId="10" applyFont="1" applyFill="1" applyBorder="1" applyAlignment="1">
      <alignment horizontal="center" vertical="center" wrapText="1"/>
    </xf>
    <xf numFmtId="3" fontId="15" fillId="0" borderId="15" xfId="10" applyNumberFormat="1" applyFont="1" applyFill="1" applyBorder="1" applyAlignment="1">
      <alignment horizontal="center" vertical="center" wrapText="1"/>
    </xf>
    <xf numFmtId="1" fontId="29" fillId="0" borderId="1" xfId="10" applyNumberFormat="1" applyFont="1" applyFill="1" applyBorder="1" applyAlignment="1">
      <alignment horizontal="center" vertical="center" wrapText="1"/>
    </xf>
    <xf numFmtId="0" fontId="15" fillId="0" borderId="3" xfId="10" applyFont="1" applyFill="1" applyBorder="1" applyAlignment="1">
      <alignment horizontal="center" vertical="center" wrapText="1"/>
    </xf>
    <xf numFmtId="9" fontId="15" fillId="0" borderId="3" xfId="10" applyNumberFormat="1" applyFont="1" applyFill="1" applyBorder="1" applyAlignment="1">
      <alignment horizontal="center" vertical="center" wrapText="1"/>
    </xf>
    <xf numFmtId="0" fontId="15" fillId="0" borderId="14" xfId="10" applyFont="1" applyFill="1" applyBorder="1" applyAlignment="1">
      <alignment horizontal="center" vertical="center" wrapText="1"/>
    </xf>
    <xf numFmtId="3" fontId="29" fillId="0" borderId="36" xfId="10" applyNumberFormat="1" applyFont="1" applyFill="1" applyBorder="1" applyAlignment="1">
      <alignment horizontal="center" vertical="center"/>
    </xf>
    <xf numFmtId="0" fontId="29" fillId="0" borderId="36" xfId="10" applyFont="1" applyFill="1" applyBorder="1" applyAlignment="1">
      <alignment horizontal="center" vertical="center"/>
    </xf>
    <xf numFmtId="166" fontId="29" fillId="0" borderId="36" xfId="10" applyNumberFormat="1" applyFont="1" applyFill="1" applyBorder="1" applyAlignment="1">
      <alignment horizontal="center" vertical="center"/>
    </xf>
    <xf numFmtId="9" fontId="15" fillId="0" borderId="14" xfId="10" applyNumberFormat="1" applyFont="1" applyFill="1" applyBorder="1" applyAlignment="1">
      <alignment horizontal="center" vertical="center" wrapText="1"/>
    </xf>
    <xf numFmtId="3" fontId="29" fillId="0" borderId="1" xfId="10" applyNumberFormat="1" applyFont="1" applyFill="1" applyBorder="1" applyAlignment="1">
      <alignment horizontal="center" vertical="center"/>
    </xf>
    <xf numFmtId="0" fontId="15" fillId="0" borderId="10" xfId="10" applyFont="1" applyFill="1" applyBorder="1" applyAlignment="1">
      <alignment horizontal="center" vertical="center"/>
    </xf>
    <xf numFmtId="0" fontId="29" fillId="0" borderId="2" xfId="10" applyFont="1" applyFill="1" applyBorder="1" applyAlignment="1">
      <alignment horizontal="center" vertical="center"/>
    </xf>
    <xf numFmtId="0" fontId="25" fillId="0" borderId="22" xfId="2" applyFont="1" applyFill="1" applyBorder="1" applyAlignment="1">
      <alignment horizontal="center" vertical="center" wrapText="1"/>
    </xf>
    <xf numFmtId="0" fontId="25" fillId="0" borderId="30" xfId="2" applyFont="1" applyFill="1" applyBorder="1" applyAlignment="1">
      <alignment horizontal="left" vertical="center" wrapText="1"/>
    </xf>
    <xf numFmtId="0" fontId="25" fillId="0" borderId="30" xfId="3" applyFont="1" applyFill="1" applyBorder="1" applyAlignment="1">
      <alignment horizontal="center" vertical="center" wrapText="1"/>
    </xf>
    <xf numFmtId="0" fontId="2" fillId="0" borderId="42" xfId="3" applyFont="1" applyFill="1" applyBorder="1" applyAlignment="1">
      <alignment horizontal="center" vertical="center" wrapText="1"/>
    </xf>
    <xf numFmtId="0" fontId="2" fillId="0" borderId="42" xfId="0" applyFont="1" applyFill="1" applyBorder="1" applyAlignment="1">
      <alignment vertical="center" wrapText="1"/>
    </xf>
    <xf numFmtId="0" fontId="24" fillId="0" borderId="30" xfId="1" applyFont="1" applyFill="1" applyBorder="1" applyAlignment="1">
      <alignment horizontal="center" vertical="center" wrapText="1"/>
    </xf>
    <xf numFmtId="0" fontId="24" fillId="0" borderId="31" xfId="3" applyFont="1" applyFill="1" applyBorder="1" applyAlignment="1">
      <alignment horizontal="center" vertical="center" wrapText="1"/>
    </xf>
    <xf numFmtId="1" fontId="2" fillId="0" borderId="42" xfId="3" applyNumberFormat="1" applyFont="1" applyFill="1" applyBorder="1" applyAlignment="1">
      <alignment horizontal="center" vertical="center" wrapText="1"/>
    </xf>
    <xf numFmtId="0" fontId="2" fillId="0" borderId="42" xfId="0" applyFont="1" applyFill="1" applyBorder="1" applyAlignment="1">
      <alignment horizontal="center" vertical="center"/>
    </xf>
    <xf numFmtId="166" fontId="2" fillId="0" borderId="42" xfId="13" applyNumberFormat="1" applyFont="1" applyFill="1" applyBorder="1" applyAlignment="1">
      <alignment horizontal="center" vertical="center" wrapText="1"/>
    </xf>
    <xf numFmtId="164" fontId="12" fillId="0" borderId="42" xfId="0" applyNumberFormat="1" applyFont="1" applyFill="1" applyBorder="1" applyAlignment="1">
      <alignment horizontal="center" vertical="center"/>
    </xf>
    <xf numFmtId="9" fontId="2" fillId="0" borderId="42" xfId="27" applyFont="1" applyFill="1" applyBorder="1" applyAlignment="1" applyProtection="1">
      <alignment horizontal="center" vertical="center"/>
    </xf>
    <xf numFmtId="171" fontId="2" fillId="0" borderId="42" xfId="13" applyNumberFormat="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3" xfId="3" applyFont="1" applyFill="1" applyBorder="1" applyAlignment="1">
      <alignment horizontal="center" vertical="center" wrapText="1"/>
    </xf>
    <xf numFmtId="164" fontId="25" fillId="0" borderId="17" xfId="3" applyNumberFormat="1" applyFont="1" applyFill="1" applyBorder="1" applyAlignment="1">
      <alignment horizontal="center"/>
    </xf>
    <xf numFmtId="164" fontId="25" fillId="0" borderId="9" xfId="3" applyNumberFormat="1" applyFont="1" applyFill="1" applyBorder="1" applyAlignment="1">
      <alignment horizontal="center" vertical="center"/>
    </xf>
    <xf numFmtId="0" fontId="24" fillId="0" borderId="0" xfId="3" applyFont="1" applyFill="1"/>
    <xf numFmtId="165" fontId="25" fillId="0" borderId="3" xfId="3" applyNumberFormat="1" applyFont="1" applyFill="1" applyBorder="1" applyAlignment="1">
      <alignment horizontal="center" vertical="center" wrapText="1"/>
    </xf>
    <xf numFmtId="164" fontId="25" fillId="0" borderId="3" xfId="3" applyNumberFormat="1" applyFont="1" applyFill="1" applyBorder="1" applyAlignment="1">
      <alignment horizontal="center" vertical="center"/>
    </xf>
    <xf numFmtId="0" fontId="0" fillId="0" borderId="0" xfId="0" applyFont="1" applyFill="1" applyBorder="1" applyAlignment="1">
      <alignment horizontal="center"/>
    </xf>
    <xf numFmtId="0" fontId="2" fillId="0" borderId="0" xfId="13" applyFont="1" applyFill="1" applyAlignment="1"/>
    <xf numFmtId="0" fontId="2" fillId="0" borderId="42" xfId="13" applyFont="1" applyFill="1" applyBorder="1" applyAlignment="1">
      <alignment horizontal="center" vertical="center" wrapText="1"/>
    </xf>
    <xf numFmtId="0" fontId="49" fillId="0" borderId="0" xfId="0" applyFont="1" applyFill="1" applyAlignment="1">
      <alignment horizontal="center" vertical="center"/>
    </xf>
    <xf numFmtId="0" fontId="39" fillId="0" borderId="41" xfId="1" applyFont="1" applyFill="1" applyBorder="1" applyAlignment="1">
      <alignment horizontal="left" vertical="center" wrapText="1"/>
    </xf>
    <xf numFmtId="0" fontId="39" fillId="0" borderId="41" xfId="1" applyFont="1" applyFill="1" applyBorder="1" applyAlignment="1">
      <alignment horizontal="center" vertical="center" wrapText="1"/>
    </xf>
    <xf numFmtId="3" fontId="39" fillId="0" borderId="41" xfId="2" applyNumberFormat="1" applyFont="1" applyFill="1" applyBorder="1" applyAlignment="1">
      <alignment horizontal="center" vertical="center" wrapText="1"/>
    </xf>
    <xf numFmtId="0" fontId="27" fillId="0" borderId="0" xfId="0" applyFont="1" applyFill="1" applyAlignment="1">
      <alignment vertical="center" wrapText="1"/>
    </xf>
    <xf numFmtId="0" fontId="49" fillId="0" borderId="0" xfId="0" applyFont="1" applyFill="1"/>
    <xf numFmtId="0" fontId="16" fillId="0" borderId="1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left" wrapText="1"/>
    </xf>
    <xf numFmtId="0" fontId="16" fillId="0" borderId="12" xfId="0" applyFont="1" applyFill="1" applyBorder="1" applyAlignment="1">
      <alignment horizontal="center" vertical="center" wrapText="1"/>
    </xf>
    <xf numFmtId="0" fontId="15" fillId="0" borderId="14" xfId="0" applyFont="1" applyFill="1" applyBorder="1" applyAlignment="1">
      <alignment horizontal="center" vertical="center"/>
    </xf>
    <xf numFmtId="0" fontId="11" fillId="0" borderId="14" xfId="0" applyFont="1" applyFill="1" applyBorder="1"/>
    <xf numFmtId="0" fontId="15" fillId="0" borderId="14" xfId="0" applyFont="1" applyFill="1" applyBorder="1" applyAlignment="1">
      <alignment horizontal="center" vertical="center" wrapText="1"/>
    </xf>
    <xf numFmtId="3" fontId="15" fillId="0" borderId="40" xfId="0" applyNumberFormat="1" applyFont="1" applyFill="1" applyBorder="1" applyAlignment="1">
      <alignment horizontal="center" vertical="center"/>
    </xf>
    <xf numFmtId="0" fontId="15" fillId="0" borderId="40" xfId="0" applyFont="1" applyFill="1" applyBorder="1" applyAlignment="1">
      <alignment horizontal="center" vertical="center"/>
    </xf>
    <xf numFmtId="0" fontId="15" fillId="0" borderId="40" xfId="6" applyFont="1" applyFill="1" applyBorder="1" applyAlignment="1">
      <alignment horizontal="center" vertical="center"/>
    </xf>
    <xf numFmtId="166" fontId="15" fillId="0" borderId="42" xfId="0" applyNumberFormat="1" applyFont="1" applyFill="1" applyBorder="1" applyAlignment="1">
      <alignment horizontal="center" vertical="center"/>
    </xf>
    <xf numFmtId="9" fontId="15" fillId="0" borderId="14" xfId="0" applyNumberFormat="1" applyFont="1" applyFill="1" applyBorder="1" applyAlignment="1">
      <alignment horizontal="center" vertical="center"/>
    </xf>
    <xf numFmtId="0" fontId="15" fillId="0" borderId="3" xfId="0" applyFont="1" applyFill="1" applyBorder="1" applyAlignment="1">
      <alignment wrapText="1"/>
    </xf>
    <xf numFmtId="0" fontId="15" fillId="0" borderId="15" xfId="0" applyFont="1" applyFill="1" applyBorder="1" applyAlignment="1">
      <alignment horizontal="center" vertical="center"/>
    </xf>
    <xf numFmtId="0" fontId="15" fillId="0" borderId="15" xfId="0" applyFont="1" applyFill="1" applyBorder="1" applyAlignment="1">
      <alignment horizontal="left" wrapText="1"/>
    </xf>
    <xf numFmtId="0" fontId="15" fillId="0" borderId="15" xfId="0" applyFont="1" applyFill="1" applyBorder="1" applyAlignment="1">
      <alignment horizontal="center" vertical="center" wrapText="1"/>
    </xf>
    <xf numFmtId="3" fontId="15" fillId="0" borderId="3"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0" xfId="0" applyFont="1" applyFill="1" applyBorder="1" applyAlignment="1">
      <alignment horizontal="left" wrapText="1"/>
    </xf>
    <xf numFmtId="0" fontId="15" fillId="0" borderId="10" xfId="0" applyFont="1" applyFill="1" applyBorder="1" applyAlignment="1">
      <alignment horizontal="center" vertical="center" wrapText="1"/>
    </xf>
    <xf numFmtId="3" fontId="15" fillId="0" borderId="6" xfId="0" applyNumberFormat="1" applyFont="1" applyFill="1" applyBorder="1" applyAlignment="1">
      <alignment horizontal="center" vertical="center"/>
    </xf>
    <xf numFmtId="0" fontId="15" fillId="0" borderId="6" xfId="0" applyFont="1" applyFill="1" applyBorder="1" applyAlignment="1">
      <alignment horizontal="center" vertical="center"/>
    </xf>
    <xf numFmtId="166" fontId="15" fillId="0" borderId="46" xfId="0" applyNumberFormat="1" applyFont="1" applyFill="1" applyBorder="1" applyAlignment="1">
      <alignment horizontal="center" vertical="center"/>
    </xf>
    <xf numFmtId="0" fontId="16" fillId="0" borderId="7"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5" fillId="0" borderId="14" xfId="0" applyFont="1" applyFill="1" applyBorder="1" applyAlignment="1">
      <alignment horizontal="left" wrapText="1"/>
    </xf>
    <xf numFmtId="166" fontId="15" fillId="0" borderId="40" xfId="0" applyNumberFormat="1" applyFont="1" applyFill="1" applyBorder="1" applyAlignment="1">
      <alignment horizontal="center" vertical="center"/>
    </xf>
    <xf numFmtId="9" fontId="15" fillId="0" borderId="15" xfId="0" applyNumberFormat="1" applyFont="1" applyFill="1" applyBorder="1" applyAlignment="1">
      <alignment horizontal="center" vertical="center"/>
    </xf>
    <xf numFmtId="9" fontId="15" fillId="0" borderId="10" xfId="0" applyNumberFormat="1" applyFont="1" applyFill="1" applyBorder="1" applyAlignment="1">
      <alignment horizontal="center" vertical="center"/>
    </xf>
    <xf numFmtId="0" fontId="11" fillId="0" borderId="3" xfId="0" applyFont="1" applyFill="1" applyBorder="1" applyAlignment="1">
      <alignment wrapText="1"/>
    </xf>
    <xf numFmtId="0" fontId="15" fillId="0" borderId="15" xfId="0" applyFont="1" applyFill="1" applyBorder="1" applyAlignment="1">
      <alignment wrapText="1"/>
    </xf>
    <xf numFmtId="0" fontId="0" fillId="0" borderId="57" xfId="0" applyFill="1" applyBorder="1"/>
    <xf numFmtId="0" fontId="0" fillId="0" borderId="47" xfId="0" applyFill="1" applyBorder="1"/>
    <xf numFmtId="0" fontId="0" fillId="0" borderId="58" xfId="0" applyFill="1" applyBorder="1"/>
    <xf numFmtId="166" fontId="16" fillId="0" borderId="42" xfId="0" applyNumberFormat="1" applyFont="1" applyFill="1" applyBorder="1" applyAlignment="1">
      <alignment horizontal="center"/>
    </xf>
    <xf numFmtId="166" fontId="16" fillId="0" borderId="18" xfId="0" applyNumberFormat="1" applyFont="1" applyFill="1" applyBorder="1" applyAlignment="1">
      <alignment horizontal="center" vertical="center"/>
    </xf>
    <xf numFmtId="165" fontId="16" fillId="0" borderId="15" xfId="0" applyNumberFormat="1" applyFont="1" applyFill="1" applyBorder="1" applyAlignment="1">
      <alignment horizontal="center" vertical="center" wrapText="1"/>
    </xf>
    <xf numFmtId="166" fontId="16" fillId="0" borderId="3" xfId="0" applyNumberFormat="1" applyFont="1" applyFill="1" applyBorder="1" applyAlignment="1">
      <alignment horizontal="center" vertical="center"/>
    </xf>
    <xf numFmtId="0" fontId="15" fillId="0" borderId="0" xfId="0" applyFont="1" applyFill="1"/>
    <xf numFmtId="0" fontId="18" fillId="0" borderId="15" xfId="3" applyFont="1" applyFill="1" applyBorder="1" applyAlignment="1">
      <alignment horizontal="left" vertical="center" wrapText="1"/>
    </xf>
    <xf numFmtId="0" fontId="19" fillId="0" borderId="15" xfId="2" applyFont="1" applyFill="1" applyBorder="1" applyAlignment="1">
      <alignment horizontal="center" vertical="center" wrapText="1"/>
    </xf>
    <xf numFmtId="0" fontId="19" fillId="0" borderId="15" xfId="2" applyFont="1" applyFill="1" applyBorder="1" applyAlignment="1">
      <alignment horizontal="left" vertical="center" wrapText="1"/>
    </xf>
    <xf numFmtId="0" fontId="19" fillId="0" borderId="3" xfId="3" applyFont="1" applyFill="1" applyBorder="1" applyAlignment="1">
      <alignment horizontal="center" vertical="center" wrapText="1"/>
    </xf>
    <xf numFmtId="0" fontId="18" fillId="0" borderId="15" xfId="3" applyFont="1" applyFill="1" applyBorder="1" applyAlignment="1">
      <alignment horizontal="center" vertical="center"/>
    </xf>
    <xf numFmtId="0" fontId="18" fillId="0" borderId="11" xfId="3" applyFont="1" applyFill="1" applyBorder="1" applyAlignment="1">
      <alignment horizontal="left" vertical="center" wrapText="1"/>
    </xf>
    <xf numFmtId="3" fontId="18" fillId="0" borderId="15" xfId="3" applyNumberFormat="1" applyFont="1" applyFill="1" applyBorder="1" applyAlignment="1">
      <alignment horizontal="center" vertical="center"/>
    </xf>
    <xf numFmtId="0" fontId="15" fillId="0" borderId="15" xfId="6" applyFont="1" applyFill="1" applyBorder="1" applyAlignment="1">
      <alignment horizontal="center" vertical="center"/>
    </xf>
    <xf numFmtId="166" fontId="18" fillId="0" borderId="15" xfId="8" applyNumberFormat="1" applyFont="1" applyFill="1" applyBorder="1" applyAlignment="1">
      <alignment horizontal="center" vertical="center" wrapText="1"/>
    </xf>
    <xf numFmtId="9" fontId="18" fillId="0" borderId="15" xfId="4" applyFont="1" applyFill="1" applyBorder="1" applyAlignment="1">
      <alignment horizontal="center" vertical="center"/>
    </xf>
    <xf numFmtId="49" fontId="18" fillId="0" borderId="3" xfId="3" applyNumberFormat="1" applyFont="1" applyFill="1" applyBorder="1" applyAlignment="1">
      <alignment horizontal="center" vertical="center" wrapText="1"/>
    </xf>
    <xf numFmtId="166" fontId="16" fillId="0" borderId="17" xfId="0" applyNumberFormat="1" applyFont="1" applyFill="1" applyBorder="1" applyAlignment="1">
      <alignment horizontal="center"/>
    </xf>
    <xf numFmtId="0" fontId="19" fillId="0" borderId="15" xfId="3" applyFont="1" applyFill="1" applyBorder="1" applyAlignment="1">
      <alignment horizontal="right"/>
    </xf>
    <xf numFmtId="166" fontId="16" fillId="0" borderId="15" xfId="0" applyNumberFormat="1" applyFont="1" applyFill="1" applyBorder="1" applyAlignment="1">
      <alignment horizontal="center" vertical="center"/>
    </xf>
    <xf numFmtId="0" fontId="19" fillId="0" borderId="15" xfId="3" applyFont="1" applyFill="1" applyBorder="1" applyAlignment="1">
      <alignment horizontal="center" vertical="center" wrapText="1"/>
    </xf>
    <xf numFmtId="0" fontId="19" fillId="0" borderId="15" xfId="3" applyFont="1" applyFill="1" applyBorder="1" applyAlignment="1">
      <alignment horizontal="left" vertical="center" wrapText="1"/>
    </xf>
    <xf numFmtId="0" fontId="19" fillId="0" borderId="11" xfId="3" applyFont="1" applyFill="1" applyBorder="1" applyAlignment="1">
      <alignment horizontal="center" vertical="center" wrapText="1"/>
    </xf>
    <xf numFmtId="3" fontId="18" fillId="0" borderId="15" xfId="2" applyNumberFormat="1" applyFont="1" applyFill="1" applyBorder="1" applyAlignment="1">
      <alignment horizontal="center" vertical="center"/>
    </xf>
    <xf numFmtId="1" fontId="18" fillId="0" borderId="15" xfId="3" applyNumberFormat="1" applyFont="1" applyFill="1" applyBorder="1" applyAlignment="1">
      <alignment horizontal="center" vertical="center" wrapText="1"/>
    </xf>
    <xf numFmtId="166" fontId="18" fillId="0" borderId="15" xfId="3" applyNumberFormat="1" applyFont="1" applyFill="1" applyBorder="1" applyAlignment="1">
      <alignment horizontal="center" vertical="center" wrapText="1"/>
    </xf>
    <xf numFmtId="9" fontId="18" fillId="0" borderId="15" xfId="9" applyFont="1" applyFill="1" applyBorder="1" applyAlignment="1">
      <alignment horizontal="center" vertical="center"/>
    </xf>
    <xf numFmtId="0" fontId="18" fillId="0" borderId="16" xfId="3" applyFont="1" applyFill="1" applyBorder="1" applyAlignment="1">
      <alignment horizontal="center" vertical="center"/>
    </xf>
    <xf numFmtId="0" fontId="18" fillId="0" borderId="19" xfId="3" applyFont="1" applyFill="1" applyBorder="1" applyAlignment="1">
      <alignment horizontal="center" vertical="center"/>
    </xf>
    <xf numFmtId="166" fontId="19" fillId="0" borderId="15" xfId="3" applyNumberFormat="1" applyFont="1" applyFill="1" applyBorder="1" applyAlignment="1">
      <alignment vertical="center"/>
    </xf>
    <xf numFmtId="166" fontId="19" fillId="0" borderId="0" xfId="3" applyNumberFormat="1" applyFont="1" applyFill="1" applyBorder="1" applyAlignment="1">
      <alignment vertical="center"/>
    </xf>
    <xf numFmtId="166" fontId="16" fillId="0" borderId="0" xfId="0" applyNumberFormat="1"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left" vertical="center" wrapText="1"/>
    </xf>
    <xf numFmtId="3" fontId="15" fillId="0" borderId="14" xfId="0" applyNumberFormat="1" applyFont="1" applyFill="1" applyBorder="1" applyAlignment="1">
      <alignment horizontal="center" vertical="center"/>
    </xf>
    <xf numFmtId="0" fontId="15" fillId="0" borderId="14" xfId="6" applyFont="1" applyFill="1" applyBorder="1" applyAlignment="1">
      <alignment horizontal="center" vertical="center"/>
    </xf>
    <xf numFmtId="9" fontId="15" fillId="0" borderId="3" xfId="0" applyNumberFormat="1" applyFont="1" applyFill="1" applyBorder="1" applyAlignment="1">
      <alignment horizontal="center" vertical="center" wrapText="1"/>
    </xf>
    <xf numFmtId="3" fontId="15" fillId="0" borderId="15" xfId="0" applyNumberFormat="1" applyFont="1" applyFill="1" applyBorder="1" applyAlignment="1">
      <alignment horizontal="center" vertical="center"/>
    </xf>
    <xf numFmtId="166" fontId="15" fillId="0" borderId="3" xfId="0" applyNumberFormat="1" applyFont="1" applyFill="1" applyBorder="1" applyAlignment="1">
      <alignment horizontal="center" vertical="center"/>
    </xf>
    <xf numFmtId="164" fontId="7" fillId="0" borderId="40" xfId="0" applyNumberFormat="1" applyFont="1" applyFill="1" applyBorder="1" applyAlignment="1">
      <alignment horizontal="center" vertical="center"/>
    </xf>
    <xf numFmtId="166" fontId="16" fillId="0" borderId="3" xfId="0" applyNumberFormat="1" applyFont="1" applyFill="1" applyBorder="1" applyAlignment="1">
      <alignment horizontal="center"/>
    </xf>
    <xf numFmtId="166" fontId="16" fillId="0" borderId="20" xfId="0" applyNumberFormat="1" applyFont="1" applyFill="1" applyBorder="1" applyAlignment="1">
      <alignment horizontal="center" vertical="center"/>
    </xf>
    <xf numFmtId="0" fontId="15" fillId="0" borderId="15" xfId="3" applyFont="1" applyFill="1" applyBorder="1" applyAlignment="1">
      <alignment horizontal="left" wrapText="1"/>
    </xf>
    <xf numFmtId="0" fontId="15" fillId="0" borderId="0" xfId="0" applyFont="1" applyFill="1" applyAlignment="1">
      <alignment wrapText="1"/>
    </xf>
    <xf numFmtId="0" fontId="16" fillId="0" borderId="10" xfId="3" applyFont="1" applyFill="1" applyBorder="1" applyAlignment="1">
      <alignment horizontal="center" vertical="center" wrapText="1"/>
    </xf>
    <xf numFmtId="0" fontId="16" fillId="0" borderId="10" xfId="3" applyFont="1" applyFill="1" applyBorder="1" applyAlignment="1">
      <alignment horizontal="left" vertical="center" wrapText="1"/>
    </xf>
    <xf numFmtId="0" fontId="16" fillId="0" borderId="21" xfId="3" applyFont="1" applyFill="1" applyBorder="1" applyAlignment="1">
      <alignment horizontal="center" vertical="center" wrapText="1"/>
    </xf>
    <xf numFmtId="0" fontId="16" fillId="0" borderId="15" xfId="3" applyFont="1" applyFill="1" applyBorder="1" applyAlignment="1">
      <alignment horizontal="center" vertical="center" wrapText="1"/>
    </xf>
    <xf numFmtId="0" fontId="16" fillId="0" borderId="11" xfId="3" applyFont="1" applyFill="1" applyBorder="1" applyAlignment="1">
      <alignment horizontal="center" vertical="center" wrapText="1"/>
    </xf>
    <xf numFmtId="0" fontId="15" fillId="0" borderId="12" xfId="3" applyFont="1" applyFill="1" applyBorder="1" applyAlignment="1">
      <alignment horizontal="left" vertical="center" wrapText="1"/>
    </xf>
    <xf numFmtId="0" fontId="16" fillId="0" borderId="12" xfId="3" applyFont="1" applyFill="1" applyBorder="1" applyAlignment="1">
      <alignment horizontal="center" vertical="center" wrapText="1"/>
    </xf>
    <xf numFmtId="0" fontId="15" fillId="0" borderId="14" xfId="3" applyFont="1" applyFill="1" applyBorder="1" applyAlignment="1">
      <alignment horizontal="center" vertical="center"/>
    </xf>
    <xf numFmtId="0" fontId="15" fillId="0" borderId="14" xfId="3" applyFont="1" applyFill="1" applyBorder="1" applyAlignment="1">
      <alignment horizontal="left" vertical="center" wrapText="1"/>
    </xf>
    <xf numFmtId="0" fontId="15" fillId="0" borderId="14" xfId="3" applyFont="1" applyFill="1" applyBorder="1" applyAlignment="1">
      <alignment horizontal="center" vertical="center" wrapText="1"/>
    </xf>
    <xf numFmtId="3" fontId="15" fillId="0" borderId="14" xfId="3" applyNumberFormat="1" applyFont="1" applyFill="1" applyBorder="1" applyAlignment="1">
      <alignment horizontal="center" vertical="center"/>
    </xf>
    <xf numFmtId="166" fontId="15" fillId="0" borderId="14" xfId="3" applyNumberFormat="1" applyFont="1" applyFill="1" applyBorder="1" applyAlignment="1">
      <alignment horizontal="center" vertical="center"/>
    </xf>
    <xf numFmtId="9" fontId="15" fillId="0" borderId="14" xfId="3" applyNumberFormat="1" applyFont="1" applyFill="1" applyBorder="1" applyAlignment="1">
      <alignment horizontal="center" vertical="center"/>
    </xf>
    <xf numFmtId="9" fontId="15" fillId="0" borderId="3" xfId="3" applyNumberFormat="1" applyFont="1" applyFill="1" applyBorder="1" applyAlignment="1">
      <alignment horizontal="center" vertical="center" wrapText="1"/>
    </xf>
    <xf numFmtId="0" fontId="15" fillId="0" borderId="15" xfId="3" applyFont="1" applyFill="1" applyBorder="1" applyAlignment="1">
      <alignment horizontal="center" vertical="center"/>
    </xf>
    <xf numFmtId="0" fontId="15" fillId="0" borderId="15" xfId="3" applyFont="1" applyFill="1" applyBorder="1" applyAlignment="1">
      <alignment horizontal="center" vertical="center" wrapText="1"/>
    </xf>
    <xf numFmtId="3" fontId="15" fillId="0" borderId="15" xfId="3" applyNumberFormat="1" applyFont="1" applyFill="1" applyBorder="1" applyAlignment="1">
      <alignment horizontal="center" vertical="center"/>
    </xf>
    <xf numFmtId="166" fontId="15" fillId="0" borderId="15" xfId="3" applyNumberFormat="1" applyFont="1" applyFill="1" applyBorder="1" applyAlignment="1">
      <alignment horizontal="center" vertical="center"/>
    </xf>
    <xf numFmtId="9" fontId="15" fillId="0" borderId="15" xfId="3" applyNumberFormat="1" applyFont="1" applyFill="1" applyBorder="1" applyAlignment="1">
      <alignment horizontal="center" vertical="center"/>
    </xf>
    <xf numFmtId="166" fontId="16" fillId="0" borderId="15" xfId="0" applyNumberFormat="1" applyFont="1" applyFill="1" applyBorder="1" applyAlignment="1">
      <alignment horizontal="center"/>
    </xf>
    <xf numFmtId="165" fontId="16" fillId="0" borderId="15" xfId="3" applyNumberFormat="1" applyFont="1" applyFill="1" applyBorder="1" applyAlignment="1">
      <alignment horizontal="center" vertical="center" wrapText="1"/>
    </xf>
    <xf numFmtId="0" fontId="16" fillId="0" borderId="0" xfId="3" applyFont="1" applyFill="1"/>
    <xf numFmtId="0" fontId="16" fillId="0" borderId="3" xfId="3" applyFont="1" applyFill="1" applyBorder="1" applyAlignment="1">
      <alignment horizontal="center" vertical="center" wrapText="1"/>
    </xf>
    <xf numFmtId="0" fontId="28" fillId="0" borderId="3" xfId="0" applyFont="1" applyFill="1" applyBorder="1" applyAlignment="1">
      <alignment horizontal="center" vertical="center"/>
    </xf>
    <xf numFmtId="0" fontId="28" fillId="0" borderId="3" xfId="6" applyFont="1" applyFill="1" applyBorder="1" applyAlignment="1">
      <alignment horizontal="center" vertical="center"/>
    </xf>
    <xf numFmtId="166" fontId="28" fillId="0" borderId="42" xfId="0" applyNumberFormat="1" applyFont="1" applyFill="1" applyBorder="1" applyAlignment="1">
      <alignment horizontal="center" vertical="center"/>
    </xf>
    <xf numFmtId="166" fontId="28" fillId="0" borderId="3" xfId="0" applyNumberFormat="1" applyFont="1" applyFill="1" applyBorder="1" applyAlignment="1">
      <alignment horizontal="center" vertical="center"/>
    </xf>
    <xf numFmtId="9" fontId="28" fillId="0" borderId="42" xfId="0" applyNumberFormat="1" applyFont="1" applyFill="1" applyBorder="1" applyAlignment="1">
      <alignment horizontal="center" vertical="center"/>
    </xf>
    <xf numFmtId="0" fontId="0" fillId="0" borderId="15" xfId="0" applyFill="1" applyBorder="1" applyAlignment="1">
      <alignment horizontal="center" vertical="center"/>
    </xf>
    <xf numFmtId="166" fontId="31" fillId="0" borderId="36" xfId="0" applyNumberFormat="1" applyFont="1" applyFill="1" applyBorder="1" applyAlignment="1">
      <alignment vertical="center"/>
    </xf>
    <xf numFmtId="166" fontId="31" fillId="0" borderId="1" xfId="0" applyNumberFormat="1" applyFont="1" applyFill="1" applyBorder="1" applyAlignment="1">
      <alignment horizontal="center" vertical="center"/>
    </xf>
    <xf numFmtId="0" fontId="11" fillId="0" borderId="0" xfId="10" applyFont="1" applyFill="1" applyAlignment="1">
      <alignment vertical="center"/>
    </xf>
    <xf numFmtId="0" fontId="14" fillId="0" borderId="0" xfId="0" applyFont="1" applyFill="1"/>
    <xf numFmtId="0" fontId="13" fillId="0" borderId="43" xfId="2" applyFont="1" applyFill="1" applyBorder="1" applyAlignment="1">
      <alignment horizontal="center" vertical="center" wrapText="1"/>
    </xf>
    <xf numFmtId="0" fontId="13" fillId="0" borderId="43" xfId="2" applyFont="1" applyFill="1" applyBorder="1" applyAlignment="1">
      <alignment horizontal="left" vertical="center" wrapText="1"/>
    </xf>
    <xf numFmtId="0" fontId="13" fillId="0" borderId="41" xfId="2" applyFont="1" applyFill="1" applyBorder="1" applyAlignment="1">
      <alignment horizontal="center" vertical="center" wrapText="1"/>
    </xf>
    <xf numFmtId="0" fontId="13" fillId="0" borderId="48" xfId="2" applyFont="1" applyFill="1" applyBorder="1" applyAlignment="1">
      <alignment horizontal="center" vertical="center" wrapText="1"/>
    </xf>
    <xf numFmtId="0" fontId="13" fillId="0" borderId="41" xfId="0" applyFont="1" applyFill="1" applyBorder="1" applyAlignment="1">
      <alignment horizontal="center" vertical="center" wrapText="1"/>
    </xf>
    <xf numFmtId="0" fontId="4" fillId="0" borderId="57" xfId="0" applyFont="1" applyFill="1" applyBorder="1" applyAlignment="1">
      <alignment horizontal="left" vertical="center"/>
    </xf>
    <xf numFmtId="0" fontId="4" fillId="0" borderId="47" xfId="0" applyFont="1" applyFill="1" applyBorder="1" applyAlignment="1">
      <alignment horizontal="left" vertical="center"/>
    </xf>
    <xf numFmtId="0" fontId="4" fillId="0" borderId="58" xfId="0" applyFont="1" applyFill="1" applyBorder="1" applyAlignment="1">
      <alignment horizontal="left" vertical="center"/>
    </xf>
    <xf numFmtId="164" fontId="35" fillId="0" borderId="59" xfId="0" applyNumberFormat="1" applyFont="1" applyFill="1" applyBorder="1" applyAlignment="1">
      <alignment horizontal="center"/>
    </xf>
    <xf numFmtId="164" fontId="8" fillId="0" borderId="9" xfId="0" applyNumberFormat="1" applyFont="1" applyFill="1" applyBorder="1" applyAlignment="1">
      <alignment horizontal="center" vertical="center"/>
    </xf>
    <xf numFmtId="165" fontId="8" fillId="0" borderId="42" xfId="0" applyNumberFormat="1" applyFont="1" applyFill="1" applyBorder="1" applyAlignment="1">
      <alignment horizontal="center" vertical="center" wrapText="1"/>
    </xf>
    <xf numFmtId="164" fontId="35" fillId="0" borderId="42" xfId="0" applyNumberFormat="1" applyFont="1" applyFill="1" applyBorder="1" applyAlignment="1">
      <alignment horizontal="center" vertical="center"/>
    </xf>
    <xf numFmtId="0" fontId="15" fillId="0" borderId="0" xfId="10" applyFont="1" applyFill="1" applyAlignment="1">
      <alignment wrapText="1"/>
    </xf>
    <xf numFmtId="165" fontId="16" fillId="0" borderId="0" xfId="10" applyNumberFormat="1" applyFont="1" applyFill="1" applyBorder="1" applyAlignment="1">
      <alignment horizontal="center" vertical="center" wrapText="1"/>
    </xf>
    <xf numFmtId="166" fontId="15" fillId="0" borderId="0" xfId="10" applyNumberFormat="1" applyFont="1" applyFill="1"/>
    <xf numFmtId="165" fontId="16" fillId="0" borderId="0" xfId="10" applyNumberFormat="1" applyFont="1" applyFill="1" applyAlignment="1">
      <alignment horizontal="center" vertical="center" wrapText="1"/>
    </xf>
    <xf numFmtId="0" fontId="20" fillId="0" borderId="0" xfId="10" applyFont="1" applyFill="1"/>
    <xf numFmtId="0" fontId="11" fillId="0" borderId="0" xfId="10" applyFont="1" applyFill="1"/>
    <xf numFmtId="0" fontId="13" fillId="0" borderId="15" xfId="10" applyFont="1" applyFill="1" applyBorder="1" applyAlignment="1">
      <alignment horizontal="center" vertical="center" wrapText="1"/>
    </xf>
    <xf numFmtId="0" fontId="13" fillId="0" borderId="13" xfId="10" applyFont="1" applyFill="1" applyBorder="1" applyAlignment="1">
      <alignment horizontal="center" vertical="center" wrapText="1"/>
    </xf>
    <xf numFmtId="0" fontId="11" fillId="0" borderId="15" xfId="10" applyFont="1" applyFill="1" applyBorder="1" applyAlignment="1">
      <alignment horizontal="center" vertical="center"/>
    </xf>
    <xf numFmtId="0" fontId="11" fillId="0" borderId="15" xfId="10" applyFont="1" applyFill="1" applyBorder="1"/>
    <xf numFmtId="0" fontId="11" fillId="0" borderId="13" xfId="10" applyFont="1" applyFill="1" applyBorder="1"/>
    <xf numFmtId="0" fontId="23" fillId="0" borderId="1" xfId="2" applyFont="1" applyFill="1" applyBorder="1" applyAlignment="1">
      <alignment horizontal="center" vertical="center" wrapText="1"/>
    </xf>
    <xf numFmtId="0" fontId="23" fillId="0" borderId="1" xfId="2" applyFont="1" applyFill="1" applyBorder="1" applyAlignment="1">
      <alignment horizontal="left" vertical="center" wrapText="1"/>
    </xf>
    <xf numFmtId="0" fontId="23" fillId="0" borderId="1" xfId="3" applyFont="1" applyFill="1" applyBorder="1" applyAlignment="1">
      <alignment horizontal="center" vertical="center" wrapText="1"/>
    </xf>
    <xf numFmtId="0" fontId="22" fillId="0" borderId="4" xfId="3" applyFont="1" applyFill="1" applyBorder="1" applyAlignment="1">
      <alignment horizontal="left" vertical="center" wrapText="1"/>
    </xf>
    <xf numFmtId="3" fontId="22" fillId="0" borderId="1" xfId="3" applyNumberFormat="1" applyFont="1" applyFill="1" applyBorder="1" applyAlignment="1">
      <alignment horizontal="center" vertical="center"/>
    </xf>
    <xf numFmtId="3" fontId="22" fillId="0" borderId="1" xfId="0" applyNumberFormat="1" applyFont="1" applyFill="1" applyBorder="1" applyAlignment="1">
      <alignment horizontal="center" vertical="center"/>
    </xf>
    <xf numFmtId="0" fontId="15" fillId="0" borderId="3" xfId="6" applyFont="1" applyFill="1" applyBorder="1" applyAlignment="1">
      <alignment horizontal="center" vertical="center"/>
    </xf>
    <xf numFmtId="166" fontId="22" fillId="0" borderId="1" xfId="8" applyNumberFormat="1" applyFont="1" applyFill="1" applyBorder="1" applyAlignment="1">
      <alignment horizontal="center" vertical="center" wrapText="1"/>
    </xf>
    <xf numFmtId="9" fontId="22" fillId="0" borderId="1" xfId="4" applyFont="1" applyFill="1" applyBorder="1" applyAlignment="1">
      <alignment horizontal="center" vertical="center"/>
    </xf>
    <xf numFmtId="49" fontId="22" fillId="0" borderId="1" xfId="3" applyNumberFormat="1" applyFont="1" applyFill="1" applyBorder="1" applyAlignment="1">
      <alignment horizontal="center" vertical="center" wrapText="1"/>
    </xf>
    <xf numFmtId="165" fontId="16" fillId="0" borderId="15" xfId="10" applyNumberFormat="1" applyFont="1" applyFill="1" applyBorder="1" applyAlignment="1">
      <alignment horizontal="center" vertical="center" wrapText="1"/>
    </xf>
    <xf numFmtId="0" fontId="25" fillId="0" borderId="22" xfId="2" applyFont="1" applyFill="1" applyBorder="1" applyAlignment="1">
      <alignment horizontal="left" vertical="center" wrapText="1"/>
    </xf>
    <xf numFmtId="0" fontId="25" fillId="0" borderId="22" xfId="3" applyFont="1" applyFill="1" applyBorder="1" applyAlignment="1">
      <alignment horizontal="center" vertical="center" wrapText="1"/>
    </xf>
    <xf numFmtId="0" fontId="24" fillId="0" borderId="23" xfId="2" applyFont="1" applyFill="1" applyBorder="1" applyAlignment="1">
      <alignment horizontal="center" vertical="center"/>
    </xf>
    <xf numFmtId="0" fontId="24" fillId="0" borderId="24" xfId="2" applyFont="1" applyFill="1" applyBorder="1" applyAlignment="1">
      <alignment horizontal="left" vertical="center" wrapText="1"/>
    </xf>
    <xf numFmtId="0" fontId="24" fillId="0" borderId="22" xfId="1" applyFont="1" applyFill="1" applyBorder="1" applyAlignment="1">
      <alignment horizontal="center" vertical="center" wrapText="1"/>
    </xf>
    <xf numFmtId="0" fontId="24" fillId="0" borderId="25" xfId="3" applyFont="1" applyFill="1" applyBorder="1" applyAlignment="1">
      <alignment horizontal="center" vertical="center" wrapText="1"/>
    </xf>
    <xf numFmtId="3" fontId="24" fillId="0" borderId="26" xfId="3" applyNumberFormat="1" applyFont="1" applyFill="1" applyBorder="1" applyAlignment="1">
      <alignment horizontal="center" vertical="center" wrapText="1"/>
    </xf>
    <xf numFmtId="0" fontId="24" fillId="0" borderId="22" xfId="3" applyFont="1" applyFill="1" applyBorder="1" applyAlignment="1">
      <alignment horizontal="center" vertical="center" wrapText="1"/>
    </xf>
    <xf numFmtId="164" fontId="24" fillId="0" borderId="3" xfId="3" applyNumberFormat="1" applyFont="1" applyFill="1" applyBorder="1" applyAlignment="1">
      <alignment horizontal="center" vertical="center"/>
    </xf>
    <xf numFmtId="9" fontId="24" fillId="0" borderId="22" xfId="4" applyFont="1" applyFill="1" applyBorder="1" applyAlignment="1">
      <alignment horizontal="center" vertical="center"/>
    </xf>
    <xf numFmtId="9" fontId="24" fillId="0" borderId="22" xfId="3" applyNumberFormat="1" applyFont="1" applyFill="1" applyBorder="1" applyAlignment="1">
      <alignment horizontal="center" vertical="center" wrapText="1"/>
    </xf>
    <xf numFmtId="164" fontId="25" fillId="0" borderId="27" xfId="3" applyNumberFormat="1" applyFont="1" applyFill="1" applyBorder="1" applyAlignment="1">
      <alignment horizontal="center"/>
    </xf>
    <xf numFmtId="164" fontId="25" fillId="0" borderId="3" xfId="3" applyNumberFormat="1" applyFont="1" applyFill="1" applyBorder="1" applyAlignment="1">
      <alignment horizontal="center"/>
    </xf>
    <xf numFmtId="0" fontId="24" fillId="0" borderId="9" xfId="3" applyFont="1" applyFill="1" applyBorder="1" applyAlignment="1">
      <alignment horizontal="center" vertical="center" wrapText="1"/>
    </xf>
    <xf numFmtId="0" fontId="24" fillId="0" borderId="29" xfId="3" applyFont="1" applyFill="1" applyBorder="1" applyAlignment="1">
      <alignment horizontal="left" vertical="center" wrapText="1"/>
    </xf>
    <xf numFmtId="3" fontId="24" fillId="0" borderId="30" xfId="2" applyNumberFormat="1" applyFont="1" applyFill="1" applyBorder="1" applyAlignment="1">
      <alignment horizontal="center" vertical="center"/>
    </xf>
    <xf numFmtId="3" fontId="24" fillId="0" borderId="32" xfId="3" applyNumberFormat="1" applyFont="1" applyFill="1" applyBorder="1" applyAlignment="1">
      <alignment horizontal="center" vertical="center" wrapText="1"/>
    </xf>
    <xf numFmtId="164" fontId="24" fillId="0" borderId="6" xfId="3" applyNumberFormat="1" applyFont="1" applyFill="1" applyBorder="1" applyAlignment="1">
      <alignment horizontal="center" vertical="center"/>
    </xf>
    <xf numFmtId="9" fontId="24" fillId="0" borderId="22" xfId="4" applyFont="1" applyFill="1" applyBorder="1" applyAlignment="1">
      <alignment horizontal="center" vertical="center" wrapText="1"/>
    </xf>
    <xf numFmtId="0" fontId="25" fillId="0" borderId="5" xfId="3" applyFont="1" applyFill="1" applyBorder="1"/>
    <xf numFmtId="0" fontId="25" fillId="0" borderId="7" xfId="3" applyFont="1" applyFill="1" applyBorder="1"/>
    <xf numFmtId="0" fontId="25" fillId="0" borderId="8" xfId="3" applyFont="1" applyFill="1" applyBorder="1"/>
    <xf numFmtId="164" fontId="25" fillId="0" borderId="33" xfId="3" applyNumberFormat="1" applyFont="1" applyFill="1" applyBorder="1" applyAlignment="1">
      <alignment horizontal="center"/>
    </xf>
    <xf numFmtId="0" fontId="25" fillId="0" borderId="30" xfId="3" applyFont="1" applyFill="1" applyBorder="1" applyAlignment="1">
      <alignment vertical="center" wrapText="1"/>
    </xf>
    <xf numFmtId="0" fontId="24" fillId="0" borderId="22" xfId="3" applyFont="1" applyFill="1" applyBorder="1" applyAlignment="1">
      <alignment horizontal="center" vertical="center"/>
    </xf>
    <xf numFmtId="0" fontId="24" fillId="0" borderId="34" xfId="2" applyFont="1" applyFill="1" applyBorder="1" applyAlignment="1">
      <alignment horizontal="left" vertical="center" wrapText="1"/>
    </xf>
    <xf numFmtId="3" fontId="24" fillId="0" borderId="22" xfId="2" applyNumberFormat="1" applyFont="1" applyFill="1" applyBorder="1" applyAlignment="1">
      <alignment horizontal="center" vertical="center"/>
    </xf>
    <xf numFmtId="9" fontId="24" fillId="0" borderId="34" xfId="4" applyFont="1" applyFill="1" applyBorder="1" applyAlignment="1">
      <alignment horizontal="center" vertical="center"/>
    </xf>
    <xf numFmtId="0" fontId="24" fillId="0" borderId="3" xfId="3" applyFont="1" applyFill="1" applyBorder="1" applyAlignment="1">
      <alignment horizontal="center" wrapText="1"/>
    </xf>
    <xf numFmtId="0" fontId="24" fillId="0" borderId="23" xfId="3" applyFont="1" applyFill="1" applyBorder="1" applyAlignment="1">
      <alignment horizontal="center" vertical="center" wrapText="1"/>
    </xf>
    <xf numFmtId="3" fontId="24" fillId="0" borderId="22" xfId="3" applyNumberFormat="1" applyFont="1" applyFill="1" applyBorder="1" applyAlignment="1">
      <alignment horizontal="center" vertical="center" wrapText="1"/>
    </xf>
    <xf numFmtId="9" fontId="24" fillId="0" borderId="3" xfId="3" applyNumberFormat="1" applyFont="1" applyFill="1" applyBorder="1" applyAlignment="1">
      <alignment horizontal="center" vertical="center" wrapText="1"/>
    </xf>
    <xf numFmtId="0" fontId="24" fillId="0" borderId="30" xfId="3" applyFont="1" applyFill="1" applyBorder="1" applyAlignment="1">
      <alignment horizontal="center" vertical="center"/>
    </xf>
    <xf numFmtId="0" fontId="24" fillId="0" borderId="30" xfId="3" applyFont="1" applyFill="1" applyBorder="1" applyAlignment="1">
      <alignment horizontal="center" vertical="center" wrapText="1"/>
    </xf>
    <xf numFmtId="9" fontId="24" fillId="0" borderId="29" xfId="4" applyFont="1" applyFill="1" applyBorder="1" applyAlignment="1">
      <alignment horizontal="center" vertical="center"/>
    </xf>
    <xf numFmtId="0" fontId="24" fillId="0" borderId="3" xfId="3" applyFont="1" applyFill="1" applyBorder="1" applyAlignment="1">
      <alignment horizontal="center" vertical="center"/>
    </xf>
    <xf numFmtId="0" fontId="24" fillId="0" borderId="3" xfId="3" applyFont="1" applyFill="1" applyBorder="1" applyAlignment="1">
      <alignment horizontal="left" vertical="center"/>
    </xf>
    <xf numFmtId="3" fontId="24" fillId="0" borderId="3" xfId="3" applyNumberFormat="1" applyFont="1" applyFill="1" applyBorder="1" applyAlignment="1">
      <alignment horizontal="center" vertical="center" wrapText="1"/>
    </xf>
    <xf numFmtId="9" fontId="24" fillId="0" borderId="5" xfId="4" applyFont="1" applyFill="1" applyBorder="1" applyAlignment="1">
      <alignment horizontal="center" vertical="center"/>
    </xf>
    <xf numFmtId="0" fontId="24" fillId="0" borderId="34" xfId="3" applyFont="1" applyFill="1" applyBorder="1" applyAlignment="1">
      <alignment horizontal="center" vertical="center" wrapText="1"/>
    </xf>
    <xf numFmtId="0" fontId="24" fillId="0" borderId="34" xfId="3"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22" xfId="2" applyFont="1" applyFill="1" applyBorder="1" applyAlignment="1">
      <alignment horizontal="center" vertical="center"/>
    </xf>
    <xf numFmtId="0" fontId="24" fillId="0" borderId="22" xfId="2" applyFont="1" applyFill="1" applyBorder="1" applyAlignment="1">
      <alignment horizontal="left" wrapText="1"/>
    </xf>
    <xf numFmtId="169" fontId="24" fillId="0" borderId="22" xfId="2" applyNumberFormat="1" applyFont="1" applyFill="1" applyBorder="1" applyAlignment="1">
      <alignment horizontal="center" vertical="center" wrapText="1"/>
    </xf>
    <xf numFmtId="0" fontId="30" fillId="0" borderId="22" xfId="3" applyFont="1" applyFill="1" applyBorder="1" applyAlignment="1">
      <alignment horizontal="center" vertical="center"/>
    </xf>
    <xf numFmtId="0" fontId="30" fillId="0" borderId="3" xfId="6" applyFont="1" applyFill="1" applyBorder="1" applyAlignment="1">
      <alignment horizontal="center" vertical="center"/>
    </xf>
    <xf numFmtId="164" fontId="30" fillId="0" borderId="3" xfId="3" applyNumberFormat="1" applyFont="1" applyFill="1" applyBorder="1" applyAlignment="1">
      <alignment horizontal="center" vertical="center"/>
    </xf>
    <xf numFmtId="0" fontId="24" fillId="0" borderId="23" xfId="1" applyFont="1" applyFill="1" applyBorder="1" applyAlignment="1">
      <alignment horizontal="left" vertical="center" wrapText="1"/>
    </xf>
    <xf numFmtId="0" fontId="22" fillId="0" borderId="0" xfId="3" applyFont="1" applyFill="1" applyAlignment="1">
      <alignment horizontal="center" vertical="center"/>
    </xf>
    <xf numFmtId="3" fontId="24" fillId="0" borderId="34" xfId="2" applyNumberFormat="1" applyFont="1" applyFill="1" applyBorder="1" applyAlignment="1">
      <alignment horizontal="center" vertical="center"/>
    </xf>
    <xf numFmtId="169" fontId="24" fillId="0" borderId="3" xfId="2" applyNumberFormat="1" applyFont="1" applyFill="1" applyBorder="1" applyAlignment="1">
      <alignment horizontal="center" vertical="center" wrapText="1"/>
    </xf>
    <xf numFmtId="0" fontId="30" fillId="0" borderId="25" xfId="3" applyFont="1" applyFill="1" applyBorder="1" applyAlignment="1">
      <alignment horizontal="center" vertical="center"/>
    </xf>
    <xf numFmtId="169" fontId="24" fillId="0" borderId="23" xfId="2" applyNumberFormat="1" applyFont="1" applyFill="1" applyBorder="1" applyAlignment="1">
      <alignment horizontal="center" vertical="center" wrapText="1"/>
    </xf>
    <xf numFmtId="165" fontId="25" fillId="0" borderId="0" xfId="3" applyNumberFormat="1" applyFont="1" applyFill="1" applyBorder="1" applyAlignment="1">
      <alignment horizontal="center" vertical="center" wrapText="1"/>
    </xf>
    <xf numFmtId="164" fontId="25" fillId="0" borderId="0" xfId="3" applyNumberFormat="1" applyFont="1" applyFill="1" applyBorder="1" applyAlignment="1">
      <alignment horizontal="center" vertical="center"/>
    </xf>
    <xf numFmtId="164" fontId="21" fillId="0" borderId="3" xfId="3" applyNumberFormat="1" applyFont="1" applyFill="1" applyBorder="1" applyAlignment="1">
      <alignment horizontal="center" vertical="center"/>
    </xf>
    <xf numFmtId="0" fontId="50" fillId="0" borderId="0" xfId="0" applyFont="1" applyFill="1"/>
    <xf numFmtId="0" fontId="12" fillId="0" borderId="22" xfId="14" applyFont="1" applyFill="1" applyBorder="1" applyAlignment="1">
      <alignment horizontal="center" vertical="center" wrapText="1"/>
    </xf>
    <xf numFmtId="0" fontId="12" fillId="0" borderId="22" xfId="14" applyFont="1" applyFill="1" applyBorder="1" applyAlignment="1">
      <alignment horizontal="left" vertical="top" wrapText="1"/>
    </xf>
    <xf numFmtId="3" fontId="12" fillId="0" borderId="22" xfId="2" applyNumberFormat="1" applyFont="1" applyFill="1" applyBorder="1" applyAlignment="1">
      <alignment horizontal="center" vertical="center"/>
    </xf>
    <xf numFmtId="0" fontId="33" fillId="0" borderId="41" xfId="6" applyFont="1" applyFill="1" applyBorder="1" applyAlignment="1">
      <alignment horizontal="center" vertical="center"/>
    </xf>
    <xf numFmtId="164" fontId="7" fillId="0" borderId="42" xfId="0" applyNumberFormat="1" applyFont="1" applyFill="1" applyBorder="1" applyAlignment="1">
      <alignment horizontal="center" vertical="center"/>
    </xf>
    <xf numFmtId="9" fontId="12" fillId="0" borderId="22" xfId="18" applyFont="1" applyFill="1" applyBorder="1" applyAlignment="1">
      <alignment horizontal="center" vertical="center"/>
    </xf>
    <xf numFmtId="9" fontId="12" fillId="0" borderId="22" xfId="14" applyNumberFormat="1" applyFont="1" applyFill="1" applyBorder="1" applyAlignment="1">
      <alignment horizontal="center" vertical="center" wrapText="1"/>
    </xf>
    <xf numFmtId="164" fontId="35" fillId="0" borderId="27" xfId="0" applyNumberFormat="1" applyFont="1" applyFill="1" applyBorder="1" applyAlignment="1">
      <alignment horizontal="center"/>
    </xf>
    <xf numFmtId="164" fontId="35" fillId="0" borderId="42" xfId="0" applyNumberFormat="1" applyFont="1" applyFill="1" applyBorder="1" applyAlignment="1">
      <alignment horizontal="center"/>
    </xf>
    <xf numFmtId="165" fontId="8" fillId="0" borderId="42" xfId="0" applyNumberFormat="1" applyFont="1" applyFill="1" applyBorder="1" applyAlignment="1" applyProtection="1">
      <alignment horizontal="center" vertical="center" wrapText="1"/>
    </xf>
    <xf numFmtId="164" fontId="7" fillId="0" borderId="0" xfId="0" applyNumberFormat="1" applyFont="1" applyFill="1" applyBorder="1" applyAlignment="1">
      <alignment horizontal="center" vertical="center"/>
    </xf>
    <xf numFmtId="0" fontId="8" fillId="0" borderId="22" xfId="16" applyFont="1" applyFill="1" applyBorder="1" applyAlignment="1">
      <alignment horizontal="center" vertical="center" wrapText="1"/>
    </xf>
    <xf numFmtId="0" fontId="12" fillId="0" borderId="22" xfId="16" applyFont="1" applyFill="1" applyBorder="1" applyAlignment="1">
      <alignment horizontal="center" vertical="center"/>
    </xf>
    <xf numFmtId="0" fontId="12" fillId="0" borderId="23" xfId="16" applyFont="1" applyFill="1" applyBorder="1" applyAlignment="1">
      <alignment horizontal="center" vertical="center" wrapText="1"/>
    </xf>
    <xf numFmtId="169" fontId="12" fillId="0" borderId="23" xfId="2" applyNumberFormat="1" applyFont="1" applyFill="1" applyBorder="1" applyAlignment="1">
      <alignment horizontal="center" vertical="center" wrapText="1"/>
    </xf>
    <xf numFmtId="9" fontId="12" fillId="0" borderId="22" xfId="16" applyNumberFormat="1" applyFont="1" applyFill="1" applyBorder="1" applyAlignment="1">
      <alignment horizontal="center" vertical="center" wrapText="1"/>
    </xf>
    <xf numFmtId="0" fontId="12" fillId="0" borderId="22" xfId="16" applyFont="1" applyFill="1" applyBorder="1" applyAlignment="1">
      <alignment horizontal="center" vertical="center" wrapText="1"/>
    </xf>
    <xf numFmtId="0" fontId="12" fillId="0" borderId="30" xfId="16" applyFont="1" applyFill="1" applyBorder="1" applyAlignment="1">
      <alignment horizontal="center" vertical="center" wrapText="1"/>
    </xf>
    <xf numFmtId="9" fontId="12" fillId="0" borderId="30" xfId="18" applyFont="1" applyFill="1" applyBorder="1" applyAlignment="1">
      <alignment horizontal="center" vertical="center"/>
    </xf>
    <xf numFmtId="0" fontId="12" fillId="0" borderId="24" xfId="16" applyFont="1" applyFill="1" applyBorder="1" applyAlignment="1">
      <alignment horizontal="center" vertical="center"/>
    </xf>
    <xf numFmtId="0" fontId="12" fillId="0" borderId="35" xfId="16" applyFont="1" applyFill="1" applyBorder="1" applyAlignment="1">
      <alignment horizontal="center" vertical="center" wrapText="1"/>
    </xf>
    <xf numFmtId="0" fontId="12" fillId="0" borderId="31" xfId="16" applyFont="1" applyFill="1" applyBorder="1" applyAlignment="1">
      <alignment horizontal="left" vertical="center" wrapText="1"/>
    </xf>
    <xf numFmtId="0" fontId="12" fillId="0" borderId="22" xfId="16" applyFont="1" applyFill="1" applyBorder="1" applyAlignment="1">
      <alignment horizontal="left" vertical="center" wrapText="1"/>
    </xf>
    <xf numFmtId="164" fontId="35" fillId="0" borderId="17" xfId="0" applyNumberFormat="1" applyFont="1" applyFill="1" applyBorder="1" applyAlignment="1">
      <alignment horizontal="center"/>
    </xf>
    <xf numFmtId="0" fontId="13" fillId="0" borderId="41" xfId="3" applyFont="1" applyFill="1" applyBorder="1" applyAlignment="1">
      <alignment horizontal="center" vertical="center" wrapText="1"/>
    </xf>
    <xf numFmtId="0" fontId="2" fillId="0" borderId="41" xfId="1" applyFont="1" applyFill="1" applyBorder="1" applyAlignment="1">
      <alignment horizontal="left" vertical="center" wrapText="1"/>
    </xf>
    <xf numFmtId="0" fontId="2" fillId="0" borderId="41" xfId="1" applyFont="1" applyFill="1" applyBorder="1" applyAlignment="1">
      <alignment horizontal="center" vertical="center" wrapText="1"/>
    </xf>
    <xf numFmtId="3" fontId="2" fillId="0" borderId="41" xfId="0" applyNumberFormat="1" applyFont="1" applyFill="1" applyBorder="1" applyAlignment="1">
      <alignment horizontal="center" vertical="center" wrapText="1"/>
    </xf>
    <xf numFmtId="0" fontId="2" fillId="0" borderId="41" xfId="2" applyFont="1" applyFill="1" applyBorder="1" applyAlignment="1">
      <alignment horizontal="center" vertical="center" wrapText="1"/>
    </xf>
    <xf numFmtId="0" fontId="2" fillId="0" borderId="41" xfId="0" applyFont="1" applyFill="1" applyBorder="1" applyAlignment="1">
      <alignment horizontal="center" vertical="center"/>
    </xf>
    <xf numFmtId="9" fontId="2" fillId="0" borderId="41" xfId="4" applyFont="1" applyFill="1" applyBorder="1" applyAlignment="1">
      <alignment horizontal="center" vertical="center"/>
    </xf>
    <xf numFmtId="3" fontId="2" fillId="0" borderId="41" xfId="2" applyNumberFormat="1" applyFont="1" applyFill="1" applyBorder="1" applyAlignment="1">
      <alignment horizontal="center" vertical="center" wrapText="1"/>
    </xf>
    <xf numFmtId="164" fontId="8" fillId="0" borderId="44" xfId="0" applyNumberFormat="1" applyFont="1" applyFill="1" applyBorder="1" applyAlignment="1">
      <alignment horizontal="center" vertical="center"/>
    </xf>
    <xf numFmtId="9" fontId="2" fillId="0" borderId="48" xfId="4" applyFont="1" applyFill="1" applyBorder="1" applyAlignment="1">
      <alignment horizontal="center" vertical="center"/>
    </xf>
    <xf numFmtId="9" fontId="2" fillId="0" borderId="41" xfId="0" applyNumberFormat="1" applyFont="1" applyFill="1" applyBorder="1" applyAlignment="1">
      <alignment horizontal="center" vertical="center" wrapText="1"/>
    </xf>
    <xf numFmtId="0" fontId="2" fillId="0" borderId="43" xfId="1" applyFont="1" applyFill="1" applyBorder="1" applyAlignment="1">
      <alignment horizontal="left" vertical="center" wrapText="1"/>
    </xf>
    <xf numFmtId="0" fontId="2" fillId="0" borderId="43" xfId="1" applyFont="1" applyFill="1" applyBorder="1" applyAlignment="1">
      <alignment horizontal="center" vertical="center" wrapText="1"/>
    </xf>
    <xf numFmtId="3" fontId="2" fillId="0" borderId="43" xfId="0" applyNumberFormat="1" applyFont="1" applyFill="1" applyBorder="1" applyAlignment="1">
      <alignment horizontal="center" vertical="center" wrapText="1"/>
    </xf>
    <xf numFmtId="0" fontId="2" fillId="0" borderId="43" xfId="2" applyFont="1" applyFill="1" applyBorder="1" applyAlignment="1">
      <alignment horizontal="center" vertical="center" wrapText="1"/>
    </xf>
    <xf numFmtId="0" fontId="2" fillId="0" borderId="48" xfId="1" applyFont="1" applyFill="1" applyBorder="1" applyAlignment="1">
      <alignment horizontal="left" vertical="center" wrapText="1"/>
    </xf>
    <xf numFmtId="3" fontId="2" fillId="0" borderId="41" xfId="3" applyNumberFormat="1" applyFont="1" applyFill="1" applyBorder="1" applyAlignment="1">
      <alignment horizontal="center" vertical="center" wrapText="1"/>
    </xf>
    <xf numFmtId="0" fontId="42" fillId="0" borderId="41" xfId="3" applyFont="1" applyFill="1" applyBorder="1" applyAlignment="1">
      <alignment horizontal="center" vertical="center"/>
    </xf>
    <xf numFmtId="0" fontId="42" fillId="0" borderId="50" xfId="1" applyFont="1" applyFill="1" applyBorder="1" applyAlignment="1">
      <alignment horizontal="left" vertical="center" wrapText="1"/>
    </xf>
    <xf numFmtId="0" fontId="42" fillId="0" borderId="41" xfId="1" applyFont="1" applyFill="1" applyBorder="1" applyAlignment="1">
      <alignment horizontal="center" vertical="center" wrapText="1"/>
    </xf>
    <xf numFmtId="3" fontId="42" fillId="0" borderId="41" xfId="3" applyNumberFormat="1" applyFont="1" applyFill="1" applyBorder="1" applyAlignment="1">
      <alignment horizontal="center" vertical="center" wrapText="1"/>
    </xf>
    <xf numFmtId="0" fontId="42" fillId="0" borderId="41" xfId="2" applyFont="1" applyFill="1" applyBorder="1" applyAlignment="1">
      <alignment horizontal="center" vertical="center" wrapText="1"/>
    </xf>
    <xf numFmtId="0" fontId="2" fillId="0" borderId="49" xfId="0" applyFont="1" applyFill="1" applyBorder="1" applyAlignment="1">
      <alignment horizontal="center" vertical="center" wrapText="1"/>
    </xf>
    <xf numFmtId="3" fontId="2" fillId="0" borderId="54" xfId="0" applyNumberFormat="1"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56" xfId="0" applyFont="1" applyFill="1" applyBorder="1" applyAlignment="1">
      <alignment horizontal="center" vertical="center" wrapText="1"/>
    </xf>
    <xf numFmtId="3" fontId="2" fillId="0" borderId="45"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164" fontId="7" fillId="0" borderId="46" xfId="0" applyNumberFormat="1" applyFont="1" applyFill="1" applyBorder="1" applyAlignment="1">
      <alignment horizontal="center" vertical="center"/>
    </xf>
    <xf numFmtId="0" fontId="2" fillId="0" borderId="0" xfId="0" applyFont="1" applyFill="1" applyAlignment="1">
      <alignment horizontal="center" vertical="center"/>
    </xf>
    <xf numFmtId="0" fontId="13" fillId="0" borderId="41" xfId="2" applyFont="1" applyFill="1" applyBorder="1" applyAlignment="1">
      <alignment horizontal="left" vertical="center" wrapText="1"/>
    </xf>
    <xf numFmtId="3" fontId="2" fillId="0" borderId="41" xfId="2" applyNumberFormat="1" applyFont="1" applyFill="1" applyBorder="1" applyAlignment="1">
      <alignment horizontal="center" vertical="center"/>
    </xf>
    <xf numFmtId="0" fontId="4" fillId="0" borderId="41" xfId="3" applyFont="1" applyFill="1" applyBorder="1" applyAlignment="1">
      <alignment horizontal="center" vertical="center"/>
    </xf>
    <xf numFmtId="0" fontId="2" fillId="0" borderId="0" xfId="3" applyFont="1" applyFill="1"/>
    <xf numFmtId="9" fontId="2" fillId="0" borderId="41" xfId="14" applyNumberFormat="1" applyFont="1" applyFill="1" applyBorder="1" applyAlignment="1">
      <alignment horizontal="center" vertical="center" wrapText="1"/>
    </xf>
    <xf numFmtId="0" fontId="11" fillId="0" borderId="48" xfId="3" applyFont="1" applyFill="1" applyBorder="1" applyAlignment="1">
      <alignment horizontal="center" vertical="center"/>
    </xf>
    <xf numFmtId="0" fontId="13" fillId="0" borderId="41" xfId="3" applyFont="1" applyFill="1" applyBorder="1" applyAlignment="1">
      <alignment horizontal="left" wrapText="1"/>
    </xf>
    <xf numFmtId="0" fontId="11" fillId="0" borderId="49" xfId="1" applyFont="1" applyFill="1" applyBorder="1" applyAlignment="1">
      <alignment horizontal="center" vertical="center" wrapText="1"/>
    </xf>
    <xf numFmtId="3" fontId="11" fillId="0" borderId="41" xfId="2" applyNumberFormat="1" applyFont="1" applyFill="1" applyBorder="1" applyAlignment="1">
      <alignment horizontal="center" vertical="center"/>
    </xf>
    <xf numFmtId="3" fontId="11" fillId="0" borderId="41" xfId="3" applyNumberFormat="1" applyFont="1" applyFill="1" applyBorder="1" applyAlignment="1">
      <alignment horizontal="center" vertical="center" wrapText="1"/>
    </xf>
    <xf numFmtId="0" fontId="11" fillId="0" borderId="41" xfId="3" applyFont="1" applyFill="1" applyBorder="1" applyAlignment="1">
      <alignment horizontal="center" vertical="center"/>
    </xf>
    <xf numFmtId="0" fontId="11" fillId="0" borderId="41" xfId="0" applyFont="1" applyFill="1" applyBorder="1" applyAlignment="1">
      <alignment horizontal="center" vertical="center"/>
    </xf>
    <xf numFmtId="164" fontId="15" fillId="0" borderId="42" xfId="0" applyNumberFormat="1" applyFont="1" applyFill="1" applyBorder="1" applyAlignment="1">
      <alignment horizontal="center" vertical="center"/>
    </xf>
    <xf numFmtId="3" fontId="11" fillId="0" borderId="41" xfId="0" applyNumberFormat="1" applyFont="1" applyFill="1" applyBorder="1" applyAlignment="1">
      <alignment horizontal="center" vertical="center" wrapText="1"/>
    </xf>
    <xf numFmtId="164" fontId="16" fillId="0" borderId="42" xfId="0" applyNumberFormat="1" applyFont="1" applyFill="1" applyBorder="1" applyAlignment="1">
      <alignment horizontal="center"/>
    </xf>
    <xf numFmtId="165" fontId="16" fillId="0" borderId="42" xfId="0" applyNumberFormat="1" applyFont="1" applyFill="1" applyBorder="1" applyAlignment="1">
      <alignment horizontal="center" vertical="center" wrapText="1"/>
    </xf>
    <xf numFmtId="164" fontId="16" fillId="0" borderId="42" xfId="0" applyNumberFormat="1" applyFont="1" applyFill="1" applyBorder="1" applyAlignment="1">
      <alignment horizontal="center" vertical="center"/>
    </xf>
    <xf numFmtId="0" fontId="13" fillId="0" borderId="41" xfId="1" applyFont="1" applyFill="1" applyBorder="1" applyAlignment="1">
      <alignment horizontal="left" vertical="center" wrapText="1"/>
    </xf>
    <xf numFmtId="0" fontId="11" fillId="0" borderId="41" xfId="1" applyFont="1" applyFill="1" applyBorder="1" applyAlignment="1">
      <alignment horizontal="center" vertical="center" wrapText="1"/>
    </xf>
    <xf numFmtId="9" fontId="11" fillId="0" borderId="41" xfId="14" applyNumberFormat="1" applyFont="1" applyFill="1" applyBorder="1" applyAlignment="1">
      <alignment horizontal="center" vertical="center" wrapText="1"/>
    </xf>
    <xf numFmtId="164" fontId="16" fillId="0" borderId="44" xfId="0" applyNumberFormat="1" applyFont="1" applyFill="1" applyBorder="1" applyAlignment="1">
      <alignment horizontal="center" vertical="center"/>
    </xf>
    <xf numFmtId="0" fontId="11" fillId="0" borderId="41" xfId="1" applyFont="1" applyFill="1" applyBorder="1" applyAlignment="1">
      <alignment horizontal="left" vertical="center" wrapText="1"/>
    </xf>
    <xf numFmtId="9" fontId="11" fillId="0" borderId="41" xfId="0" applyNumberFormat="1" applyFont="1" applyFill="1" applyBorder="1" applyAlignment="1">
      <alignment horizontal="center" vertical="center" wrapText="1"/>
    </xf>
    <xf numFmtId="0" fontId="0" fillId="0" borderId="0" xfId="0" applyFill="1" applyBorder="1"/>
    <xf numFmtId="0" fontId="11" fillId="0" borderId="48" xfId="0" applyFont="1" applyFill="1" applyBorder="1" applyAlignment="1">
      <alignment horizontal="center" vertical="center"/>
    </xf>
    <xf numFmtId="9" fontId="11" fillId="0" borderId="41" xfId="3" applyNumberFormat="1" applyFont="1" applyFill="1" applyBorder="1" applyAlignment="1">
      <alignment horizontal="center" vertical="center" wrapText="1"/>
    </xf>
    <xf numFmtId="0" fontId="13" fillId="0" borderId="41" xfId="1" applyFont="1" applyFill="1" applyBorder="1" applyAlignment="1">
      <alignment horizontal="left" vertical="center" wrapText="1" indent="1"/>
    </xf>
    <xf numFmtId="0" fontId="0" fillId="0" borderId="0" xfId="0" applyFill="1" applyAlignment="1">
      <alignment wrapText="1"/>
    </xf>
    <xf numFmtId="0" fontId="40" fillId="0" borderId="41" xfId="2" applyFont="1" applyFill="1" applyBorder="1" applyAlignment="1">
      <alignment horizontal="center" vertical="center" wrapText="1"/>
    </xf>
    <xf numFmtId="0" fontId="40" fillId="0" borderId="41" xfId="2" applyFont="1" applyFill="1" applyBorder="1" applyAlignment="1">
      <alignment horizontal="left" vertical="center" wrapText="1"/>
    </xf>
    <xf numFmtId="164" fontId="40" fillId="0" borderId="41" xfId="2" applyNumberFormat="1" applyFont="1" applyFill="1" applyBorder="1" applyAlignment="1">
      <alignment horizontal="center" vertical="center" wrapText="1"/>
    </xf>
    <xf numFmtId="0" fontId="40" fillId="0" borderId="41" xfId="0" applyFont="1" applyFill="1" applyBorder="1" applyAlignment="1">
      <alignment horizontal="center" vertical="center" wrapText="1"/>
    </xf>
    <xf numFmtId="0" fontId="39" fillId="0" borderId="41" xfId="3" applyFont="1" applyFill="1" applyBorder="1" applyAlignment="1">
      <alignment horizontal="center" vertical="center"/>
    </xf>
    <xf numFmtId="3" fontId="39" fillId="0" borderId="41" xfId="2" applyNumberFormat="1" applyFont="1" applyFill="1" applyBorder="1" applyAlignment="1">
      <alignment horizontal="center" vertical="center"/>
    </xf>
    <xf numFmtId="0" fontId="39" fillId="0" borderId="49" xfId="0" applyFont="1" applyFill="1" applyBorder="1" applyAlignment="1">
      <alignment horizontal="center" vertical="center" wrapText="1"/>
    </xf>
    <xf numFmtId="164" fontId="39" fillId="0" borderId="41" xfId="0" applyNumberFormat="1" applyFont="1" applyFill="1" applyBorder="1" applyAlignment="1">
      <alignment vertical="center"/>
    </xf>
    <xf numFmtId="9" fontId="39" fillId="0" borderId="41" xfId="18" applyFont="1" applyFill="1" applyBorder="1" applyAlignment="1" applyProtection="1">
      <alignment horizontal="center" vertical="center"/>
    </xf>
    <xf numFmtId="9" fontId="39" fillId="0" borderId="41" xfId="0" applyNumberFormat="1" applyFont="1" applyFill="1" applyBorder="1" applyAlignment="1">
      <alignment horizontal="center" vertical="center" wrapText="1"/>
    </xf>
    <xf numFmtId="9" fontId="39" fillId="0" borderId="43" xfId="0" applyNumberFormat="1" applyFont="1" applyFill="1" applyBorder="1" applyAlignment="1">
      <alignment horizontal="center" vertical="center" wrapText="1"/>
    </xf>
    <xf numFmtId="3" fontId="39" fillId="0" borderId="41" xfId="0" applyNumberFormat="1" applyFont="1" applyFill="1" applyBorder="1" applyAlignment="1">
      <alignment horizontal="center" vertical="center" wrapText="1"/>
    </xf>
    <xf numFmtId="0" fontId="39" fillId="0" borderId="41" xfId="0" applyFont="1" applyFill="1" applyBorder="1" applyAlignment="1">
      <alignment horizontal="center" vertical="center" wrapText="1"/>
    </xf>
    <xf numFmtId="0" fontId="39" fillId="0" borderId="42" xfId="0" applyFont="1" applyFill="1" applyBorder="1" applyAlignment="1">
      <alignment horizontal="center" vertical="center" wrapText="1"/>
    </xf>
    <xf numFmtId="164" fontId="41" fillId="0" borderId="42" xfId="0" applyNumberFormat="1" applyFont="1" applyFill="1" applyBorder="1" applyAlignment="1">
      <alignment horizontal="center"/>
    </xf>
    <xf numFmtId="164" fontId="41" fillId="0" borderId="44" xfId="0" applyNumberFormat="1" applyFont="1" applyFill="1" applyBorder="1" applyAlignment="1">
      <alignment horizontal="center" vertical="center"/>
    </xf>
    <xf numFmtId="164" fontId="41" fillId="0" borderId="42" xfId="0" applyNumberFormat="1" applyFont="1" applyFill="1" applyBorder="1" applyAlignment="1">
      <alignment horizontal="center" vertical="center" wrapText="1"/>
    </xf>
    <xf numFmtId="164" fontId="41" fillId="0" borderId="42" xfId="0" applyNumberFormat="1" applyFont="1" applyFill="1" applyBorder="1" applyAlignment="1">
      <alignment horizontal="center" vertical="center"/>
    </xf>
    <xf numFmtId="0" fontId="40" fillId="0" borderId="48" xfId="2" applyFont="1" applyFill="1" applyBorder="1" applyAlignment="1">
      <alignment horizontal="center" vertical="center" wrapText="1"/>
    </xf>
    <xf numFmtId="0" fontId="40" fillId="0" borderId="42" xfId="3" applyFont="1" applyFill="1" applyBorder="1" applyAlignment="1">
      <alignment horizontal="center" vertical="center" wrapText="1"/>
    </xf>
    <xf numFmtId="0" fontId="40" fillId="0" borderId="41" xfId="1" applyFont="1" applyFill="1" applyBorder="1" applyAlignment="1">
      <alignment horizontal="left" vertical="top" wrapText="1"/>
    </xf>
    <xf numFmtId="3" fontId="39" fillId="0" borderId="41" xfId="3" applyNumberFormat="1" applyFont="1" applyFill="1" applyBorder="1" applyAlignment="1">
      <alignment horizontal="center" vertical="center" wrapText="1"/>
    </xf>
    <xf numFmtId="0" fontId="39" fillId="0" borderId="41" xfId="0" applyFont="1" applyFill="1" applyBorder="1" applyAlignment="1">
      <alignment horizontal="center" vertical="center"/>
    </xf>
    <xf numFmtId="164" fontId="30" fillId="0" borderId="42" xfId="0" applyNumberFormat="1" applyFont="1" applyFill="1" applyBorder="1" applyAlignment="1">
      <alignment horizontal="center" vertical="center"/>
    </xf>
    <xf numFmtId="9" fontId="39" fillId="0" borderId="41" xfId="14" applyNumberFormat="1" applyFont="1" applyFill="1" applyBorder="1" applyAlignment="1">
      <alignment horizontal="center" vertical="center" wrapText="1"/>
    </xf>
    <xf numFmtId="0" fontId="40" fillId="0" borderId="42" xfId="2" applyFont="1" applyFill="1" applyBorder="1" applyAlignment="1">
      <alignment horizontal="left" vertical="center" wrapText="1"/>
    </xf>
    <xf numFmtId="0" fontId="40" fillId="0" borderId="42" xfId="2" applyFont="1" applyFill="1" applyBorder="1" applyAlignment="1">
      <alignment horizontal="center" vertical="center" wrapText="1"/>
    </xf>
    <xf numFmtId="164" fontId="40" fillId="0" borderId="42" xfId="2" applyNumberFormat="1" applyFont="1" applyFill="1" applyBorder="1" applyAlignment="1">
      <alignment horizontal="center" vertical="center" wrapText="1"/>
    </xf>
    <xf numFmtId="0" fontId="40" fillId="0" borderId="57" xfId="2" applyFont="1" applyFill="1" applyBorder="1" applyAlignment="1">
      <alignment horizontal="center" vertical="center" wrapText="1"/>
    </xf>
    <xf numFmtId="0" fontId="40" fillId="0" borderId="42" xfId="0" applyFont="1" applyFill="1" applyBorder="1" applyAlignment="1">
      <alignment horizontal="center" vertical="center" wrapText="1"/>
    </xf>
    <xf numFmtId="0" fontId="39" fillId="0" borderId="48" xfId="0" applyFont="1" applyFill="1" applyBorder="1" applyAlignment="1">
      <alignment horizontal="center" vertical="center"/>
    </xf>
    <xf numFmtId="0" fontId="39" fillId="0" borderId="42" xfId="1" applyFont="1" applyFill="1" applyBorder="1" applyAlignment="1">
      <alignment horizontal="left" vertical="center" wrapText="1"/>
    </xf>
    <xf numFmtId="0" fontId="39" fillId="0" borderId="42" xfId="1" applyFont="1" applyFill="1" applyBorder="1" applyAlignment="1">
      <alignment horizontal="center" vertical="center" wrapText="1"/>
    </xf>
    <xf numFmtId="3" fontId="39" fillId="0" borderId="42" xfId="2" applyNumberFormat="1" applyFont="1" applyFill="1" applyBorder="1" applyAlignment="1">
      <alignment horizontal="center" vertical="center"/>
    </xf>
    <xf numFmtId="3" fontId="39" fillId="0" borderId="42" xfId="0" applyNumberFormat="1" applyFont="1" applyFill="1" applyBorder="1" applyAlignment="1">
      <alignment horizontal="center" vertical="center" wrapText="1"/>
    </xf>
    <xf numFmtId="0" fontId="39" fillId="0" borderId="42" xfId="0" applyFont="1" applyFill="1" applyBorder="1" applyAlignment="1">
      <alignment horizontal="center" vertical="center"/>
    </xf>
    <xf numFmtId="164" fontId="39" fillId="0" borderId="41" xfId="0" applyNumberFormat="1" applyFont="1" applyFill="1" applyBorder="1" applyAlignment="1">
      <alignment horizontal="center" vertical="center" wrapText="1"/>
    </xf>
    <xf numFmtId="0" fontId="38" fillId="0" borderId="42" xfId="0" applyFont="1" applyFill="1" applyBorder="1" applyAlignment="1">
      <alignment horizontal="left" vertical="center" wrapText="1"/>
    </xf>
    <xf numFmtId="0" fontId="39" fillId="0" borderId="37" xfId="0" applyFont="1" applyFill="1" applyBorder="1" applyAlignment="1">
      <alignment horizontal="center" vertical="center"/>
    </xf>
    <xf numFmtId="3" fontId="39" fillId="0" borderId="42" xfId="3" applyNumberFormat="1" applyFont="1" applyFill="1" applyBorder="1" applyAlignment="1">
      <alignment horizontal="center" vertical="center" wrapText="1"/>
    </xf>
    <xf numFmtId="0" fontId="39" fillId="0" borderId="42" xfId="3" applyFont="1" applyFill="1" applyBorder="1" applyAlignment="1">
      <alignment horizontal="center" vertical="center"/>
    </xf>
    <xf numFmtId="0" fontId="39" fillId="0" borderId="42" xfId="3" applyFont="1" applyFill="1" applyBorder="1" applyAlignment="1">
      <alignment horizontal="left" vertical="center" wrapText="1"/>
    </xf>
    <xf numFmtId="9" fontId="39" fillId="0" borderId="42" xfId="14" applyNumberFormat="1" applyFont="1" applyFill="1" applyBorder="1" applyAlignment="1">
      <alignment horizontal="left" vertical="center" wrapText="1"/>
    </xf>
    <xf numFmtId="0" fontId="40" fillId="0" borderId="41" xfId="3" applyFont="1" applyFill="1" applyBorder="1" applyAlignment="1">
      <alignment horizontal="center" vertical="center" wrapText="1"/>
    </xf>
    <xf numFmtId="172" fontId="39" fillId="0" borderId="36" xfId="2" applyNumberFormat="1" applyFont="1" applyFill="1" applyBorder="1" applyAlignment="1">
      <alignment horizontal="center" vertical="center" wrapText="1"/>
    </xf>
    <xf numFmtId="9" fontId="39" fillId="0" borderId="41" xfId="4" applyFont="1" applyFill="1" applyBorder="1" applyAlignment="1">
      <alignment horizontal="center" vertical="center"/>
    </xf>
    <xf numFmtId="9" fontId="39" fillId="0" borderId="41" xfId="3" applyNumberFormat="1" applyFont="1" applyFill="1" applyBorder="1" applyAlignment="1">
      <alignment horizontal="center" vertical="center" wrapText="1"/>
    </xf>
    <xf numFmtId="0" fontId="40" fillId="0" borderId="43" xfId="3" applyFont="1" applyFill="1" applyBorder="1" applyAlignment="1">
      <alignment horizontal="center" vertical="center" wrapText="1"/>
    </xf>
    <xf numFmtId="9" fontId="39" fillId="0" borderId="48" xfId="4" applyFont="1" applyFill="1" applyBorder="1" applyAlignment="1">
      <alignment horizontal="center" vertical="center"/>
    </xf>
    <xf numFmtId="0" fontId="38" fillId="0" borderId="42" xfId="0" applyFont="1" applyFill="1" applyBorder="1" applyAlignment="1">
      <alignment horizontal="center" vertical="center" wrapText="1"/>
    </xf>
    <xf numFmtId="0" fontId="40" fillId="0" borderId="43" xfId="2" applyFont="1" applyFill="1" applyBorder="1" applyAlignment="1">
      <alignment horizontal="center" vertical="center" wrapText="1"/>
    </xf>
    <xf numFmtId="0" fontId="40" fillId="0" borderId="43" xfId="2" applyFont="1" applyFill="1" applyBorder="1" applyAlignment="1">
      <alignment horizontal="left" vertical="center" wrapText="1"/>
    </xf>
    <xf numFmtId="164" fontId="40" fillId="0" borderId="43" xfId="2" applyNumberFormat="1" applyFont="1" applyFill="1" applyBorder="1" applyAlignment="1">
      <alignment horizontal="center" vertical="center" wrapText="1"/>
    </xf>
    <xf numFmtId="0" fontId="39" fillId="0" borderId="43" xfId="2" applyFont="1" applyFill="1" applyBorder="1" applyAlignment="1">
      <alignment horizontal="center" vertical="center" wrapText="1"/>
    </xf>
    <xf numFmtId="0" fontId="39" fillId="0" borderId="43" xfId="2" applyFont="1" applyFill="1" applyBorder="1" applyAlignment="1">
      <alignment horizontal="left" vertical="top" wrapText="1"/>
    </xf>
    <xf numFmtId="0" fontId="39" fillId="0" borderId="41" xfId="1" applyFont="1" applyFill="1" applyBorder="1" applyAlignment="1">
      <alignment horizontal="left" vertical="top" wrapText="1"/>
    </xf>
    <xf numFmtId="0" fontId="39" fillId="0" borderId="0" xfId="0" applyFont="1" applyFill="1"/>
    <xf numFmtId="0" fontId="47" fillId="0" borderId="0" xfId="0" applyFont="1" applyFill="1" applyAlignment="1">
      <alignment wrapText="1"/>
    </xf>
    <xf numFmtId="0" fontId="48" fillId="0" borderId="0" xfId="10" applyFont="1" applyFill="1"/>
    <xf numFmtId="0" fontId="39" fillId="0" borderId="0" xfId="10" applyFont="1" applyFill="1"/>
    <xf numFmtId="0" fontId="40" fillId="0" borderId="42" xfId="10" applyFont="1" applyFill="1" applyBorder="1" applyAlignment="1">
      <alignment horizontal="center" vertical="center" wrapText="1"/>
    </xf>
    <xf numFmtId="0" fontId="40" fillId="0" borderId="58" xfId="10" applyFont="1" applyFill="1" applyBorder="1" applyAlignment="1">
      <alignment horizontal="center" vertical="center" wrapText="1"/>
    </xf>
    <xf numFmtId="0" fontId="39" fillId="0" borderId="57" xfId="0" applyFont="1" applyFill="1" applyBorder="1" applyAlignment="1">
      <alignment horizontal="center"/>
    </xf>
    <xf numFmtId="0" fontId="38" fillId="0" borderId="42" xfId="0" applyFont="1" applyFill="1" applyBorder="1"/>
    <xf numFmtId="0" fontId="39" fillId="0" borderId="42" xfId="0" applyFont="1" applyFill="1" applyBorder="1"/>
    <xf numFmtId="0" fontId="39" fillId="0" borderId="42" xfId="0" applyFont="1" applyFill="1" applyBorder="1" applyAlignment="1">
      <alignment horizontal="center"/>
    </xf>
    <xf numFmtId="0" fontId="2" fillId="0" borderId="0" xfId="6" applyFont="1" applyFill="1"/>
    <xf numFmtId="0" fontId="2" fillId="0" borderId="0" xfId="1" applyFont="1" applyFill="1"/>
    <xf numFmtId="3" fontId="2" fillId="0" borderId="43" xfId="2" applyNumberFormat="1" applyFont="1" applyFill="1" applyBorder="1" applyAlignment="1">
      <alignment horizontal="center" vertical="center"/>
    </xf>
    <xf numFmtId="9" fontId="2" fillId="0" borderId="0" xfId="4" applyFont="1" applyFill="1" applyAlignment="1">
      <alignment horizontal="center" vertical="center"/>
    </xf>
    <xf numFmtId="0" fontId="2" fillId="0" borderId="0" xfId="0" applyFont="1" applyFill="1" applyAlignment="1">
      <alignment wrapText="1"/>
    </xf>
    <xf numFmtId="0" fontId="36" fillId="0" borderId="0" xfId="1" applyFont="1" applyFill="1"/>
    <xf numFmtId="166" fontId="4" fillId="0" borderId="0" xfId="3" applyNumberFormat="1" applyFont="1" applyFill="1" applyAlignment="1">
      <alignment horizontal="left" vertical="center" wrapText="1"/>
    </xf>
    <xf numFmtId="0" fontId="37" fillId="0" borderId="0" xfId="1" applyFont="1" applyFill="1"/>
    <xf numFmtId="0" fontId="13" fillId="0" borderId="43" xfId="3" applyFont="1" applyFill="1" applyBorder="1" applyAlignment="1">
      <alignment horizontal="center" vertical="center" wrapText="1"/>
    </xf>
    <xf numFmtId="0" fontId="36" fillId="0" borderId="45" xfId="1" applyFont="1" applyFill="1" applyBorder="1" applyAlignment="1">
      <alignment horizontal="left" vertical="center" wrapText="1"/>
    </xf>
    <xf numFmtId="0" fontId="36" fillId="0" borderId="50" xfId="1" applyFont="1" applyFill="1" applyBorder="1" applyAlignment="1">
      <alignment horizontal="center" vertical="center" wrapText="1"/>
    </xf>
    <xf numFmtId="9" fontId="2" fillId="0" borderId="41" xfId="27" applyFont="1" applyFill="1" applyBorder="1" applyAlignment="1">
      <alignment horizontal="center" vertical="center"/>
    </xf>
    <xf numFmtId="0" fontId="2" fillId="0" borderId="41" xfId="14" applyFont="1" applyFill="1" applyBorder="1" applyAlignment="1">
      <alignment horizontal="center" wrapText="1"/>
    </xf>
    <xf numFmtId="0" fontId="2" fillId="0" borderId="45" xfId="1" applyFont="1" applyFill="1" applyBorder="1" applyAlignment="1">
      <alignment horizontal="left" vertical="center" wrapText="1"/>
    </xf>
    <xf numFmtId="0" fontId="2" fillId="0" borderId="43" xfId="0" applyFont="1" applyFill="1" applyBorder="1" applyAlignment="1">
      <alignment horizontal="center" vertical="center"/>
    </xf>
    <xf numFmtId="0" fontId="2" fillId="0" borderId="0" xfId="3" applyFont="1" applyFill="1" applyAlignment="1">
      <alignment horizontal="center"/>
    </xf>
    <xf numFmtId="0" fontId="2" fillId="0" borderId="0" xfId="3" applyFont="1" applyFill="1" applyAlignment="1">
      <alignment horizontal="center" wrapText="1"/>
    </xf>
    <xf numFmtId="0" fontId="2" fillId="0" borderId="41" xfId="1" applyFont="1" applyFill="1" applyBorder="1" applyAlignment="1">
      <alignment horizontal="left" wrapText="1"/>
    </xf>
    <xf numFmtId="0" fontId="2" fillId="0" borderId="0" xfId="0" applyFont="1" applyFill="1" applyAlignment="1">
      <alignment horizontal="center"/>
    </xf>
    <xf numFmtId="0" fontId="2" fillId="0" borderId="0" xfId="0" applyFont="1" applyFill="1" applyAlignment="1">
      <alignment horizontal="center" wrapText="1"/>
    </xf>
    <xf numFmtId="0" fontId="4" fillId="0" borderId="0" xfId="0" applyFont="1" applyFill="1"/>
    <xf numFmtId="166" fontId="4" fillId="0" borderId="0" xfId="3" applyNumberFormat="1" applyFont="1" applyFill="1" applyAlignment="1">
      <alignment vertical="center" wrapText="1"/>
    </xf>
    <xf numFmtId="0" fontId="4" fillId="0" borderId="0" xfId="1" applyFont="1" applyFill="1" applyAlignment="1">
      <alignment vertical="center" wrapText="1"/>
    </xf>
    <xf numFmtId="0" fontId="2" fillId="0" borderId="0" xfId="1" applyFont="1" applyFill="1" applyAlignment="1">
      <alignment horizontal="center"/>
    </xf>
    <xf numFmtId="0" fontId="2" fillId="0" borderId="41" xfId="1" applyFont="1" applyFill="1" applyBorder="1" applyAlignment="1">
      <alignment vertical="center" wrapText="1"/>
    </xf>
    <xf numFmtId="0" fontId="2" fillId="0" borderId="41" xfId="1" applyFont="1" applyFill="1" applyBorder="1" applyAlignment="1">
      <alignment horizontal="center"/>
    </xf>
    <xf numFmtId="0" fontId="2" fillId="0" borderId="0" xfId="1" applyFont="1" applyFill="1" applyAlignment="1">
      <alignment vertical="center" wrapText="1"/>
    </xf>
    <xf numFmtId="0" fontId="2" fillId="0" borderId="51" xfId="1" applyFont="1" applyFill="1" applyBorder="1" applyAlignment="1">
      <alignment horizontal="center"/>
    </xf>
    <xf numFmtId="0" fontId="12" fillId="0" borderId="0" xfId="0" applyFont="1" applyFill="1"/>
    <xf numFmtId="0" fontId="34" fillId="0" borderId="0" xfId="0" applyFont="1" applyFill="1" applyAlignment="1">
      <alignment wrapText="1"/>
    </xf>
    <xf numFmtId="165" fontId="8" fillId="0" borderId="0" xfId="0" applyNumberFormat="1" applyFont="1" applyFill="1" applyAlignment="1">
      <alignment horizontal="center" vertical="center" wrapText="1"/>
    </xf>
    <xf numFmtId="0" fontId="2" fillId="0" borderId="43" xfId="1" applyFont="1" applyFill="1" applyBorder="1" applyAlignment="1">
      <alignment horizontal="left" wrapText="1"/>
    </xf>
    <xf numFmtId="0" fontId="2" fillId="0" borderId="41" xfId="1" applyFont="1" applyFill="1" applyBorder="1" applyAlignment="1">
      <alignment horizontal="center" vertical="center"/>
    </xf>
    <xf numFmtId="44" fontId="2" fillId="0" borderId="0" xfId="7" applyFont="1" applyFill="1"/>
    <xf numFmtId="0" fontId="2" fillId="0" borderId="52" xfId="1" applyFont="1" applyFill="1" applyBorder="1" applyAlignment="1">
      <alignment vertical="top" wrapText="1"/>
    </xf>
    <xf numFmtId="0" fontId="2" fillId="0" borderId="53" xfId="1" applyFont="1" applyFill="1" applyBorder="1" applyAlignment="1">
      <alignment horizontal="center" vertical="center"/>
    </xf>
    <xf numFmtId="0" fontId="2" fillId="0" borderId="36" xfId="1" applyFont="1" applyFill="1" applyBorder="1" applyAlignment="1">
      <alignment vertical="top" wrapText="1"/>
    </xf>
    <xf numFmtId="0" fontId="2" fillId="0" borderId="36" xfId="1" applyFont="1" applyFill="1" applyBorder="1" applyAlignment="1">
      <alignment horizontal="center" vertical="center"/>
    </xf>
    <xf numFmtId="0" fontId="2" fillId="0" borderId="41" xfId="1" applyFont="1" applyFill="1" applyBorder="1" applyAlignment="1">
      <alignment vertical="top" wrapText="1"/>
    </xf>
    <xf numFmtId="0" fontId="2" fillId="0" borderId="43" xfId="1" applyFont="1" applyFill="1" applyBorder="1" applyAlignment="1">
      <alignment vertical="top" wrapText="1"/>
    </xf>
    <xf numFmtId="0" fontId="2" fillId="0" borderId="43" xfId="1" applyFont="1" applyFill="1" applyBorder="1" applyAlignment="1">
      <alignment horizontal="center" vertical="center"/>
    </xf>
    <xf numFmtId="0" fontId="2" fillId="0" borderId="42" xfId="1" applyFont="1" applyFill="1" applyBorder="1" applyAlignment="1">
      <alignment vertical="top" wrapText="1"/>
    </xf>
    <xf numFmtId="0" fontId="2" fillId="0" borderId="42" xfId="1" applyFont="1" applyFill="1" applyBorder="1" applyAlignment="1">
      <alignment horizontal="center" vertical="center"/>
    </xf>
    <xf numFmtId="0" fontId="2" fillId="0" borderId="0" xfId="1" applyFont="1" applyFill="1" applyAlignment="1">
      <alignment horizontal="justify" vertical="center" wrapText="1"/>
    </xf>
    <xf numFmtId="0" fontId="2" fillId="0" borderId="0" xfId="1" applyFont="1" applyFill="1" applyBorder="1" applyAlignment="1">
      <alignment vertical="top" wrapText="1"/>
    </xf>
    <xf numFmtId="0" fontId="2" fillId="0" borderId="0" xfId="1" applyFont="1" applyFill="1" applyAlignment="1">
      <alignment vertical="center"/>
    </xf>
    <xf numFmtId="0" fontId="2" fillId="0" borderId="0" xfId="0" applyFont="1" applyFill="1" applyAlignment="1">
      <alignment vertical="center"/>
    </xf>
    <xf numFmtId="164" fontId="2" fillId="0" borderId="0" xfId="0" applyNumberFormat="1" applyFont="1" applyFill="1" applyAlignment="1">
      <alignment vertical="center"/>
    </xf>
    <xf numFmtId="0" fontId="4" fillId="0" borderId="41" xfId="2" applyFont="1" applyFill="1" applyBorder="1" applyAlignment="1">
      <alignment horizontal="center" vertical="center" wrapText="1"/>
    </xf>
    <xf numFmtId="0" fontId="4" fillId="0" borderId="43" xfId="2" applyFont="1" applyFill="1" applyBorder="1" applyAlignment="1">
      <alignment horizontal="left" vertical="center" wrapText="1"/>
    </xf>
    <xf numFmtId="164" fontId="4" fillId="0" borderId="41" xfId="2"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36" fillId="0" borderId="41" xfId="3" applyFont="1" applyFill="1" applyBorder="1" applyAlignment="1">
      <alignment horizontal="center" vertical="center"/>
    </xf>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xf>
    <xf numFmtId="164" fontId="8" fillId="0" borderId="42" xfId="0" applyNumberFormat="1" applyFont="1" applyFill="1" applyBorder="1" applyAlignment="1">
      <alignment horizontal="center" vertical="center" wrapText="1"/>
    </xf>
    <xf numFmtId="164" fontId="2" fillId="0" borderId="0" xfId="0" applyNumberFormat="1" applyFont="1" applyFill="1"/>
    <xf numFmtId="164" fontId="36" fillId="0" borderId="0" xfId="1" applyNumberFormat="1" applyFont="1" applyFill="1"/>
    <xf numFmtId="164" fontId="4" fillId="0" borderId="0" xfId="3" applyNumberFormat="1" applyFont="1" applyFill="1" applyAlignment="1">
      <alignment horizontal="left" vertical="center" wrapText="1"/>
    </xf>
    <xf numFmtId="0" fontId="4" fillId="0" borderId="43" xfId="2" applyFont="1" applyFill="1" applyBorder="1" applyAlignment="1">
      <alignment horizontal="center" vertical="center" wrapText="1"/>
    </xf>
    <xf numFmtId="164" fontId="4" fillId="0" borderId="43" xfId="2" applyNumberFormat="1" applyFont="1" applyFill="1" applyBorder="1" applyAlignment="1">
      <alignment horizontal="center" vertical="center" wrapText="1"/>
    </xf>
    <xf numFmtId="0" fontId="4" fillId="0" borderId="43" xfId="3" applyFont="1" applyFill="1" applyBorder="1" applyAlignment="1">
      <alignment horizontal="center" vertical="center" wrapText="1"/>
    </xf>
    <xf numFmtId="0" fontId="36" fillId="0" borderId="41" xfId="1" applyFont="1" applyFill="1" applyBorder="1" applyAlignment="1">
      <alignment horizontal="left" vertical="center" wrapText="1"/>
    </xf>
    <xf numFmtId="0" fontId="2" fillId="0" borderId="41" xfId="3" applyFont="1" applyFill="1" applyBorder="1" applyAlignment="1">
      <alignment horizontal="center" vertical="center" wrapText="1"/>
    </xf>
    <xf numFmtId="0" fontId="36" fillId="0" borderId="43" xfId="1" applyFont="1" applyFill="1" applyBorder="1" applyAlignment="1">
      <alignment horizontal="center" vertical="center" wrapText="1"/>
    </xf>
    <xf numFmtId="164" fontId="2" fillId="0" borderId="0" xfId="3" applyNumberFormat="1" applyFont="1" applyFill="1" applyAlignment="1">
      <alignment horizontal="center"/>
    </xf>
    <xf numFmtId="0" fontId="2" fillId="0" borderId="0" xfId="3" applyFont="1" applyFill="1" applyAlignment="1">
      <alignment horizontal="center" vertical="center" wrapText="1"/>
    </xf>
    <xf numFmtId="0" fontId="2" fillId="0" borderId="0" xfId="3" applyFont="1" applyFill="1" applyAlignment="1">
      <alignment horizontal="center" vertical="center"/>
    </xf>
    <xf numFmtId="164" fontId="2" fillId="0" borderId="0" xfId="3" applyNumberFormat="1" applyFont="1" applyFill="1" applyAlignment="1">
      <alignment horizontal="center" vertical="center"/>
    </xf>
    <xf numFmtId="164" fontId="8" fillId="0" borderId="0" xfId="0" applyNumberFormat="1" applyFont="1" applyFill="1" applyBorder="1" applyAlignment="1">
      <alignment horizontal="center" vertical="center" wrapText="1"/>
    </xf>
    <xf numFmtId="164" fontId="35" fillId="0" borderId="0" xfId="0" applyNumberFormat="1" applyFont="1" applyFill="1" applyBorder="1" applyAlignment="1">
      <alignment horizontal="center"/>
    </xf>
    <xf numFmtId="164" fontId="2" fillId="0" borderId="0" xfId="6" applyNumberFormat="1" applyFont="1" applyFill="1"/>
    <xf numFmtId="0" fontId="4" fillId="0" borderId="42" xfId="2" applyFont="1" applyFill="1" applyBorder="1" applyAlignment="1">
      <alignment horizontal="center" vertical="center" wrapText="1"/>
    </xf>
    <xf numFmtId="0" fontId="4" fillId="0" borderId="42" xfId="2" applyFont="1" applyFill="1" applyBorder="1" applyAlignment="1">
      <alignment horizontal="left" vertical="center" wrapText="1"/>
    </xf>
    <xf numFmtId="164" fontId="4" fillId="0" borderId="42" xfId="2" applyNumberFormat="1" applyFont="1" applyFill="1" applyBorder="1" applyAlignment="1">
      <alignment horizontal="center" vertical="center" wrapText="1"/>
    </xf>
    <xf numFmtId="0" fontId="4" fillId="0" borderId="42" xfId="6" applyFont="1" applyFill="1" applyBorder="1" applyAlignment="1">
      <alignment horizontal="center" vertical="center" wrapText="1"/>
    </xf>
    <xf numFmtId="0" fontId="2" fillId="0" borderId="42" xfId="3" applyFont="1" applyFill="1" applyBorder="1" applyAlignment="1">
      <alignment horizontal="center" vertical="center"/>
    </xf>
    <xf numFmtId="0" fontId="2" fillId="0" borderId="42" xfId="1" applyFont="1" applyFill="1" applyBorder="1" applyAlignment="1">
      <alignment horizontal="left" vertical="center" wrapText="1"/>
    </xf>
    <xf numFmtId="0" fontId="2" fillId="0" borderId="42" xfId="1" applyFont="1" applyFill="1" applyBorder="1" applyAlignment="1">
      <alignment horizontal="center" vertical="center" wrapText="1"/>
    </xf>
    <xf numFmtId="3" fontId="2" fillId="0" borderId="42" xfId="2" applyNumberFormat="1" applyFont="1" applyFill="1" applyBorder="1" applyAlignment="1">
      <alignment horizontal="center" vertical="center"/>
    </xf>
    <xf numFmtId="3" fontId="2" fillId="0" borderId="42" xfId="6" applyNumberFormat="1" applyFont="1" applyFill="1" applyBorder="1" applyAlignment="1">
      <alignment horizontal="center" vertical="center" wrapText="1"/>
    </xf>
    <xf numFmtId="9" fontId="2" fillId="0" borderId="42" xfId="4" applyFont="1" applyFill="1" applyBorder="1" applyAlignment="1">
      <alignment horizontal="center" vertical="center"/>
    </xf>
    <xf numFmtId="3" fontId="2" fillId="0" borderId="42" xfId="2" applyNumberFormat="1" applyFont="1" applyFill="1" applyBorder="1" applyAlignment="1">
      <alignment horizontal="center" vertical="center" wrapText="1"/>
    </xf>
    <xf numFmtId="164" fontId="16" fillId="0" borderId="40" xfId="0" applyNumberFormat="1" applyFont="1" applyFill="1" applyBorder="1" applyAlignment="1">
      <alignment horizontal="center"/>
    </xf>
    <xf numFmtId="164" fontId="35" fillId="0" borderId="0" xfId="0" applyNumberFormat="1" applyFont="1" applyFill="1" applyBorder="1" applyAlignment="1">
      <alignment horizontal="center" vertical="center"/>
    </xf>
    <xf numFmtId="164" fontId="2" fillId="0" borderId="0" xfId="3" applyNumberFormat="1" applyFont="1" applyFill="1"/>
    <xf numFmtId="0" fontId="4" fillId="0" borderId="41" xfId="2" applyFont="1" applyFill="1" applyBorder="1" applyAlignment="1">
      <alignment horizontal="left" vertical="center" wrapText="1"/>
    </xf>
    <xf numFmtId="0" fontId="4" fillId="0" borderId="41" xfId="3" applyFont="1" applyFill="1" applyBorder="1" applyAlignment="1">
      <alignment horizontal="center" vertical="center" wrapText="1"/>
    </xf>
    <xf numFmtId="0" fontId="2" fillId="0" borderId="0" xfId="3" applyFont="1" applyFill="1" applyAlignment="1">
      <alignment wrapText="1"/>
    </xf>
    <xf numFmtId="0" fontId="38" fillId="0" borderId="0" xfId="0" applyFont="1" applyFill="1"/>
    <xf numFmtId="0" fontId="13" fillId="0" borderId="0" xfId="0" applyFont="1" applyFill="1" applyAlignment="1">
      <alignment wrapText="1"/>
    </xf>
    <xf numFmtId="0" fontId="11" fillId="0" borderId="0" xfId="0" applyFont="1" applyFill="1"/>
    <xf numFmtId="0" fontId="11" fillId="0" borderId="0" xfId="1" applyFont="1" applyFill="1"/>
    <xf numFmtId="0" fontId="11" fillId="0" borderId="41" xfId="2" applyFont="1" applyFill="1" applyBorder="1" applyAlignment="1">
      <alignment horizontal="center" vertical="center" wrapText="1"/>
    </xf>
    <xf numFmtId="0" fontId="11" fillId="0" borderId="43" xfId="3" applyFont="1" applyFill="1" applyBorder="1" applyAlignment="1">
      <alignment horizontal="center" vertical="center"/>
    </xf>
    <xf numFmtId="0" fontId="11" fillId="0" borderId="43" xfId="1" applyFont="1" applyFill="1" applyBorder="1" applyAlignment="1">
      <alignment horizontal="left" vertical="center" wrapText="1"/>
    </xf>
    <xf numFmtId="0" fontId="11" fillId="0" borderId="43" xfId="1" applyFont="1" applyFill="1" applyBorder="1" applyAlignment="1">
      <alignment horizontal="center" vertical="center" wrapText="1"/>
    </xf>
    <xf numFmtId="3" fontId="11" fillId="0" borderId="43" xfId="0" applyNumberFormat="1" applyFont="1" applyFill="1" applyBorder="1" applyAlignment="1">
      <alignment horizontal="center" vertical="center" wrapText="1"/>
    </xf>
    <xf numFmtId="0" fontId="11" fillId="0" borderId="43" xfId="2" applyFont="1" applyFill="1" applyBorder="1" applyAlignment="1">
      <alignment horizontal="center" vertical="center" wrapText="1"/>
    </xf>
    <xf numFmtId="0" fontId="11" fillId="0" borderId="50" xfId="0" applyFont="1" applyFill="1" applyBorder="1" applyAlignment="1">
      <alignment horizontal="center" vertical="center"/>
    </xf>
    <xf numFmtId="164" fontId="15" fillId="0" borderId="46" xfId="0" applyNumberFormat="1" applyFont="1" applyFill="1" applyBorder="1" applyAlignment="1">
      <alignment horizontal="center" vertical="center"/>
    </xf>
    <xf numFmtId="9" fontId="11" fillId="0" borderId="43" xfId="4" applyFont="1" applyFill="1" applyBorder="1" applyAlignment="1">
      <alignment horizontal="center" vertical="center"/>
    </xf>
    <xf numFmtId="9" fontId="11" fillId="0" borderId="43" xfId="0" applyNumberFormat="1" applyFont="1" applyFill="1" applyBorder="1" applyAlignment="1">
      <alignment horizontal="center" vertical="center" wrapText="1"/>
    </xf>
    <xf numFmtId="0" fontId="11" fillId="0" borderId="42" xfId="3" applyFont="1" applyFill="1" applyBorder="1" applyAlignment="1">
      <alignment horizontal="center" vertical="center"/>
    </xf>
    <xf numFmtId="0" fontId="11" fillId="0" borderId="42" xfId="1" applyFont="1" applyFill="1" applyBorder="1" applyAlignment="1">
      <alignment horizontal="left" vertical="center" wrapText="1"/>
    </xf>
    <xf numFmtId="0" fontId="11" fillId="0" borderId="42" xfId="1" applyFont="1" applyFill="1" applyBorder="1" applyAlignment="1">
      <alignment horizontal="center" vertical="center" wrapText="1"/>
    </xf>
    <xf numFmtId="3" fontId="11" fillId="0" borderId="42" xfId="0" applyNumberFormat="1" applyFont="1" applyFill="1" applyBorder="1" applyAlignment="1">
      <alignment horizontal="center" vertical="center" wrapText="1"/>
    </xf>
    <xf numFmtId="0" fontId="11" fillId="0" borderId="42" xfId="2" applyFont="1" applyFill="1" applyBorder="1" applyAlignment="1">
      <alignment horizontal="center" vertical="center" wrapText="1"/>
    </xf>
    <xf numFmtId="9" fontId="11" fillId="0" borderId="42" xfId="4" applyFont="1" applyFill="1" applyBorder="1" applyAlignment="1">
      <alignment horizontal="center" vertical="center"/>
    </xf>
    <xf numFmtId="9" fontId="11" fillId="0" borderId="42"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3" applyFont="1" applyFill="1"/>
    <xf numFmtId="0" fontId="13" fillId="0" borderId="56" xfId="2" applyFont="1" applyFill="1" applyBorder="1" applyAlignment="1">
      <alignment horizontal="left" vertical="center" wrapText="1"/>
    </xf>
    <xf numFmtId="0" fontId="11" fillId="0" borderId="49" xfId="2" applyFont="1" applyFill="1" applyBorder="1" applyAlignment="1">
      <alignment horizontal="left" vertical="center" wrapText="1"/>
    </xf>
    <xf numFmtId="3" fontId="11" fillId="0" borderId="41" xfId="2" applyNumberFormat="1" applyFont="1" applyFill="1" applyBorder="1" applyAlignment="1">
      <alignment horizontal="center" vertical="center" wrapText="1"/>
    </xf>
    <xf numFmtId="164" fontId="15" fillId="0" borderId="42" xfId="3" applyNumberFormat="1" applyFont="1" applyFill="1" applyBorder="1" applyAlignment="1">
      <alignment horizontal="center" vertical="center"/>
    </xf>
    <xf numFmtId="9" fontId="13" fillId="0" borderId="41" xfId="3" applyNumberFormat="1" applyFont="1" applyFill="1" applyBorder="1" applyAlignment="1">
      <alignment horizontal="center" vertical="center" wrapText="1"/>
    </xf>
    <xf numFmtId="0" fontId="11" fillId="0" borderId="49" xfId="1" applyFont="1" applyFill="1" applyBorder="1" applyAlignment="1">
      <alignment horizontal="left" vertical="center" wrapText="1"/>
    </xf>
    <xf numFmtId="164" fontId="16" fillId="0" borderId="42" xfId="3" applyNumberFormat="1" applyFont="1" applyFill="1" applyBorder="1" applyAlignment="1">
      <alignment horizontal="center" vertical="center"/>
    </xf>
    <xf numFmtId="164" fontId="16" fillId="0" borderId="44" xfId="3" applyNumberFormat="1" applyFont="1" applyFill="1" applyBorder="1" applyAlignment="1">
      <alignment horizontal="center" vertical="center"/>
    </xf>
    <xf numFmtId="0" fontId="11" fillId="0" borderId="0" xfId="3" applyFont="1" applyFill="1" applyAlignment="1">
      <alignment horizontal="center" vertical="center"/>
    </xf>
    <xf numFmtId="0" fontId="11" fillId="0" borderId="0" xfId="3" applyFont="1" applyFill="1" applyAlignment="1">
      <alignment horizontal="center" vertical="center" wrapText="1"/>
    </xf>
    <xf numFmtId="165" fontId="16" fillId="0" borderId="42" xfId="3" applyNumberFormat="1" applyFont="1" applyFill="1" applyBorder="1" applyAlignment="1">
      <alignment horizontal="center" vertical="center" wrapText="1"/>
    </xf>
    <xf numFmtId="164" fontId="16" fillId="0" borderId="42" xfId="3" applyNumberFormat="1" applyFont="1" applyFill="1" applyBorder="1" applyAlignment="1">
      <alignment horizontal="center"/>
    </xf>
    <xf numFmtId="165" fontId="16" fillId="0" borderId="0" xfId="3" applyNumberFormat="1" applyFont="1" applyFill="1" applyAlignment="1">
      <alignment horizontal="center" vertical="center" wrapText="1"/>
    </xf>
    <xf numFmtId="164" fontId="16" fillId="0" borderId="0" xfId="3" applyNumberFormat="1" applyFont="1" applyFill="1" applyAlignment="1">
      <alignment horizontal="center"/>
    </xf>
    <xf numFmtId="166" fontId="13" fillId="0" borderId="0" xfId="3" applyNumberFormat="1" applyFont="1" applyFill="1" applyAlignment="1">
      <alignment horizontal="center" vertical="center"/>
    </xf>
    <xf numFmtId="166" fontId="13" fillId="0" borderId="0" xfId="3" applyNumberFormat="1" applyFont="1" applyFill="1" applyAlignment="1">
      <alignment horizontal="center" vertical="center" wrapText="1"/>
    </xf>
    <xf numFmtId="0" fontId="29" fillId="0" borderId="41" xfId="1" applyFont="1" applyFill="1" applyBorder="1" applyAlignment="1">
      <alignment horizontal="left" vertical="center" wrapText="1"/>
    </xf>
    <xf numFmtId="0" fontId="11" fillId="0" borderId="0" xfId="3" applyFont="1" applyFill="1" applyAlignment="1">
      <alignment vertical="center" wrapText="1"/>
    </xf>
    <xf numFmtId="0" fontId="4" fillId="0" borderId="0" xfId="1" applyFont="1" applyFill="1" applyAlignment="1">
      <alignment horizontal="justify" vertical="center" wrapText="1"/>
    </xf>
    <xf numFmtId="166" fontId="2" fillId="0" borderId="0" xfId="0" applyNumberFormat="1" applyFont="1" applyFill="1" applyAlignment="1">
      <alignment horizontal="center" vertical="center"/>
    </xf>
    <xf numFmtId="166" fontId="4" fillId="0" borderId="0" xfId="3" applyNumberFormat="1" applyFont="1" applyFill="1" applyAlignment="1">
      <alignment horizontal="center" vertical="center" wrapText="1"/>
    </xf>
    <xf numFmtId="0" fontId="29" fillId="0" borderId="0" xfId="0" applyFont="1" applyFill="1" applyAlignment="1">
      <alignment vertical="center"/>
    </xf>
    <xf numFmtId="0" fontId="32" fillId="0" borderId="41" xfId="2" applyFont="1" applyFill="1" applyBorder="1" applyAlignment="1">
      <alignment horizontal="center" vertical="center" wrapText="1"/>
    </xf>
    <xf numFmtId="0" fontId="32" fillId="0" borderId="43" xfId="2" applyFont="1" applyFill="1" applyBorder="1" applyAlignment="1">
      <alignment horizontal="left" vertical="center" wrapText="1"/>
    </xf>
    <xf numFmtId="0" fontId="32" fillId="0" borderId="41" xfId="0" applyFont="1" applyFill="1" applyBorder="1" applyAlignment="1">
      <alignment horizontal="center" vertical="center" wrapText="1"/>
    </xf>
    <xf numFmtId="0" fontId="29" fillId="0" borderId="41" xfId="3" applyFont="1" applyFill="1" applyBorder="1" applyAlignment="1">
      <alignment horizontal="center" vertical="center"/>
    </xf>
    <xf numFmtId="0" fontId="29" fillId="0" borderId="41" xfId="1" applyFont="1" applyFill="1" applyBorder="1" applyAlignment="1">
      <alignment horizontal="center" vertical="center" wrapText="1"/>
    </xf>
    <xf numFmtId="0" fontId="29" fillId="0" borderId="49" xfId="0" applyFont="1" applyFill="1" applyBorder="1" applyAlignment="1">
      <alignment horizontal="center" vertical="center" wrapText="1"/>
    </xf>
    <xf numFmtId="3" fontId="29" fillId="0" borderId="54" xfId="0" applyNumberFormat="1" applyFont="1" applyFill="1" applyBorder="1" applyAlignment="1">
      <alignment horizontal="center" vertical="center" wrapText="1"/>
    </xf>
    <xf numFmtId="0" fontId="29" fillId="0" borderId="41" xfId="0" applyFont="1" applyFill="1" applyBorder="1" applyAlignment="1">
      <alignment horizontal="center" vertical="center" wrapText="1"/>
    </xf>
    <xf numFmtId="9" fontId="29" fillId="0" borderId="41" xfId="4" applyFont="1" applyFill="1" applyBorder="1" applyAlignment="1">
      <alignment horizontal="center" vertical="center"/>
    </xf>
    <xf numFmtId="9" fontId="29" fillId="0" borderId="41" xfId="0" applyNumberFormat="1" applyFont="1" applyFill="1" applyBorder="1" applyAlignment="1">
      <alignment horizontal="center" vertical="center" wrapText="1"/>
    </xf>
    <xf numFmtId="0" fontId="29" fillId="0" borderId="49" xfId="1" applyFont="1" applyFill="1" applyBorder="1" applyAlignment="1">
      <alignment horizontal="left" vertical="center" wrapText="1"/>
    </xf>
    <xf numFmtId="3" fontId="29" fillId="0" borderId="41" xfId="2" applyNumberFormat="1" applyFont="1" applyFill="1" applyBorder="1" applyAlignment="1">
      <alignment horizontal="center" vertical="center"/>
    </xf>
    <xf numFmtId="0" fontId="29" fillId="0" borderId="48" xfId="0" applyFont="1" applyFill="1" applyBorder="1" applyAlignment="1">
      <alignment horizontal="left" vertical="center" wrapText="1"/>
    </xf>
    <xf numFmtId="0" fontId="29" fillId="0" borderId="41" xfId="2" applyFont="1" applyFill="1" applyBorder="1" applyAlignment="1">
      <alignment horizontal="left" vertical="center" wrapText="1"/>
    </xf>
    <xf numFmtId="3" fontId="29" fillId="0" borderId="41" xfId="0" applyNumberFormat="1" applyFont="1" applyFill="1" applyBorder="1" applyAlignment="1">
      <alignment horizontal="center" vertical="center" wrapText="1"/>
    </xf>
    <xf numFmtId="0" fontId="29" fillId="0" borderId="41" xfId="0" applyFont="1" applyFill="1" applyBorder="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11" fillId="0" borderId="0" xfId="1" applyFont="1" applyFill="1" applyAlignment="1">
      <alignment vertical="center"/>
    </xf>
    <xf numFmtId="0" fontId="11" fillId="0" borderId="0" xfId="0" applyFont="1" applyFill="1" applyAlignment="1">
      <alignment vertical="center"/>
    </xf>
    <xf numFmtId="0" fontId="11" fillId="0" borderId="41" xfId="0" applyFont="1" applyFill="1" applyBorder="1" applyAlignment="1">
      <alignment horizontal="center" vertical="center" wrapText="1"/>
    </xf>
    <xf numFmtId="0" fontId="29" fillId="0" borderId="0" xfId="6" applyFont="1" applyFill="1" applyAlignment="1">
      <alignment horizontal="left" vertical="center"/>
    </xf>
    <xf numFmtId="0" fontId="11" fillId="0" borderId="0" xfId="1" applyFont="1" applyFill="1" applyAlignment="1">
      <alignment horizontal="left" vertical="center" wrapText="1"/>
    </xf>
    <xf numFmtId="0" fontId="36" fillId="0" borderId="0" xfId="0" applyFont="1" applyFill="1" applyAlignment="1">
      <alignment horizontal="center" vertical="center"/>
    </xf>
    <xf numFmtId="0" fontId="11" fillId="0" borderId="0" xfId="1" applyFont="1" applyFill="1" applyBorder="1" applyAlignment="1">
      <alignment horizontal="left" vertical="center" wrapText="1"/>
    </xf>
    <xf numFmtId="165" fontId="8" fillId="0" borderId="0" xfId="0" applyNumberFormat="1" applyFont="1" applyFill="1" applyBorder="1" applyAlignment="1">
      <alignment horizontal="center" vertical="center" wrapText="1"/>
    </xf>
    <xf numFmtId="166" fontId="37" fillId="0" borderId="0" xfId="0" applyNumberFormat="1" applyFont="1" applyFill="1" applyAlignment="1">
      <alignment vertical="center"/>
    </xf>
    <xf numFmtId="166" fontId="37" fillId="0" borderId="0" xfId="5" applyNumberFormat="1" applyFont="1" applyFill="1" applyAlignment="1">
      <alignment vertical="center" wrapText="1"/>
    </xf>
    <xf numFmtId="0" fontId="4" fillId="0" borderId="56" xfId="2" applyFont="1" applyFill="1" applyBorder="1" applyAlignment="1">
      <alignment horizontal="left" vertical="center" wrapText="1"/>
    </xf>
    <xf numFmtId="0" fontId="2" fillId="0" borderId="49" xfId="2" applyFont="1" applyFill="1" applyBorder="1" applyAlignment="1">
      <alignment horizontal="left" vertical="center" wrapText="1"/>
    </xf>
    <xf numFmtId="9" fontId="4" fillId="0" borderId="41" xfId="3" applyNumberFormat="1" applyFont="1" applyFill="1" applyBorder="1" applyAlignment="1">
      <alignment horizontal="center" vertical="center" wrapText="1"/>
    </xf>
    <xf numFmtId="0" fontId="2" fillId="0" borderId="49" xfId="1" applyFont="1" applyFill="1" applyBorder="1" applyAlignment="1">
      <alignment horizontal="left" vertical="center" wrapText="1"/>
    </xf>
    <xf numFmtId="164" fontId="39" fillId="0" borderId="0" xfId="0" applyNumberFormat="1" applyFont="1" applyFill="1"/>
    <xf numFmtId="0" fontId="39" fillId="0" borderId="0" xfId="1" applyFont="1" applyFill="1"/>
    <xf numFmtId="0" fontId="40" fillId="0" borderId="41" xfId="2" applyFont="1" applyFill="1" applyBorder="1" applyAlignment="1">
      <alignment horizontal="center" vertical="center"/>
    </xf>
    <xf numFmtId="3" fontId="39" fillId="0" borderId="54" xfId="0" applyNumberFormat="1" applyFont="1" applyFill="1" applyBorder="1" applyAlignment="1">
      <alignment horizontal="center" vertical="center" wrapText="1"/>
    </xf>
    <xf numFmtId="0" fontId="40" fillId="0" borderId="0" xfId="1" applyFont="1" applyFill="1" applyAlignment="1">
      <alignment horizontal="justify" vertical="center" wrapText="1"/>
    </xf>
    <xf numFmtId="0" fontId="11" fillId="0" borderId="0" xfId="1" applyFont="1" applyFill="1" applyAlignment="1">
      <alignment horizontal="center" vertical="center"/>
    </xf>
    <xf numFmtId="0" fontId="13" fillId="0" borderId="0" xfId="3" applyFont="1" applyFill="1" applyAlignment="1">
      <alignment vertical="center" wrapText="1"/>
    </xf>
    <xf numFmtId="0" fontId="11" fillId="0" borderId="0" xfId="3" applyFont="1" applyFill="1" applyAlignment="1">
      <alignment vertical="center"/>
    </xf>
    <xf numFmtId="0" fontId="11" fillId="0" borderId="41" xfId="1" applyFont="1" applyFill="1" applyBorder="1" applyAlignment="1">
      <alignment vertical="center" wrapText="1"/>
    </xf>
    <xf numFmtId="0" fontId="11" fillId="0" borderId="41" xfId="3" applyFont="1" applyFill="1" applyBorder="1" applyAlignment="1">
      <alignment horizontal="center" vertical="center" wrapText="1"/>
    </xf>
    <xf numFmtId="3" fontId="15" fillId="0" borderId="60" xfId="0" applyNumberFormat="1" applyFont="1" applyFill="1" applyBorder="1" applyAlignment="1">
      <alignment horizontal="center" vertical="center"/>
    </xf>
    <xf numFmtId="0" fontId="15" fillId="0" borderId="60" xfId="0" applyFont="1" applyFill="1" applyBorder="1" applyAlignment="1">
      <alignment horizontal="center" vertical="center"/>
    </xf>
    <xf numFmtId="0" fontId="15" fillId="0" borderId="18" xfId="6" applyFont="1" applyFill="1" applyBorder="1" applyAlignment="1">
      <alignment horizontal="center" vertical="center"/>
    </xf>
    <xf numFmtId="166" fontId="15" fillId="0" borderId="60" xfId="0" applyNumberFormat="1" applyFont="1" applyFill="1" applyBorder="1" applyAlignment="1">
      <alignment horizontal="center" vertical="center"/>
    </xf>
    <xf numFmtId="164" fontId="7" fillId="0" borderId="60" xfId="0" applyNumberFormat="1" applyFont="1" applyFill="1" applyBorder="1" applyAlignment="1">
      <alignment horizontal="center" vertical="center"/>
    </xf>
    <xf numFmtId="9" fontId="15" fillId="0" borderId="18" xfId="0" applyNumberFormat="1" applyFont="1" applyFill="1" applyBorder="1" applyAlignment="1">
      <alignment horizontal="center" vertical="center"/>
    </xf>
    <xf numFmtId="9" fontId="15" fillId="0" borderId="60" xfId="0" applyNumberFormat="1" applyFont="1" applyFill="1" applyBorder="1" applyAlignment="1">
      <alignment horizontal="center" vertical="center" wrapText="1"/>
    </xf>
    <xf numFmtId="166" fontId="15" fillId="0" borderId="14"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9" fontId="15" fillId="0" borderId="14" xfId="0" applyNumberFormat="1" applyFont="1" applyFill="1" applyBorder="1" applyAlignment="1">
      <alignment horizontal="center" vertical="center" wrapText="1"/>
    </xf>
    <xf numFmtId="0" fontId="16" fillId="0" borderId="57" xfId="0" applyFont="1" applyFill="1" applyBorder="1" applyAlignment="1">
      <alignment horizontal="center" vertical="center" wrapText="1"/>
    </xf>
    <xf numFmtId="0" fontId="16" fillId="0" borderId="47" xfId="0" applyFont="1" applyFill="1" applyBorder="1" applyAlignment="1">
      <alignment horizontal="left" wrapText="1"/>
    </xf>
    <xf numFmtId="0" fontId="15" fillId="0" borderId="47" xfId="6" applyFont="1" applyFill="1" applyBorder="1" applyAlignment="1">
      <alignment horizontal="center" vertical="center"/>
    </xf>
    <xf numFmtId="166" fontId="15" fillId="0" borderId="47" xfId="0" applyNumberFormat="1" applyFont="1" applyFill="1" applyBorder="1" applyAlignment="1">
      <alignment horizontal="center" vertical="center"/>
    </xf>
    <xf numFmtId="164" fontId="7" fillId="0" borderId="47" xfId="0" applyNumberFormat="1" applyFont="1" applyFill="1" applyBorder="1" applyAlignment="1">
      <alignment horizontal="center" vertical="center"/>
    </xf>
    <xf numFmtId="0" fontId="16" fillId="0" borderId="58" xfId="0" applyFont="1" applyFill="1" applyBorder="1" applyAlignment="1">
      <alignment horizontal="center" vertical="center" wrapText="1"/>
    </xf>
    <xf numFmtId="0" fontId="18" fillId="0" borderId="0" xfId="3" applyFont="1" applyFill="1" applyBorder="1" applyAlignment="1">
      <alignment vertical="center" wrapText="1"/>
    </xf>
    <xf numFmtId="0" fontId="15" fillId="0" borderId="0" xfId="3" applyFont="1" applyFill="1" applyBorder="1" applyAlignment="1">
      <alignment horizontal="left" vertical="center" wrapText="1"/>
    </xf>
    <xf numFmtId="0" fontId="2" fillId="0" borderId="0" xfId="1" applyFont="1" applyFill="1" applyBorder="1" applyAlignment="1">
      <alignment horizontal="left" vertical="center" wrapText="1"/>
    </xf>
    <xf numFmtId="0" fontId="0" fillId="0" borderId="0" xfId="0" applyFill="1" applyAlignment="1">
      <alignment vertical="center"/>
    </xf>
    <xf numFmtId="0" fontId="11" fillId="0" borderId="0" xfId="3" applyFont="1" applyFill="1" applyBorder="1" applyAlignment="1">
      <alignment horizontal="left" vertical="center" wrapText="1"/>
    </xf>
    <xf numFmtId="0" fontId="11" fillId="0" borderId="0" xfId="1" applyFont="1" applyFill="1" applyBorder="1" applyAlignment="1">
      <alignment horizontal="left" vertical="center" wrapText="1" indent="1"/>
    </xf>
    <xf numFmtId="0" fontId="2" fillId="0" borderId="0" xfId="1" applyFont="1" applyFill="1" applyBorder="1" applyAlignment="1">
      <alignment vertical="center" wrapText="1"/>
    </xf>
    <xf numFmtId="0" fontId="29" fillId="0" borderId="0" xfId="1" applyFont="1" applyFill="1" applyBorder="1" applyAlignment="1">
      <alignment horizontal="left" vertical="center" wrapText="1"/>
    </xf>
    <xf numFmtId="164" fontId="15" fillId="0" borderId="3" xfId="0" applyNumberFormat="1" applyFont="1" applyFill="1" applyBorder="1" applyAlignment="1">
      <alignment horizontal="center" vertical="center"/>
    </xf>
    <xf numFmtId="0" fontId="15" fillId="0" borderId="15" xfId="10" applyFont="1" applyFill="1" applyBorder="1" applyAlignment="1">
      <alignment horizontal="left" vertical="center" wrapText="1"/>
    </xf>
    <xf numFmtId="0" fontId="15" fillId="0" borderId="15" xfId="10" applyFont="1" applyFill="1" applyBorder="1" applyAlignment="1">
      <alignment horizontal="left" wrapText="1"/>
    </xf>
    <xf numFmtId="0" fontId="15" fillId="0" borderId="3" xfId="10" applyFont="1" applyFill="1" applyBorder="1" applyAlignment="1">
      <alignment horizontal="left" wrapText="1"/>
    </xf>
    <xf numFmtId="0" fontId="15" fillId="0" borderId="14" xfId="10" applyFont="1" applyFill="1" applyBorder="1" applyAlignment="1">
      <alignment horizontal="left" wrapText="1"/>
    </xf>
    <xf numFmtId="0" fontId="52" fillId="0" borderId="0" xfId="0" applyFont="1" applyAlignment="1">
      <alignment vertical="center"/>
    </xf>
    <xf numFmtId="0" fontId="53" fillId="0" borderId="0" xfId="0" applyFont="1" applyAlignment="1">
      <alignment vertical="center"/>
    </xf>
    <xf numFmtId="0" fontId="53" fillId="0" borderId="0" xfId="0" applyFont="1"/>
    <xf numFmtId="0" fontId="19" fillId="0" borderId="11" xfId="3" applyFont="1" applyFill="1" applyBorder="1" applyAlignment="1">
      <alignment vertical="center"/>
    </xf>
    <xf numFmtId="0" fontId="19" fillId="0" borderId="12" xfId="3" applyFont="1" applyFill="1" applyBorder="1" applyAlignment="1">
      <alignment vertical="center"/>
    </xf>
    <xf numFmtId="0" fontId="19" fillId="0" borderId="13" xfId="3" applyFont="1" applyFill="1" applyBorder="1" applyAlignment="1">
      <alignment vertical="center"/>
    </xf>
    <xf numFmtId="0" fontId="16" fillId="0" borderId="11" xfId="0" applyFont="1" applyFill="1" applyBorder="1"/>
    <xf numFmtId="0" fontId="16" fillId="0" borderId="12" xfId="0" applyFont="1" applyFill="1" applyBorder="1"/>
    <xf numFmtId="0" fontId="16" fillId="0" borderId="13" xfId="0" applyFont="1" applyFill="1" applyBorder="1"/>
    <xf numFmtId="0" fontId="16" fillId="0" borderId="0" xfId="10" applyFont="1" applyFill="1" applyAlignment="1">
      <alignment horizontal="center" wrapText="1"/>
    </xf>
    <xf numFmtId="0" fontId="23" fillId="0" borderId="37" xfId="0" applyFont="1" applyFill="1" applyBorder="1" applyAlignment="1">
      <alignment vertical="center"/>
    </xf>
    <xf numFmtId="0" fontId="23" fillId="0" borderId="38" xfId="0" applyFont="1" applyFill="1" applyBorder="1" applyAlignment="1">
      <alignment vertical="center"/>
    </xf>
    <xf numFmtId="0" fontId="23" fillId="0" borderId="39" xfId="0" applyFont="1" applyFill="1" applyBorder="1" applyAlignment="1">
      <alignment vertical="center"/>
    </xf>
    <xf numFmtId="0" fontId="16" fillId="0" borderId="11" xfId="3" applyFont="1" applyFill="1" applyBorder="1"/>
    <xf numFmtId="0" fontId="16" fillId="0" borderId="12" xfId="3" applyFont="1" applyFill="1" applyBorder="1"/>
    <xf numFmtId="0" fontId="16" fillId="0" borderId="13" xfId="3" applyFont="1" applyFill="1" applyBorder="1"/>
    <xf numFmtId="0" fontId="16" fillId="0" borderId="11" xfId="3" applyFont="1" applyFill="1" applyBorder="1" applyAlignment="1">
      <alignment horizontal="left" vertical="center"/>
    </xf>
    <xf numFmtId="0" fontId="16" fillId="0" borderId="12" xfId="3" applyFont="1" applyFill="1" applyBorder="1" applyAlignment="1">
      <alignment horizontal="left" vertical="center"/>
    </xf>
    <xf numFmtId="0" fontId="16" fillId="0" borderId="13" xfId="3" applyFont="1" applyFill="1" applyBorder="1" applyAlignment="1">
      <alignment horizontal="left" vertical="center"/>
    </xf>
    <xf numFmtId="0" fontId="25" fillId="0" borderId="24" xfId="3" applyFont="1" applyFill="1" applyBorder="1"/>
    <xf numFmtId="0" fontId="25" fillId="0" borderId="28" xfId="3" applyFont="1" applyFill="1" applyBorder="1"/>
    <xf numFmtId="0" fontId="25" fillId="0" borderId="35" xfId="3" applyFont="1" applyFill="1" applyBorder="1"/>
    <xf numFmtId="0" fontId="24" fillId="0" borderId="30" xfId="1" applyFont="1" applyFill="1" applyBorder="1" applyAlignment="1">
      <alignment horizontal="left" vertical="center" wrapText="1"/>
    </xf>
    <xf numFmtId="0" fontId="24" fillId="0" borderId="23" xfId="1" applyFont="1" applyFill="1" applyBorder="1" applyAlignment="1">
      <alignment horizontal="left" vertical="center" wrapText="1"/>
    </xf>
    <xf numFmtId="0" fontId="8" fillId="0" borderId="22" xfId="16" applyFont="1" applyFill="1" applyBorder="1" applyAlignment="1"/>
    <xf numFmtId="0" fontId="12" fillId="0" borderId="22" xfId="1" applyFont="1" applyFill="1" applyBorder="1" applyAlignment="1">
      <alignment horizontal="left" vertical="center" wrapText="1"/>
    </xf>
    <xf numFmtId="0" fontId="8" fillId="0" borderId="22" xfId="0" applyFont="1" applyFill="1" applyBorder="1" applyAlignment="1"/>
    <xf numFmtId="0" fontId="12" fillId="0" borderId="30"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4" fillId="0" borderId="37" xfId="3" applyFont="1" applyFill="1" applyBorder="1"/>
    <xf numFmtId="0" fontId="4" fillId="0" borderId="38" xfId="3" applyFont="1" applyFill="1" applyBorder="1"/>
    <xf numFmtId="0" fontId="4" fillId="0" borderId="39" xfId="3" applyFont="1" applyFill="1" applyBorder="1"/>
    <xf numFmtId="0" fontId="13" fillId="0" borderId="37" xfId="3" applyFont="1" applyFill="1" applyBorder="1"/>
    <xf numFmtId="0" fontId="13" fillId="0" borderId="38" xfId="3" applyFont="1" applyFill="1" applyBorder="1"/>
    <xf numFmtId="0" fontId="13" fillId="0" borderId="39" xfId="3" applyFont="1" applyFill="1" applyBorder="1"/>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13" fillId="0" borderId="37" xfId="3" applyFont="1" applyFill="1" applyBorder="1" applyAlignment="1">
      <alignment horizontal="left" vertical="center"/>
    </xf>
    <xf numFmtId="0" fontId="13" fillId="0" borderId="38" xfId="3" applyFont="1" applyFill="1" applyBorder="1" applyAlignment="1">
      <alignment horizontal="left" vertical="center"/>
    </xf>
    <xf numFmtId="0" fontId="13" fillId="0" borderId="39" xfId="3" applyFont="1" applyFill="1" applyBorder="1" applyAlignment="1">
      <alignment horizontal="left" vertical="center"/>
    </xf>
    <xf numFmtId="0" fontId="13" fillId="0" borderId="37" xfId="0" applyFont="1" applyFill="1" applyBorder="1" applyAlignment="1">
      <alignment horizontal="left" vertical="center"/>
    </xf>
    <xf numFmtId="0" fontId="13" fillId="0" borderId="38" xfId="0" applyFont="1" applyFill="1" applyBorder="1" applyAlignment="1">
      <alignment horizontal="left" vertical="center"/>
    </xf>
    <xf numFmtId="0" fontId="13" fillId="0" borderId="39" xfId="0" applyFont="1" applyFill="1" applyBorder="1" applyAlignment="1">
      <alignment horizontal="left" vertical="center"/>
    </xf>
    <xf numFmtId="0" fontId="40" fillId="0" borderId="37" xfId="3" applyFont="1" applyFill="1" applyBorder="1"/>
    <xf numFmtId="0" fontId="40" fillId="0" borderId="38" xfId="3" applyFont="1" applyFill="1" applyBorder="1"/>
    <xf numFmtId="0" fontId="40" fillId="0" borderId="37" xfId="3" applyFont="1" applyFill="1" applyBorder="1" applyAlignment="1">
      <alignment horizontal="left"/>
    </xf>
    <xf numFmtId="0" fontId="40" fillId="0" borderId="38" xfId="3" applyFont="1" applyFill="1" applyBorder="1" applyAlignment="1">
      <alignment horizontal="left"/>
    </xf>
    <xf numFmtId="0" fontId="40" fillId="0" borderId="39" xfId="3" applyFont="1" applyFill="1" applyBorder="1" applyAlignment="1">
      <alignment horizontal="left"/>
    </xf>
    <xf numFmtId="0" fontId="40" fillId="0" borderId="39" xfId="3" applyFont="1" applyFill="1" applyBorder="1"/>
    <xf numFmtId="0" fontId="4" fillId="0" borderId="37" xfId="0" applyFont="1" applyFill="1" applyBorder="1" applyAlignment="1">
      <alignment horizontal="left"/>
    </xf>
    <xf numFmtId="0" fontId="11" fillId="0" borderId="43" xfId="1" applyFont="1" applyFill="1" applyBorder="1" applyAlignment="1">
      <alignment horizontal="left" vertical="center" wrapText="1"/>
    </xf>
    <xf numFmtId="0" fontId="11" fillId="0" borderId="36" xfId="1" applyFont="1" applyFill="1" applyBorder="1" applyAlignment="1">
      <alignment horizontal="left" vertical="center" wrapText="1"/>
    </xf>
    <xf numFmtId="0" fontId="40" fillId="0" borderId="37" xfId="0" applyFont="1" applyFill="1" applyBorder="1" applyAlignment="1">
      <alignment horizontal="left" vertical="center"/>
    </xf>
    <xf numFmtId="0" fontId="40" fillId="0" borderId="38" xfId="0" applyFont="1" applyFill="1" applyBorder="1" applyAlignment="1">
      <alignment horizontal="left" vertical="center"/>
    </xf>
    <xf numFmtId="0" fontId="40" fillId="0" borderId="39" xfId="0" applyFont="1" applyFill="1" applyBorder="1" applyAlignment="1">
      <alignment horizontal="left" vertical="center"/>
    </xf>
    <xf numFmtId="0" fontId="40" fillId="0" borderId="37" xfId="0" applyFont="1" applyFill="1" applyBorder="1"/>
    <xf numFmtId="0" fontId="40" fillId="0" borderId="38" xfId="0" applyFont="1" applyFill="1" applyBorder="1"/>
    <xf numFmtId="0" fontId="40" fillId="0" borderId="39" xfId="0" applyFont="1" applyFill="1" applyBorder="1"/>
    <xf numFmtId="0" fontId="40" fillId="0" borderId="43" xfId="1" applyFont="1" applyFill="1" applyBorder="1" applyAlignment="1">
      <alignment horizontal="left" vertical="center" wrapText="1"/>
    </xf>
    <xf numFmtId="0" fontId="40" fillId="0" borderId="36" xfId="1" applyFont="1" applyFill="1" applyBorder="1" applyAlignment="1">
      <alignment horizontal="left" vertical="center" wrapText="1"/>
    </xf>
    <xf numFmtId="0" fontId="37" fillId="0" borderId="48" xfId="1" applyFont="1" applyFill="1" applyBorder="1" applyAlignment="1">
      <alignment horizontal="left" vertical="center" wrapText="1"/>
    </xf>
    <xf numFmtId="0" fontId="13" fillId="0" borderId="37" xfId="3" applyFont="1" applyFill="1" applyBorder="1" applyAlignment="1">
      <alignment vertical="center"/>
    </xf>
    <xf numFmtId="0" fontId="4" fillId="0" borderId="37" xfId="3" applyFont="1" applyFill="1" applyBorder="1" applyAlignment="1">
      <alignment horizontal="left" vertical="center"/>
    </xf>
    <xf numFmtId="0" fontId="2" fillId="0" borderId="45" xfId="0" applyFont="1" applyFill="1" applyBorder="1" applyAlignment="1">
      <alignment horizontal="center" vertical="center"/>
    </xf>
    <xf numFmtId="0" fontId="2" fillId="0" borderId="55" xfId="0" applyFont="1" applyFill="1" applyBorder="1" applyAlignment="1">
      <alignment horizontal="center" vertical="center"/>
    </xf>
    <xf numFmtId="0" fontId="11" fillId="0" borderId="45" xfId="3" applyFont="1" applyFill="1" applyBorder="1" applyAlignment="1">
      <alignment horizontal="left" vertical="top" wrapText="1"/>
    </xf>
    <xf numFmtId="0" fontId="32" fillId="0" borderId="48" xfId="0" applyFont="1" applyFill="1" applyBorder="1" applyAlignment="1">
      <alignment horizontal="left" vertical="center"/>
    </xf>
    <xf numFmtId="0" fontId="13" fillId="0" borderId="42" xfId="0" applyFont="1" applyFill="1" applyBorder="1" applyAlignment="1">
      <alignment horizontal="left" vertical="center"/>
    </xf>
    <xf numFmtId="0" fontId="11" fillId="0" borderId="0" xfId="3" applyFont="1" applyFill="1" applyAlignment="1">
      <alignment horizontal="left" vertical="top" wrapText="1"/>
    </xf>
    <xf numFmtId="0" fontId="54" fillId="0" borderId="0" xfId="0" applyFont="1" applyFill="1" applyAlignment="1">
      <alignment vertical="center"/>
    </xf>
    <xf numFmtId="0" fontId="55" fillId="0" borderId="0" xfId="0" applyFont="1" applyFill="1"/>
    <xf numFmtId="0" fontId="52" fillId="0" borderId="0" xfId="0" applyFont="1" applyFill="1"/>
  </cellXfs>
  <cellStyles count="28">
    <cellStyle name="Dziesiętny 2" xfId="12" xr:uid="{00000000-0005-0000-0000-000000000000}"/>
    <cellStyle name="Excel Built-in Normal" xfId="1" xr:uid="{00000000-0005-0000-0000-000001000000}"/>
    <cellStyle name="Normal 2" xfId="13" xr:uid="{00000000-0005-0000-0000-000002000000}"/>
    <cellStyle name="Normalny" xfId="0" builtinId="0"/>
    <cellStyle name="Normalny 2" xfId="3" xr:uid="{00000000-0005-0000-0000-000004000000}"/>
    <cellStyle name="Normalny 2 2" xfId="14" xr:uid="{00000000-0005-0000-0000-000005000000}"/>
    <cellStyle name="Normalny 3" xfId="15" xr:uid="{00000000-0005-0000-0000-000006000000}"/>
    <cellStyle name="Normalny 4" xfId="6" xr:uid="{00000000-0005-0000-0000-000007000000}"/>
    <cellStyle name="Normalny 5" xfId="16" xr:uid="{00000000-0005-0000-0000-000008000000}"/>
    <cellStyle name="Normalny 6" xfId="10" xr:uid="{00000000-0005-0000-0000-000009000000}"/>
    <cellStyle name="Normalny 7" xfId="11" xr:uid="{00000000-0005-0000-0000-00000A000000}"/>
    <cellStyle name="Normalny_Arkusz1" xfId="2" xr:uid="{00000000-0005-0000-0000-00000B000000}"/>
    <cellStyle name="Procentowy" xfId="27" builtinId="5"/>
    <cellStyle name="Procentowy 2" xfId="4" xr:uid="{00000000-0005-0000-0000-00000D000000}"/>
    <cellStyle name="Procentowy 2 2" xfId="18" xr:uid="{00000000-0005-0000-0000-00000E000000}"/>
    <cellStyle name="Procentowy 3" xfId="19" xr:uid="{00000000-0005-0000-0000-00000F000000}"/>
    <cellStyle name="Procentowy 3 2" xfId="20" xr:uid="{00000000-0005-0000-0000-000010000000}"/>
    <cellStyle name="Procentowy 3 3" xfId="21" xr:uid="{00000000-0005-0000-0000-000011000000}"/>
    <cellStyle name="Procentowy 3 4" xfId="9" xr:uid="{00000000-0005-0000-0000-000012000000}"/>
    <cellStyle name="Procentowy 4" xfId="17" xr:uid="{00000000-0005-0000-0000-000013000000}"/>
    <cellStyle name="Tekst objaśnienia 2" xfId="22" xr:uid="{00000000-0005-0000-0000-000014000000}"/>
    <cellStyle name="Walutowy 2" xfId="5" xr:uid="{00000000-0005-0000-0000-000015000000}"/>
    <cellStyle name="Walutowy 2 2" xfId="8" xr:uid="{00000000-0005-0000-0000-000016000000}"/>
    <cellStyle name="Walutowy 2 2 2" xfId="23" xr:uid="{00000000-0005-0000-0000-000017000000}"/>
    <cellStyle name="Walutowy 3" xfId="24" xr:uid="{00000000-0005-0000-0000-000018000000}"/>
    <cellStyle name="Walutowy 3 2" xfId="7" xr:uid="{00000000-0005-0000-0000-000019000000}"/>
    <cellStyle name="Walutowy 3 2 2" xfId="25" xr:uid="{00000000-0005-0000-0000-00001A000000}"/>
    <cellStyle name="Walutowy 3 3" xfId="26" xr:uid="{00000000-0005-0000-0000-00001B000000}"/>
  </cellStyles>
  <dxfs count="2">
    <dxf>
      <font>
        <b val="0"/>
        <condense val="0"/>
        <extend val="0"/>
        <color indexed="41"/>
      </font>
    </dxf>
    <dxf>
      <font>
        <b val="0"/>
        <condense val="0"/>
        <extend val="0"/>
        <sz val="11"/>
        <color indexed="2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41"/>
  <sheetViews>
    <sheetView tabSelected="1" topLeftCell="A2" zoomScale="75" zoomScaleNormal="75" zoomScaleSheetLayoutView="75" workbookViewId="0">
      <selection activeCell="F6" sqref="F6"/>
    </sheetView>
  </sheetViews>
  <sheetFormatPr defaultColWidth="8.77734375" defaultRowHeight="14.4"/>
  <cols>
    <col min="1" max="1" width="8.77734375" style="1"/>
    <col min="2" max="2" width="70.109375" style="1" customWidth="1"/>
    <col min="3" max="3" width="18.33203125" style="1" customWidth="1"/>
    <col min="4" max="4" width="13.44140625" style="1" customWidth="1"/>
    <col min="5" max="5" width="11.109375" style="1" customWidth="1"/>
    <col min="6" max="7" width="11.5546875" style="1" customWidth="1"/>
    <col min="8" max="8" width="15.6640625" style="1" customWidth="1"/>
    <col min="9" max="9" width="20.88671875" style="1" customWidth="1"/>
    <col min="10" max="10" width="25.88671875" style="1" customWidth="1"/>
    <col min="11" max="11" width="18.88671875" style="1" customWidth="1"/>
    <col min="12" max="12" width="12" style="1" customWidth="1"/>
    <col min="13" max="13" width="29.6640625" style="1" customWidth="1"/>
    <col min="14" max="16384" width="8.77734375" style="1"/>
  </cols>
  <sheetData>
    <row r="1" spans="2:8">
      <c r="B1" s="712" t="s">
        <v>542</v>
      </c>
    </row>
    <row r="3" spans="2:8" ht="25.95" customHeight="1">
      <c r="B3" s="710" t="s">
        <v>239</v>
      </c>
      <c r="C3" s="81"/>
      <c r="D3" s="81"/>
      <c r="E3" s="81"/>
      <c r="G3" s="81"/>
      <c r="H3" s="710" t="s">
        <v>543</v>
      </c>
    </row>
    <row r="4" spans="2:8" ht="25.95" customHeight="1">
      <c r="B4" s="711" t="s">
        <v>541</v>
      </c>
    </row>
    <row r="6" spans="2:8" ht="309" customHeight="1">
      <c r="B6" s="80" t="s">
        <v>540</v>
      </c>
      <c r="C6" s="76"/>
    </row>
    <row r="7" spans="2:8" ht="15.6">
      <c r="B7" s="2"/>
    </row>
    <row r="8" spans="2:8" ht="114.6" customHeight="1">
      <c r="B8" s="2" t="s">
        <v>230</v>
      </c>
    </row>
    <row r="11" spans="2:8" ht="18">
      <c r="C11" s="81"/>
    </row>
    <row r="12" spans="2:8" hidden="1"/>
    <row r="13" spans="2:8" hidden="1">
      <c r="B13" s="1" t="s">
        <v>0</v>
      </c>
    </row>
    <row r="14" spans="2:8" hidden="1">
      <c r="B14" s="1" t="s">
        <v>1</v>
      </c>
    </row>
    <row r="15" spans="2:8">
      <c r="B15" s="21"/>
    </row>
    <row r="16" spans="2:8">
      <c r="B16" s="21" t="s">
        <v>512</v>
      </c>
    </row>
    <row r="17" spans="1:13">
      <c r="B17" s="21" t="s">
        <v>67</v>
      </c>
    </row>
    <row r="18" spans="1:13">
      <c r="B18" s="21" t="s">
        <v>68</v>
      </c>
    </row>
    <row r="19" spans="1:13" ht="22.8">
      <c r="A19" s="82" t="s">
        <v>3</v>
      </c>
      <c r="B19" s="83" t="s">
        <v>4</v>
      </c>
      <c r="C19" s="82" t="s">
        <v>5</v>
      </c>
      <c r="D19" s="82" t="s">
        <v>6</v>
      </c>
      <c r="E19" s="82" t="s">
        <v>7</v>
      </c>
      <c r="F19" s="82" t="s">
        <v>8</v>
      </c>
      <c r="G19" s="82" t="s">
        <v>9</v>
      </c>
      <c r="H19" s="82" t="s">
        <v>10</v>
      </c>
      <c r="I19" s="82" t="s">
        <v>11</v>
      </c>
      <c r="J19" s="82" t="s">
        <v>12</v>
      </c>
      <c r="K19" s="82" t="s">
        <v>13</v>
      </c>
      <c r="L19" s="82" t="s">
        <v>14</v>
      </c>
      <c r="M19" s="82" t="s">
        <v>15</v>
      </c>
    </row>
    <row r="20" spans="1:13" ht="24">
      <c r="A20" s="84"/>
      <c r="B20" s="85" t="s">
        <v>69</v>
      </c>
      <c r="C20" s="86"/>
      <c r="D20" s="86"/>
      <c r="E20" s="86"/>
      <c r="F20" s="86"/>
      <c r="G20" s="86"/>
      <c r="H20" s="86"/>
      <c r="I20" s="86"/>
      <c r="J20" s="86"/>
      <c r="K20" s="86"/>
      <c r="L20" s="86"/>
      <c r="M20" s="86"/>
    </row>
    <row r="21" spans="1:13">
      <c r="A21" s="87">
        <v>1</v>
      </c>
      <c r="B21" s="88"/>
      <c r="C21" s="89" t="s">
        <v>70</v>
      </c>
      <c r="D21" s="87" t="s">
        <v>16</v>
      </c>
      <c r="E21" s="90">
        <v>2000</v>
      </c>
      <c r="F21" s="91">
        <v>100</v>
      </c>
      <c r="G21" s="92">
        <f t="shared" ref="G21:G68" si="0">CEILING(E21/F21,1)</f>
        <v>20</v>
      </c>
      <c r="H21" s="93"/>
      <c r="I21" s="36">
        <f>H21*L21+H21</f>
        <v>0</v>
      </c>
      <c r="J21" s="36">
        <f>ROUND(H21*G21,2)</f>
        <v>0</v>
      </c>
      <c r="K21" s="36">
        <f>ROUND(I21*G21,2)</f>
        <v>0</v>
      </c>
      <c r="L21" s="94"/>
      <c r="M21" s="95"/>
    </row>
    <row r="22" spans="1:13">
      <c r="A22" s="96">
        <v>2</v>
      </c>
      <c r="B22" s="97"/>
      <c r="C22" s="98" t="s">
        <v>71</v>
      </c>
      <c r="D22" s="96" t="s">
        <v>16</v>
      </c>
      <c r="E22" s="99">
        <v>2000</v>
      </c>
      <c r="F22" s="100">
        <v>100</v>
      </c>
      <c r="G22" s="92">
        <f t="shared" si="0"/>
        <v>20</v>
      </c>
      <c r="H22" s="93"/>
      <c r="I22" s="36">
        <f t="shared" ref="I22:I42" si="1">H22*L22+H22</f>
        <v>0</v>
      </c>
      <c r="J22" s="36">
        <f t="shared" ref="J22:J42" si="2">ROUND(H22*G22,2)</f>
        <v>0</v>
      </c>
      <c r="K22" s="36">
        <f t="shared" ref="K22:K42" si="3">ROUND(I22*G22,2)</f>
        <v>0</v>
      </c>
      <c r="L22" s="94"/>
      <c r="M22" s="95"/>
    </row>
    <row r="23" spans="1:13">
      <c r="A23" s="87">
        <v>3</v>
      </c>
      <c r="B23" s="97"/>
      <c r="C23" s="98" t="s">
        <v>72</v>
      </c>
      <c r="D23" s="96" t="s">
        <v>16</v>
      </c>
      <c r="E23" s="99">
        <v>3500</v>
      </c>
      <c r="F23" s="100">
        <v>100</v>
      </c>
      <c r="G23" s="92">
        <f t="shared" si="0"/>
        <v>35</v>
      </c>
      <c r="H23" s="93"/>
      <c r="I23" s="36">
        <f t="shared" si="1"/>
        <v>0</v>
      </c>
      <c r="J23" s="36">
        <f t="shared" si="2"/>
        <v>0</v>
      </c>
      <c r="K23" s="36">
        <f t="shared" si="3"/>
        <v>0</v>
      </c>
      <c r="L23" s="94"/>
      <c r="M23" s="95"/>
    </row>
    <row r="24" spans="1:13">
      <c r="A24" s="96">
        <v>4</v>
      </c>
      <c r="B24" s="97"/>
      <c r="C24" s="98" t="s">
        <v>73</v>
      </c>
      <c r="D24" s="96" t="s">
        <v>16</v>
      </c>
      <c r="E24" s="99">
        <v>1500</v>
      </c>
      <c r="F24" s="100">
        <v>100</v>
      </c>
      <c r="G24" s="92">
        <f t="shared" si="0"/>
        <v>15</v>
      </c>
      <c r="H24" s="93"/>
      <c r="I24" s="36">
        <f t="shared" si="1"/>
        <v>0</v>
      </c>
      <c r="J24" s="36">
        <f t="shared" si="2"/>
        <v>0</v>
      </c>
      <c r="K24" s="36">
        <f t="shared" si="3"/>
        <v>0</v>
      </c>
      <c r="L24" s="94"/>
      <c r="M24" s="95"/>
    </row>
    <row r="25" spans="1:13">
      <c r="A25" s="87">
        <v>5</v>
      </c>
      <c r="B25" s="97"/>
      <c r="C25" s="98" t="s">
        <v>74</v>
      </c>
      <c r="D25" s="96" t="s">
        <v>16</v>
      </c>
      <c r="E25" s="99">
        <v>2000</v>
      </c>
      <c r="F25" s="100">
        <v>100</v>
      </c>
      <c r="G25" s="92">
        <f t="shared" si="0"/>
        <v>20</v>
      </c>
      <c r="H25" s="93"/>
      <c r="I25" s="36">
        <f t="shared" si="1"/>
        <v>0</v>
      </c>
      <c r="J25" s="36">
        <f t="shared" si="2"/>
        <v>0</v>
      </c>
      <c r="K25" s="36">
        <f t="shared" si="3"/>
        <v>0</v>
      </c>
      <c r="L25" s="94"/>
      <c r="M25" s="95"/>
    </row>
    <row r="26" spans="1:13">
      <c r="A26" s="96">
        <v>6</v>
      </c>
      <c r="B26" s="97"/>
      <c r="C26" s="98" t="s">
        <v>75</v>
      </c>
      <c r="D26" s="96" t="s">
        <v>16</v>
      </c>
      <c r="E26" s="99">
        <v>2000</v>
      </c>
      <c r="F26" s="100">
        <v>100</v>
      </c>
      <c r="G26" s="92">
        <f t="shared" si="0"/>
        <v>20</v>
      </c>
      <c r="H26" s="93"/>
      <c r="I26" s="36">
        <f t="shared" si="1"/>
        <v>0</v>
      </c>
      <c r="J26" s="36">
        <f t="shared" si="2"/>
        <v>0</v>
      </c>
      <c r="K26" s="36">
        <f t="shared" si="3"/>
        <v>0</v>
      </c>
      <c r="L26" s="94"/>
      <c r="M26" s="95"/>
    </row>
    <row r="27" spans="1:13">
      <c r="A27" s="87">
        <v>7</v>
      </c>
      <c r="B27" s="97"/>
      <c r="C27" s="98" t="s">
        <v>76</v>
      </c>
      <c r="D27" s="96" t="s">
        <v>16</v>
      </c>
      <c r="E27" s="99">
        <v>1000</v>
      </c>
      <c r="F27" s="100">
        <v>100</v>
      </c>
      <c r="G27" s="92">
        <f t="shared" si="0"/>
        <v>10</v>
      </c>
      <c r="H27" s="93"/>
      <c r="I27" s="36">
        <f t="shared" si="1"/>
        <v>0</v>
      </c>
      <c r="J27" s="36">
        <f t="shared" si="2"/>
        <v>0</v>
      </c>
      <c r="K27" s="36">
        <f t="shared" si="3"/>
        <v>0</v>
      </c>
      <c r="L27" s="94"/>
      <c r="M27" s="95"/>
    </row>
    <row r="28" spans="1:13">
      <c r="A28" s="96">
        <v>8</v>
      </c>
      <c r="B28" s="97"/>
      <c r="C28" s="98" t="s">
        <v>77</v>
      </c>
      <c r="D28" s="96" t="s">
        <v>16</v>
      </c>
      <c r="E28" s="99">
        <v>9000</v>
      </c>
      <c r="F28" s="100">
        <v>100</v>
      </c>
      <c r="G28" s="92">
        <f t="shared" si="0"/>
        <v>90</v>
      </c>
      <c r="H28" s="93"/>
      <c r="I28" s="36">
        <f t="shared" si="1"/>
        <v>0</v>
      </c>
      <c r="J28" s="36">
        <f t="shared" si="2"/>
        <v>0</v>
      </c>
      <c r="K28" s="36">
        <f t="shared" si="3"/>
        <v>0</v>
      </c>
      <c r="L28" s="94"/>
      <c r="M28" s="95"/>
    </row>
    <row r="29" spans="1:13">
      <c r="A29" s="87">
        <v>9</v>
      </c>
      <c r="B29" s="97"/>
      <c r="C29" s="98" t="s">
        <v>78</v>
      </c>
      <c r="D29" s="96" t="s">
        <v>16</v>
      </c>
      <c r="E29" s="99">
        <v>3000</v>
      </c>
      <c r="F29" s="100">
        <v>100</v>
      </c>
      <c r="G29" s="92">
        <f t="shared" si="0"/>
        <v>30</v>
      </c>
      <c r="H29" s="93"/>
      <c r="I29" s="36">
        <f t="shared" si="1"/>
        <v>0</v>
      </c>
      <c r="J29" s="36">
        <f t="shared" si="2"/>
        <v>0</v>
      </c>
      <c r="K29" s="36">
        <f t="shared" si="3"/>
        <v>0</v>
      </c>
      <c r="L29" s="94"/>
      <c r="M29" s="95"/>
    </row>
    <row r="30" spans="1:13">
      <c r="A30" s="96">
        <v>10</v>
      </c>
      <c r="B30" s="97"/>
      <c r="C30" s="98" t="s">
        <v>79</v>
      </c>
      <c r="D30" s="96" t="s">
        <v>16</v>
      </c>
      <c r="E30" s="99">
        <v>300</v>
      </c>
      <c r="F30" s="100">
        <v>100</v>
      </c>
      <c r="G30" s="92">
        <f t="shared" si="0"/>
        <v>3</v>
      </c>
      <c r="H30" s="93"/>
      <c r="I30" s="36">
        <f t="shared" si="1"/>
        <v>0</v>
      </c>
      <c r="J30" s="36">
        <f t="shared" si="2"/>
        <v>0</v>
      </c>
      <c r="K30" s="36">
        <f t="shared" si="3"/>
        <v>0</v>
      </c>
      <c r="L30" s="94"/>
      <c r="M30" s="95"/>
    </row>
    <row r="31" spans="1:13">
      <c r="A31" s="87">
        <v>11</v>
      </c>
      <c r="B31" s="97"/>
      <c r="C31" s="98" t="s">
        <v>80</v>
      </c>
      <c r="D31" s="96" t="s">
        <v>16</v>
      </c>
      <c r="E31" s="99">
        <v>2000</v>
      </c>
      <c r="F31" s="100">
        <v>100</v>
      </c>
      <c r="G31" s="92">
        <f t="shared" si="0"/>
        <v>20</v>
      </c>
      <c r="H31" s="93"/>
      <c r="I31" s="36">
        <f t="shared" si="1"/>
        <v>0</v>
      </c>
      <c r="J31" s="36">
        <f t="shared" si="2"/>
        <v>0</v>
      </c>
      <c r="K31" s="36">
        <f t="shared" si="3"/>
        <v>0</v>
      </c>
      <c r="L31" s="94"/>
      <c r="M31" s="95"/>
    </row>
    <row r="32" spans="1:13">
      <c r="A32" s="96">
        <v>12</v>
      </c>
      <c r="B32" s="97"/>
      <c r="C32" s="98" t="s">
        <v>81</v>
      </c>
      <c r="D32" s="96" t="s">
        <v>16</v>
      </c>
      <c r="E32" s="99">
        <v>6000</v>
      </c>
      <c r="F32" s="100">
        <v>100</v>
      </c>
      <c r="G32" s="92">
        <f t="shared" si="0"/>
        <v>60</v>
      </c>
      <c r="H32" s="93"/>
      <c r="I32" s="36">
        <f t="shared" si="1"/>
        <v>0</v>
      </c>
      <c r="J32" s="36">
        <f t="shared" si="2"/>
        <v>0</v>
      </c>
      <c r="K32" s="36">
        <f t="shared" si="3"/>
        <v>0</v>
      </c>
      <c r="L32" s="94"/>
      <c r="M32" s="95"/>
    </row>
    <row r="33" spans="1:13">
      <c r="A33" s="87">
        <v>13</v>
      </c>
      <c r="B33" s="97"/>
      <c r="C33" s="98" t="s">
        <v>82</v>
      </c>
      <c r="D33" s="96" t="s">
        <v>16</v>
      </c>
      <c r="E33" s="99">
        <v>4000</v>
      </c>
      <c r="F33" s="100">
        <v>100</v>
      </c>
      <c r="G33" s="92">
        <f t="shared" si="0"/>
        <v>40</v>
      </c>
      <c r="H33" s="93"/>
      <c r="I33" s="36">
        <f t="shared" si="1"/>
        <v>0</v>
      </c>
      <c r="J33" s="36">
        <f t="shared" si="2"/>
        <v>0</v>
      </c>
      <c r="K33" s="36">
        <f t="shared" si="3"/>
        <v>0</v>
      </c>
      <c r="L33" s="94"/>
      <c r="M33" s="95"/>
    </row>
    <row r="34" spans="1:13">
      <c r="A34" s="96">
        <v>14</v>
      </c>
      <c r="B34" s="97"/>
      <c r="C34" s="98" t="s">
        <v>83</v>
      </c>
      <c r="D34" s="96" t="s">
        <v>16</v>
      </c>
      <c r="E34" s="99">
        <v>4000</v>
      </c>
      <c r="F34" s="100">
        <v>100</v>
      </c>
      <c r="G34" s="92">
        <f t="shared" si="0"/>
        <v>40</v>
      </c>
      <c r="H34" s="93"/>
      <c r="I34" s="36">
        <f t="shared" si="1"/>
        <v>0</v>
      </c>
      <c r="J34" s="36">
        <f t="shared" si="2"/>
        <v>0</v>
      </c>
      <c r="K34" s="36">
        <f t="shared" si="3"/>
        <v>0</v>
      </c>
      <c r="L34" s="94"/>
      <c r="M34" s="95"/>
    </row>
    <row r="35" spans="1:13">
      <c r="A35" s="87">
        <v>15</v>
      </c>
      <c r="B35" s="97"/>
      <c r="C35" s="98" t="s">
        <v>84</v>
      </c>
      <c r="D35" s="96" t="s">
        <v>16</v>
      </c>
      <c r="E35" s="99">
        <v>3500</v>
      </c>
      <c r="F35" s="100">
        <v>100</v>
      </c>
      <c r="G35" s="92">
        <f t="shared" si="0"/>
        <v>35</v>
      </c>
      <c r="H35" s="93"/>
      <c r="I35" s="36">
        <f t="shared" si="1"/>
        <v>0</v>
      </c>
      <c r="J35" s="36">
        <f t="shared" si="2"/>
        <v>0</v>
      </c>
      <c r="K35" s="36">
        <f t="shared" si="3"/>
        <v>0</v>
      </c>
      <c r="L35" s="94"/>
      <c r="M35" s="95"/>
    </row>
    <row r="36" spans="1:13">
      <c r="A36" s="96">
        <v>16</v>
      </c>
      <c r="B36" s="97"/>
      <c r="C36" s="98" t="s">
        <v>85</v>
      </c>
      <c r="D36" s="96" t="s">
        <v>16</v>
      </c>
      <c r="E36" s="99">
        <v>2000</v>
      </c>
      <c r="F36" s="100">
        <v>100</v>
      </c>
      <c r="G36" s="92">
        <f t="shared" si="0"/>
        <v>20</v>
      </c>
      <c r="H36" s="93"/>
      <c r="I36" s="36">
        <f t="shared" si="1"/>
        <v>0</v>
      </c>
      <c r="J36" s="36">
        <f t="shared" si="2"/>
        <v>0</v>
      </c>
      <c r="K36" s="36">
        <f t="shared" si="3"/>
        <v>0</v>
      </c>
      <c r="L36" s="94"/>
      <c r="M36" s="95"/>
    </row>
    <row r="37" spans="1:13">
      <c r="A37" s="87">
        <v>17</v>
      </c>
      <c r="B37" s="97"/>
      <c r="C37" s="98" t="s">
        <v>86</v>
      </c>
      <c r="D37" s="96" t="s">
        <v>16</v>
      </c>
      <c r="E37" s="99">
        <v>7000</v>
      </c>
      <c r="F37" s="100">
        <v>100</v>
      </c>
      <c r="G37" s="92">
        <f t="shared" si="0"/>
        <v>70</v>
      </c>
      <c r="H37" s="93"/>
      <c r="I37" s="36">
        <f t="shared" si="1"/>
        <v>0</v>
      </c>
      <c r="J37" s="36">
        <f t="shared" si="2"/>
        <v>0</v>
      </c>
      <c r="K37" s="36">
        <f t="shared" si="3"/>
        <v>0</v>
      </c>
      <c r="L37" s="94"/>
      <c r="M37" s="95"/>
    </row>
    <row r="38" spans="1:13">
      <c r="A38" s="96">
        <v>18</v>
      </c>
      <c r="B38" s="97"/>
      <c r="C38" s="98" t="s">
        <v>87</v>
      </c>
      <c r="D38" s="96" t="s">
        <v>16</v>
      </c>
      <c r="E38" s="99">
        <v>14000</v>
      </c>
      <c r="F38" s="100">
        <v>100</v>
      </c>
      <c r="G38" s="92">
        <f t="shared" si="0"/>
        <v>140</v>
      </c>
      <c r="H38" s="93"/>
      <c r="I38" s="36">
        <f t="shared" si="1"/>
        <v>0</v>
      </c>
      <c r="J38" s="36">
        <f t="shared" si="2"/>
        <v>0</v>
      </c>
      <c r="K38" s="36">
        <f t="shared" si="3"/>
        <v>0</v>
      </c>
      <c r="L38" s="94"/>
      <c r="M38" s="95"/>
    </row>
    <row r="39" spans="1:13">
      <c r="A39" s="87">
        <v>19</v>
      </c>
      <c r="B39" s="97"/>
      <c r="C39" s="98" t="s">
        <v>88</v>
      </c>
      <c r="D39" s="96" t="s">
        <v>16</v>
      </c>
      <c r="E39" s="99">
        <v>4500</v>
      </c>
      <c r="F39" s="100">
        <v>100</v>
      </c>
      <c r="G39" s="92">
        <f t="shared" si="0"/>
        <v>45</v>
      </c>
      <c r="H39" s="93"/>
      <c r="I39" s="36">
        <f t="shared" si="1"/>
        <v>0</v>
      </c>
      <c r="J39" s="36">
        <f t="shared" si="2"/>
        <v>0</v>
      </c>
      <c r="K39" s="36">
        <f t="shared" si="3"/>
        <v>0</v>
      </c>
      <c r="L39" s="94"/>
      <c r="M39" s="95"/>
    </row>
    <row r="40" spans="1:13">
      <c r="A40" s="96">
        <v>20</v>
      </c>
      <c r="B40" s="97"/>
      <c r="C40" s="98" t="s">
        <v>89</v>
      </c>
      <c r="D40" s="96" t="s">
        <v>16</v>
      </c>
      <c r="E40" s="99">
        <v>800</v>
      </c>
      <c r="F40" s="100">
        <v>100</v>
      </c>
      <c r="G40" s="92">
        <f t="shared" si="0"/>
        <v>8</v>
      </c>
      <c r="H40" s="93"/>
      <c r="I40" s="36">
        <f t="shared" si="1"/>
        <v>0</v>
      </c>
      <c r="J40" s="36">
        <f t="shared" si="2"/>
        <v>0</v>
      </c>
      <c r="K40" s="36">
        <f t="shared" si="3"/>
        <v>0</v>
      </c>
      <c r="L40" s="94"/>
      <c r="M40" s="95"/>
    </row>
    <row r="41" spans="1:13">
      <c r="A41" s="87">
        <v>21</v>
      </c>
      <c r="B41" s="97"/>
      <c r="C41" s="98" t="s">
        <v>90</v>
      </c>
      <c r="D41" s="96" t="s">
        <v>16</v>
      </c>
      <c r="E41" s="99">
        <v>200</v>
      </c>
      <c r="F41" s="100">
        <v>100</v>
      </c>
      <c r="G41" s="92">
        <f t="shared" si="0"/>
        <v>2</v>
      </c>
      <c r="H41" s="93"/>
      <c r="I41" s="36">
        <f t="shared" si="1"/>
        <v>0</v>
      </c>
      <c r="J41" s="36">
        <f t="shared" si="2"/>
        <v>0</v>
      </c>
      <c r="K41" s="36">
        <f t="shared" si="3"/>
        <v>0</v>
      </c>
      <c r="L41" s="94"/>
      <c r="M41" s="95"/>
    </row>
    <row r="42" spans="1:13">
      <c r="A42" s="101">
        <v>22</v>
      </c>
      <c r="B42" s="102"/>
      <c r="C42" s="103" t="s">
        <v>91</v>
      </c>
      <c r="D42" s="101" t="s">
        <v>16</v>
      </c>
      <c r="E42" s="104">
        <v>3000</v>
      </c>
      <c r="F42" s="105">
        <v>100</v>
      </c>
      <c r="G42" s="92">
        <f t="shared" si="0"/>
        <v>30</v>
      </c>
      <c r="H42" s="106"/>
      <c r="I42" s="36">
        <f t="shared" si="1"/>
        <v>0</v>
      </c>
      <c r="J42" s="36">
        <f t="shared" si="2"/>
        <v>0</v>
      </c>
      <c r="K42" s="36">
        <f t="shared" si="3"/>
        <v>0</v>
      </c>
      <c r="L42" s="94"/>
      <c r="M42" s="95"/>
    </row>
    <row r="43" spans="1:13" ht="24">
      <c r="A43" s="84"/>
      <c r="B43" s="85" t="s">
        <v>92</v>
      </c>
      <c r="C43" s="86"/>
      <c r="D43" s="86"/>
      <c r="E43" s="107"/>
      <c r="F43" s="107"/>
      <c r="G43" s="92"/>
      <c r="H43" s="108"/>
      <c r="I43" s="107"/>
      <c r="J43" s="107"/>
      <c r="K43" s="107"/>
      <c r="L43" s="86"/>
      <c r="M43" s="86"/>
    </row>
    <row r="44" spans="1:13">
      <c r="A44" s="87">
        <v>23</v>
      </c>
      <c r="B44" s="109"/>
      <c r="C44" s="89" t="s">
        <v>93</v>
      </c>
      <c r="D44" s="87" t="s">
        <v>16</v>
      </c>
      <c r="E44" s="90">
        <v>3000</v>
      </c>
      <c r="F44" s="91">
        <v>100</v>
      </c>
      <c r="G44" s="92">
        <f t="shared" si="0"/>
        <v>30</v>
      </c>
      <c r="H44" s="110"/>
      <c r="I44" s="36">
        <f t="shared" ref="I44:I62" si="4">H44*L44+H44</f>
        <v>0</v>
      </c>
      <c r="J44" s="36">
        <f t="shared" ref="J44:J62" si="5">ROUND(H44*G44,2)</f>
        <v>0</v>
      </c>
      <c r="K44" s="36">
        <f t="shared" ref="K44:K62" si="6">ROUND(I44*G44,2)</f>
        <v>0</v>
      </c>
      <c r="L44" s="94"/>
      <c r="M44" s="95"/>
    </row>
    <row r="45" spans="1:13">
      <c r="A45" s="96">
        <v>24</v>
      </c>
      <c r="B45" s="97"/>
      <c r="C45" s="98" t="s">
        <v>94</v>
      </c>
      <c r="D45" s="96" t="s">
        <v>16</v>
      </c>
      <c r="E45" s="99">
        <v>400</v>
      </c>
      <c r="F45" s="100">
        <v>100</v>
      </c>
      <c r="G45" s="92">
        <f t="shared" si="0"/>
        <v>4</v>
      </c>
      <c r="H45" s="93"/>
      <c r="I45" s="36">
        <f t="shared" ref="I45:I49" si="7">H45*L45+H45</f>
        <v>0</v>
      </c>
      <c r="J45" s="36">
        <f t="shared" ref="J45:J49" si="8">ROUND(H45*G45,2)</f>
        <v>0</v>
      </c>
      <c r="K45" s="36">
        <f t="shared" ref="K45:K49" si="9">ROUND(I45*G45,2)</f>
        <v>0</v>
      </c>
      <c r="L45" s="111"/>
      <c r="M45" s="95"/>
    </row>
    <row r="46" spans="1:13">
      <c r="A46" s="96">
        <v>25</v>
      </c>
      <c r="B46" s="97"/>
      <c r="C46" s="98" t="s">
        <v>95</v>
      </c>
      <c r="D46" s="96" t="s">
        <v>16</v>
      </c>
      <c r="E46" s="99">
        <v>2500</v>
      </c>
      <c r="F46" s="100">
        <v>100</v>
      </c>
      <c r="G46" s="92">
        <f t="shared" si="0"/>
        <v>25</v>
      </c>
      <c r="H46" s="93"/>
      <c r="I46" s="36">
        <f t="shared" si="7"/>
        <v>0</v>
      </c>
      <c r="J46" s="36">
        <f t="shared" si="8"/>
        <v>0</v>
      </c>
      <c r="K46" s="36">
        <f t="shared" si="9"/>
        <v>0</v>
      </c>
      <c r="L46" s="111"/>
      <c r="M46" s="95"/>
    </row>
    <row r="47" spans="1:13">
      <c r="A47" s="96">
        <v>26</v>
      </c>
      <c r="B47" s="97"/>
      <c r="C47" s="98" t="s">
        <v>96</v>
      </c>
      <c r="D47" s="96" t="s">
        <v>16</v>
      </c>
      <c r="E47" s="99">
        <v>500</v>
      </c>
      <c r="F47" s="100">
        <v>100</v>
      </c>
      <c r="G47" s="92">
        <f t="shared" si="0"/>
        <v>5</v>
      </c>
      <c r="H47" s="93"/>
      <c r="I47" s="36">
        <f t="shared" si="7"/>
        <v>0</v>
      </c>
      <c r="J47" s="36">
        <f t="shared" si="8"/>
        <v>0</v>
      </c>
      <c r="K47" s="36">
        <f t="shared" si="9"/>
        <v>0</v>
      </c>
      <c r="L47" s="111"/>
      <c r="M47" s="95"/>
    </row>
    <row r="48" spans="1:13">
      <c r="A48" s="96">
        <v>27</v>
      </c>
      <c r="B48" s="97"/>
      <c r="C48" s="98" t="s">
        <v>97</v>
      </c>
      <c r="D48" s="96" t="s">
        <v>16</v>
      </c>
      <c r="E48" s="99">
        <v>2000</v>
      </c>
      <c r="F48" s="100">
        <v>100</v>
      </c>
      <c r="G48" s="92">
        <f t="shared" si="0"/>
        <v>20</v>
      </c>
      <c r="H48" s="93"/>
      <c r="I48" s="36">
        <f t="shared" si="7"/>
        <v>0</v>
      </c>
      <c r="J48" s="36">
        <f t="shared" si="8"/>
        <v>0</v>
      </c>
      <c r="K48" s="36">
        <f t="shared" si="9"/>
        <v>0</v>
      </c>
      <c r="L48" s="111"/>
      <c r="M48" s="95"/>
    </row>
    <row r="49" spans="1:13">
      <c r="A49" s="101">
        <v>28</v>
      </c>
      <c r="B49" s="102"/>
      <c r="C49" s="103" t="s">
        <v>98</v>
      </c>
      <c r="D49" s="101" t="s">
        <v>16</v>
      </c>
      <c r="E49" s="104">
        <v>300</v>
      </c>
      <c r="F49" s="105">
        <v>100</v>
      </c>
      <c r="G49" s="92">
        <f t="shared" si="0"/>
        <v>3</v>
      </c>
      <c r="H49" s="106"/>
      <c r="I49" s="36">
        <f t="shared" si="7"/>
        <v>0</v>
      </c>
      <c r="J49" s="36">
        <f t="shared" si="8"/>
        <v>0</v>
      </c>
      <c r="K49" s="36">
        <f t="shared" si="9"/>
        <v>0</v>
      </c>
      <c r="L49" s="112"/>
      <c r="M49" s="95"/>
    </row>
    <row r="50" spans="1:13" ht="24">
      <c r="A50" s="84"/>
      <c r="B50" s="85" t="s">
        <v>99</v>
      </c>
      <c r="C50" s="86"/>
      <c r="D50" s="86"/>
      <c r="E50" s="107"/>
      <c r="F50" s="107"/>
      <c r="G50" s="92"/>
      <c r="H50" s="108"/>
      <c r="I50" s="107"/>
      <c r="J50" s="107"/>
      <c r="K50" s="107"/>
      <c r="L50" s="86"/>
      <c r="M50" s="86"/>
    </row>
    <row r="51" spans="1:13">
      <c r="A51" s="87">
        <v>29</v>
      </c>
      <c r="B51" s="109"/>
      <c r="C51" s="89">
        <v>100</v>
      </c>
      <c r="D51" s="89" t="s">
        <v>21</v>
      </c>
      <c r="E51" s="90">
        <v>600</v>
      </c>
      <c r="F51" s="91">
        <v>200</v>
      </c>
      <c r="G51" s="92">
        <f t="shared" si="0"/>
        <v>3</v>
      </c>
      <c r="H51" s="110"/>
      <c r="I51" s="36">
        <f t="shared" si="4"/>
        <v>0</v>
      </c>
      <c r="J51" s="36">
        <f t="shared" si="5"/>
        <v>0</v>
      </c>
      <c r="K51" s="36">
        <f t="shared" si="6"/>
        <v>0</v>
      </c>
      <c r="L51" s="94"/>
      <c r="M51" s="113"/>
    </row>
    <row r="52" spans="1:13">
      <c r="A52" s="96">
        <v>30</v>
      </c>
      <c r="B52" s="97"/>
      <c r="C52" s="98">
        <v>120</v>
      </c>
      <c r="D52" s="98" t="s">
        <v>21</v>
      </c>
      <c r="E52" s="99">
        <v>2000</v>
      </c>
      <c r="F52" s="100">
        <v>200</v>
      </c>
      <c r="G52" s="92">
        <f t="shared" si="0"/>
        <v>10</v>
      </c>
      <c r="H52" s="93"/>
      <c r="I52" s="36">
        <f t="shared" ref="I52:I60" si="10">H52*L52+H52</f>
        <v>0</v>
      </c>
      <c r="J52" s="36">
        <f t="shared" ref="J52:J60" si="11">ROUND(H52*G52,2)</f>
        <v>0</v>
      </c>
      <c r="K52" s="36">
        <f t="shared" ref="K52:K60" si="12">ROUND(I52*G52,2)</f>
        <v>0</v>
      </c>
      <c r="L52" s="94"/>
      <c r="M52" s="113"/>
    </row>
    <row r="53" spans="1:13">
      <c r="A53" s="96">
        <v>31</v>
      </c>
      <c r="B53" s="97"/>
      <c r="C53" s="98">
        <v>150</v>
      </c>
      <c r="D53" s="98" t="s">
        <v>21</v>
      </c>
      <c r="E53" s="99">
        <v>600</v>
      </c>
      <c r="F53" s="100">
        <v>200</v>
      </c>
      <c r="G53" s="92">
        <f t="shared" si="0"/>
        <v>3</v>
      </c>
      <c r="H53" s="93"/>
      <c r="I53" s="36">
        <f t="shared" si="10"/>
        <v>0</v>
      </c>
      <c r="J53" s="36">
        <f t="shared" si="11"/>
        <v>0</v>
      </c>
      <c r="K53" s="36">
        <f t="shared" si="12"/>
        <v>0</v>
      </c>
      <c r="L53" s="94"/>
      <c r="M53" s="113"/>
    </row>
    <row r="54" spans="1:13">
      <c r="A54" s="96">
        <v>32</v>
      </c>
      <c r="B54" s="97"/>
      <c r="C54" s="98">
        <f>Arkusz1!B85</f>
        <v>0</v>
      </c>
      <c r="D54" s="98" t="s">
        <v>21</v>
      </c>
      <c r="E54" s="99">
        <v>1000</v>
      </c>
      <c r="F54" s="100">
        <v>200</v>
      </c>
      <c r="G54" s="92">
        <f t="shared" si="0"/>
        <v>5</v>
      </c>
      <c r="H54" s="93"/>
      <c r="I54" s="36">
        <f t="shared" si="10"/>
        <v>0</v>
      </c>
      <c r="J54" s="36">
        <f t="shared" si="11"/>
        <v>0</v>
      </c>
      <c r="K54" s="36">
        <f t="shared" si="12"/>
        <v>0</v>
      </c>
      <c r="L54" s="94"/>
      <c r="M54" s="113"/>
    </row>
    <row r="55" spans="1:13">
      <c r="A55" s="96">
        <f>Arkusz1!B85</f>
        <v>0</v>
      </c>
      <c r="B55" s="97"/>
      <c r="C55" s="98">
        <v>380</v>
      </c>
      <c r="D55" s="98" t="s">
        <v>21</v>
      </c>
      <c r="E55" s="99">
        <v>200</v>
      </c>
      <c r="F55" s="100">
        <v>200</v>
      </c>
      <c r="G55" s="92">
        <f t="shared" si="0"/>
        <v>1</v>
      </c>
      <c r="H55" s="93"/>
      <c r="I55" s="36">
        <f t="shared" si="10"/>
        <v>0</v>
      </c>
      <c r="J55" s="36">
        <f t="shared" si="11"/>
        <v>0</v>
      </c>
      <c r="K55" s="36">
        <f t="shared" si="12"/>
        <v>0</v>
      </c>
      <c r="L55" s="94"/>
      <c r="M55" s="113"/>
    </row>
    <row r="56" spans="1:13">
      <c r="A56" s="96">
        <v>34</v>
      </c>
      <c r="B56" s="97"/>
      <c r="C56" s="98">
        <v>75</v>
      </c>
      <c r="D56" s="98" t="s">
        <v>21</v>
      </c>
      <c r="E56" s="99">
        <v>1600</v>
      </c>
      <c r="F56" s="100">
        <v>200</v>
      </c>
      <c r="G56" s="92">
        <f t="shared" si="0"/>
        <v>8</v>
      </c>
      <c r="H56" s="93"/>
      <c r="I56" s="36">
        <f t="shared" si="10"/>
        <v>0</v>
      </c>
      <c r="J56" s="36">
        <f t="shared" si="11"/>
        <v>0</v>
      </c>
      <c r="K56" s="36">
        <f t="shared" si="12"/>
        <v>0</v>
      </c>
      <c r="L56" s="94"/>
      <c r="M56" s="113"/>
    </row>
    <row r="57" spans="1:13">
      <c r="A57" s="96">
        <v>35</v>
      </c>
      <c r="B57" s="97"/>
      <c r="C57" s="98">
        <v>420</v>
      </c>
      <c r="D57" s="98" t="s">
        <v>21</v>
      </c>
      <c r="E57" s="99">
        <v>200</v>
      </c>
      <c r="F57" s="100">
        <v>200</v>
      </c>
      <c r="G57" s="92">
        <f t="shared" si="0"/>
        <v>1</v>
      </c>
      <c r="H57" s="93"/>
      <c r="I57" s="36">
        <f t="shared" si="10"/>
        <v>0</v>
      </c>
      <c r="J57" s="36">
        <f t="shared" si="11"/>
        <v>0</v>
      </c>
      <c r="K57" s="36">
        <f t="shared" si="12"/>
        <v>0</v>
      </c>
      <c r="L57" s="94"/>
      <c r="M57" s="113"/>
    </row>
    <row r="58" spans="1:13">
      <c r="A58" s="96">
        <v>36</v>
      </c>
      <c r="B58" s="97"/>
      <c r="C58" s="98">
        <v>50</v>
      </c>
      <c r="D58" s="98" t="s">
        <v>21</v>
      </c>
      <c r="E58" s="99">
        <v>1000</v>
      </c>
      <c r="F58" s="100">
        <v>200</v>
      </c>
      <c r="G58" s="92">
        <f t="shared" si="0"/>
        <v>5</v>
      </c>
      <c r="H58" s="93"/>
      <c r="I58" s="36">
        <f t="shared" si="10"/>
        <v>0</v>
      </c>
      <c r="J58" s="36">
        <f t="shared" si="11"/>
        <v>0</v>
      </c>
      <c r="K58" s="36">
        <f t="shared" si="12"/>
        <v>0</v>
      </c>
      <c r="L58" s="94"/>
      <c r="M58" s="113"/>
    </row>
    <row r="59" spans="1:13">
      <c r="A59" s="96">
        <v>37</v>
      </c>
      <c r="B59" s="97"/>
      <c r="C59" s="98">
        <v>270</v>
      </c>
      <c r="D59" s="98" t="s">
        <v>21</v>
      </c>
      <c r="E59" s="99">
        <v>400</v>
      </c>
      <c r="F59" s="100">
        <v>100</v>
      </c>
      <c r="G59" s="92">
        <f t="shared" si="0"/>
        <v>4</v>
      </c>
      <c r="H59" s="93"/>
      <c r="I59" s="36">
        <f t="shared" si="10"/>
        <v>0</v>
      </c>
      <c r="J59" s="36">
        <f t="shared" si="11"/>
        <v>0</v>
      </c>
      <c r="K59" s="36">
        <f t="shared" si="12"/>
        <v>0</v>
      </c>
      <c r="L59" s="94"/>
      <c r="M59" s="113"/>
    </row>
    <row r="60" spans="1:13">
      <c r="A60" s="101">
        <v>38</v>
      </c>
      <c r="B60" s="102"/>
      <c r="C60" s="103">
        <v>250</v>
      </c>
      <c r="D60" s="103" t="s">
        <v>21</v>
      </c>
      <c r="E60" s="104">
        <v>400</v>
      </c>
      <c r="F60" s="105">
        <v>200</v>
      </c>
      <c r="G60" s="92">
        <f t="shared" si="0"/>
        <v>2</v>
      </c>
      <c r="H60" s="106"/>
      <c r="I60" s="36">
        <f t="shared" si="10"/>
        <v>0</v>
      </c>
      <c r="J60" s="36">
        <f t="shared" si="11"/>
        <v>0</v>
      </c>
      <c r="K60" s="36">
        <f t="shared" si="12"/>
        <v>0</v>
      </c>
      <c r="L60" s="94"/>
      <c r="M60" s="113"/>
    </row>
    <row r="61" spans="1:13" ht="24">
      <c r="A61" s="84"/>
      <c r="B61" s="85" t="s">
        <v>100</v>
      </c>
      <c r="C61" s="86"/>
      <c r="D61" s="86"/>
      <c r="E61" s="107"/>
      <c r="F61" s="107"/>
      <c r="G61" s="92"/>
      <c r="H61" s="108"/>
      <c r="I61" s="107"/>
      <c r="J61" s="107"/>
      <c r="K61" s="107"/>
      <c r="L61" s="86"/>
      <c r="M61" s="86"/>
    </row>
    <row r="62" spans="1:13">
      <c r="A62" s="87">
        <v>39</v>
      </c>
      <c r="B62" s="109"/>
      <c r="C62" s="89">
        <v>100</v>
      </c>
      <c r="D62" s="89" t="s">
        <v>21</v>
      </c>
      <c r="E62" s="90">
        <v>300</v>
      </c>
      <c r="F62" s="91">
        <v>100</v>
      </c>
      <c r="G62" s="92">
        <f t="shared" si="0"/>
        <v>3</v>
      </c>
      <c r="H62" s="110"/>
      <c r="I62" s="36">
        <f t="shared" si="4"/>
        <v>0</v>
      </c>
      <c r="J62" s="36">
        <f t="shared" si="5"/>
        <v>0</v>
      </c>
      <c r="K62" s="36">
        <f t="shared" si="6"/>
        <v>0</v>
      </c>
      <c r="L62" s="94"/>
      <c r="M62" s="113"/>
    </row>
    <row r="63" spans="1:13">
      <c r="A63" s="96">
        <v>40</v>
      </c>
      <c r="B63" s="97"/>
      <c r="C63" s="98">
        <v>150</v>
      </c>
      <c r="D63" s="98" t="s">
        <v>21</v>
      </c>
      <c r="E63" s="99">
        <v>500</v>
      </c>
      <c r="F63" s="100">
        <v>100</v>
      </c>
      <c r="G63" s="92">
        <f t="shared" si="0"/>
        <v>5</v>
      </c>
      <c r="H63" s="93"/>
      <c r="I63" s="36">
        <f t="shared" ref="I63:I68" si="13">H63*L63+H63</f>
        <v>0</v>
      </c>
      <c r="J63" s="36">
        <f t="shared" ref="J63:J68" si="14">ROUND(H63*G63,2)</f>
        <v>0</v>
      </c>
      <c r="K63" s="36">
        <f t="shared" ref="K63:K68" si="15">ROUND(I63*G63,2)</f>
        <v>0</v>
      </c>
      <c r="L63" s="94"/>
      <c r="M63" s="113"/>
    </row>
    <row r="64" spans="1:13">
      <c r="A64" s="96">
        <v>41</v>
      </c>
      <c r="B64" s="97"/>
      <c r="C64" s="98">
        <v>200</v>
      </c>
      <c r="D64" s="98" t="s">
        <v>21</v>
      </c>
      <c r="E64" s="99">
        <v>200</v>
      </c>
      <c r="F64" s="100">
        <v>100</v>
      </c>
      <c r="G64" s="92">
        <f t="shared" si="0"/>
        <v>2</v>
      </c>
      <c r="H64" s="93"/>
      <c r="I64" s="36">
        <f t="shared" si="13"/>
        <v>0</v>
      </c>
      <c r="J64" s="36">
        <f t="shared" si="14"/>
        <v>0</v>
      </c>
      <c r="K64" s="36">
        <f t="shared" si="15"/>
        <v>0</v>
      </c>
      <c r="L64" s="94"/>
      <c r="M64" s="113"/>
    </row>
    <row r="65" spans="1:13">
      <c r="A65" s="96">
        <v>42</v>
      </c>
      <c r="B65" s="97"/>
      <c r="C65" s="98">
        <v>300</v>
      </c>
      <c r="D65" s="98" t="s">
        <v>21</v>
      </c>
      <c r="E65" s="99">
        <v>100</v>
      </c>
      <c r="F65" s="100">
        <v>100</v>
      </c>
      <c r="G65" s="92">
        <f t="shared" si="0"/>
        <v>1</v>
      </c>
      <c r="H65" s="93"/>
      <c r="I65" s="36">
        <f t="shared" si="13"/>
        <v>0</v>
      </c>
      <c r="J65" s="36">
        <f t="shared" si="14"/>
        <v>0</v>
      </c>
      <c r="K65" s="36">
        <f t="shared" si="15"/>
        <v>0</v>
      </c>
      <c r="L65" s="94"/>
      <c r="M65" s="113"/>
    </row>
    <row r="66" spans="1:13">
      <c r="A66" s="96">
        <v>43</v>
      </c>
      <c r="B66" s="97"/>
      <c r="C66" s="98">
        <v>320</v>
      </c>
      <c r="D66" s="98" t="s">
        <v>21</v>
      </c>
      <c r="E66" s="99">
        <v>66</v>
      </c>
      <c r="F66" s="100">
        <v>66</v>
      </c>
      <c r="G66" s="92">
        <f t="shared" si="0"/>
        <v>1</v>
      </c>
      <c r="H66" s="93"/>
      <c r="I66" s="36">
        <f t="shared" si="13"/>
        <v>0</v>
      </c>
      <c r="J66" s="36">
        <f t="shared" si="14"/>
        <v>0</v>
      </c>
      <c r="K66" s="36">
        <f t="shared" si="15"/>
        <v>0</v>
      </c>
      <c r="L66" s="94"/>
      <c r="M66" s="113"/>
    </row>
    <row r="67" spans="1:13">
      <c r="A67" s="96">
        <v>44</v>
      </c>
      <c r="B67" s="97"/>
      <c r="C67" s="98">
        <v>420</v>
      </c>
      <c r="D67" s="98" t="s">
        <v>21</v>
      </c>
      <c r="E67" s="99">
        <v>100</v>
      </c>
      <c r="F67" s="100">
        <v>100</v>
      </c>
      <c r="G67" s="92">
        <f t="shared" si="0"/>
        <v>1</v>
      </c>
      <c r="H67" s="93"/>
      <c r="I67" s="36">
        <f t="shared" si="13"/>
        <v>0</v>
      </c>
      <c r="J67" s="36">
        <f t="shared" si="14"/>
        <v>0</v>
      </c>
      <c r="K67" s="36">
        <f t="shared" si="15"/>
        <v>0</v>
      </c>
      <c r="L67" s="94"/>
      <c r="M67" s="113"/>
    </row>
    <row r="68" spans="1:13">
      <c r="A68" s="96">
        <v>45</v>
      </c>
      <c r="B68" s="114"/>
      <c r="C68" s="98">
        <v>270</v>
      </c>
      <c r="D68" s="98" t="s">
        <v>21</v>
      </c>
      <c r="E68" s="99">
        <v>198</v>
      </c>
      <c r="F68" s="100">
        <v>66</v>
      </c>
      <c r="G68" s="92">
        <f t="shared" si="0"/>
        <v>3</v>
      </c>
      <c r="H68" s="93"/>
      <c r="I68" s="36">
        <f t="shared" si="13"/>
        <v>0</v>
      </c>
      <c r="J68" s="36">
        <f t="shared" si="14"/>
        <v>0</v>
      </c>
      <c r="K68" s="36">
        <f t="shared" si="15"/>
        <v>0</v>
      </c>
      <c r="L68" s="94"/>
      <c r="M68" s="113"/>
    </row>
    <row r="69" spans="1:13">
      <c r="A69" s="115" t="s">
        <v>17</v>
      </c>
      <c r="B69" s="116"/>
      <c r="C69" s="116"/>
      <c r="D69" s="116"/>
      <c r="E69" s="116"/>
      <c r="F69" s="116"/>
      <c r="G69" s="116"/>
      <c r="H69" s="116"/>
      <c r="I69" s="117"/>
      <c r="J69" s="118">
        <f>SUM(J21:J68)</f>
        <v>0</v>
      </c>
      <c r="K69" s="119">
        <f>SUM(K21:K68)</f>
        <v>0</v>
      </c>
    </row>
    <row r="70" spans="1:13">
      <c r="J70" s="120" t="s">
        <v>18</v>
      </c>
      <c r="K70" s="121">
        <f>(K69-J69)</f>
        <v>0</v>
      </c>
    </row>
    <row r="72" spans="1:13" ht="233.55" customHeight="1">
      <c r="A72" s="122"/>
      <c r="B72" s="626" t="s">
        <v>101</v>
      </c>
      <c r="C72" s="626"/>
      <c r="D72" s="626"/>
      <c r="E72" s="626"/>
      <c r="F72" s="626"/>
      <c r="G72" s="626"/>
      <c r="H72" s="626"/>
      <c r="I72" s="626"/>
      <c r="J72" s="626"/>
      <c r="K72" s="626"/>
      <c r="L72" s="626"/>
      <c r="M72" s="626"/>
    </row>
    <row r="76" spans="1:13">
      <c r="B76" s="21" t="s">
        <v>513</v>
      </c>
    </row>
    <row r="77" spans="1:13">
      <c r="B77" s="21" t="s">
        <v>103</v>
      </c>
    </row>
    <row r="78" spans="1:13">
      <c r="B78" s="21" t="s">
        <v>104</v>
      </c>
    </row>
    <row r="79" spans="1:13" ht="24">
      <c r="A79" s="124" t="s">
        <v>3</v>
      </c>
      <c r="B79" s="125" t="s">
        <v>4</v>
      </c>
      <c r="C79" s="124" t="s">
        <v>5</v>
      </c>
      <c r="D79" s="124" t="s">
        <v>6</v>
      </c>
      <c r="E79" s="124" t="s">
        <v>7</v>
      </c>
      <c r="F79" s="124" t="s">
        <v>8</v>
      </c>
      <c r="G79" s="124" t="s">
        <v>9</v>
      </c>
      <c r="H79" s="124" t="s">
        <v>10</v>
      </c>
      <c r="I79" s="124" t="s">
        <v>11</v>
      </c>
      <c r="J79" s="124" t="s">
        <v>12</v>
      </c>
      <c r="K79" s="124" t="s">
        <v>13</v>
      </c>
      <c r="L79" s="124" t="s">
        <v>14</v>
      </c>
      <c r="M79" s="126" t="s">
        <v>15</v>
      </c>
    </row>
    <row r="80" spans="1:13">
      <c r="A80" s="127">
        <v>1</v>
      </c>
      <c r="B80" s="128" t="s">
        <v>105</v>
      </c>
      <c r="C80" s="127" t="s">
        <v>106</v>
      </c>
      <c r="D80" s="127" t="s">
        <v>16</v>
      </c>
      <c r="E80" s="129">
        <v>100</v>
      </c>
      <c r="F80" s="129">
        <v>1</v>
      </c>
      <c r="G80" s="130">
        <f t="shared" ref="G80" si="16">CEILING(E80/F80,1)</f>
        <v>100</v>
      </c>
      <c r="H80" s="131"/>
      <c r="I80" s="36">
        <f t="shared" ref="I80" si="17">H80*L80+H80</f>
        <v>0</v>
      </c>
      <c r="J80" s="36">
        <f t="shared" ref="J80" si="18">ROUND(H80*G80,2)</f>
        <v>0</v>
      </c>
      <c r="K80" s="36">
        <f t="shared" ref="K80" si="19">ROUND(I80*G80,2)</f>
        <v>0</v>
      </c>
      <c r="L80" s="132"/>
      <c r="M80" s="133" t="s">
        <v>107</v>
      </c>
    </row>
    <row r="81" spans="1:13">
      <c r="A81" s="642" t="s">
        <v>17</v>
      </c>
      <c r="B81" s="643"/>
      <c r="C81" s="643"/>
      <c r="D81" s="643"/>
      <c r="E81" s="643"/>
      <c r="F81" s="643"/>
      <c r="G81" s="643"/>
      <c r="H81" s="643"/>
      <c r="I81" s="644"/>
      <c r="J81" s="134">
        <f>SUM(J80:J80)</f>
        <v>0</v>
      </c>
      <c r="K81" s="119">
        <f>SUM(K80:K80)</f>
        <v>0</v>
      </c>
    </row>
    <row r="82" spans="1:13">
      <c r="J82" s="135" t="s">
        <v>18</v>
      </c>
      <c r="K82" s="136">
        <f>(K81-J81)</f>
        <v>0</v>
      </c>
    </row>
    <row r="86" spans="1:13">
      <c r="B86" s="21" t="s">
        <v>514</v>
      </c>
    </row>
    <row r="87" spans="1:13">
      <c r="B87" s="21" t="s">
        <v>103</v>
      </c>
    </row>
    <row r="88" spans="1:13">
      <c r="B88" s="21" t="s">
        <v>104</v>
      </c>
    </row>
    <row r="89" spans="1:13" ht="24">
      <c r="A89" s="137" t="s">
        <v>3</v>
      </c>
      <c r="B89" s="138" t="s">
        <v>4</v>
      </c>
      <c r="C89" s="124" t="s">
        <v>5</v>
      </c>
      <c r="D89" s="137" t="s">
        <v>6</v>
      </c>
      <c r="E89" s="137" t="s">
        <v>7</v>
      </c>
      <c r="F89" s="137" t="s">
        <v>8</v>
      </c>
      <c r="G89" s="137" t="s">
        <v>9</v>
      </c>
      <c r="H89" s="137" t="s">
        <v>10</v>
      </c>
      <c r="I89" s="137" t="s">
        <v>11</v>
      </c>
      <c r="J89" s="137" t="s">
        <v>12</v>
      </c>
      <c r="K89" s="137" t="s">
        <v>13</v>
      </c>
      <c r="L89" s="139" t="s">
        <v>14</v>
      </c>
      <c r="M89" s="126" t="s">
        <v>15</v>
      </c>
    </row>
    <row r="90" spans="1:13" ht="22.8">
      <c r="A90" s="127">
        <v>1</v>
      </c>
      <c r="B90" s="123" t="s">
        <v>109</v>
      </c>
      <c r="C90" s="123" t="s">
        <v>31</v>
      </c>
      <c r="D90" s="140" t="s">
        <v>16</v>
      </c>
      <c r="E90" s="141">
        <v>2500</v>
      </c>
      <c r="F90" s="127">
        <v>500</v>
      </c>
      <c r="G90" s="130">
        <f t="shared" ref="G90:G91" si="20">CEILING(E90/F90,1)</f>
        <v>5</v>
      </c>
      <c r="H90" s="142"/>
      <c r="I90" s="36">
        <f t="shared" ref="I90" si="21">H90*L90+H90</f>
        <v>0</v>
      </c>
      <c r="J90" s="36">
        <f t="shared" ref="J90" si="22">ROUND(H90*G90,2)</f>
        <v>0</v>
      </c>
      <c r="K90" s="36">
        <f t="shared" ref="K90" si="23">ROUND(I90*G90,2)</f>
        <v>0</v>
      </c>
      <c r="L90" s="143"/>
      <c r="M90" s="133"/>
    </row>
    <row r="91" spans="1:13">
      <c r="A91" s="144">
        <v>2</v>
      </c>
      <c r="B91" s="123" t="s">
        <v>110</v>
      </c>
      <c r="C91" s="123" t="s">
        <v>31</v>
      </c>
      <c r="D91" s="140" t="s">
        <v>16</v>
      </c>
      <c r="E91" s="141">
        <v>10</v>
      </c>
      <c r="F91" s="145">
        <v>1</v>
      </c>
      <c r="G91" s="130">
        <f t="shared" si="20"/>
        <v>10</v>
      </c>
      <c r="H91" s="142"/>
      <c r="I91" s="36">
        <f t="shared" ref="I91" si="24">H91*L91+H91</f>
        <v>0</v>
      </c>
      <c r="J91" s="36">
        <f t="shared" ref="J91" si="25">ROUND(H91*G91,2)</f>
        <v>0</v>
      </c>
      <c r="K91" s="36">
        <f t="shared" ref="K91" si="26">ROUND(I91*G91,2)</f>
        <v>0</v>
      </c>
      <c r="L91" s="143"/>
      <c r="M91" s="133"/>
    </row>
    <row r="92" spans="1:13">
      <c r="A92" s="642" t="s">
        <v>17</v>
      </c>
      <c r="B92" s="643"/>
      <c r="C92" s="643"/>
      <c r="D92" s="643"/>
      <c r="E92" s="643"/>
      <c r="F92" s="643"/>
      <c r="G92" s="643"/>
      <c r="H92" s="643"/>
      <c r="I92" s="644"/>
      <c r="J92" s="134">
        <f>SUM(J90:J91)</f>
        <v>0</v>
      </c>
      <c r="K92" s="119">
        <f>SUM(K90:K91)</f>
        <v>0</v>
      </c>
    </row>
    <row r="93" spans="1:13">
      <c r="J93" s="146" t="s">
        <v>18</v>
      </c>
      <c r="K93" s="136">
        <f>(K92-J92)</f>
        <v>0</v>
      </c>
    </row>
    <row r="94" spans="1:13">
      <c r="J94" s="147"/>
      <c r="K94" s="148"/>
    </row>
    <row r="95" spans="1:13">
      <c r="J95" s="147"/>
      <c r="K95" s="148"/>
    </row>
    <row r="97" spans="1:13">
      <c r="B97" s="21" t="s">
        <v>515</v>
      </c>
    </row>
    <row r="98" spans="1:13">
      <c r="B98" s="21" t="s">
        <v>67</v>
      </c>
    </row>
    <row r="99" spans="1:13">
      <c r="B99" s="21" t="s">
        <v>68</v>
      </c>
    </row>
    <row r="100" spans="1:13" ht="22.8">
      <c r="A100" s="149" t="s">
        <v>3</v>
      </c>
      <c r="B100" s="150" t="s">
        <v>4</v>
      </c>
      <c r="C100" s="149" t="s">
        <v>5</v>
      </c>
      <c r="D100" s="149" t="s">
        <v>6</v>
      </c>
      <c r="E100" s="149" t="s">
        <v>7</v>
      </c>
      <c r="F100" s="149" t="s">
        <v>8</v>
      </c>
      <c r="G100" s="149" t="s">
        <v>9</v>
      </c>
      <c r="H100" s="149" t="s">
        <v>10</v>
      </c>
      <c r="I100" s="149" t="s">
        <v>11</v>
      </c>
      <c r="J100" s="149" t="s">
        <v>12</v>
      </c>
      <c r="K100" s="149" t="s">
        <v>13</v>
      </c>
      <c r="L100" s="149" t="s">
        <v>14</v>
      </c>
      <c r="M100" s="149" t="s">
        <v>15</v>
      </c>
    </row>
    <row r="101" spans="1:13">
      <c r="A101" s="84"/>
      <c r="B101" s="85" t="s">
        <v>111</v>
      </c>
      <c r="C101" s="86"/>
      <c r="D101" s="86"/>
      <c r="E101" s="86"/>
      <c r="F101" s="86"/>
      <c r="G101" s="86"/>
      <c r="H101" s="86"/>
      <c r="I101" s="86"/>
      <c r="J101" s="86"/>
      <c r="K101" s="86"/>
      <c r="L101" s="86"/>
      <c r="M101" s="86"/>
    </row>
    <row r="102" spans="1:13">
      <c r="A102" s="87">
        <v>1</v>
      </c>
      <c r="B102" s="109"/>
      <c r="C102" s="89" t="s">
        <v>112</v>
      </c>
      <c r="D102" s="89" t="s">
        <v>16</v>
      </c>
      <c r="E102" s="151">
        <v>100</v>
      </c>
      <c r="F102" s="87">
        <v>100</v>
      </c>
      <c r="G102" s="152">
        <f t="shared" ref="G102:G110" si="27">CEILING(E102/F102,1)</f>
        <v>1</v>
      </c>
      <c r="H102" s="110"/>
      <c r="I102" s="36">
        <f>H102*L102+H102</f>
        <v>0</v>
      </c>
      <c r="J102" s="36">
        <f>ROUND(H102*G102,2)</f>
        <v>0</v>
      </c>
      <c r="K102" s="36">
        <f>ROUND(I102*G102,2)</f>
        <v>0</v>
      </c>
      <c r="L102" s="94"/>
      <c r="M102" s="153"/>
    </row>
    <row r="103" spans="1:13">
      <c r="A103" s="96">
        <v>2</v>
      </c>
      <c r="B103" s="97"/>
      <c r="C103" s="98" t="s">
        <v>113</v>
      </c>
      <c r="D103" s="98" t="s">
        <v>16</v>
      </c>
      <c r="E103" s="154">
        <v>500</v>
      </c>
      <c r="F103" s="96">
        <v>250</v>
      </c>
      <c r="G103" s="152">
        <f t="shared" si="27"/>
        <v>2</v>
      </c>
      <c r="H103" s="155"/>
      <c r="I103" s="36">
        <f t="shared" ref="I103:I107" si="28">H103*L103+H103</f>
        <v>0</v>
      </c>
      <c r="J103" s="36">
        <f t="shared" ref="J103:J107" si="29">ROUND(H103*G103,2)</f>
        <v>0</v>
      </c>
      <c r="K103" s="36">
        <f t="shared" ref="K103:K107" si="30">ROUND(I103*G103,2)</f>
        <v>0</v>
      </c>
      <c r="L103" s="94"/>
      <c r="M103" s="153"/>
    </row>
    <row r="104" spans="1:13">
      <c r="A104" s="96">
        <v>3</v>
      </c>
      <c r="B104" s="97"/>
      <c r="C104" s="98" t="s">
        <v>114</v>
      </c>
      <c r="D104" s="98" t="s">
        <v>16</v>
      </c>
      <c r="E104" s="154">
        <v>1000</v>
      </c>
      <c r="F104" s="96">
        <v>500</v>
      </c>
      <c r="G104" s="152">
        <f t="shared" si="27"/>
        <v>2</v>
      </c>
      <c r="H104" s="155"/>
      <c r="I104" s="36">
        <f t="shared" si="28"/>
        <v>0</v>
      </c>
      <c r="J104" s="36">
        <f t="shared" si="29"/>
        <v>0</v>
      </c>
      <c r="K104" s="36">
        <f t="shared" si="30"/>
        <v>0</v>
      </c>
      <c r="L104" s="94"/>
      <c r="M104" s="153"/>
    </row>
    <row r="105" spans="1:13">
      <c r="A105" s="96">
        <v>4</v>
      </c>
      <c r="B105" s="97"/>
      <c r="C105" s="98" t="s">
        <v>115</v>
      </c>
      <c r="D105" s="98" t="s">
        <v>16</v>
      </c>
      <c r="E105" s="154">
        <v>1000</v>
      </c>
      <c r="F105" s="96">
        <v>500</v>
      </c>
      <c r="G105" s="152">
        <f t="shared" si="27"/>
        <v>2</v>
      </c>
      <c r="H105" s="155"/>
      <c r="I105" s="36">
        <f t="shared" si="28"/>
        <v>0</v>
      </c>
      <c r="J105" s="36">
        <f t="shared" si="29"/>
        <v>0</v>
      </c>
      <c r="K105" s="36">
        <f t="shared" si="30"/>
        <v>0</v>
      </c>
      <c r="L105" s="94"/>
      <c r="M105" s="153"/>
    </row>
    <row r="106" spans="1:13">
      <c r="A106" s="96">
        <v>5</v>
      </c>
      <c r="B106" s="97"/>
      <c r="C106" s="98" t="s">
        <v>116</v>
      </c>
      <c r="D106" s="98" t="s">
        <v>16</v>
      </c>
      <c r="E106" s="154">
        <v>3750</v>
      </c>
      <c r="F106" s="96">
        <v>250</v>
      </c>
      <c r="G106" s="152">
        <f t="shared" si="27"/>
        <v>15</v>
      </c>
      <c r="H106" s="155"/>
      <c r="I106" s="36">
        <f t="shared" si="28"/>
        <v>0</v>
      </c>
      <c r="J106" s="36">
        <f t="shared" si="29"/>
        <v>0</v>
      </c>
      <c r="K106" s="36">
        <f t="shared" si="30"/>
        <v>0</v>
      </c>
      <c r="L106" s="94"/>
      <c r="M106" s="153"/>
    </row>
    <row r="107" spans="1:13">
      <c r="A107" s="101">
        <v>6</v>
      </c>
      <c r="B107" s="102"/>
      <c r="C107" s="103" t="s">
        <v>117</v>
      </c>
      <c r="D107" s="103" t="s">
        <v>16</v>
      </c>
      <c r="E107" s="610">
        <v>6250</v>
      </c>
      <c r="F107" s="611">
        <v>250</v>
      </c>
      <c r="G107" s="612">
        <f t="shared" si="27"/>
        <v>25</v>
      </c>
      <c r="H107" s="613"/>
      <c r="I107" s="614">
        <f t="shared" si="28"/>
        <v>0</v>
      </c>
      <c r="J107" s="614">
        <f t="shared" si="29"/>
        <v>0</v>
      </c>
      <c r="K107" s="614">
        <f t="shared" si="30"/>
        <v>0</v>
      </c>
      <c r="L107" s="615"/>
      <c r="M107" s="616"/>
    </row>
    <row r="108" spans="1:13" ht="28.5" customHeight="1">
      <c r="A108" s="620"/>
      <c r="B108" s="621" t="s">
        <v>118</v>
      </c>
      <c r="C108" s="108"/>
      <c r="D108" s="108"/>
      <c r="E108" s="108"/>
      <c r="F108" s="108"/>
      <c r="G108" s="622"/>
      <c r="H108" s="623"/>
      <c r="I108" s="624"/>
      <c r="J108" s="624"/>
      <c r="K108" s="624"/>
      <c r="L108" s="108"/>
      <c r="M108" s="625"/>
    </row>
    <row r="109" spans="1:13">
      <c r="A109" s="87">
        <v>7</v>
      </c>
      <c r="B109" s="109"/>
      <c r="C109" s="89" t="s">
        <v>117</v>
      </c>
      <c r="D109" s="89" t="s">
        <v>16</v>
      </c>
      <c r="E109" s="151">
        <v>6250</v>
      </c>
      <c r="F109" s="87">
        <v>250</v>
      </c>
      <c r="G109" s="152">
        <f t="shared" si="27"/>
        <v>25</v>
      </c>
      <c r="H109" s="617"/>
      <c r="I109" s="618">
        <f t="shared" ref="I109" si="31">H109*L109+H109</f>
        <v>0</v>
      </c>
      <c r="J109" s="618">
        <f t="shared" ref="J109" si="32">ROUND(H109*G109,2)</f>
        <v>0</v>
      </c>
      <c r="K109" s="618">
        <f t="shared" ref="K109" si="33">ROUND(I109*G109,2)</f>
        <v>0</v>
      </c>
      <c r="L109" s="94"/>
      <c r="M109" s="619"/>
    </row>
    <row r="110" spans="1:13">
      <c r="A110" s="96">
        <v>8</v>
      </c>
      <c r="B110" s="97"/>
      <c r="C110" s="98" t="s">
        <v>116</v>
      </c>
      <c r="D110" s="98" t="s">
        <v>16</v>
      </c>
      <c r="E110" s="154">
        <v>2500</v>
      </c>
      <c r="F110" s="96">
        <v>250</v>
      </c>
      <c r="G110" s="152">
        <f t="shared" si="27"/>
        <v>10</v>
      </c>
      <c r="H110" s="155"/>
      <c r="I110" s="156">
        <f t="shared" ref="I110" si="34">H110*L110+H110</f>
        <v>0</v>
      </c>
      <c r="J110" s="156">
        <f t="shared" ref="J110" si="35">ROUND(H110*G110,2)</f>
        <v>0</v>
      </c>
      <c r="K110" s="36">
        <f t="shared" ref="K110" si="36">ROUND(I110*G110,2)</f>
        <v>0</v>
      </c>
      <c r="L110" s="111"/>
      <c r="M110" s="153"/>
    </row>
    <row r="111" spans="1:13">
      <c r="A111" s="645" t="s">
        <v>17</v>
      </c>
      <c r="B111" s="646"/>
      <c r="C111" s="646"/>
      <c r="D111" s="646"/>
      <c r="E111" s="646"/>
      <c r="F111" s="646"/>
      <c r="G111" s="646"/>
      <c r="H111" s="646"/>
      <c r="I111" s="647"/>
      <c r="J111" s="157">
        <f>SUM(J102:J110)</f>
        <v>0</v>
      </c>
      <c r="K111" s="158">
        <f>SUM(K102:K110)</f>
        <v>0</v>
      </c>
    </row>
    <row r="112" spans="1:13">
      <c r="J112" s="120" t="s">
        <v>18</v>
      </c>
      <c r="K112" s="136">
        <f>K111-J111</f>
        <v>0</v>
      </c>
    </row>
    <row r="114" spans="1:13" ht="58.05" customHeight="1">
      <c r="B114" s="627" t="s">
        <v>119</v>
      </c>
      <c r="M114" s="160"/>
    </row>
    <row r="118" spans="1:13">
      <c r="B118" s="21" t="s">
        <v>516</v>
      </c>
    </row>
    <row r="119" spans="1:13">
      <c r="B119" s="21" t="s">
        <v>120</v>
      </c>
    </row>
    <row r="120" spans="1:13">
      <c r="B120" s="21" t="s">
        <v>68</v>
      </c>
    </row>
    <row r="121" spans="1:13" ht="22.8">
      <c r="A121" s="161" t="s">
        <v>3</v>
      </c>
      <c r="B121" s="162" t="s">
        <v>4</v>
      </c>
      <c r="C121" s="161" t="s">
        <v>5</v>
      </c>
      <c r="D121" s="161" t="s">
        <v>6</v>
      </c>
      <c r="E121" s="161" t="s">
        <v>7</v>
      </c>
      <c r="F121" s="161" t="s">
        <v>8</v>
      </c>
      <c r="G121" s="161" t="s">
        <v>9</v>
      </c>
      <c r="H121" s="161" t="s">
        <v>10</v>
      </c>
      <c r="I121" s="161" t="s">
        <v>11</v>
      </c>
      <c r="J121" s="161" t="s">
        <v>12</v>
      </c>
      <c r="K121" s="161" t="s">
        <v>13</v>
      </c>
      <c r="L121" s="163" t="s">
        <v>14</v>
      </c>
      <c r="M121" s="164" t="s">
        <v>15</v>
      </c>
    </row>
    <row r="122" spans="1:13" ht="24">
      <c r="A122" s="165"/>
      <c r="B122" s="166" t="s">
        <v>121</v>
      </c>
      <c r="C122" s="167"/>
      <c r="D122" s="167"/>
      <c r="E122" s="167"/>
      <c r="F122" s="167"/>
      <c r="G122" s="167"/>
      <c r="H122" s="167"/>
      <c r="I122" s="167"/>
      <c r="J122" s="167"/>
      <c r="K122" s="167"/>
      <c r="L122" s="167"/>
      <c r="M122" s="167"/>
    </row>
    <row r="123" spans="1:13" ht="24" customHeight="1">
      <c r="A123" s="168">
        <v>1</v>
      </c>
      <c r="B123" s="169"/>
      <c r="C123" s="170" t="s">
        <v>122</v>
      </c>
      <c r="D123" s="170" t="s">
        <v>16</v>
      </c>
      <c r="E123" s="171">
        <v>3000</v>
      </c>
      <c r="F123" s="168">
        <v>1000</v>
      </c>
      <c r="G123" s="152">
        <f>CEILING(E123/F123,1)</f>
        <v>3</v>
      </c>
      <c r="H123" s="172"/>
      <c r="I123" s="36">
        <f t="shared" ref="I123" si="37">H123*L123+H123</f>
        <v>0</v>
      </c>
      <c r="J123" s="36">
        <f t="shared" ref="J123" si="38">ROUND(H123*G123,2)</f>
        <v>0</v>
      </c>
      <c r="K123" s="36">
        <f t="shared" ref="K123" si="39">ROUND(I123*G123,2)</f>
        <v>0</v>
      </c>
      <c r="L123" s="173"/>
      <c r="M123" s="174"/>
    </row>
    <row r="124" spans="1:13" ht="23.25" customHeight="1">
      <c r="A124" s="175">
        <v>2</v>
      </c>
      <c r="B124" s="159"/>
      <c r="C124" s="176" t="s">
        <v>123</v>
      </c>
      <c r="D124" s="176" t="s">
        <v>16</v>
      </c>
      <c r="E124" s="177">
        <v>5000</v>
      </c>
      <c r="F124" s="175">
        <v>1000</v>
      </c>
      <c r="G124" s="152">
        <f>CEILING(E124/F124,1)</f>
        <v>5</v>
      </c>
      <c r="H124" s="178"/>
      <c r="I124" s="36">
        <f t="shared" ref="I124" si="40">H124*L124+H124</f>
        <v>0</v>
      </c>
      <c r="J124" s="36">
        <f t="shared" ref="J124" si="41">ROUND(H124*G124,2)</f>
        <v>0</v>
      </c>
      <c r="K124" s="36">
        <f t="shared" ref="K124" si="42">ROUND(I124*G124,2)</f>
        <v>0</v>
      </c>
      <c r="L124" s="179"/>
      <c r="M124" s="174"/>
    </row>
    <row r="125" spans="1:13">
      <c r="A125" s="652" t="s">
        <v>17</v>
      </c>
      <c r="B125" s="653"/>
      <c r="C125" s="653"/>
      <c r="D125" s="653"/>
      <c r="E125" s="653"/>
      <c r="F125" s="653"/>
      <c r="G125" s="653"/>
      <c r="H125" s="653"/>
      <c r="I125" s="654"/>
      <c r="J125" s="180">
        <f>SUM(J123:J124)</f>
        <v>0</v>
      </c>
      <c r="K125" s="158">
        <f>SUM(K123:K124)</f>
        <v>0</v>
      </c>
    </row>
    <row r="126" spans="1:13">
      <c r="J126" s="181" t="s">
        <v>124</v>
      </c>
      <c r="K126" s="136">
        <f>K125-J125</f>
        <v>0</v>
      </c>
    </row>
    <row r="128" spans="1:13" ht="56.55" customHeight="1">
      <c r="A128" s="182"/>
      <c r="B128" s="627" t="s">
        <v>119</v>
      </c>
    </row>
    <row r="132" spans="1:13">
      <c r="B132" s="21" t="s">
        <v>517</v>
      </c>
    </row>
    <row r="133" spans="1:13">
      <c r="B133" s="21" t="s">
        <v>103</v>
      </c>
    </row>
    <row r="134" spans="1:13">
      <c r="B134" s="21" t="s">
        <v>104</v>
      </c>
    </row>
    <row r="135" spans="1:13" ht="22.8">
      <c r="A135" s="161" t="s">
        <v>3</v>
      </c>
      <c r="B135" s="162" t="s">
        <v>4</v>
      </c>
      <c r="C135" s="161" t="s">
        <v>5</v>
      </c>
      <c r="D135" s="183" t="s">
        <v>6</v>
      </c>
      <c r="E135" s="161" t="s">
        <v>7</v>
      </c>
      <c r="F135" s="161" t="s">
        <v>8</v>
      </c>
      <c r="G135" s="161" t="s">
        <v>9</v>
      </c>
      <c r="H135" s="161" t="s">
        <v>10</v>
      </c>
      <c r="I135" s="161" t="s">
        <v>11</v>
      </c>
      <c r="J135" s="161" t="s">
        <v>12</v>
      </c>
      <c r="K135" s="161" t="s">
        <v>13</v>
      </c>
      <c r="L135" s="163" t="s">
        <v>14</v>
      </c>
      <c r="M135" s="164" t="s">
        <v>15</v>
      </c>
    </row>
    <row r="136" spans="1:13" ht="36.6">
      <c r="A136" s="96">
        <v>1</v>
      </c>
      <c r="B136" s="159" t="s">
        <v>125</v>
      </c>
      <c r="C136" s="176" t="s">
        <v>31</v>
      </c>
      <c r="D136" s="170" t="s">
        <v>16</v>
      </c>
      <c r="E136" s="184">
        <v>5</v>
      </c>
      <c r="F136" s="184">
        <v>5</v>
      </c>
      <c r="G136" s="185">
        <f t="shared" ref="G136:G171" si="43">CEILING(E136/F136,1)</f>
        <v>1</v>
      </c>
      <c r="H136" s="186"/>
      <c r="I136" s="187">
        <f t="shared" ref="I136" si="44">H136*L136+H136</f>
        <v>0</v>
      </c>
      <c r="J136" s="187">
        <f t="shared" ref="J136" si="45">ROUND(H136*G136,2)</f>
        <v>0</v>
      </c>
      <c r="K136" s="187">
        <f>ROUND(I136*G136,2)</f>
        <v>0</v>
      </c>
      <c r="L136" s="188"/>
      <c r="M136" s="189"/>
    </row>
    <row r="137" spans="1:13" ht="36.6">
      <c r="A137" s="96">
        <v>2</v>
      </c>
      <c r="B137" s="159" t="s">
        <v>126</v>
      </c>
      <c r="C137" s="176" t="s">
        <v>31</v>
      </c>
      <c r="D137" s="170" t="s">
        <v>16</v>
      </c>
      <c r="E137" s="184">
        <v>5</v>
      </c>
      <c r="F137" s="184">
        <v>5</v>
      </c>
      <c r="G137" s="185">
        <f t="shared" si="43"/>
        <v>1</v>
      </c>
      <c r="H137" s="186"/>
      <c r="I137" s="187">
        <f t="shared" ref="I137:I171" si="46">H137*L137+H137</f>
        <v>0</v>
      </c>
      <c r="J137" s="187">
        <f t="shared" ref="J137:J171" si="47">ROUND(H137*G137,2)</f>
        <v>0</v>
      </c>
      <c r="K137" s="187">
        <f t="shared" ref="K137:K171" si="48">ROUND(I137*G137,2)</f>
        <v>0</v>
      </c>
      <c r="L137" s="188"/>
      <c r="M137" s="189"/>
    </row>
    <row r="138" spans="1:13" ht="36.6">
      <c r="A138" s="96">
        <v>3</v>
      </c>
      <c r="B138" s="159" t="s">
        <v>127</v>
      </c>
      <c r="C138" s="176" t="s">
        <v>31</v>
      </c>
      <c r="D138" s="170" t="s">
        <v>16</v>
      </c>
      <c r="E138" s="184">
        <v>5</v>
      </c>
      <c r="F138" s="184">
        <v>5</v>
      </c>
      <c r="G138" s="185">
        <f t="shared" si="43"/>
        <v>1</v>
      </c>
      <c r="H138" s="186"/>
      <c r="I138" s="187">
        <f t="shared" si="46"/>
        <v>0</v>
      </c>
      <c r="J138" s="187">
        <f t="shared" si="47"/>
        <v>0</v>
      </c>
      <c r="K138" s="187">
        <f t="shared" si="48"/>
        <v>0</v>
      </c>
      <c r="L138" s="188"/>
      <c r="M138" s="189"/>
    </row>
    <row r="139" spans="1:13" ht="36.6">
      <c r="A139" s="96">
        <v>4</v>
      </c>
      <c r="B139" s="159" t="s">
        <v>128</v>
      </c>
      <c r="C139" s="176" t="s">
        <v>31</v>
      </c>
      <c r="D139" s="170" t="s">
        <v>16</v>
      </c>
      <c r="E139" s="184">
        <v>5</v>
      </c>
      <c r="F139" s="184">
        <v>5</v>
      </c>
      <c r="G139" s="185">
        <f t="shared" si="43"/>
        <v>1</v>
      </c>
      <c r="H139" s="186"/>
      <c r="I139" s="187">
        <f t="shared" si="46"/>
        <v>0</v>
      </c>
      <c r="J139" s="187">
        <f t="shared" si="47"/>
        <v>0</v>
      </c>
      <c r="K139" s="187">
        <f t="shared" si="48"/>
        <v>0</v>
      </c>
      <c r="L139" s="188"/>
      <c r="M139" s="189"/>
    </row>
    <row r="140" spans="1:13" ht="36.6">
      <c r="A140" s="96">
        <v>5</v>
      </c>
      <c r="B140" s="159" t="s">
        <v>129</v>
      </c>
      <c r="C140" s="176" t="s">
        <v>31</v>
      </c>
      <c r="D140" s="170" t="s">
        <v>16</v>
      </c>
      <c r="E140" s="184">
        <v>5</v>
      </c>
      <c r="F140" s="184">
        <v>5</v>
      </c>
      <c r="G140" s="185">
        <f t="shared" si="43"/>
        <v>1</v>
      </c>
      <c r="H140" s="186"/>
      <c r="I140" s="187">
        <f t="shared" si="46"/>
        <v>0</v>
      </c>
      <c r="J140" s="187">
        <f t="shared" si="47"/>
        <v>0</v>
      </c>
      <c r="K140" s="187">
        <f t="shared" si="48"/>
        <v>0</v>
      </c>
      <c r="L140" s="188"/>
      <c r="M140" s="189"/>
    </row>
    <row r="141" spans="1:13" ht="36.6">
      <c r="A141" s="96">
        <v>6</v>
      </c>
      <c r="B141" s="159" t="s">
        <v>130</v>
      </c>
      <c r="C141" s="176" t="s">
        <v>31</v>
      </c>
      <c r="D141" s="170" t="s">
        <v>16</v>
      </c>
      <c r="E141" s="184">
        <v>5</v>
      </c>
      <c r="F141" s="184">
        <v>5</v>
      </c>
      <c r="G141" s="185">
        <f t="shared" si="43"/>
        <v>1</v>
      </c>
      <c r="H141" s="186"/>
      <c r="I141" s="187">
        <f t="shared" si="46"/>
        <v>0</v>
      </c>
      <c r="J141" s="187">
        <f t="shared" si="47"/>
        <v>0</v>
      </c>
      <c r="K141" s="187">
        <f t="shared" si="48"/>
        <v>0</v>
      </c>
      <c r="L141" s="188"/>
      <c r="M141" s="189"/>
    </row>
    <row r="142" spans="1:13" ht="36.6">
      <c r="A142" s="96">
        <v>7</v>
      </c>
      <c r="B142" s="159" t="s">
        <v>131</v>
      </c>
      <c r="C142" s="176" t="s">
        <v>31</v>
      </c>
      <c r="D142" s="170" t="s">
        <v>16</v>
      </c>
      <c r="E142" s="184">
        <v>5</v>
      </c>
      <c r="F142" s="184">
        <v>5</v>
      </c>
      <c r="G142" s="185">
        <f t="shared" si="43"/>
        <v>1</v>
      </c>
      <c r="H142" s="186"/>
      <c r="I142" s="187">
        <f t="shared" si="46"/>
        <v>0</v>
      </c>
      <c r="J142" s="187">
        <f t="shared" si="47"/>
        <v>0</v>
      </c>
      <c r="K142" s="187">
        <f t="shared" si="48"/>
        <v>0</v>
      </c>
      <c r="L142" s="188"/>
      <c r="M142" s="189"/>
    </row>
    <row r="143" spans="1:13" ht="48.6">
      <c r="A143" s="96">
        <v>8</v>
      </c>
      <c r="B143" s="159" t="s">
        <v>259</v>
      </c>
      <c r="C143" s="176" t="s">
        <v>31</v>
      </c>
      <c r="D143" s="170" t="s">
        <v>16</v>
      </c>
      <c r="E143" s="184">
        <v>5</v>
      </c>
      <c r="F143" s="184">
        <v>1</v>
      </c>
      <c r="G143" s="185">
        <v>5</v>
      </c>
      <c r="H143" s="186"/>
      <c r="I143" s="187">
        <f t="shared" si="46"/>
        <v>0</v>
      </c>
      <c r="J143" s="187">
        <f t="shared" si="47"/>
        <v>0</v>
      </c>
      <c r="K143" s="187">
        <f t="shared" si="48"/>
        <v>0</v>
      </c>
      <c r="L143" s="188"/>
      <c r="M143" s="189"/>
    </row>
    <row r="144" spans="1:13" ht="36.6">
      <c r="A144" s="96">
        <v>9</v>
      </c>
      <c r="B144" s="159" t="s">
        <v>132</v>
      </c>
      <c r="C144" s="176" t="s">
        <v>31</v>
      </c>
      <c r="D144" s="170" t="s">
        <v>16</v>
      </c>
      <c r="E144" s="184">
        <v>5</v>
      </c>
      <c r="F144" s="184">
        <v>5</v>
      </c>
      <c r="G144" s="185">
        <f t="shared" si="43"/>
        <v>1</v>
      </c>
      <c r="H144" s="186"/>
      <c r="I144" s="187">
        <f t="shared" si="46"/>
        <v>0</v>
      </c>
      <c r="J144" s="187">
        <f t="shared" si="47"/>
        <v>0</v>
      </c>
      <c r="K144" s="187">
        <f t="shared" si="48"/>
        <v>0</v>
      </c>
      <c r="L144" s="188"/>
      <c r="M144" s="189"/>
    </row>
    <row r="145" spans="1:13" ht="36.6">
      <c r="A145" s="96">
        <v>10</v>
      </c>
      <c r="B145" s="159" t="s">
        <v>133</v>
      </c>
      <c r="C145" s="176" t="s">
        <v>31</v>
      </c>
      <c r="D145" s="170" t="s">
        <v>16</v>
      </c>
      <c r="E145" s="184">
        <v>15</v>
      </c>
      <c r="F145" s="184">
        <v>3</v>
      </c>
      <c r="G145" s="185">
        <f t="shared" si="43"/>
        <v>5</v>
      </c>
      <c r="H145" s="186"/>
      <c r="I145" s="187">
        <f t="shared" si="46"/>
        <v>0</v>
      </c>
      <c r="J145" s="187">
        <f t="shared" si="47"/>
        <v>0</v>
      </c>
      <c r="K145" s="187">
        <f t="shared" si="48"/>
        <v>0</v>
      </c>
      <c r="L145" s="188"/>
      <c r="M145" s="189"/>
    </row>
    <row r="146" spans="1:13" ht="36.6">
      <c r="A146" s="96">
        <v>11</v>
      </c>
      <c r="B146" s="159" t="s">
        <v>134</v>
      </c>
      <c r="C146" s="176" t="s">
        <v>31</v>
      </c>
      <c r="D146" s="170" t="s">
        <v>16</v>
      </c>
      <c r="E146" s="184">
        <v>15</v>
      </c>
      <c r="F146" s="184">
        <v>3</v>
      </c>
      <c r="G146" s="185">
        <f t="shared" si="43"/>
        <v>5</v>
      </c>
      <c r="H146" s="186"/>
      <c r="I146" s="187">
        <f t="shared" si="46"/>
        <v>0</v>
      </c>
      <c r="J146" s="187">
        <f t="shared" si="47"/>
        <v>0</v>
      </c>
      <c r="K146" s="187">
        <f t="shared" si="48"/>
        <v>0</v>
      </c>
      <c r="L146" s="188"/>
      <c r="M146" s="189"/>
    </row>
    <row r="147" spans="1:13" ht="36.6">
      <c r="A147" s="96">
        <v>12</v>
      </c>
      <c r="B147" s="159" t="s">
        <v>135</v>
      </c>
      <c r="C147" s="176" t="s">
        <v>31</v>
      </c>
      <c r="D147" s="170" t="s">
        <v>16</v>
      </c>
      <c r="E147" s="184">
        <v>15</v>
      </c>
      <c r="F147" s="184">
        <v>3</v>
      </c>
      <c r="G147" s="185">
        <f t="shared" si="43"/>
        <v>5</v>
      </c>
      <c r="H147" s="186"/>
      <c r="I147" s="187">
        <f t="shared" si="46"/>
        <v>0</v>
      </c>
      <c r="J147" s="187">
        <f t="shared" si="47"/>
        <v>0</v>
      </c>
      <c r="K147" s="187">
        <f t="shared" si="48"/>
        <v>0</v>
      </c>
      <c r="L147" s="188"/>
      <c r="M147" s="189"/>
    </row>
    <row r="148" spans="1:13" ht="36.6">
      <c r="A148" s="96">
        <v>13</v>
      </c>
      <c r="B148" s="159" t="s">
        <v>136</v>
      </c>
      <c r="C148" s="176" t="s">
        <v>31</v>
      </c>
      <c r="D148" s="170" t="s">
        <v>16</v>
      </c>
      <c r="E148" s="184">
        <v>15</v>
      </c>
      <c r="F148" s="184">
        <v>3</v>
      </c>
      <c r="G148" s="185">
        <f t="shared" si="43"/>
        <v>5</v>
      </c>
      <c r="H148" s="186"/>
      <c r="I148" s="187">
        <f t="shared" si="46"/>
        <v>0</v>
      </c>
      <c r="J148" s="187">
        <f t="shared" si="47"/>
        <v>0</v>
      </c>
      <c r="K148" s="187">
        <f t="shared" si="48"/>
        <v>0</v>
      </c>
      <c r="L148" s="188"/>
      <c r="M148" s="189"/>
    </row>
    <row r="149" spans="1:13" ht="36.6">
      <c r="A149" s="96">
        <v>14</v>
      </c>
      <c r="B149" s="159" t="s">
        <v>137</v>
      </c>
      <c r="C149" s="176" t="s">
        <v>31</v>
      </c>
      <c r="D149" s="170" t="s">
        <v>16</v>
      </c>
      <c r="E149" s="184">
        <v>15</v>
      </c>
      <c r="F149" s="184">
        <v>3</v>
      </c>
      <c r="G149" s="185">
        <f t="shared" si="43"/>
        <v>5</v>
      </c>
      <c r="H149" s="186"/>
      <c r="I149" s="187">
        <f t="shared" si="46"/>
        <v>0</v>
      </c>
      <c r="J149" s="187">
        <f t="shared" si="47"/>
        <v>0</v>
      </c>
      <c r="K149" s="187">
        <f t="shared" si="48"/>
        <v>0</v>
      </c>
      <c r="L149" s="188"/>
      <c r="M149" s="189"/>
    </row>
    <row r="150" spans="1:13" ht="36.6">
      <c r="A150" s="96">
        <v>15</v>
      </c>
      <c r="B150" s="159" t="s">
        <v>138</v>
      </c>
      <c r="C150" s="176" t="s">
        <v>31</v>
      </c>
      <c r="D150" s="170" t="s">
        <v>16</v>
      </c>
      <c r="E150" s="184">
        <v>5</v>
      </c>
      <c r="F150" s="184">
        <v>5</v>
      </c>
      <c r="G150" s="185">
        <f t="shared" si="43"/>
        <v>1</v>
      </c>
      <c r="H150" s="186"/>
      <c r="I150" s="187">
        <f t="shared" si="46"/>
        <v>0</v>
      </c>
      <c r="J150" s="187">
        <f t="shared" si="47"/>
        <v>0</v>
      </c>
      <c r="K150" s="187">
        <f t="shared" si="48"/>
        <v>0</v>
      </c>
      <c r="L150" s="188"/>
      <c r="M150" s="189"/>
    </row>
    <row r="151" spans="1:13" ht="36.6">
      <c r="A151" s="96">
        <v>16</v>
      </c>
      <c r="B151" s="159" t="s">
        <v>139</v>
      </c>
      <c r="C151" s="176" t="s">
        <v>31</v>
      </c>
      <c r="D151" s="170" t="s">
        <v>16</v>
      </c>
      <c r="E151" s="184">
        <v>10</v>
      </c>
      <c r="F151" s="184">
        <v>2</v>
      </c>
      <c r="G151" s="185">
        <f t="shared" si="43"/>
        <v>5</v>
      </c>
      <c r="H151" s="186"/>
      <c r="I151" s="187">
        <f t="shared" si="46"/>
        <v>0</v>
      </c>
      <c r="J151" s="187">
        <f t="shared" si="47"/>
        <v>0</v>
      </c>
      <c r="K151" s="187">
        <f t="shared" si="48"/>
        <v>0</v>
      </c>
      <c r="L151" s="188"/>
      <c r="M151" s="189"/>
    </row>
    <row r="152" spans="1:13" ht="36.6">
      <c r="A152" s="96">
        <v>17</v>
      </c>
      <c r="B152" s="159" t="s">
        <v>140</v>
      </c>
      <c r="C152" s="176" t="s">
        <v>31</v>
      </c>
      <c r="D152" s="170" t="s">
        <v>16</v>
      </c>
      <c r="E152" s="184">
        <v>10</v>
      </c>
      <c r="F152" s="184">
        <v>2</v>
      </c>
      <c r="G152" s="185">
        <f t="shared" si="43"/>
        <v>5</v>
      </c>
      <c r="H152" s="186"/>
      <c r="I152" s="187">
        <f t="shared" si="46"/>
        <v>0</v>
      </c>
      <c r="J152" s="187">
        <f t="shared" si="47"/>
        <v>0</v>
      </c>
      <c r="K152" s="187">
        <f t="shared" si="48"/>
        <v>0</v>
      </c>
      <c r="L152" s="188"/>
      <c r="M152" s="189"/>
    </row>
    <row r="153" spans="1:13" ht="36.6">
      <c r="A153" s="96">
        <v>18</v>
      </c>
      <c r="B153" s="159" t="s">
        <v>141</v>
      </c>
      <c r="C153" s="176" t="s">
        <v>31</v>
      </c>
      <c r="D153" s="170" t="s">
        <v>16</v>
      </c>
      <c r="E153" s="184">
        <v>15</v>
      </c>
      <c r="F153" s="184">
        <v>5</v>
      </c>
      <c r="G153" s="185">
        <f t="shared" si="43"/>
        <v>3</v>
      </c>
      <c r="H153" s="186"/>
      <c r="I153" s="187">
        <f t="shared" si="46"/>
        <v>0</v>
      </c>
      <c r="J153" s="187">
        <f t="shared" si="47"/>
        <v>0</v>
      </c>
      <c r="K153" s="187">
        <f t="shared" si="48"/>
        <v>0</v>
      </c>
      <c r="L153" s="188"/>
      <c r="M153" s="189"/>
    </row>
    <row r="154" spans="1:13" ht="60.6">
      <c r="A154" s="96">
        <v>19</v>
      </c>
      <c r="B154" s="159" t="s">
        <v>142</v>
      </c>
      <c r="C154" s="176" t="s">
        <v>31</v>
      </c>
      <c r="D154" s="170" t="s">
        <v>16</v>
      </c>
      <c r="E154" s="184">
        <v>5</v>
      </c>
      <c r="F154" s="184">
        <v>5</v>
      </c>
      <c r="G154" s="185">
        <f t="shared" si="43"/>
        <v>1</v>
      </c>
      <c r="H154" s="186"/>
      <c r="I154" s="187">
        <f t="shared" si="46"/>
        <v>0</v>
      </c>
      <c r="J154" s="187">
        <f t="shared" si="47"/>
        <v>0</v>
      </c>
      <c r="K154" s="187">
        <f t="shared" si="48"/>
        <v>0</v>
      </c>
      <c r="L154" s="188"/>
      <c r="M154" s="189"/>
    </row>
    <row r="155" spans="1:13" ht="36.6">
      <c r="A155" s="96">
        <v>20</v>
      </c>
      <c r="B155" s="159" t="s">
        <v>143</v>
      </c>
      <c r="C155" s="176" t="s">
        <v>31</v>
      </c>
      <c r="D155" s="170" t="s">
        <v>16</v>
      </c>
      <c r="E155" s="184">
        <v>5</v>
      </c>
      <c r="F155" s="184">
        <v>5</v>
      </c>
      <c r="G155" s="185">
        <f t="shared" si="43"/>
        <v>1</v>
      </c>
      <c r="H155" s="186"/>
      <c r="I155" s="187">
        <f t="shared" si="46"/>
        <v>0</v>
      </c>
      <c r="J155" s="187">
        <f t="shared" si="47"/>
        <v>0</v>
      </c>
      <c r="K155" s="187">
        <f t="shared" si="48"/>
        <v>0</v>
      </c>
      <c r="L155" s="188"/>
      <c r="M155" s="189"/>
    </row>
    <row r="156" spans="1:13" ht="36.6">
      <c r="A156" s="96">
        <v>21</v>
      </c>
      <c r="B156" s="159" t="s">
        <v>144</v>
      </c>
      <c r="C156" s="176" t="s">
        <v>31</v>
      </c>
      <c r="D156" s="170" t="s">
        <v>16</v>
      </c>
      <c r="E156" s="184">
        <v>5</v>
      </c>
      <c r="F156" s="184">
        <v>1</v>
      </c>
      <c r="G156" s="185">
        <f t="shared" si="43"/>
        <v>5</v>
      </c>
      <c r="H156" s="186"/>
      <c r="I156" s="187">
        <f t="shared" si="46"/>
        <v>0</v>
      </c>
      <c r="J156" s="187">
        <f t="shared" si="47"/>
        <v>0</v>
      </c>
      <c r="K156" s="187">
        <f t="shared" si="48"/>
        <v>0</v>
      </c>
      <c r="L156" s="188"/>
      <c r="M156" s="189"/>
    </row>
    <row r="157" spans="1:13" ht="36.6">
      <c r="A157" s="96">
        <v>22</v>
      </c>
      <c r="B157" s="159" t="s">
        <v>145</v>
      </c>
      <c r="C157" s="176" t="s">
        <v>31</v>
      </c>
      <c r="D157" s="170" t="s">
        <v>16</v>
      </c>
      <c r="E157" s="184">
        <v>50</v>
      </c>
      <c r="F157" s="184">
        <v>50</v>
      </c>
      <c r="G157" s="185">
        <f t="shared" si="43"/>
        <v>1</v>
      </c>
      <c r="H157" s="186"/>
      <c r="I157" s="187">
        <f t="shared" si="46"/>
        <v>0</v>
      </c>
      <c r="J157" s="187">
        <f t="shared" si="47"/>
        <v>0</v>
      </c>
      <c r="K157" s="187">
        <f t="shared" si="48"/>
        <v>0</v>
      </c>
      <c r="L157" s="188"/>
      <c r="M157" s="189"/>
    </row>
    <row r="158" spans="1:13" ht="24" customHeight="1">
      <c r="A158" s="96">
        <v>23</v>
      </c>
      <c r="B158" s="159" t="s">
        <v>146</v>
      </c>
      <c r="C158" s="176" t="s">
        <v>31</v>
      </c>
      <c r="D158" s="170" t="s">
        <v>16</v>
      </c>
      <c r="E158" s="184">
        <v>100</v>
      </c>
      <c r="F158" s="184">
        <v>100</v>
      </c>
      <c r="G158" s="185">
        <f t="shared" si="43"/>
        <v>1</v>
      </c>
      <c r="H158" s="186"/>
      <c r="I158" s="187">
        <f t="shared" si="46"/>
        <v>0</v>
      </c>
      <c r="J158" s="187">
        <f t="shared" si="47"/>
        <v>0</v>
      </c>
      <c r="K158" s="187">
        <f t="shared" si="48"/>
        <v>0</v>
      </c>
      <c r="L158" s="188"/>
      <c r="M158" s="189"/>
    </row>
    <row r="159" spans="1:13" ht="24.6">
      <c r="A159" s="96">
        <v>24</v>
      </c>
      <c r="B159" s="159" t="s">
        <v>147</v>
      </c>
      <c r="C159" s="176" t="s">
        <v>31</v>
      </c>
      <c r="D159" s="170" t="s">
        <v>16</v>
      </c>
      <c r="E159" s="184">
        <v>1</v>
      </c>
      <c r="F159" s="184">
        <v>1</v>
      </c>
      <c r="G159" s="185">
        <f t="shared" si="43"/>
        <v>1</v>
      </c>
      <c r="H159" s="186"/>
      <c r="I159" s="187">
        <f t="shared" si="46"/>
        <v>0</v>
      </c>
      <c r="J159" s="187">
        <f t="shared" si="47"/>
        <v>0</v>
      </c>
      <c r="K159" s="187">
        <f t="shared" si="48"/>
        <v>0</v>
      </c>
      <c r="L159" s="188"/>
      <c r="M159" s="189"/>
    </row>
    <row r="160" spans="1:13">
      <c r="A160" s="96">
        <v>25</v>
      </c>
      <c r="B160" s="159" t="s">
        <v>148</v>
      </c>
      <c r="C160" s="176" t="s">
        <v>31</v>
      </c>
      <c r="D160" s="170" t="s">
        <v>16</v>
      </c>
      <c r="E160" s="184">
        <v>1</v>
      </c>
      <c r="F160" s="184">
        <v>1</v>
      </c>
      <c r="G160" s="185">
        <f t="shared" si="43"/>
        <v>1</v>
      </c>
      <c r="H160" s="186"/>
      <c r="I160" s="187">
        <f t="shared" si="46"/>
        <v>0</v>
      </c>
      <c r="J160" s="187">
        <f t="shared" si="47"/>
        <v>0</v>
      </c>
      <c r="K160" s="187">
        <f t="shared" si="48"/>
        <v>0</v>
      </c>
      <c r="L160" s="188"/>
      <c r="M160" s="189"/>
    </row>
    <row r="161" spans="1:13" ht="24.6">
      <c r="A161" s="96">
        <v>26</v>
      </c>
      <c r="B161" s="159" t="s">
        <v>149</v>
      </c>
      <c r="C161" s="176" t="s">
        <v>31</v>
      </c>
      <c r="D161" s="170" t="s">
        <v>16</v>
      </c>
      <c r="E161" s="184">
        <v>3</v>
      </c>
      <c r="F161" s="184">
        <v>3</v>
      </c>
      <c r="G161" s="185">
        <f t="shared" si="43"/>
        <v>1</v>
      </c>
      <c r="H161" s="186"/>
      <c r="I161" s="187">
        <f t="shared" si="46"/>
        <v>0</v>
      </c>
      <c r="J161" s="187">
        <f t="shared" si="47"/>
        <v>0</v>
      </c>
      <c r="K161" s="187">
        <f t="shared" si="48"/>
        <v>0</v>
      </c>
      <c r="L161" s="188"/>
      <c r="M161" s="189"/>
    </row>
    <row r="162" spans="1:13" ht="24.6">
      <c r="A162" s="96">
        <v>27</v>
      </c>
      <c r="B162" s="159" t="s">
        <v>150</v>
      </c>
      <c r="C162" s="176" t="s">
        <v>31</v>
      </c>
      <c r="D162" s="170" t="s">
        <v>16</v>
      </c>
      <c r="E162" s="184">
        <v>3</v>
      </c>
      <c r="F162" s="184">
        <v>3</v>
      </c>
      <c r="G162" s="185">
        <f t="shared" si="43"/>
        <v>1</v>
      </c>
      <c r="H162" s="186"/>
      <c r="I162" s="187">
        <f t="shared" si="46"/>
        <v>0</v>
      </c>
      <c r="J162" s="187">
        <f t="shared" si="47"/>
        <v>0</v>
      </c>
      <c r="K162" s="187">
        <f t="shared" si="48"/>
        <v>0</v>
      </c>
      <c r="L162" s="188"/>
      <c r="M162" s="189"/>
    </row>
    <row r="163" spans="1:13" ht="36.6">
      <c r="A163" s="96">
        <v>28</v>
      </c>
      <c r="B163" s="159" t="s">
        <v>151</v>
      </c>
      <c r="C163" s="176" t="s">
        <v>31</v>
      </c>
      <c r="D163" s="170" t="s">
        <v>16</v>
      </c>
      <c r="E163" s="184">
        <v>2</v>
      </c>
      <c r="F163" s="184">
        <v>2</v>
      </c>
      <c r="G163" s="185">
        <f t="shared" si="43"/>
        <v>1</v>
      </c>
      <c r="H163" s="186"/>
      <c r="I163" s="187">
        <f t="shared" si="46"/>
        <v>0</v>
      </c>
      <c r="J163" s="187">
        <f t="shared" si="47"/>
        <v>0</v>
      </c>
      <c r="K163" s="187">
        <f t="shared" si="48"/>
        <v>0</v>
      </c>
      <c r="L163" s="188"/>
      <c r="M163" s="189"/>
    </row>
    <row r="164" spans="1:13" ht="36.6">
      <c r="A164" s="96">
        <v>29</v>
      </c>
      <c r="B164" s="159" t="s">
        <v>152</v>
      </c>
      <c r="C164" s="176" t="s">
        <v>31</v>
      </c>
      <c r="D164" s="170" t="s">
        <v>16</v>
      </c>
      <c r="E164" s="184">
        <v>2</v>
      </c>
      <c r="F164" s="184">
        <v>2</v>
      </c>
      <c r="G164" s="185">
        <f t="shared" si="43"/>
        <v>1</v>
      </c>
      <c r="H164" s="186"/>
      <c r="I164" s="187">
        <f t="shared" si="46"/>
        <v>0</v>
      </c>
      <c r="J164" s="187">
        <f t="shared" si="47"/>
        <v>0</v>
      </c>
      <c r="K164" s="187">
        <f t="shared" si="48"/>
        <v>0</v>
      </c>
      <c r="L164" s="188"/>
      <c r="M164" s="189"/>
    </row>
    <row r="165" spans="1:13" ht="36.6">
      <c r="A165" s="96">
        <v>30</v>
      </c>
      <c r="B165" s="159" t="s">
        <v>153</v>
      </c>
      <c r="C165" s="176" t="s">
        <v>31</v>
      </c>
      <c r="D165" s="170" t="s">
        <v>16</v>
      </c>
      <c r="E165" s="184">
        <v>2</v>
      </c>
      <c r="F165" s="184">
        <v>2</v>
      </c>
      <c r="G165" s="185">
        <f t="shared" si="43"/>
        <v>1</v>
      </c>
      <c r="H165" s="186"/>
      <c r="I165" s="187">
        <f t="shared" si="46"/>
        <v>0</v>
      </c>
      <c r="J165" s="187">
        <f t="shared" si="47"/>
        <v>0</v>
      </c>
      <c r="K165" s="187">
        <f t="shared" si="48"/>
        <v>0</v>
      </c>
      <c r="L165" s="188"/>
      <c r="M165" s="189"/>
    </row>
    <row r="166" spans="1:13" ht="24.6">
      <c r="A166" s="96">
        <v>31</v>
      </c>
      <c r="B166" s="159" t="s">
        <v>154</v>
      </c>
      <c r="C166" s="176" t="s">
        <v>31</v>
      </c>
      <c r="D166" s="170" t="s">
        <v>16</v>
      </c>
      <c r="E166" s="184">
        <v>10</v>
      </c>
      <c r="F166" s="184">
        <v>10</v>
      </c>
      <c r="G166" s="185">
        <f t="shared" si="43"/>
        <v>1</v>
      </c>
      <c r="H166" s="186"/>
      <c r="I166" s="187">
        <f t="shared" si="46"/>
        <v>0</v>
      </c>
      <c r="J166" s="187">
        <f t="shared" si="47"/>
        <v>0</v>
      </c>
      <c r="K166" s="187">
        <f t="shared" si="48"/>
        <v>0</v>
      </c>
      <c r="L166" s="188"/>
      <c r="M166" s="189"/>
    </row>
    <row r="167" spans="1:13" ht="36.6">
      <c r="A167" s="96">
        <v>32</v>
      </c>
      <c r="B167" s="159" t="s">
        <v>155</v>
      </c>
      <c r="C167" s="176" t="s">
        <v>31</v>
      </c>
      <c r="D167" s="170" t="s">
        <v>16</v>
      </c>
      <c r="E167" s="184">
        <v>2</v>
      </c>
      <c r="F167" s="184">
        <v>1</v>
      </c>
      <c r="G167" s="185">
        <f t="shared" si="43"/>
        <v>2</v>
      </c>
      <c r="H167" s="186"/>
      <c r="I167" s="187">
        <f t="shared" si="46"/>
        <v>0</v>
      </c>
      <c r="J167" s="187">
        <f t="shared" si="47"/>
        <v>0</v>
      </c>
      <c r="K167" s="187">
        <f t="shared" si="48"/>
        <v>0</v>
      </c>
      <c r="L167" s="188"/>
      <c r="M167" s="189"/>
    </row>
    <row r="168" spans="1:13" ht="36.6">
      <c r="A168" s="96">
        <v>33</v>
      </c>
      <c r="B168" s="159" t="s">
        <v>156</v>
      </c>
      <c r="C168" s="176" t="s">
        <v>31</v>
      </c>
      <c r="D168" s="170" t="s">
        <v>16</v>
      </c>
      <c r="E168" s="184">
        <v>2</v>
      </c>
      <c r="F168" s="184">
        <v>2</v>
      </c>
      <c r="G168" s="185">
        <f t="shared" si="43"/>
        <v>1</v>
      </c>
      <c r="H168" s="186"/>
      <c r="I168" s="187">
        <f t="shared" si="46"/>
        <v>0</v>
      </c>
      <c r="J168" s="187">
        <f t="shared" si="47"/>
        <v>0</v>
      </c>
      <c r="K168" s="187">
        <f t="shared" si="48"/>
        <v>0</v>
      </c>
      <c r="L168" s="188"/>
      <c r="M168" s="189"/>
    </row>
    <row r="169" spans="1:13" ht="36.6">
      <c r="A169" s="96">
        <v>34</v>
      </c>
      <c r="B169" s="159" t="s">
        <v>157</v>
      </c>
      <c r="C169" s="176" t="s">
        <v>31</v>
      </c>
      <c r="D169" s="170" t="s">
        <v>16</v>
      </c>
      <c r="E169" s="184">
        <v>2</v>
      </c>
      <c r="F169" s="184">
        <v>2</v>
      </c>
      <c r="G169" s="185">
        <f t="shared" si="43"/>
        <v>1</v>
      </c>
      <c r="H169" s="186"/>
      <c r="I169" s="187">
        <f t="shared" si="46"/>
        <v>0</v>
      </c>
      <c r="J169" s="187">
        <f t="shared" si="47"/>
        <v>0</v>
      </c>
      <c r="K169" s="187">
        <f t="shared" si="48"/>
        <v>0</v>
      </c>
      <c r="L169" s="188"/>
      <c r="M169" s="189"/>
    </row>
    <row r="170" spans="1:13" ht="36.6">
      <c r="A170" s="96">
        <v>35</v>
      </c>
      <c r="B170" s="159" t="s">
        <v>158</v>
      </c>
      <c r="C170" s="176" t="s">
        <v>31</v>
      </c>
      <c r="D170" s="170" t="s">
        <v>16</v>
      </c>
      <c r="E170" s="184">
        <v>10</v>
      </c>
      <c r="F170" s="184">
        <v>1</v>
      </c>
      <c r="G170" s="185">
        <f t="shared" si="43"/>
        <v>10</v>
      </c>
      <c r="H170" s="186"/>
      <c r="I170" s="187">
        <f t="shared" si="46"/>
        <v>0</v>
      </c>
      <c r="J170" s="187">
        <f t="shared" si="47"/>
        <v>0</v>
      </c>
      <c r="K170" s="187">
        <f t="shared" si="48"/>
        <v>0</v>
      </c>
      <c r="L170" s="188"/>
      <c r="M170" s="189"/>
    </row>
    <row r="171" spans="1:13">
      <c r="A171" s="96">
        <v>36</v>
      </c>
      <c r="B171" s="159" t="s">
        <v>159</v>
      </c>
      <c r="C171" s="176" t="s">
        <v>31</v>
      </c>
      <c r="D171" s="170" t="s">
        <v>16</v>
      </c>
      <c r="E171" s="184">
        <v>3</v>
      </c>
      <c r="F171" s="184">
        <v>3</v>
      </c>
      <c r="G171" s="185">
        <f t="shared" si="43"/>
        <v>1</v>
      </c>
      <c r="H171" s="186"/>
      <c r="I171" s="187">
        <f t="shared" si="46"/>
        <v>0</v>
      </c>
      <c r="J171" s="187">
        <f t="shared" si="47"/>
        <v>0</v>
      </c>
      <c r="K171" s="187">
        <f t="shared" si="48"/>
        <v>0</v>
      </c>
      <c r="L171" s="188"/>
      <c r="M171" s="189"/>
    </row>
    <row r="172" spans="1:13">
      <c r="A172" s="655" t="s">
        <v>17</v>
      </c>
      <c r="B172" s="656"/>
      <c r="C172" s="656"/>
      <c r="D172" s="656"/>
      <c r="E172" s="656"/>
      <c r="F172" s="656"/>
      <c r="G172" s="656"/>
      <c r="H172" s="656"/>
      <c r="I172" s="657"/>
      <c r="J172" s="190">
        <f>SUM(J136:J171)</f>
        <v>0</v>
      </c>
      <c r="K172" s="190">
        <f>SUM(K136:K171)</f>
        <v>0</v>
      </c>
    </row>
    <row r="173" spans="1:13">
      <c r="A173" s="19"/>
      <c r="B173" s="19"/>
      <c r="C173" s="19"/>
      <c r="D173" s="19"/>
      <c r="E173" s="19"/>
      <c r="F173" s="19"/>
      <c r="G173" s="19"/>
      <c r="H173" s="19"/>
      <c r="I173" s="19"/>
      <c r="J173" s="191" t="s">
        <v>18</v>
      </c>
      <c r="K173" s="191">
        <f>K172-J172</f>
        <v>0</v>
      </c>
    </row>
    <row r="174" spans="1:13">
      <c r="A174" s="19"/>
      <c r="B174" s="19"/>
      <c r="C174" s="19"/>
      <c r="D174" s="19"/>
      <c r="E174" s="19"/>
      <c r="F174" s="19"/>
      <c r="G174" s="19"/>
      <c r="H174" s="19"/>
      <c r="I174" s="19"/>
    </row>
    <row r="177" spans="1:13">
      <c r="A177" s="182"/>
      <c r="B177" s="21" t="s">
        <v>518</v>
      </c>
      <c r="C177" s="192"/>
      <c r="D177" s="19"/>
      <c r="E177" s="19"/>
      <c r="F177" s="19"/>
      <c r="G177" s="19"/>
      <c r="H177" s="19"/>
      <c r="I177" s="19"/>
      <c r="J177" s="19"/>
      <c r="K177" s="19"/>
      <c r="L177" s="19"/>
      <c r="M177" s="193"/>
    </row>
    <row r="178" spans="1:13">
      <c r="A178" s="182"/>
      <c r="B178" s="21" t="s">
        <v>160</v>
      </c>
      <c r="C178" s="20"/>
      <c r="D178" s="19"/>
      <c r="E178" s="19"/>
      <c r="F178" s="19"/>
      <c r="G178" s="19"/>
      <c r="H178" s="19"/>
      <c r="I178" s="19"/>
      <c r="J178" s="19"/>
      <c r="K178" s="19"/>
      <c r="L178" s="19"/>
      <c r="M178" s="193"/>
    </row>
    <row r="179" spans="1:13">
      <c r="A179" s="182"/>
      <c r="B179" s="21" t="s">
        <v>161</v>
      </c>
      <c r="C179" s="19"/>
      <c r="D179" s="19"/>
      <c r="E179" s="19"/>
      <c r="F179" s="19"/>
      <c r="G179" s="19"/>
      <c r="H179" s="19"/>
      <c r="I179" s="19"/>
      <c r="J179" s="19"/>
      <c r="K179" s="19"/>
      <c r="L179" s="19"/>
      <c r="M179" s="193"/>
    </row>
    <row r="180" spans="1:13" ht="22.8">
      <c r="A180" s="194" t="s">
        <v>3</v>
      </c>
      <c r="B180" s="195" t="s">
        <v>4</v>
      </c>
      <c r="C180" s="194" t="s">
        <v>5</v>
      </c>
      <c r="D180" s="196" t="s">
        <v>6</v>
      </c>
      <c r="E180" s="196" t="s">
        <v>7</v>
      </c>
      <c r="F180" s="196" t="s">
        <v>8</v>
      </c>
      <c r="G180" s="196" t="s">
        <v>9</v>
      </c>
      <c r="H180" s="196" t="s">
        <v>10</v>
      </c>
      <c r="I180" s="196" t="s">
        <v>11</v>
      </c>
      <c r="J180" s="196" t="s">
        <v>12</v>
      </c>
      <c r="K180" s="196" t="s">
        <v>13</v>
      </c>
      <c r="L180" s="197" t="s">
        <v>14</v>
      </c>
      <c r="M180" s="198" t="s">
        <v>15</v>
      </c>
    </row>
    <row r="181" spans="1:13" ht="128.25" customHeight="1">
      <c r="A181" s="28">
        <v>1</v>
      </c>
      <c r="B181" s="635" t="s">
        <v>231</v>
      </c>
      <c r="C181" s="29" t="s">
        <v>185</v>
      </c>
      <c r="D181" s="30" t="s">
        <v>16</v>
      </c>
      <c r="E181" s="31">
        <v>2500</v>
      </c>
      <c r="F181" s="31">
        <v>250</v>
      </c>
      <c r="G181" s="32">
        <f>CEILING(E181/F181,1)</f>
        <v>10</v>
      </c>
      <c r="H181" s="33"/>
      <c r="I181" s="34">
        <f>H181*L181+H181</f>
        <v>0</v>
      </c>
      <c r="J181" s="35">
        <f>ROUND(H181*G181,2)</f>
        <v>0</v>
      </c>
      <c r="K181" s="634">
        <f>ROUND(I181*G181,2)</f>
        <v>0</v>
      </c>
      <c r="L181" s="37"/>
      <c r="M181" s="38"/>
    </row>
    <row r="182" spans="1:13" ht="62.55" customHeight="1">
      <c r="A182" s="28">
        <v>2</v>
      </c>
      <c r="B182" s="636" t="s">
        <v>232</v>
      </c>
      <c r="C182" s="29" t="s">
        <v>185</v>
      </c>
      <c r="D182" s="28" t="s">
        <v>16</v>
      </c>
      <c r="E182" s="39">
        <v>1000</v>
      </c>
      <c r="F182" s="40">
        <v>100</v>
      </c>
      <c r="G182" s="32">
        <f t="shared" ref="G182:G195" si="49">CEILING(E182/F182,1)</f>
        <v>10</v>
      </c>
      <c r="H182" s="33"/>
      <c r="I182" s="34">
        <f t="shared" ref="I182:I195" si="50">H182*L182+H182</f>
        <v>0</v>
      </c>
      <c r="J182" s="35">
        <f t="shared" ref="J182:J195" si="51">ROUND(H182*G182,2)</f>
        <v>0</v>
      </c>
      <c r="K182" s="634">
        <f t="shared" ref="K182:K195" si="52">ROUND(I182*G182,2)</f>
        <v>0</v>
      </c>
      <c r="L182" s="37"/>
      <c r="M182" s="38"/>
    </row>
    <row r="183" spans="1:13" ht="24">
      <c r="A183" s="28">
        <v>3</v>
      </c>
      <c r="B183" s="635" t="s">
        <v>162</v>
      </c>
      <c r="C183" s="29" t="s">
        <v>185</v>
      </c>
      <c r="D183" s="28" t="s">
        <v>16</v>
      </c>
      <c r="E183" s="39">
        <v>100</v>
      </c>
      <c r="F183" s="40">
        <v>100</v>
      </c>
      <c r="G183" s="32">
        <f t="shared" si="49"/>
        <v>1</v>
      </c>
      <c r="H183" s="33"/>
      <c r="I183" s="34">
        <f t="shared" si="50"/>
        <v>0</v>
      </c>
      <c r="J183" s="35">
        <f t="shared" si="51"/>
        <v>0</v>
      </c>
      <c r="K183" s="634">
        <f t="shared" si="52"/>
        <v>0</v>
      </c>
      <c r="L183" s="37"/>
      <c r="M183" s="38"/>
    </row>
    <row r="184" spans="1:13" ht="30.75" customHeight="1">
      <c r="A184" s="28">
        <v>4</v>
      </c>
      <c r="B184" s="635" t="s">
        <v>163</v>
      </c>
      <c r="C184" s="29" t="s">
        <v>185</v>
      </c>
      <c r="D184" s="28" t="s">
        <v>16</v>
      </c>
      <c r="E184" s="39">
        <v>3000</v>
      </c>
      <c r="F184" s="40">
        <v>100</v>
      </c>
      <c r="G184" s="32">
        <f t="shared" si="49"/>
        <v>30</v>
      </c>
      <c r="H184" s="33"/>
      <c r="I184" s="34">
        <f t="shared" si="50"/>
        <v>0</v>
      </c>
      <c r="J184" s="35">
        <f t="shared" si="51"/>
        <v>0</v>
      </c>
      <c r="K184" s="634">
        <f t="shared" si="52"/>
        <v>0</v>
      </c>
      <c r="L184" s="37"/>
      <c r="M184" s="38"/>
    </row>
    <row r="185" spans="1:13" ht="84.45" customHeight="1">
      <c r="A185" s="28">
        <v>5</v>
      </c>
      <c r="B185" s="636" t="s">
        <v>164</v>
      </c>
      <c r="C185" s="29" t="s">
        <v>185</v>
      </c>
      <c r="D185" s="41" t="s">
        <v>16</v>
      </c>
      <c r="E185" s="42">
        <v>6000</v>
      </c>
      <c r="F185" s="40">
        <v>200</v>
      </c>
      <c r="G185" s="32">
        <f t="shared" si="49"/>
        <v>30</v>
      </c>
      <c r="H185" s="33"/>
      <c r="I185" s="34">
        <f t="shared" si="50"/>
        <v>0</v>
      </c>
      <c r="J185" s="35">
        <f t="shared" si="51"/>
        <v>0</v>
      </c>
      <c r="K185" s="634">
        <f t="shared" si="52"/>
        <v>0</v>
      </c>
      <c r="L185" s="37"/>
      <c r="M185" s="38"/>
    </row>
    <row r="186" spans="1:13" ht="74.55" customHeight="1">
      <c r="A186" s="28">
        <v>6</v>
      </c>
      <c r="B186" s="636" t="s">
        <v>165</v>
      </c>
      <c r="C186" s="29" t="s">
        <v>185</v>
      </c>
      <c r="D186" s="41" t="s">
        <v>16</v>
      </c>
      <c r="E186" s="42">
        <v>300</v>
      </c>
      <c r="F186" s="40">
        <v>1</v>
      </c>
      <c r="G186" s="32">
        <f t="shared" si="49"/>
        <v>300</v>
      </c>
      <c r="H186" s="33"/>
      <c r="I186" s="34">
        <f t="shared" si="50"/>
        <v>0</v>
      </c>
      <c r="J186" s="35">
        <f t="shared" si="51"/>
        <v>0</v>
      </c>
      <c r="K186" s="634">
        <f t="shared" si="52"/>
        <v>0</v>
      </c>
      <c r="L186" s="37"/>
      <c r="M186" s="38"/>
    </row>
    <row r="187" spans="1:13">
      <c r="A187" s="28">
        <v>7</v>
      </c>
      <c r="B187" s="636" t="s">
        <v>166</v>
      </c>
      <c r="C187" s="29" t="s">
        <v>185</v>
      </c>
      <c r="D187" s="30" t="s">
        <v>16</v>
      </c>
      <c r="E187" s="31">
        <v>3000</v>
      </c>
      <c r="F187" s="31">
        <v>100</v>
      </c>
      <c r="G187" s="32">
        <f t="shared" si="49"/>
        <v>30</v>
      </c>
      <c r="H187" s="33"/>
      <c r="I187" s="34">
        <f t="shared" si="50"/>
        <v>0</v>
      </c>
      <c r="J187" s="35">
        <f t="shared" si="51"/>
        <v>0</v>
      </c>
      <c r="K187" s="634">
        <f t="shared" si="52"/>
        <v>0</v>
      </c>
      <c r="L187" s="37"/>
      <c r="M187" s="38"/>
    </row>
    <row r="188" spans="1:13" ht="24.6">
      <c r="A188" s="43">
        <v>8</v>
      </c>
      <c r="B188" s="637" t="s">
        <v>167</v>
      </c>
      <c r="C188" s="29" t="s">
        <v>185</v>
      </c>
      <c r="D188" s="43" t="s">
        <v>168</v>
      </c>
      <c r="E188" s="39">
        <v>2750</v>
      </c>
      <c r="F188" s="40">
        <v>55</v>
      </c>
      <c r="G188" s="32">
        <f t="shared" si="49"/>
        <v>50</v>
      </c>
      <c r="H188" s="33"/>
      <c r="I188" s="34">
        <f t="shared" si="50"/>
        <v>0</v>
      </c>
      <c r="J188" s="35">
        <f t="shared" si="51"/>
        <v>0</v>
      </c>
      <c r="K188" s="634">
        <f t="shared" si="52"/>
        <v>0</v>
      </c>
      <c r="L188" s="37"/>
      <c r="M188" s="44"/>
    </row>
    <row r="189" spans="1:13" ht="24.6">
      <c r="A189" s="43">
        <v>9</v>
      </c>
      <c r="B189" s="637" t="s">
        <v>169</v>
      </c>
      <c r="C189" s="29" t="s">
        <v>185</v>
      </c>
      <c r="D189" s="43" t="s">
        <v>168</v>
      </c>
      <c r="E189" s="39">
        <v>8250</v>
      </c>
      <c r="F189" s="40">
        <v>55</v>
      </c>
      <c r="G189" s="32">
        <f t="shared" si="49"/>
        <v>150</v>
      </c>
      <c r="H189" s="33"/>
      <c r="I189" s="34">
        <f t="shared" si="50"/>
        <v>0</v>
      </c>
      <c r="J189" s="35">
        <f t="shared" si="51"/>
        <v>0</v>
      </c>
      <c r="K189" s="634">
        <f t="shared" si="52"/>
        <v>0</v>
      </c>
      <c r="L189" s="37"/>
      <c r="M189" s="44"/>
    </row>
    <row r="190" spans="1:13" ht="96.6">
      <c r="A190" s="43">
        <v>10</v>
      </c>
      <c r="B190" s="637" t="s">
        <v>170</v>
      </c>
      <c r="C190" s="29" t="s">
        <v>185</v>
      </c>
      <c r="D190" s="43" t="s">
        <v>171</v>
      </c>
      <c r="E190" s="39">
        <v>1000</v>
      </c>
      <c r="F190" s="40">
        <v>100</v>
      </c>
      <c r="G190" s="32">
        <f t="shared" si="49"/>
        <v>10</v>
      </c>
      <c r="H190" s="33"/>
      <c r="I190" s="34">
        <f t="shared" si="50"/>
        <v>0</v>
      </c>
      <c r="J190" s="35">
        <f t="shared" si="51"/>
        <v>0</v>
      </c>
      <c r="K190" s="634">
        <f t="shared" si="52"/>
        <v>0</v>
      </c>
      <c r="L190" s="37"/>
      <c r="M190" s="44"/>
    </row>
    <row r="191" spans="1:13" ht="24.6">
      <c r="A191" s="45">
        <v>11</v>
      </c>
      <c r="B191" s="638" t="s">
        <v>172</v>
      </c>
      <c r="C191" s="29" t="s">
        <v>185</v>
      </c>
      <c r="D191" s="45" t="s">
        <v>16</v>
      </c>
      <c r="E191" s="46">
        <v>2</v>
      </c>
      <c r="F191" s="47">
        <v>1</v>
      </c>
      <c r="G191" s="32">
        <f t="shared" si="49"/>
        <v>2</v>
      </c>
      <c r="H191" s="48"/>
      <c r="I191" s="34">
        <f t="shared" si="50"/>
        <v>0</v>
      </c>
      <c r="J191" s="35">
        <f t="shared" si="51"/>
        <v>0</v>
      </c>
      <c r="K191" s="634">
        <f t="shared" si="52"/>
        <v>0</v>
      </c>
      <c r="L191" s="37"/>
      <c r="M191" s="49"/>
    </row>
    <row r="192" spans="1:13" ht="24.6">
      <c r="A192" s="28">
        <v>12</v>
      </c>
      <c r="B192" s="636" t="s">
        <v>173</v>
      </c>
      <c r="C192" s="29" t="s">
        <v>185</v>
      </c>
      <c r="D192" s="28" t="s">
        <v>16</v>
      </c>
      <c r="E192" s="50">
        <v>500</v>
      </c>
      <c r="F192" s="31">
        <v>250</v>
      </c>
      <c r="G192" s="32">
        <f t="shared" si="49"/>
        <v>2</v>
      </c>
      <c r="H192" s="33"/>
      <c r="I192" s="34">
        <f t="shared" si="50"/>
        <v>0</v>
      </c>
      <c r="J192" s="35">
        <f t="shared" si="51"/>
        <v>0</v>
      </c>
      <c r="K192" s="634">
        <f t="shared" si="52"/>
        <v>0</v>
      </c>
      <c r="L192" s="37"/>
      <c r="M192" s="38"/>
    </row>
    <row r="193" spans="1:13" ht="24">
      <c r="A193" s="28">
        <v>13</v>
      </c>
      <c r="B193" s="635" t="s">
        <v>174</v>
      </c>
      <c r="C193" s="29" t="s">
        <v>185</v>
      </c>
      <c r="D193" s="28" t="s">
        <v>175</v>
      </c>
      <c r="E193" s="50">
        <v>150</v>
      </c>
      <c r="F193" s="31">
        <v>1</v>
      </c>
      <c r="G193" s="32">
        <f t="shared" si="49"/>
        <v>150</v>
      </c>
      <c r="H193" s="33"/>
      <c r="I193" s="34">
        <f t="shared" si="50"/>
        <v>0</v>
      </c>
      <c r="J193" s="35">
        <f t="shared" si="51"/>
        <v>0</v>
      </c>
      <c r="K193" s="634">
        <f t="shared" si="52"/>
        <v>0</v>
      </c>
      <c r="L193" s="37"/>
      <c r="M193" s="38"/>
    </row>
    <row r="194" spans="1:13">
      <c r="A194" s="28">
        <v>14</v>
      </c>
      <c r="B194" s="635" t="s">
        <v>176</v>
      </c>
      <c r="C194" s="29" t="s">
        <v>185</v>
      </c>
      <c r="D194" s="28" t="s">
        <v>16</v>
      </c>
      <c r="E194" s="50">
        <v>900</v>
      </c>
      <c r="F194" s="31">
        <v>1</v>
      </c>
      <c r="G194" s="32">
        <f t="shared" si="49"/>
        <v>900</v>
      </c>
      <c r="H194" s="33"/>
      <c r="I194" s="34">
        <f t="shared" si="50"/>
        <v>0</v>
      </c>
      <c r="J194" s="35">
        <f t="shared" si="51"/>
        <v>0</v>
      </c>
      <c r="K194" s="634">
        <f t="shared" si="52"/>
        <v>0</v>
      </c>
      <c r="L194" s="37"/>
      <c r="M194" s="38"/>
    </row>
    <row r="195" spans="1:13">
      <c r="A195" s="28">
        <v>15</v>
      </c>
      <c r="B195" s="635" t="s">
        <v>544</v>
      </c>
      <c r="C195" s="29" t="s">
        <v>185</v>
      </c>
      <c r="D195" s="51" t="s">
        <v>16</v>
      </c>
      <c r="E195" s="52">
        <v>750</v>
      </c>
      <c r="F195" s="52">
        <v>250</v>
      </c>
      <c r="G195" s="32">
        <f t="shared" si="49"/>
        <v>3</v>
      </c>
      <c r="H195" s="33"/>
      <c r="I195" s="34">
        <f t="shared" si="50"/>
        <v>0</v>
      </c>
      <c r="J195" s="35">
        <f t="shared" si="51"/>
        <v>0</v>
      </c>
      <c r="K195" s="634">
        <f t="shared" si="52"/>
        <v>0</v>
      </c>
      <c r="L195" s="37"/>
      <c r="M195" s="28"/>
    </row>
    <row r="196" spans="1:13">
      <c r="A196" s="199" t="s">
        <v>17</v>
      </c>
      <c r="B196" s="200"/>
      <c r="C196" s="200"/>
      <c r="D196" s="200"/>
      <c r="E196" s="200"/>
      <c r="F196" s="200"/>
      <c r="G196" s="200"/>
      <c r="H196" s="200"/>
      <c r="I196" s="201"/>
      <c r="J196" s="202">
        <f>SUM(J181:J195)</f>
        <v>0</v>
      </c>
      <c r="K196" s="203">
        <f>SUM(K181:K195)</f>
        <v>0</v>
      </c>
    </row>
    <row r="197" spans="1:13">
      <c r="J197" s="204" t="s">
        <v>18</v>
      </c>
      <c r="K197" s="205">
        <f>K196-J196</f>
        <v>0</v>
      </c>
    </row>
    <row r="198" spans="1:13">
      <c r="A198" s="19"/>
      <c r="B198" s="206"/>
      <c r="C198" s="19"/>
      <c r="D198" s="19"/>
      <c r="E198" s="19"/>
      <c r="F198" s="19"/>
      <c r="G198" s="19"/>
      <c r="H198" s="19"/>
      <c r="I198" s="207"/>
      <c r="J198" s="148"/>
      <c r="K198" s="208"/>
      <c r="L198" s="208"/>
      <c r="M198" s="193"/>
    </row>
    <row r="199" spans="1:13" ht="15" customHeight="1">
      <c r="A199" s="19"/>
      <c r="B199" s="648" t="s">
        <v>178</v>
      </c>
      <c r="C199" s="648"/>
      <c r="D199" s="648"/>
      <c r="E199" s="648"/>
      <c r="F199" s="648"/>
      <c r="G199" s="648"/>
      <c r="H199" s="648"/>
      <c r="I199" s="207"/>
      <c r="J199" s="148"/>
      <c r="K199" s="208"/>
      <c r="L199" s="208"/>
      <c r="M199" s="193"/>
    </row>
    <row r="200" spans="1:13">
      <c r="A200" s="19"/>
      <c r="B200" s="206"/>
      <c r="C200" s="19"/>
      <c r="D200" s="19"/>
      <c r="E200" s="19"/>
      <c r="F200" s="19"/>
      <c r="G200" s="19"/>
      <c r="H200" s="19"/>
      <c r="I200" s="209"/>
      <c r="J200" s="209"/>
      <c r="K200" s="19"/>
      <c r="L200" s="19"/>
      <c r="M200" s="193"/>
    </row>
    <row r="201" spans="1:13">
      <c r="A201" s="210" t="s">
        <v>179</v>
      </c>
      <c r="B201" s="211"/>
      <c r="C201" s="211"/>
      <c r="D201" s="19"/>
      <c r="E201" s="19"/>
      <c r="F201" s="19"/>
      <c r="G201" s="19"/>
      <c r="H201" s="19"/>
      <c r="I201" s="209"/>
      <c r="J201" s="209"/>
      <c r="K201" s="19"/>
      <c r="L201" s="19"/>
      <c r="M201" s="193"/>
    </row>
    <row r="202" spans="1:13" ht="35.4">
      <c r="A202" s="212" t="s">
        <v>180</v>
      </c>
      <c r="B202" s="213" t="s">
        <v>181</v>
      </c>
      <c r="C202" s="212" t="s">
        <v>182</v>
      </c>
      <c r="D202" s="212" t="s">
        <v>3</v>
      </c>
      <c r="E202" s="19"/>
      <c r="F202" s="19"/>
      <c r="G202" s="19"/>
      <c r="H202" s="19"/>
      <c r="I202" s="209"/>
      <c r="J202" s="209"/>
      <c r="K202" s="19"/>
      <c r="L202" s="19"/>
      <c r="M202" s="193"/>
    </row>
    <row r="203" spans="1:13">
      <c r="A203" s="214"/>
      <c r="B203" s="211"/>
      <c r="C203" s="215"/>
      <c r="D203" s="30"/>
      <c r="E203" s="19"/>
      <c r="F203" s="19"/>
      <c r="G203" s="19"/>
      <c r="H203" s="19"/>
      <c r="I203" s="209"/>
      <c r="J203" s="209"/>
      <c r="K203" s="19"/>
      <c r="L203" s="19"/>
      <c r="M203" s="193"/>
    </row>
    <row r="204" spans="1:13">
      <c r="A204" s="214"/>
      <c r="B204" s="216"/>
      <c r="C204" s="215"/>
      <c r="D204" s="30"/>
      <c r="E204" s="19"/>
      <c r="F204" s="19"/>
      <c r="G204" s="19"/>
      <c r="H204" s="19"/>
      <c r="I204" s="209"/>
      <c r="J204" s="209"/>
      <c r="K204" s="19"/>
      <c r="L204" s="19"/>
      <c r="M204" s="193"/>
    </row>
    <row r="207" spans="1:13" ht="18">
      <c r="D207" s="81"/>
    </row>
    <row r="208" spans="1:13">
      <c r="B208" s="21" t="s">
        <v>519</v>
      </c>
    </row>
    <row r="209" spans="1:13">
      <c r="B209" s="21" t="s">
        <v>184</v>
      </c>
    </row>
    <row r="210" spans="1:13">
      <c r="B210" s="21" t="s">
        <v>229</v>
      </c>
    </row>
    <row r="211" spans="1:13" ht="27.6">
      <c r="A211" s="217" t="s">
        <v>3</v>
      </c>
      <c r="B211" s="218" t="s">
        <v>4</v>
      </c>
      <c r="C211" s="217" t="s">
        <v>5</v>
      </c>
      <c r="D211" s="217" t="s">
        <v>6</v>
      </c>
      <c r="E211" s="217" t="s">
        <v>7</v>
      </c>
      <c r="F211" s="217" t="s">
        <v>8</v>
      </c>
      <c r="G211" s="217" t="s">
        <v>9</v>
      </c>
      <c r="H211" s="217" t="s">
        <v>10</v>
      </c>
      <c r="I211" s="217" t="s">
        <v>11</v>
      </c>
      <c r="J211" s="217" t="s">
        <v>12</v>
      </c>
      <c r="K211" s="217" t="s">
        <v>13</v>
      </c>
      <c r="L211" s="217" t="s">
        <v>14</v>
      </c>
      <c r="M211" s="219" t="s">
        <v>15</v>
      </c>
    </row>
    <row r="212" spans="1:13">
      <c r="A212" s="29">
        <v>1</v>
      </c>
      <c r="B212" s="220" t="s">
        <v>533</v>
      </c>
      <c r="C212" s="29" t="s">
        <v>185</v>
      </c>
      <c r="D212" s="29" t="s">
        <v>16</v>
      </c>
      <c r="E212" s="221">
        <v>200</v>
      </c>
      <c r="F212" s="222">
        <v>2</v>
      </c>
      <c r="G212" s="223">
        <f t="shared" ref="G212" si="53">CEILING(E212/F212,1)</f>
        <v>100</v>
      </c>
      <c r="H212" s="224"/>
      <c r="I212" s="36">
        <f t="shared" ref="I212" si="54">H212*L212+H212</f>
        <v>0</v>
      </c>
      <c r="J212" s="36">
        <f t="shared" ref="J212" si="55">ROUND(H212*G212,2)</f>
        <v>0</v>
      </c>
      <c r="K212" s="36">
        <f t="shared" ref="K212" si="56">ROUND(I212*G212,2)</f>
        <v>0</v>
      </c>
      <c r="L212" s="225"/>
      <c r="M212" s="226"/>
    </row>
    <row r="213" spans="1:13">
      <c r="A213" s="649" t="s">
        <v>17</v>
      </c>
      <c r="B213" s="650"/>
      <c r="C213" s="650"/>
      <c r="D213" s="650"/>
      <c r="E213" s="650"/>
      <c r="F213" s="650"/>
      <c r="G213" s="650"/>
      <c r="H213" s="650"/>
      <c r="I213" s="651"/>
      <c r="J213" s="180">
        <f>SUM(J212:J212)</f>
        <v>0</v>
      </c>
      <c r="K213" s="180">
        <f>SUM(K212:K212)</f>
        <v>0</v>
      </c>
    </row>
    <row r="214" spans="1:13">
      <c r="J214" s="227" t="s">
        <v>177</v>
      </c>
      <c r="K214" s="136">
        <f>K213-J213</f>
        <v>0</v>
      </c>
    </row>
    <row r="218" spans="1:13">
      <c r="B218" s="21" t="s">
        <v>520</v>
      </c>
    </row>
    <row r="219" spans="1:13">
      <c r="B219" s="21" t="s">
        <v>187</v>
      </c>
    </row>
    <row r="220" spans="1:13">
      <c r="B220" s="21" t="s">
        <v>188</v>
      </c>
    </row>
    <row r="221" spans="1:13" ht="27.6">
      <c r="A221" s="53" t="s">
        <v>3</v>
      </c>
      <c r="B221" s="228" t="s">
        <v>4</v>
      </c>
      <c r="C221" s="53" t="s">
        <v>5</v>
      </c>
      <c r="D221" s="53" t="s">
        <v>6</v>
      </c>
      <c r="E221" s="53" t="s">
        <v>7</v>
      </c>
      <c r="F221" s="53" t="s">
        <v>8</v>
      </c>
      <c r="G221" s="53" t="s">
        <v>9</v>
      </c>
      <c r="H221" s="53" t="s">
        <v>10</v>
      </c>
      <c r="I221" s="53" t="s">
        <v>11</v>
      </c>
      <c r="J221" s="53" t="s">
        <v>12</v>
      </c>
      <c r="K221" s="53" t="s">
        <v>13</v>
      </c>
      <c r="L221" s="53" t="s">
        <v>14</v>
      </c>
      <c r="M221" s="229" t="s">
        <v>15</v>
      </c>
    </row>
    <row r="222" spans="1:13">
      <c r="A222" s="230">
        <v>1</v>
      </c>
      <c r="B222" s="231" t="s">
        <v>189</v>
      </c>
      <c r="C222" s="232" t="s">
        <v>31</v>
      </c>
      <c r="D222" s="233" t="s">
        <v>21</v>
      </c>
      <c r="E222" s="234">
        <v>110000</v>
      </c>
      <c r="F222" s="235">
        <v>50</v>
      </c>
      <c r="G222" s="223">
        <f t="shared" ref="G222" si="57">CEILING(E222/F222,1)</f>
        <v>2200</v>
      </c>
      <c r="H222" s="236"/>
      <c r="I222" s="36">
        <f t="shared" ref="I222" si="58">H222*L222+H222</f>
        <v>0</v>
      </c>
      <c r="J222" s="36">
        <f t="shared" ref="J222" si="59">ROUND(H222*G222,2)</f>
        <v>0</v>
      </c>
      <c r="K222" s="36">
        <f t="shared" ref="K222" si="60">ROUND(I222*G222,2)</f>
        <v>0</v>
      </c>
      <c r="L222" s="237"/>
      <c r="M222" s="238"/>
    </row>
    <row r="223" spans="1:13">
      <c r="A223" s="658" t="s">
        <v>17</v>
      </c>
      <c r="B223" s="659"/>
      <c r="C223" s="659"/>
      <c r="D223" s="659"/>
      <c r="E223" s="659"/>
      <c r="F223" s="659"/>
      <c r="G223" s="659"/>
      <c r="H223" s="659"/>
      <c r="I223" s="660"/>
      <c r="J223" s="239">
        <f>SUM(J222:J222)</f>
        <v>0</v>
      </c>
      <c r="K223" s="240">
        <f>SUM(K222:K222)</f>
        <v>0</v>
      </c>
    </row>
    <row r="224" spans="1:13">
      <c r="J224" s="71" t="s">
        <v>177</v>
      </c>
      <c r="K224" s="72">
        <f>K223-J223</f>
        <v>0</v>
      </c>
    </row>
    <row r="228" spans="1:13">
      <c r="B228" s="21" t="s">
        <v>0</v>
      </c>
    </row>
    <row r="229" spans="1:13">
      <c r="B229" s="21" t="s">
        <v>25</v>
      </c>
    </row>
    <row r="230" spans="1:13">
      <c r="B230" s="21" t="s">
        <v>26</v>
      </c>
    </row>
    <row r="231" spans="1:13" ht="27.6">
      <c r="A231" s="53" t="s">
        <v>3</v>
      </c>
      <c r="B231" s="228" t="s">
        <v>4</v>
      </c>
      <c r="C231" s="53" t="s">
        <v>5</v>
      </c>
      <c r="D231" s="53" t="s">
        <v>6</v>
      </c>
      <c r="E231" s="53" t="s">
        <v>7</v>
      </c>
      <c r="F231" s="53" t="s">
        <v>8</v>
      </c>
      <c r="G231" s="53" t="s">
        <v>9</v>
      </c>
      <c r="H231" s="53" t="s">
        <v>10</v>
      </c>
      <c r="I231" s="53" t="s">
        <v>11</v>
      </c>
      <c r="J231" s="53" t="s">
        <v>12</v>
      </c>
      <c r="K231" s="53" t="s">
        <v>13</v>
      </c>
      <c r="L231" s="53" t="s">
        <v>14</v>
      </c>
      <c r="M231" s="229" t="s">
        <v>15</v>
      </c>
    </row>
    <row r="232" spans="1:13">
      <c r="A232" s="241">
        <v>1</v>
      </c>
      <c r="B232" s="242" t="s">
        <v>191</v>
      </c>
      <c r="C232" s="243" t="s">
        <v>192</v>
      </c>
      <c r="D232" s="58" t="s">
        <v>16</v>
      </c>
      <c r="E232" s="59">
        <v>20000</v>
      </c>
      <c r="F232" s="244">
        <v>100</v>
      </c>
      <c r="G232" s="223">
        <f t="shared" ref="G232" si="61">CEILING(E232/F232,1)</f>
        <v>200</v>
      </c>
      <c r="H232" s="245"/>
      <c r="I232" s="36">
        <f t="shared" ref="I232" si="62">H232*L232+H232</f>
        <v>0</v>
      </c>
      <c r="J232" s="36">
        <f t="shared" ref="J232" si="63">ROUND(H232*G232,2)</f>
        <v>0</v>
      </c>
      <c r="K232" s="36">
        <f t="shared" ref="K232" si="64">ROUND(I232*G232,2)</f>
        <v>0</v>
      </c>
      <c r="L232" s="237"/>
      <c r="M232" s="246"/>
    </row>
    <row r="233" spans="1:13">
      <c r="A233" s="247" t="s">
        <v>17</v>
      </c>
      <c r="B233" s="248"/>
      <c r="C233" s="248"/>
      <c r="D233" s="248"/>
      <c r="E233" s="248"/>
      <c r="F233" s="248"/>
      <c r="G233" s="248"/>
      <c r="H233" s="248"/>
      <c r="I233" s="249"/>
      <c r="J233" s="250">
        <f>SUM(J232:J232)</f>
        <v>0</v>
      </c>
      <c r="K233" s="240">
        <f>SUM(K232:K232)</f>
        <v>0</v>
      </c>
    </row>
    <row r="234" spans="1:13">
      <c r="J234" s="71" t="s">
        <v>177</v>
      </c>
      <c r="K234" s="72">
        <f>K233-J233</f>
        <v>0</v>
      </c>
    </row>
    <row r="238" spans="1:13">
      <c r="B238" s="21" t="s">
        <v>252</v>
      </c>
    </row>
    <row r="239" spans="1:13">
      <c r="B239" s="21" t="s">
        <v>187</v>
      </c>
    </row>
    <row r="240" spans="1:13">
      <c r="B240" s="21" t="s">
        <v>188</v>
      </c>
    </row>
    <row r="241" spans="1:13" ht="27.6">
      <c r="A241" s="53" t="s">
        <v>3</v>
      </c>
      <c r="B241" s="228" t="s">
        <v>4</v>
      </c>
      <c r="C241" s="53" t="s">
        <v>5</v>
      </c>
      <c r="D241" s="53" t="s">
        <v>6</v>
      </c>
      <c r="E241" s="53" t="s">
        <v>7</v>
      </c>
      <c r="F241" s="53" t="s">
        <v>8</v>
      </c>
      <c r="G241" s="53" t="s">
        <v>9</v>
      </c>
      <c r="H241" s="53" t="s">
        <v>10</v>
      </c>
      <c r="I241" s="53" t="s">
        <v>11</v>
      </c>
      <c r="J241" s="53" t="s">
        <v>12</v>
      </c>
      <c r="K241" s="53" t="s">
        <v>13</v>
      </c>
      <c r="L241" s="53" t="s">
        <v>14</v>
      </c>
      <c r="M241" s="251" t="s">
        <v>15</v>
      </c>
    </row>
    <row r="242" spans="1:13" ht="27.6">
      <c r="A242" s="252">
        <v>1</v>
      </c>
      <c r="B242" s="253" t="s">
        <v>194</v>
      </c>
      <c r="C242" s="232" t="s">
        <v>195</v>
      </c>
      <c r="D242" s="254" t="s">
        <v>16</v>
      </c>
      <c r="E242" s="254">
        <v>30000</v>
      </c>
      <c r="F242" s="254">
        <v>30</v>
      </c>
      <c r="G242" s="223">
        <f t="shared" ref="G242:G245" si="65">CEILING(E242/F242,1)</f>
        <v>1000</v>
      </c>
      <c r="H242" s="236"/>
      <c r="I242" s="36">
        <f t="shared" ref="I242" si="66">H242*L242+H242</f>
        <v>0</v>
      </c>
      <c r="J242" s="36">
        <f t="shared" ref="J242" si="67">ROUND(H242*G242,2)</f>
        <v>0</v>
      </c>
      <c r="K242" s="36">
        <f t="shared" ref="K242" si="68">ROUND(I242*G242,2)</f>
        <v>0</v>
      </c>
      <c r="L242" s="255"/>
      <c r="M242" s="256"/>
    </row>
    <row r="243" spans="1:13">
      <c r="A243" s="252">
        <v>2</v>
      </c>
      <c r="B243" s="253" t="s">
        <v>196</v>
      </c>
      <c r="C243" s="232" t="s">
        <v>197</v>
      </c>
      <c r="D243" s="254" t="s">
        <v>16</v>
      </c>
      <c r="E243" s="254">
        <v>64</v>
      </c>
      <c r="F243" s="254">
        <v>32</v>
      </c>
      <c r="G243" s="223">
        <f t="shared" si="65"/>
        <v>2</v>
      </c>
      <c r="H243" s="236"/>
      <c r="I243" s="36">
        <f t="shared" ref="I243:I245" si="69">H243*L243+H243</f>
        <v>0</v>
      </c>
      <c r="J243" s="36">
        <f t="shared" ref="J243:J245" si="70">ROUND(H243*G243,2)</f>
        <v>0</v>
      </c>
      <c r="K243" s="36">
        <f t="shared" ref="K243:K245" si="71">ROUND(I243*G243,2)</f>
        <v>0</v>
      </c>
      <c r="L243" s="255"/>
      <c r="M243" s="256"/>
    </row>
    <row r="244" spans="1:13">
      <c r="A244" s="252">
        <v>3</v>
      </c>
      <c r="B244" s="253" t="s">
        <v>198</v>
      </c>
      <c r="C244" s="232" t="s">
        <v>199</v>
      </c>
      <c r="D244" s="254" t="s">
        <v>16</v>
      </c>
      <c r="E244" s="254">
        <v>54</v>
      </c>
      <c r="F244" s="254">
        <v>27</v>
      </c>
      <c r="G244" s="223">
        <f t="shared" si="65"/>
        <v>2</v>
      </c>
      <c r="H244" s="236"/>
      <c r="I244" s="36">
        <f t="shared" si="69"/>
        <v>0</v>
      </c>
      <c r="J244" s="36">
        <f t="shared" si="70"/>
        <v>0</v>
      </c>
      <c r="K244" s="36">
        <f t="shared" si="71"/>
        <v>0</v>
      </c>
      <c r="L244" s="255"/>
      <c r="M244" s="256"/>
    </row>
    <row r="245" spans="1:13">
      <c r="A245" s="252">
        <v>4</v>
      </c>
      <c r="B245" s="253" t="s">
        <v>198</v>
      </c>
      <c r="C245" s="232" t="s">
        <v>200</v>
      </c>
      <c r="D245" s="254" t="s">
        <v>16</v>
      </c>
      <c r="E245" s="254">
        <v>20</v>
      </c>
      <c r="F245" s="254">
        <v>10</v>
      </c>
      <c r="G245" s="223">
        <f t="shared" si="65"/>
        <v>2</v>
      </c>
      <c r="H245" s="236"/>
      <c r="I245" s="36">
        <f t="shared" si="69"/>
        <v>0</v>
      </c>
      <c r="J245" s="36">
        <f t="shared" si="70"/>
        <v>0</v>
      </c>
      <c r="K245" s="36">
        <f t="shared" si="71"/>
        <v>0</v>
      </c>
      <c r="L245" s="255"/>
      <c r="M245" s="256"/>
    </row>
    <row r="246" spans="1:13" ht="18.75" customHeight="1">
      <c r="A246" s="658" t="s">
        <v>17</v>
      </c>
      <c r="B246" s="659"/>
      <c r="C246" s="659"/>
      <c r="D246" s="659"/>
      <c r="E246" s="659"/>
      <c r="F246" s="659"/>
      <c r="G246" s="659"/>
      <c r="H246" s="659"/>
      <c r="I246" s="660"/>
      <c r="J246" s="239">
        <f>SUM(J242:J245)</f>
        <v>0</v>
      </c>
      <c r="K246" s="240">
        <f>SUM(K242:K245)</f>
        <v>0</v>
      </c>
    </row>
    <row r="247" spans="1:13">
      <c r="J247" s="71" t="s">
        <v>177</v>
      </c>
      <c r="K247" s="72">
        <f>K246-J246</f>
        <v>0</v>
      </c>
    </row>
    <row r="251" spans="1:13">
      <c r="B251" s="21" t="s">
        <v>38</v>
      </c>
    </row>
    <row r="252" spans="1:13">
      <c r="B252" s="21" t="s">
        <v>202</v>
      </c>
    </row>
    <row r="253" spans="1:13">
      <c r="B253" s="21" t="s">
        <v>26</v>
      </c>
    </row>
    <row r="254" spans="1:13" ht="27.6">
      <c r="A254" s="53" t="s">
        <v>3</v>
      </c>
      <c r="B254" s="228" t="s">
        <v>4</v>
      </c>
      <c r="C254" s="53" t="s">
        <v>5</v>
      </c>
      <c r="D254" s="53" t="s">
        <v>6</v>
      </c>
      <c r="E254" s="53" t="s">
        <v>7</v>
      </c>
      <c r="F254" s="53" t="s">
        <v>8</v>
      </c>
      <c r="G254" s="53" t="s">
        <v>9</v>
      </c>
      <c r="H254" s="53" t="s">
        <v>10</v>
      </c>
      <c r="I254" s="53" t="s">
        <v>11</v>
      </c>
      <c r="J254" s="53" t="s">
        <v>12</v>
      </c>
      <c r="K254" s="53" t="s">
        <v>13</v>
      </c>
      <c r="L254" s="53" t="s">
        <v>14</v>
      </c>
      <c r="M254" s="55" t="s">
        <v>15</v>
      </c>
    </row>
    <row r="255" spans="1:13">
      <c r="A255" s="252">
        <v>1</v>
      </c>
      <c r="B255" s="661" t="s">
        <v>203</v>
      </c>
      <c r="C255" s="257" t="s">
        <v>204</v>
      </c>
      <c r="D255" s="254" t="s">
        <v>16</v>
      </c>
      <c r="E255" s="258">
        <v>1500</v>
      </c>
      <c r="F255" s="252">
        <v>30</v>
      </c>
      <c r="G255" s="223">
        <f t="shared" ref="G255:G256" si="72">CEILING(E255/F255,1)</f>
        <v>50</v>
      </c>
      <c r="H255" s="236"/>
      <c r="I255" s="36">
        <f t="shared" ref="I255" si="73">H255*L255+H255</f>
        <v>0</v>
      </c>
      <c r="J255" s="36">
        <f t="shared" ref="J255" si="74">ROUND(H255*G255,2)</f>
        <v>0</v>
      </c>
      <c r="K255" s="36">
        <f t="shared" ref="K255" si="75">ROUND(I255*G255,2)</f>
        <v>0</v>
      </c>
      <c r="L255" s="255"/>
      <c r="M255" s="259"/>
    </row>
    <row r="256" spans="1:13">
      <c r="A256" s="252">
        <v>2</v>
      </c>
      <c r="B256" s="662"/>
      <c r="C256" s="257" t="s">
        <v>205</v>
      </c>
      <c r="D256" s="254" t="s">
        <v>16</v>
      </c>
      <c r="E256" s="258">
        <v>4000</v>
      </c>
      <c r="F256" s="252">
        <v>30</v>
      </c>
      <c r="G256" s="223">
        <f t="shared" si="72"/>
        <v>134</v>
      </c>
      <c r="H256" s="236"/>
      <c r="I256" s="36">
        <f t="shared" ref="I256" si="76">H256*L256+H256</f>
        <v>0</v>
      </c>
      <c r="J256" s="36">
        <f t="shared" ref="J256" si="77">ROUND(H256*G256,2)</f>
        <v>0</v>
      </c>
      <c r="K256" s="36">
        <f t="shared" ref="K256" si="78">ROUND(I256*G256,2)</f>
        <v>0</v>
      </c>
      <c r="L256" s="255"/>
      <c r="M256" s="259"/>
    </row>
    <row r="257" spans="1:13">
      <c r="A257" s="658" t="s">
        <v>17</v>
      </c>
      <c r="B257" s="659"/>
      <c r="C257" s="659"/>
      <c r="D257" s="659"/>
      <c r="E257" s="659"/>
      <c r="F257" s="659"/>
      <c r="G257" s="659"/>
      <c r="H257" s="659"/>
      <c r="I257" s="660"/>
      <c r="J257" s="68">
        <f>SUM(J255:J256)</f>
        <v>0</v>
      </c>
      <c r="K257" s="69">
        <f>SUM(K255:K256)</f>
        <v>0</v>
      </c>
    </row>
    <row r="258" spans="1:13">
      <c r="J258" s="71" t="s">
        <v>177</v>
      </c>
      <c r="K258" s="72">
        <f>K257-J257</f>
        <v>0</v>
      </c>
    </row>
    <row r="262" spans="1:13">
      <c r="B262" s="21" t="s">
        <v>40</v>
      </c>
    </row>
    <row r="263" spans="1:13">
      <c r="B263" s="21" t="s">
        <v>207</v>
      </c>
    </row>
    <row r="264" spans="1:13">
      <c r="B264" s="21" t="s">
        <v>104</v>
      </c>
    </row>
    <row r="265" spans="1:13" ht="27.6">
      <c r="A265" s="53" t="s">
        <v>3</v>
      </c>
      <c r="B265" s="54" t="s">
        <v>4</v>
      </c>
      <c r="C265" s="53" t="s">
        <v>5</v>
      </c>
      <c r="D265" s="53" t="s">
        <v>6</v>
      </c>
      <c r="E265" s="53" t="s">
        <v>7</v>
      </c>
      <c r="F265" s="53" t="s">
        <v>8</v>
      </c>
      <c r="G265" s="53" t="s">
        <v>9</v>
      </c>
      <c r="H265" s="53" t="s">
        <v>10</v>
      </c>
      <c r="I265" s="53" t="s">
        <v>11</v>
      </c>
      <c r="J265" s="53" t="s">
        <v>12</v>
      </c>
      <c r="K265" s="53" t="s">
        <v>13</v>
      </c>
      <c r="L265" s="53" t="s">
        <v>14</v>
      </c>
      <c r="M265" s="55" t="s">
        <v>15</v>
      </c>
    </row>
    <row r="266" spans="1:13" ht="33.75" customHeight="1">
      <c r="A266" s="260">
        <v>1</v>
      </c>
      <c r="B266" s="242" t="s">
        <v>228</v>
      </c>
      <c r="C266" s="58" t="s">
        <v>192</v>
      </c>
      <c r="D266" s="59" t="s">
        <v>16</v>
      </c>
      <c r="E266" s="244">
        <v>1500</v>
      </c>
      <c r="F266" s="261">
        <v>100</v>
      </c>
      <c r="G266" s="223">
        <f t="shared" ref="G266:G268" si="79">CEILING(E266/F266,1)</f>
        <v>15</v>
      </c>
      <c r="H266" s="245"/>
      <c r="I266" s="36">
        <f t="shared" ref="I266" si="80">H266*L266+H266</f>
        <v>0</v>
      </c>
      <c r="J266" s="36">
        <f t="shared" ref="J266" si="81">ROUND(H266*G266,2)</f>
        <v>0</v>
      </c>
      <c r="K266" s="36">
        <f t="shared" ref="K266" si="82">ROUND(I266*G266,2)</f>
        <v>0</v>
      </c>
      <c r="L266" s="262"/>
      <c r="M266" s="259"/>
    </row>
    <row r="267" spans="1:13" ht="41.25" customHeight="1">
      <c r="A267" s="263">
        <v>2</v>
      </c>
      <c r="B267" s="264" t="s">
        <v>208</v>
      </c>
      <c r="C267" s="66" t="s">
        <v>192</v>
      </c>
      <c r="D267" s="67" t="s">
        <v>16</v>
      </c>
      <c r="E267" s="265">
        <v>1000</v>
      </c>
      <c r="F267" s="67">
        <v>10</v>
      </c>
      <c r="G267" s="223">
        <f t="shared" si="79"/>
        <v>100</v>
      </c>
      <c r="H267" s="236"/>
      <c r="I267" s="36">
        <f t="shared" ref="I267:I268" si="83">H267*L267+H267</f>
        <v>0</v>
      </c>
      <c r="J267" s="36">
        <f t="shared" ref="J267:J268" si="84">ROUND(H267*G267,2)</f>
        <v>0</v>
      </c>
      <c r="K267" s="36">
        <f t="shared" ref="K267:K268" si="85">ROUND(I267*G267,2)</f>
        <v>0</v>
      </c>
      <c r="L267" s="266"/>
      <c r="M267" s="259"/>
    </row>
    <row r="268" spans="1:13" ht="38.25" customHeight="1">
      <c r="A268" s="267">
        <v>3</v>
      </c>
      <c r="B268" s="268" t="s">
        <v>209</v>
      </c>
      <c r="C268" s="232" t="s">
        <v>192</v>
      </c>
      <c r="D268" s="233" t="s">
        <v>16</v>
      </c>
      <c r="E268" s="234">
        <v>3000</v>
      </c>
      <c r="F268" s="235">
        <v>100</v>
      </c>
      <c r="G268" s="223">
        <f t="shared" si="79"/>
        <v>30</v>
      </c>
      <c r="H268" s="236"/>
      <c r="I268" s="36">
        <f t="shared" si="83"/>
        <v>0</v>
      </c>
      <c r="J268" s="36">
        <f t="shared" si="84"/>
        <v>0</v>
      </c>
      <c r="K268" s="36">
        <f t="shared" si="85"/>
        <v>0</v>
      </c>
      <c r="L268" s="255"/>
      <c r="M268" s="259"/>
    </row>
    <row r="269" spans="1:13">
      <c r="A269" s="658" t="s">
        <v>17</v>
      </c>
      <c r="B269" s="659"/>
      <c r="C269" s="659"/>
      <c r="D269" s="659"/>
      <c r="E269" s="659"/>
      <c r="F269" s="659"/>
      <c r="G269" s="659"/>
      <c r="H269" s="659"/>
      <c r="I269" s="660"/>
      <c r="J269" s="68">
        <f>SUM(J266:J268)</f>
        <v>0</v>
      </c>
      <c r="K269" s="69">
        <f>SUM(K266:K268)</f>
        <v>0</v>
      </c>
    </row>
    <row r="270" spans="1:13">
      <c r="J270" s="71" t="s">
        <v>177</v>
      </c>
      <c r="K270" s="72">
        <f>K269-J269</f>
        <v>0</v>
      </c>
    </row>
    <row r="274" spans="1:13">
      <c r="B274" s="21" t="s">
        <v>32</v>
      </c>
    </row>
    <row r="275" spans="1:13">
      <c r="B275" s="21" t="s">
        <v>211</v>
      </c>
    </row>
    <row r="276" spans="1:13">
      <c r="B276" s="21" t="s">
        <v>212</v>
      </c>
    </row>
    <row r="277" spans="1:13" ht="27.6">
      <c r="A277" s="53" t="s">
        <v>3</v>
      </c>
      <c r="B277" s="228" t="s">
        <v>4</v>
      </c>
      <c r="C277" s="53" t="s">
        <v>5</v>
      </c>
      <c r="D277" s="53" t="s">
        <v>6</v>
      </c>
      <c r="E277" s="53" t="s">
        <v>7</v>
      </c>
      <c r="F277" s="53" t="s">
        <v>8</v>
      </c>
      <c r="G277" s="53" t="s">
        <v>9</v>
      </c>
      <c r="H277" s="53" t="s">
        <v>10</v>
      </c>
      <c r="I277" s="53" t="s">
        <v>11</v>
      </c>
      <c r="J277" s="53" t="s">
        <v>12</v>
      </c>
      <c r="K277" s="53" t="s">
        <v>13</v>
      </c>
      <c r="L277" s="53" t="s">
        <v>14</v>
      </c>
      <c r="M277" s="229" t="s">
        <v>15</v>
      </c>
    </row>
    <row r="278" spans="1:13" ht="35.25" customHeight="1">
      <c r="A278" s="252">
        <v>1</v>
      </c>
      <c r="B278" s="269" t="s">
        <v>213</v>
      </c>
      <c r="C278" s="232" t="s">
        <v>192</v>
      </c>
      <c r="D278" s="254" t="s">
        <v>16</v>
      </c>
      <c r="E278" s="258">
        <v>1300</v>
      </c>
      <c r="F278" s="252">
        <v>10</v>
      </c>
      <c r="G278" s="223">
        <f t="shared" ref="G278" si="86">CEILING(E278/F278,1)</f>
        <v>130</v>
      </c>
      <c r="H278" s="236"/>
      <c r="I278" s="36">
        <f t="shared" ref="I278" si="87">H278*L278+H278</f>
        <v>0</v>
      </c>
      <c r="J278" s="36">
        <f t="shared" ref="J278" si="88">ROUND(H278*G278,2)</f>
        <v>0</v>
      </c>
      <c r="K278" s="36">
        <f t="shared" ref="K278" si="89">ROUND(I278*G278,2)</f>
        <v>0</v>
      </c>
      <c r="L278" s="237"/>
      <c r="M278" s="238"/>
    </row>
    <row r="279" spans="1:13">
      <c r="A279" s="658" t="s">
        <v>17</v>
      </c>
      <c r="B279" s="659"/>
      <c r="C279" s="659"/>
      <c r="D279" s="659"/>
      <c r="E279" s="659"/>
      <c r="F279" s="659"/>
      <c r="G279" s="659"/>
      <c r="H279" s="659"/>
      <c r="I279" s="660"/>
      <c r="J279" s="68">
        <f>SUM(J278:J278)</f>
        <v>0</v>
      </c>
      <c r="K279" s="69">
        <f>SUM(K278:K278)</f>
        <v>0</v>
      </c>
    </row>
    <row r="280" spans="1:13">
      <c r="J280" s="71" t="s">
        <v>177</v>
      </c>
      <c r="K280" s="72">
        <f>K279-J279</f>
        <v>0</v>
      </c>
    </row>
    <row r="284" spans="1:13">
      <c r="B284" s="21" t="s">
        <v>42</v>
      </c>
    </row>
    <row r="285" spans="1:13">
      <c r="B285" s="21" t="s">
        <v>214</v>
      </c>
    </row>
    <row r="286" spans="1:13">
      <c r="B286" s="21" t="s">
        <v>212</v>
      </c>
    </row>
    <row r="287" spans="1:13" ht="27.6">
      <c r="A287" s="53" t="s">
        <v>3</v>
      </c>
      <c r="B287" s="54" t="s">
        <v>4</v>
      </c>
      <c r="C287" s="53" t="s">
        <v>5</v>
      </c>
      <c r="D287" s="53" t="s">
        <v>6</v>
      </c>
      <c r="E287" s="53" t="s">
        <v>7</v>
      </c>
      <c r="F287" s="53" t="s">
        <v>8</v>
      </c>
      <c r="G287" s="53" t="s">
        <v>9</v>
      </c>
      <c r="H287" s="53" t="s">
        <v>10</v>
      </c>
      <c r="I287" s="53" t="s">
        <v>11</v>
      </c>
      <c r="J287" s="53" t="s">
        <v>12</v>
      </c>
      <c r="K287" s="53" t="s">
        <v>13</v>
      </c>
      <c r="L287" s="53" t="s">
        <v>14</v>
      </c>
      <c r="M287" s="229" t="s">
        <v>15</v>
      </c>
    </row>
    <row r="288" spans="1:13" ht="27.6">
      <c r="A288" s="270">
        <v>1</v>
      </c>
      <c r="B288" s="271" t="s">
        <v>227</v>
      </c>
      <c r="C288" s="232" t="s">
        <v>192</v>
      </c>
      <c r="D288" s="233" t="s">
        <v>16</v>
      </c>
      <c r="E288" s="234">
        <v>15000</v>
      </c>
      <c r="F288" s="235">
        <v>10</v>
      </c>
      <c r="G288" s="223">
        <f t="shared" ref="G288" si="90">CEILING(E288/F288,1)</f>
        <v>1500</v>
      </c>
      <c r="H288" s="236"/>
      <c r="I288" s="36">
        <f t="shared" ref="I288" si="91">H288*L288+H288</f>
        <v>0</v>
      </c>
      <c r="J288" s="36">
        <f t="shared" ref="J288" si="92">ROUND(H288*G288,2)</f>
        <v>0</v>
      </c>
      <c r="K288" s="36">
        <f t="shared" ref="K288" si="93">ROUND(I288*G288,2)</f>
        <v>0</v>
      </c>
      <c r="L288" s="237"/>
      <c r="M288" s="238"/>
    </row>
    <row r="289" spans="1:13">
      <c r="A289" s="658" t="s">
        <v>17</v>
      </c>
      <c r="B289" s="659"/>
      <c r="C289" s="659"/>
      <c r="D289" s="659"/>
      <c r="E289" s="659"/>
      <c r="F289" s="659"/>
      <c r="G289" s="659"/>
      <c r="H289" s="659"/>
      <c r="I289" s="660"/>
      <c r="J289" s="68">
        <f>SUM(J288:J288)</f>
        <v>0</v>
      </c>
      <c r="K289" s="69">
        <f>SUM(K288:K288)</f>
        <v>0</v>
      </c>
    </row>
    <row r="290" spans="1:13">
      <c r="J290" s="71" t="s">
        <v>177</v>
      </c>
      <c r="K290" s="72">
        <f>K289-J289</f>
        <v>0</v>
      </c>
    </row>
    <row r="294" spans="1:13">
      <c r="B294" s="21" t="s">
        <v>43</v>
      </c>
    </row>
    <row r="295" spans="1:13">
      <c r="B295" s="21" t="s">
        <v>216</v>
      </c>
    </row>
    <row r="296" spans="1:13">
      <c r="B296" s="21" t="s">
        <v>26</v>
      </c>
    </row>
    <row r="297" spans="1:13" ht="27.6">
      <c r="A297" s="53" t="s">
        <v>3</v>
      </c>
      <c r="B297" s="228" t="s">
        <v>4</v>
      </c>
      <c r="C297" s="53" t="s">
        <v>5</v>
      </c>
      <c r="D297" s="53" t="s">
        <v>6</v>
      </c>
      <c r="E297" s="53" t="s">
        <v>7</v>
      </c>
      <c r="F297" s="53" t="s">
        <v>8</v>
      </c>
      <c r="G297" s="53" t="s">
        <v>9</v>
      </c>
      <c r="H297" s="53" t="s">
        <v>10</v>
      </c>
      <c r="I297" s="53" t="s">
        <v>11</v>
      </c>
      <c r="J297" s="53" t="s">
        <v>12</v>
      </c>
      <c r="K297" s="53" t="s">
        <v>13</v>
      </c>
      <c r="L297" s="53" t="s">
        <v>14</v>
      </c>
      <c r="M297" s="55" t="s">
        <v>15</v>
      </c>
    </row>
    <row r="298" spans="1:13" ht="88.2" customHeight="1">
      <c r="A298" s="252">
        <v>1</v>
      </c>
      <c r="B298" s="269" t="s">
        <v>217</v>
      </c>
      <c r="C298" s="232" t="s">
        <v>31</v>
      </c>
      <c r="D298" s="254" t="s">
        <v>218</v>
      </c>
      <c r="E298" s="272">
        <v>2800</v>
      </c>
      <c r="F298" s="273">
        <v>40</v>
      </c>
      <c r="G298" s="274">
        <f t="shared" ref="G298:G300" si="94">CEILING(E298/F298,1)</f>
        <v>70</v>
      </c>
      <c r="H298" s="275"/>
      <c r="I298" s="36">
        <f t="shared" ref="I298" si="95">H298*L298+H298</f>
        <v>0</v>
      </c>
      <c r="J298" s="36">
        <f t="shared" ref="J298" si="96">ROUND(H298*G298,2)</f>
        <v>0</v>
      </c>
      <c r="K298" s="36">
        <f t="shared" ref="K298" si="97">ROUND(I298*G298,2)</f>
        <v>0</v>
      </c>
      <c r="L298" s="255"/>
      <c r="M298" s="259"/>
    </row>
    <row r="299" spans="1:13" ht="94.2" customHeight="1">
      <c r="A299" s="252">
        <v>2</v>
      </c>
      <c r="B299" s="276" t="s">
        <v>219</v>
      </c>
      <c r="C299" s="232" t="s">
        <v>31</v>
      </c>
      <c r="D299" s="254" t="s">
        <v>218</v>
      </c>
      <c r="E299" s="277">
        <v>1000</v>
      </c>
      <c r="F299" s="273">
        <v>40</v>
      </c>
      <c r="G299" s="274">
        <f t="shared" si="94"/>
        <v>25</v>
      </c>
      <c r="H299" s="275"/>
      <c r="I299" s="36">
        <f t="shared" ref="I299:I301" si="98">H299*L299+H299</f>
        <v>0</v>
      </c>
      <c r="J299" s="36">
        <f t="shared" ref="J299:J301" si="99">ROUND(H299*G299,2)</f>
        <v>0</v>
      </c>
      <c r="K299" s="36">
        <f t="shared" ref="K299:K301" si="100">ROUND(I299*G299,2)</f>
        <v>0</v>
      </c>
      <c r="L299" s="255"/>
      <c r="M299" s="259"/>
    </row>
    <row r="300" spans="1:13" ht="57.45" customHeight="1">
      <c r="A300" s="252">
        <v>3</v>
      </c>
      <c r="B300" s="276" t="s">
        <v>220</v>
      </c>
      <c r="C300" s="232" t="s">
        <v>31</v>
      </c>
      <c r="D300" s="278" t="s">
        <v>218</v>
      </c>
      <c r="E300" s="279">
        <v>10</v>
      </c>
      <c r="F300" s="280">
        <v>1</v>
      </c>
      <c r="G300" s="274">
        <f t="shared" si="94"/>
        <v>10</v>
      </c>
      <c r="H300" s="275"/>
      <c r="I300" s="36">
        <f t="shared" si="98"/>
        <v>0</v>
      </c>
      <c r="J300" s="36">
        <f t="shared" si="99"/>
        <v>0</v>
      </c>
      <c r="K300" s="36">
        <f t="shared" si="100"/>
        <v>0</v>
      </c>
      <c r="L300" s="255"/>
      <c r="M300" s="259"/>
    </row>
    <row r="301" spans="1:13" ht="63" customHeight="1">
      <c r="A301" s="252">
        <v>4</v>
      </c>
      <c r="B301" s="269" t="s">
        <v>221</v>
      </c>
      <c r="C301" s="232" t="s">
        <v>31</v>
      </c>
      <c r="D301" s="254" t="s">
        <v>16</v>
      </c>
      <c r="E301" s="281">
        <v>10000</v>
      </c>
      <c r="F301" s="273">
        <v>100</v>
      </c>
      <c r="G301" s="274">
        <f>CEILING(E301/F301,1)</f>
        <v>100</v>
      </c>
      <c r="H301" s="275"/>
      <c r="I301" s="36">
        <f t="shared" si="98"/>
        <v>0</v>
      </c>
      <c r="J301" s="36">
        <f t="shared" si="99"/>
        <v>0</v>
      </c>
      <c r="K301" s="36">
        <f t="shared" si="100"/>
        <v>0</v>
      </c>
      <c r="L301" s="255"/>
      <c r="M301" s="259"/>
    </row>
    <row r="302" spans="1:13">
      <c r="A302" s="658" t="s">
        <v>17</v>
      </c>
      <c r="B302" s="659"/>
      <c r="C302" s="659"/>
      <c r="D302" s="659"/>
      <c r="E302" s="659"/>
      <c r="F302" s="659"/>
      <c r="G302" s="659"/>
      <c r="H302" s="659"/>
      <c r="I302" s="660"/>
      <c r="J302" s="68">
        <f>SUM(J298:J301)</f>
        <v>0</v>
      </c>
      <c r="K302" s="69">
        <f>SUM(K298:K301)</f>
        <v>0</v>
      </c>
      <c r="L302" s="70"/>
      <c r="M302" s="70"/>
    </row>
    <row r="303" spans="1:13">
      <c r="A303" s="70"/>
      <c r="B303" s="70"/>
      <c r="C303" s="70"/>
      <c r="D303" s="70"/>
      <c r="E303" s="70"/>
      <c r="F303" s="70"/>
      <c r="G303" s="70"/>
      <c r="H303" s="70"/>
      <c r="I303" s="70"/>
      <c r="J303" s="71" t="s">
        <v>177</v>
      </c>
      <c r="K303" s="72">
        <f>K302-J302</f>
        <v>0</v>
      </c>
      <c r="L303" s="70"/>
      <c r="M303" s="70"/>
    </row>
    <row r="304" spans="1:13">
      <c r="A304" s="70"/>
      <c r="B304" s="70"/>
      <c r="C304" s="70"/>
      <c r="D304" s="70"/>
      <c r="E304" s="70"/>
      <c r="F304" s="70"/>
      <c r="G304" s="70"/>
      <c r="H304" s="70"/>
      <c r="I304" s="70"/>
      <c r="J304" s="282"/>
      <c r="K304" s="283"/>
      <c r="L304" s="70"/>
      <c r="M304" s="70"/>
    </row>
    <row r="305" spans="1:13">
      <c r="A305" s="70"/>
      <c r="B305" s="70"/>
      <c r="C305" s="70"/>
      <c r="D305" s="70"/>
      <c r="E305" s="70"/>
      <c r="F305" s="70"/>
      <c r="G305" s="70"/>
      <c r="H305" s="70"/>
      <c r="I305" s="70"/>
      <c r="J305" s="282"/>
      <c r="K305" s="283"/>
      <c r="L305" s="70"/>
      <c r="M305" s="70"/>
    </row>
    <row r="307" spans="1:13">
      <c r="B307" s="21" t="s">
        <v>54</v>
      </c>
    </row>
    <row r="308" spans="1:13">
      <c r="B308" s="21" t="s">
        <v>223</v>
      </c>
    </row>
    <row r="309" spans="1:13">
      <c r="B309" s="21" t="s">
        <v>26</v>
      </c>
    </row>
    <row r="310" spans="1:13" ht="27.6">
      <c r="A310" s="53" t="s">
        <v>3</v>
      </c>
      <c r="B310" s="228" t="s">
        <v>4</v>
      </c>
      <c r="C310" s="53" t="s">
        <v>5</v>
      </c>
      <c r="D310" s="53" t="s">
        <v>6</v>
      </c>
      <c r="E310" s="53" t="s">
        <v>7</v>
      </c>
      <c r="F310" s="53" t="s">
        <v>8</v>
      </c>
      <c r="G310" s="53" t="s">
        <v>9</v>
      </c>
      <c r="H310" s="53" t="s">
        <v>10</v>
      </c>
      <c r="I310" s="53" t="s">
        <v>11</v>
      </c>
      <c r="J310" s="53" t="s">
        <v>12</v>
      </c>
      <c r="K310" s="53" t="s">
        <v>13</v>
      </c>
      <c r="L310" s="53" t="s">
        <v>14</v>
      </c>
      <c r="M310" s="229" t="s">
        <v>15</v>
      </c>
    </row>
    <row r="311" spans="1:13" ht="84" customHeight="1">
      <c r="A311" s="252">
        <v>1</v>
      </c>
      <c r="B311" s="269" t="s">
        <v>224</v>
      </c>
      <c r="C311" s="232" t="s">
        <v>192</v>
      </c>
      <c r="D311" s="254" t="s">
        <v>16</v>
      </c>
      <c r="E311" s="258">
        <v>35000</v>
      </c>
      <c r="F311" s="252">
        <v>50</v>
      </c>
      <c r="G311" s="223">
        <f t="shared" ref="G311" si="101">CEILING(E311/F311,1)</f>
        <v>700</v>
      </c>
      <c r="H311" s="284"/>
      <c r="I311" s="36">
        <f t="shared" ref="I311" si="102">H311*L311+H311</f>
        <v>0</v>
      </c>
      <c r="J311" s="36">
        <f t="shared" ref="J311" si="103">ROUND(H311*G311,2)</f>
        <v>0</v>
      </c>
      <c r="K311" s="36">
        <f t="shared" ref="K311" si="104">ROUND(I311*G311,2)</f>
        <v>0</v>
      </c>
      <c r="L311" s="237"/>
      <c r="M311" s="238"/>
    </row>
    <row r="312" spans="1:13">
      <c r="A312" s="658" t="s">
        <v>17</v>
      </c>
      <c r="B312" s="659"/>
      <c r="C312" s="659"/>
      <c r="D312" s="659"/>
      <c r="E312" s="659"/>
      <c r="F312" s="659"/>
      <c r="G312" s="659"/>
      <c r="H312" s="659"/>
      <c r="I312" s="660"/>
      <c r="J312" s="68">
        <f>SUM(J311:J311)</f>
        <v>0</v>
      </c>
      <c r="K312" s="69">
        <f>SUM(K311:K311)</f>
        <v>0</v>
      </c>
    </row>
    <row r="313" spans="1:13">
      <c r="J313" s="71" t="s">
        <v>177</v>
      </c>
      <c r="K313" s="72">
        <f>K312-J312</f>
        <v>0</v>
      </c>
    </row>
    <row r="317" spans="1:13">
      <c r="B317" s="21" t="s">
        <v>24</v>
      </c>
    </row>
    <row r="318" spans="1:13">
      <c r="B318" s="21" t="s">
        <v>25</v>
      </c>
    </row>
    <row r="319" spans="1:13">
      <c r="B319" s="21" t="s">
        <v>212</v>
      </c>
    </row>
    <row r="320" spans="1:13" ht="27.6">
      <c r="A320" s="53" t="s">
        <v>3</v>
      </c>
      <c r="B320" s="228" t="s">
        <v>4</v>
      </c>
      <c r="C320" s="53" t="s">
        <v>5</v>
      </c>
      <c r="D320" s="53" t="s">
        <v>6</v>
      </c>
      <c r="E320" s="53" t="s">
        <v>7</v>
      </c>
      <c r="F320" s="53" t="s">
        <v>8</v>
      </c>
      <c r="G320" s="53" t="s">
        <v>9</v>
      </c>
      <c r="H320" s="53" t="s">
        <v>10</v>
      </c>
      <c r="I320" s="53" t="s">
        <v>11</v>
      </c>
      <c r="J320" s="53" t="s">
        <v>12</v>
      </c>
      <c r="K320" s="53" t="s">
        <v>13</v>
      </c>
      <c r="L320" s="53" t="s">
        <v>14</v>
      </c>
      <c r="M320" s="229" t="s">
        <v>15</v>
      </c>
    </row>
    <row r="321" spans="1:13" ht="60.45" customHeight="1">
      <c r="A321" s="230">
        <v>1</v>
      </c>
      <c r="B321" s="231" t="s">
        <v>226</v>
      </c>
      <c r="C321" s="232" t="s">
        <v>192</v>
      </c>
      <c r="D321" s="233" t="s">
        <v>16</v>
      </c>
      <c r="E321" s="234">
        <v>500</v>
      </c>
      <c r="F321" s="235">
        <v>1</v>
      </c>
      <c r="G321" s="223">
        <f t="shared" ref="G321" si="105">CEILING(E321/F321,1)</f>
        <v>500</v>
      </c>
      <c r="H321" s="236"/>
      <c r="I321" s="36">
        <f t="shared" ref="I321" si="106">H321*L321+H321</f>
        <v>0</v>
      </c>
      <c r="J321" s="36">
        <f t="shared" ref="J321" si="107">ROUND(H321*G321,2)</f>
        <v>0</v>
      </c>
      <c r="K321" s="36">
        <f t="shared" ref="K321" si="108">ROUND(I321*G321,2)</f>
        <v>0</v>
      </c>
      <c r="L321" s="237"/>
      <c r="M321" s="238"/>
    </row>
    <row r="322" spans="1:13">
      <c r="A322" s="658" t="s">
        <v>17</v>
      </c>
      <c r="B322" s="659"/>
      <c r="C322" s="659"/>
      <c r="D322" s="659"/>
      <c r="E322" s="659"/>
      <c r="F322" s="659"/>
      <c r="G322" s="659"/>
      <c r="H322" s="659"/>
      <c r="I322" s="660"/>
      <c r="J322" s="68">
        <f>SUM(J321:J321)</f>
        <v>0</v>
      </c>
      <c r="K322" s="69">
        <f>SUM(K321:K321)</f>
        <v>0</v>
      </c>
    </row>
    <row r="323" spans="1:13">
      <c r="J323" s="71" t="s">
        <v>177</v>
      </c>
      <c r="K323" s="72">
        <f>K322-J322</f>
        <v>0</v>
      </c>
    </row>
    <row r="326" spans="1:13" ht="18">
      <c r="E326" s="285"/>
    </row>
    <row r="327" spans="1:13">
      <c r="A327" s="3"/>
      <c r="B327" s="21" t="s">
        <v>47</v>
      </c>
      <c r="C327" s="4"/>
      <c r="D327" s="4"/>
      <c r="E327" s="4"/>
      <c r="F327" s="4"/>
      <c r="G327" s="4"/>
      <c r="H327" s="4"/>
      <c r="I327" s="4"/>
      <c r="J327" s="4"/>
      <c r="K327" s="4"/>
      <c r="L327" s="4"/>
      <c r="M327" s="4"/>
    </row>
    <row r="328" spans="1:13">
      <c r="A328" s="4"/>
      <c r="B328" s="21" t="s">
        <v>214</v>
      </c>
      <c r="C328" s="4"/>
      <c r="D328" s="4"/>
      <c r="E328" s="3"/>
      <c r="F328" s="3"/>
      <c r="G328" s="4"/>
      <c r="H328" s="4"/>
      <c r="I328" s="4"/>
      <c r="J328" s="4"/>
      <c r="K328" s="4"/>
      <c r="L328" s="5"/>
      <c r="M328" s="4"/>
    </row>
    <row r="329" spans="1:13">
      <c r="A329" s="4"/>
      <c r="B329" s="21" t="s">
        <v>212</v>
      </c>
      <c r="C329" s="4"/>
      <c r="D329" s="4"/>
      <c r="E329" s="4"/>
      <c r="F329" s="4"/>
      <c r="G329" s="4"/>
      <c r="H329" s="6"/>
      <c r="I329" s="6"/>
      <c r="J329" s="6"/>
      <c r="K329" s="6"/>
      <c r="L329" s="6"/>
      <c r="M329" s="6"/>
    </row>
    <row r="330" spans="1:13" ht="26.4">
      <c r="A330" s="7" t="s">
        <v>3</v>
      </c>
      <c r="B330" s="8" t="s">
        <v>4</v>
      </c>
      <c r="C330" s="7" t="s">
        <v>5</v>
      </c>
      <c r="D330" s="7" t="s">
        <v>6</v>
      </c>
      <c r="E330" s="7" t="s">
        <v>7</v>
      </c>
      <c r="F330" s="7" t="s">
        <v>8</v>
      </c>
      <c r="G330" s="7" t="s">
        <v>9</v>
      </c>
      <c r="H330" s="7" t="s">
        <v>10</v>
      </c>
      <c r="I330" s="7" t="s">
        <v>11</v>
      </c>
      <c r="J330" s="7" t="s">
        <v>12</v>
      </c>
      <c r="K330" s="7" t="s">
        <v>13</v>
      </c>
      <c r="L330" s="7" t="s">
        <v>14</v>
      </c>
      <c r="M330" s="9" t="s">
        <v>15</v>
      </c>
    </row>
    <row r="331" spans="1:13" ht="39.6">
      <c r="A331" s="286">
        <v>1</v>
      </c>
      <c r="B331" s="287" t="s">
        <v>240</v>
      </c>
      <c r="C331" s="288" t="s">
        <v>192</v>
      </c>
      <c r="D331" s="288" t="s">
        <v>16</v>
      </c>
      <c r="E331" s="288">
        <v>10000</v>
      </c>
      <c r="F331" s="288">
        <v>1</v>
      </c>
      <c r="G331" s="289">
        <f>CEILING(E331/F331,1)</f>
        <v>10000</v>
      </c>
      <c r="H331" s="290"/>
      <c r="I331" s="290">
        <f>H331*L331+H331</f>
        <v>0</v>
      </c>
      <c r="J331" s="290">
        <f>ROUND(H331*G331,2)</f>
        <v>0</v>
      </c>
      <c r="K331" s="290">
        <f>ROUND(I331*G331,2)</f>
        <v>0</v>
      </c>
      <c r="L331" s="291"/>
      <c r="M331" s="292"/>
    </row>
    <row r="332" spans="1:13" ht="52.8">
      <c r="A332" s="286">
        <v>2</v>
      </c>
      <c r="B332" s="287" t="s">
        <v>241</v>
      </c>
      <c r="C332" s="288" t="s">
        <v>242</v>
      </c>
      <c r="D332" s="288" t="s">
        <v>16</v>
      </c>
      <c r="E332" s="288">
        <v>5000</v>
      </c>
      <c r="F332" s="288">
        <v>1</v>
      </c>
      <c r="G332" s="289">
        <f>CEILING(E332/F332,1)</f>
        <v>5000</v>
      </c>
      <c r="H332" s="290"/>
      <c r="I332" s="290">
        <f>H332*L332+H332</f>
        <v>0</v>
      </c>
      <c r="J332" s="290">
        <f>ROUND(H332*G332,2)</f>
        <v>0</v>
      </c>
      <c r="K332" s="290">
        <f>ROUND(I332*G332,2)</f>
        <v>0</v>
      </c>
      <c r="L332" s="291"/>
      <c r="M332" s="292"/>
    </row>
    <row r="333" spans="1:13">
      <c r="A333" s="665" t="s">
        <v>17</v>
      </c>
      <c r="B333" s="665"/>
      <c r="C333" s="665"/>
      <c r="D333" s="665"/>
      <c r="E333" s="665"/>
      <c r="F333" s="665"/>
      <c r="G333" s="665"/>
      <c r="H333" s="665"/>
      <c r="I333" s="665"/>
      <c r="J333" s="293">
        <f>SUM(J331:J332)</f>
        <v>0</v>
      </c>
      <c r="K333" s="294">
        <f>SUM(K331:K332)</f>
        <v>0</v>
      </c>
      <c r="L333" s="10"/>
      <c r="M333" s="4"/>
    </row>
    <row r="334" spans="1:13">
      <c r="A334" s="4"/>
      <c r="B334" s="4"/>
      <c r="C334" s="4"/>
      <c r="D334" s="4"/>
      <c r="E334" s="4"/>
      <c r="F334" s="4"/>
      <c r="G334" s="4"/>
      <c r="H334" s="4"/>
      <c r="I334" s="4"/>
      <c r="J334" s="295" t="s">
        <v>18</v>
      </c>
      <c r="K334" s="205">
        <f>K333-J333</f>
        <v>0</v>
      </c>
      <c r="L334" s="11"/>
      <c r="M334" s="4"/>
    </row>
    <row r="335" spans="1:13">
      <c r="A335" s="4"/>
      <c r="B335" s="4"/>
      <c r="C335" s="4"/>
      <c r="D335" s="4"/>
      <c r="E335" s="4"/>
      <c r="F335" s="4"/>
      <c r="G335" s="4"/>
      <c r="H335" s="4"/>
      <c r="I335" s="4"/>
      <c r="J335" s="12"/>
      <c r="K335" s="13"/>
      <c r="L335" s="11"/>
      <c r="M335" s="4"/>
    </row>
    <row r="336" spans="1:13">
      <c r="A336" s="4"/>
      <c r="B336" s="4"/>
      <c r="C336" s="4"/>
      <c r="D336" s="4"/>
      <c r="E336" s="4"/>
      <c r="F336" s="4"/>
      <c r="G336" s="4"/>
      <c r="H336" s="4"/>
      <c r="I336" s="296"/>
      <c r="J336" s="12"/>
      <c r="K336" s="13"/>
      <c r="L336" s="11"/>
      <c r="M336" s="4"/>
    </row>
    <row r="337" spans="1:13" ht="15.6">
      <c r="A337" s="14"/>
      <c r="B337" s="2"/>
      <c r="C337" s="14"/>
      <c r="D337" s="14"/>
      <c r="E337" s="14"/>
      <c r="F337" s="21"/>
      <c r="G337" s="14"/>
      <c r="H337" s="14"/>
      <c r="I337" s="14"/>
      <c r="J337" s="14"/>
      <c r="K337" s="14"/>
      <c r="L337" s="14"/>
      <c r="M337" s="14"/>
    </row>
    <row r="338" spans="1:13">
      <c r="A338" s="15"/>
      <c r="B338" s="21" t="s">
        <v>33</v>
      </c>
      <c r="C338" s="16"/>
      <c r="D338" s="16"/>
      <c r="E338" s="16"/>
      <c r="F338" s="16"/>
      <c r="G338" s="16"/>
      <c r="H338" s="16"/>
      <c r="I338" s="16"/>
      <c r="J338" s="16"/>
      <c r="K338" s="16"/>
      <c r="L338" s="16"/>
      <c r="M338" s="16"/>
    </row>
    <row r="339" spans="1:13">
      <c r="A339" s="15"/>
      <c r="B339" s="21" t="s">
        <v>211</v>
      </c>
      <c r="C339" s="15"/>
      <c r="D339" s="16"/>
      <c r="E339" s="16"/>
      <c r="F339" s="16"/>
      <c r="G339" s="16"/>
      <c r="H339" s="16"/>
      <c r="I339" s="16"/>
      <c r="J339" s="16"/>
      <c r="K339" s="16"/>
      <c r="L339" s="16"/>
      <c r="M339" s="16"/>
    </row>
    <row r="340" spans="1:13">
      <c r="A340" s="15"/>
      <c r="B340" s="21" t="s">
        <v>212</v>
      </c>
      <c r="C340" s="15"/>
      <c r="D340" s="16"/>
      <c r="E340" s="16"/>
      <c r="F340" s="16"/>
      <c r="G340" s="16"/>
      <c r="H340" s="16"/>
      <c r="I340" s="16"/>
      <c r="J340" s="16"/>
      <c r="K340" s="16"/>
      <c r="L340" s="16"/>
      <c r="M340" s="16"/>
    </row>
    <row r="341" spans="1:13" ht="26.4">
      <c r="A341" s="7" t="s">
        <v>3</v>
      </c>
      <c r="B341" s="8" t="s">
        <v>4</v>
      </c>
      <c r="C341" s="7" t="s">
        <v>5</v>
      </c>
      <c r="D341" s="7" t="s">
        <v>6</v>
      </c>
      <c r="E341" s="7" t="s">
        <v>7</v>
      </c>
      <c r="F341" s="7" t="s">
        <v>8</v>
      </c>
      <c r="G341" s="7" t="s">
        <v>9</v>
      </c>
      <c r="H341" s="7" t="s">
        <v>10</v>
      </c>
      <c r="I341" s="7" t="s">
        <v>11</v>
      </c>
      <c r="J341" s="7" t="s">
        <v>12</v>
      </c>
      <c r="K341" s="7" t="s">
        <v>13</v>
      </c>
      <c r="L341" s="7" t="s">
        <v>14</v>
      </c>
      <c r="M341" s="297" t="s">
        <v>15</v>
      </c>
    </row>
    <row r="342" spans="1:13" ht="26.4">
      <c r="A342" s="298">
        <v>1</v>
      </c>
      <c r="B342" s="666" t="s">
        <v>243</v>
      </c>
      <c r="C342" s="299" t="s">
        <v>244</v>
      </c>
      <c r="D342" s="288" t="s">
        <v>16</v>
      </c>
      <c r="E342" s="300">
        <v>400</v>
      </c>
      <c r="F342" s="298">
        <v>1</v>
      </c>
      <c r="G342" s="289">
        <f>CEILING(E342/F342,1)</f>
        <v>400</v>
      </c>
      <c r="H342" s="290"/>
      <c r="I342" s="290">
        <f>H342*L342+H342</f>
        <v>0</v>
      </c>
      <c r="J342" s="290">
        <f>ROUND(H342*G342,2)</f>
        <v>0</v>
      </c>
      <c r="K342" s="290">
        <f>ROUND(I342*G342,2)</f>
        <v>0</v>
      </c>
      <c r="L342" s="291"/>
      <c r="M342" s="301"/>
    </row>
    <row r="343" spans="1:13" ht="39.6">
      <c r="A343" s="298">
        <v>2</v>
      </c>
      <c r="B343" s="667"/>
      <c r="C343" s="302" t="s">
        <v>245</v>
      </c>
      <c r="D343" s="288" t="s">
        <v>16</v>
      </c>
      <c r="E343" s="300">
        <v>200</v>
      </c>
      <c r="F343" s="298">
        <v>1</v>
      </c>
      <c r="G343" s="289">
        <f t="shared" ref="G343:G348" si="109">CEILING(E343/F343,1)</f>
        <v>200</v>
      </c>
      <c r="H343" s="290"/>
      <c r="I343" s="290">
        <f t="shared" ref="I343:I348" si="110">H343*L343+H343</f>
        <v>0</v>
      </c>
      <c r="J343" s="290">
        <f t="shared" ref="J343:J348" si="111">ROUND(H343*G343,2)</f>
        <v>0</v>
      </c>
      <c r="K343" s="290">
        <f t="shared" ref="K343:K348" si="112">ROUND(I343*G343,2)</f>
        <v>0</v>
      </c>
      <c r="L343" s="291"/>
      <c r="M343" s="301"/>
    </row>
    <row r="344" spans="1:13">
      <c r="A344" s="298">
        <v>3</v>
      </c>
      <c r="B344" s="667"/>
      <c r="C344" s="303" t="s">
        <v>246</v>
      </c>
      <c r="D344" s="288" t="s">
        <v>16</v>
      </c>
      <c r="E344" s="300">
        <v>50</v>
      </c>
      <c r="F344" s="298">
        <v>1</v>
      </c>
      <c r="G344" s="289">
        <f t="shared" si="109"/>
        <v>50</v>
      </c>
      <c r="H344" s="290"/>
      <c r="I344" s="290">
        <f t="shared" si="110"/>
        <v>0</v>
      </c>
      <c r="J344" s="290">
        <f t="shared" si="111"/>
        <v>0</v>
      </c>
      <c r="K344" s="290">
        <f t="shared" si="112"/>
        <v>0</v>
      </c>
      <c r="L344" s="291"/>
      <c r="M344" s="301"/>
    </row>
    <row r="345" spans="1:13">
      <c r="A345" s="298">
        <v>4</v>
      </c>
      <c r="B345" s="668"/>
      <c r="C345" s="302" t="s">
        <v>247</v>
      </c>
      <c r="D345" s="288" t="s">
        <v>16</v>
      </c>
      <c r="E345" s="300">
        <v>100</v>
      </c>
      <c r="F345" s="298">
        <v>1</v>
      </c>
      <c r="G345" s="289">
        <f t="shared" si="109"/>
        <v>100</v>
      </c>
      <c r="H345" s="290"/>
      <c r="I345" s="290">
        <f t="shared" si="110"/>
        <v>0</v>
      </c>
      <c r="J345" s="290">
        <f t="shared" si="111"/>
        <v>0</v>
      </c>
      <c r="K345" s="290">
        <f t="shared" si="112"/>
        <v>0</v>
      </c>
      <c r="L345" s="304"/>
      <c r="M345" s="301"/>
    </row>
    <row r="346" spans="1:13" ht="26.4">
      <c r="A346" s="305">
        <v>5</v>
      </c>
      <c r="B346" s="664" t="s">
        <v>248</v>
      </c>
      <c r="C346" s="306" t="s">
        <v>249</v>
      </c>
      <c r="D346" s="288" t="s">
        <v>16</v>
      </c>
      <c r="E346" s="300">
        <v>100</v>
      </c>
      <c r="F346" s="298">
        <v>1</v>
      </c>
      <c r="G346" s="289">
        <f t="shared" si="109"/>
        <v>100</v>
      </c>
      <c r="H346" s="290"/>
      <c r="I346" s="290">
        <f t="shared" si="110"/>
        <v>0</v>
      </c>
      <c r="J346" s="290">
        <f t="shared" si="111"/>
        <v>0</v>
      </c>
      <c r="K346" s="290">
        <f t="shared" si="112"/>
        <v>0</v>
      </c>
      <c r="L346" s="291"/>
      <c r="M346" s="301"/>
    </row>
    <row r="347" spans="1:13" ht="26.4">
      <c r="A347" s="305">
        <v>6</v>
      </c>
      <c r="B347" s="664"/>
      <c r="C347" s="307" t="s">
        <v>250</v>
      </c>
      <c r="D347" s="288" t="s">
        <v>16</v>
      </c>
      <c r="E347" s="300">
        <v>100</v>
      </c>
      <c r="F347" s="298">
        <v>1</v>
      </c>
      <c r="G347" s="289">
        <f t="shared" si="109"/>
        <v>100</v>
      </c>
      <c r="H347" s="290"/>
      <c r="I347" s="290">
        <f t="shared" si="110"/>
        <v>0</v>
      </c>
      <c r="J347" s="290">
        <f t="shared" si="111"/>
        <v>0</v>
      </c>
      <c r="K347" s="290">
        <f t="shared" si="112"/>
        <v>0</v>
      </c>
      <c r="L347" s="291"/>
      <c r="M347" s="301"/>
    </row>
    <row r="348" spans="1:13" ht="40.5" customHeight="1">
      <c r="A348" s="305">
        <v>7</v>
      </c>
      <c r="B348" s="664"/>
      <c r="C348" s="308" t="s">
        <v>251</v>
      </c>
      <c r="D348" s="288" t="s">
        <v>16</v>
      </c>
      <c r="E348" s="300">
        <v>50</v>
      </c>
      <c r="F348" s="298">
        <v>1</v>
      </c>
      <c r="G348" s="289">
        <f t="shared" si="109"/>
        <v>50</v>
      </c>
      <c r="H348" s="290"/>
      <c r="I348" s="290">
        <f t="shared" si="110"/>
        <v>0</v>
      </c>
      <c r="J348" s="290">
        <f t="shared" si="111"/>
        <v>0</v>
      </c>
      <c r="K348" s="290">
        <f t="shared" si="112"/>
        <v>0</v>
      </c>
      <c r="L348" s="291"/>
      <c r="M348" s="301"/>
    </row>
    <row r="349" spans="1:13">
      <c r="A349" s="663" t="s">
        <v>17</v>
      </c>
      <c r="B349" s="663"/>
      <c r="C349" s="663"/>
      <c r="D349" s="663"/>
      <c r="E349" s="663"/>
      <c r="F349" s="663"/>
      <c r="G349" s="663"/>
      <c r="H349" s="663"/>
      <c r="I349" s="663"/>
      <c r="J349" s="309">
        <f>SUM(J342:J348)</f>
        <v>0</v>
      </c>
      <c r="K349" s="203">
        <f>SUM(K342:K348)</f>
        <v>0</v>
      </c>
    </row>
    <row r="350" spans="1:13">
      <c r="J350" s="295" t="s">
        <v>18</v>
      </c>
      <c r="K350" s="205">
        <f>K349-J349</f>
        <v>0</v>
      </c>
    </row>
    <row r="351" spans="1:13">
      <c r="J351" s="17"/>
      <c r="K351" s="18"/>
    </row>
    <row r="354" spans="1:13">
      <c r="A354" s="24"/>
      <c r="B354" s="21" t="s">
        <v>49</v>
      </c>
      <c r="C354" s="73"/>
      <c r="D354" s="24"/>
      <c r="E354" s="24"/>
      <c r="F354" s="24"/>
      <c r="G354" s="24"/>
      <c r="H354" s="24"/>
      <c r="I354" s="24"/>
      <c r="J354" s="24"/>
      <c r="K354" s="24"/>
      <c r="L354" s="24"/>
    </row>
    <row r="355" spans="1:13">
      <c r="A355" s="24"/>
      <c r="B355" s="21" t="s">
        <v>253</v>
      </c>
      <c r="C355" s="24"/>
      <c r="D355" s="24"/>
      <c r="E355" s="24"/>
      <c r="F355" s="24"/>
      <c r="G355" s="24"/>
      <c r="H355" s="24"/>
      <c r="I355" s="24"/>
      <c r="J355" s="24"/>
      <c r="K355" s="24"/>
      <c r="L355" s="24"/>
    </row>
    <row r="356" spans="1:13">
      <c r="A356" s="74"/>
      <c r="B356" s="21" t="s">
        <v>26</v>
      </c>
      <c r="C356" s="74"/>
      <c r="D356" s="74"/>
      <c r="E356" s="74"/>
      <c r="F356" s="74"/>
      <c r="G356" s="74"/>
      <c r="H356" s="74"/>
      <c r="I356" s="74"/>
      <c r="J356" s="74"/>
      <c r="K356" s="74"/>
      <c r="L356" s="24"/>
    </row>
    <row r="357" spans="1:13" ht="27.6">
      <c r="A357" s="53" t="s">
        <v>3</v>
      </c>
      <c r="B357" s="54" t="s">
        <v>4</v>
      </c>
      <c r="C357" s="53" t="s">
        <v>5</v>
      </c>
      <c r="D357" s="53" t="s">
        <v>6</v>
      </c>
      <c r="E357" s="53" t="s">
        <v>7</v>
      </c>
      <c r="F357" s="53" t="s">
        <v>8</v>
      </c>
      <c r="G357" s="53" t="s">
        <v>9</v>
      </c>
      <c r="H357" s="53" t="s">
        <v>10</v>
      </c>
      <c r="I357" s="53" t="s">
        <v>11</v>
      </c>
      <c r="J357" s="53" t="s">
        <v>12</v>
      </c>
      <c r="K357" s="53" t="s">
        <v>13</v>
      </c>
      <c r="L357" s="53" t="s">
        <v>14</v>
      </c>
      <c r="M357" s="55" t="s">
        <v>15</v>
      </c>
    </row>
    <row r="358" spans="1:13" ht="66">
      <c r="A358" s="56">
        <v>1</v>
      </c>
      <c r="B358" s="57" t="s">
        <v>254</v>
      </c>
      <c r="C358" s="58"/>
      <c r="D358" s="59" t="s">
        <v>16</v>
      </c>
      <c r="E358" s="60">
        <v>3500</v>
      </c>
      <c r="F358" s="61">
        <v>20</v>
      </c>
      <c r="G358" s="61">
        <f>CEILING(E358/F358,1)</f>
        <v>175</v>
      </c>
      <c r="H358" s="62"/>
      <c r="I358" s="63">
        <f>H358*L358+H358</f>
        <v>0</v>
      </c>
      <c r="J358" s="63">
        <f>ROUND(H358*G358,2)</f>
        <v>0</v>
      </c>
      <c r="K358" s="63">
        <f>ROUND(I358*G358,2)</f>
        <v>0</v>
      </c>
      <c r="L358" s="64"/>
      <c r="M358" s="65"/>
    </row>
    <row r="359" spans="1:13" ht="52.8">
      <c r="A359" s="56">
        <v>2</v>
      </c>
      <c r="B359" s="57" t="s">
        <v>255</v>
      </c>
      <c r="C359" s="66"/>
      <c r="D359" s="67" t="s">
        <v>16</v>
      </c>
      <c r="E359" s="60">
        <v>4500</v>
      </c>
      <c r="F359" s="61">
        <v>20</v>
      </c>
      <c r="G359" s="61">
        <f>CEILING(E359/F359,1)</f>
        <v>225</v>
      </c>
      <c r="H359" s="62"/>
      <c r="I359" s="63">
        <f>H359*L359+H359</f>
        <v>0</v>
      </c>
      <c r="J359" s="63">
        <f>ROUND(H359*G359,2)</f>
        <v>0</v>
      </c>
      <c r="K359" s="63">
        <f>ROUND(I359*G359,2)</f>
        <v>0</v>
      </c>
      <c r="L359" s="64"/>
      <c r="M359" s="65"/>
    </row>
    <row r="360" spans="1:13">
      <c r="A360" s="658" t="s">
        <v>17</v>
      </c>
      <c r="B360" s="659"/>
      <c r="C360" s="659"/>
      <c r="D360" s="659"/>
      <c r="E360" s="659"/>
      <c r="F360" s="659"/>
      <c r="G360" s="659"/>
      <c r="H360" s="659"/>
      <c r="I360" s="660"/>
      <c r="J360" s="68">
        <f>SUM(J358:J359)</f>
        <v>0</v>
      </c>
      <c r="K360" s="69">
        <f>SUM(K358:K359)</f>
        <v>0</v>
      </c>
      <c r="L360" s="70"/>
      <c r="M360" s="70"/>
    </row>
    <row r="361" spans="1:13">
      <c r="A361" s="70"/>
      <c r="B361" s="70"/>
      <c r="C361" s="70"/>
      <c r="D361" s="70"/>
      <c r="E361" s="70"/>
      <c r="F361" s="70"/>
      <c r="G361" s="70"/>
      <c r="H361" s="70"/>
      <c r="I361" s="70"/>
      <c r="J361" s="71" t="s">
        <v>177</v>
      </c>
      <c r="K361" s="72">
        <f>K360-J360</f>
        <v>0</v>
      </c>
      <c r="L361" s="70"/>
      <c r="M361" s="70"/>
    </row>
    <row r="365" spans="1:13">
      <c r="A365" s="24"/>
      <c r="B365" s="21" t="s">
        <v>233</v>
      </c>
      <c r="C365" s="73"/>
      <c r="D365" s="24"/>
      <c r="E365" s="24"/>
      <c r="F365" s="24"/>
      <c r="G365" s="24"/>
      <c r="H365" s="24"/>
      <c r="I365" s="24"/>
      <c r="J365" s="24"/>
      <c r="K365" s="24"/>
      <c r="L365" s="24"/>
    </row>
    <row r="366" spans="1:13">
      <c r="A366" s="24"/>
      <c r="B366" s="21" t="s">
        <v>256</v>
      </c>
      <c r="C366" s="24"/>
      <c r="D366" s="24"/>
      <c r="E366" s="24"/>
      <c r="F366" s="24"/>
      <c r="G366" s="24"/>
      <c r="H366" s="24"/>
      <c r="I366" s="24"/>
      <c r="J366" s="24"/>
      <c r="K366" s="24"/>
      <c r="L366" s="24"/>
    </row>
    <row r="367" spans="1:13">
      <c r="A367" s="74"/>
      <c r="B367" s="21" t="s">
        <v>26</v>
      </c>
      <c r="C367" s="74"/>
      <c r="D367" s="74"/>
      <c r="E367" s="74"/>
      <c r="F367" s="74"/>
      <c r="G367" s="74"/>
      <c r="H367" s="74"/>
      <c r="I367" s="74"/>
      <c r="J367" s="74"/>
      <c r="K367" s="74"/>
      <c r="L367" s="24"/>
    </row>
    <row r="368" spans="1:13" ht="27.6">
      <c r="A368" s="53" t="s">
        <v>3</v>
      </c>
      <c r="B368" s="54" t="s">
        <v>4</v>
      </c>
      <c r="C368" s="53" t="s">
        <v>5</v>
      </c>
      <c r="D368" s="53" t="s">
        <v>6</v>
      </c>
      <c r="E368" s="53" t="s">
        <v>7</v>
      </c>
      <c r="F368" s="53" t="s">
        <v>8</v>
      </c>
      <c r="G368" s="53" t="s">
        <v>9</v>
      </c>
      <c r="H368" s="53" t="s">
        <v>10</v>
      </c>
      <c r="I368" s="53" t="s">
        <v>11</v>
      </c>
      <c r="J368" s="53" t="s">
        <v>12</v>
      </c>
      <c r="K368" s="53" t="s">
        <v>13</v>
      </c>
      <c r="L368" s="53" t="s">
        <v>14</v>
      </c>
      <c r="M368" s="55" t="s">
        <v>15</v>
      </c>
    </row>
    <row r="369" spans="1:13" ht="99" customHeight="1">
      <c r="A369" s="56">
        <v>1</v>
      </c>
      <c r="B369" s="57" t="s">
        <v>257</v>
      </c>
      <c r="C369" s="58"/>
      <c r="D369" s="75" t="s">
        <v>16</v>
      </c>
      <c r="E369" s="60">
        <v>1000</v>
      </c>
      <c r="F369" s="61">
        <v>25</v>
      </c>
      <c r="G369" s="61">
        <f>CEILING(E369/F369,1)</f>
        <v>40</v>
      </c>
      <c r="H369" s="62"/>
      <c r="I369" s="63">
        <f>H369*L369+H369</f>
        <v>0</v>
      </c>
      <c r="J369" s="63">
        <f>ROUND(H369*G369,2)</f>
        <v>0</v>
      </c>
      <c r="K369" s="63">
        <f>ROUND(I369*G369,2)</f>
        <v>0</v>
      </c>
      <c r="L369" s="64"/>
      <c r="M369" s="65"/>
    </row>
    <row r="370" spans="1:13" ht="99.45" customHeight="1">
      <c r="A370" s="56">
        <v>2</v>
      </c>
      <c r="B370" s="57" t="s">
        <v>258</v>
      </c>
      <c r="C370" s="66"/>
      <c r="D370" s="75" t="s">
        <v>16</v>
      </c>
      <c r="E370" s="60">
        <v>600</v>
      </c>
      <c r="F370" s="61">
        <v>50</v>
      </c>
      <c r="G370" s="61">
        <f>CEILING(E370/F370,1)</f>
        <v>12</v>
      </c>
      <c r="H370" s="62"/>
      <c r="I370" s="63">
        <f>H370*L370+H370</f>
        <v>0</v>
      </c>
      <c r="J370" s="63">
        <f>ROUND(H370*G370,2)</f>
        <v>0</v>
      </c>
      <c r="K370" s="63">
        <f>ROUND(I370*G370,2)</f>
        <v>0</v>
      </c>
      <c r="L370" s="64"/>
      <c r="M370" s="65"/>
    </row>
    <row r="371" spans="1:13">
      <c r="A371" s="658" t="s">
        <v>17</v>
      </c>
      <c r="B371" s="659"/>
      <c r="C371" s="659"/>
      <c r="D371" s="659"/>
      <c r="E371" s="659"/>
      <c r="F371" s="659"/>
      <c r="G371" s="659"/>
      <c r="H371" s="659"/>
      <c r="I371" s="660"/>
      <c r="J371" s="68">
        <f>SUM(J369:J370)</f>
        <v>0</v>
      </c>
      <c r="K371" s="69">
        <f>SUM(K369:K370)</f>
        <v>0</v>
      </c>
      <c r="L371" s="70"/>
      <c r="M371" s="70"/>
    </row>
    <row r="372" spans="1:13">
      <c r="A372" s="70"/>
      <c r="B372" s="70"/>
      <c r="C372" s="70"/>
      <c r="D372" s="70"/>
      <c r="E372" s="70"/>
      <c r="F372" s="70"/>
      <c r="G372" s="70"/>
      <c r="H372" s="70"/>
      <c r="I372" s="70"/>
      <c r="J372" s="71" t="s">
        <v>177</v>
      </c>
      <c r="K372" s="72">
        <f>K371-J371</f>
        <v>0</v>
      </c>
      <c r="L372" s="70"/>
      <c r="M372" s="70"/>
    </row>
    <row r="376" spans="1:13">
      <c r="B376" s="21" t="s">
        <v>52</v>
      </c>
    </row>
    <row r="377" spans="1:13">
      <c r="B377" s="21" t="s">
        <v>19</v>
      </c>
    </row>
    <row r="378" spans="1:13">
      <c r="B378" s="21" t="s">
        <v>20</v>
      </c>
    </row>
    <row r="379" spans="1:13" ht="22.8">
      <c r="A379" s="194" t="s">
        <v>3</v>
      </c>
      <c r="B379" s="195" t="s">
        <v>4</v>
      </c>
      <c r="C379" s="194" t="s">
        <v>5</v>
      </c>
      <c r="D379" s="196" t="s">
        <v>6</v>
      </c>
      <c r="E379" s="196" t="s">
        <v>7</v>
      </c>
      <c r="F379" s="196" t="s">
        <v>8</v>
      </c>
      <c r="G379" s="196" t="s">
        <v>9</v>
      </c>
      <c r="H379" s="196" t="s">
        <v>10</v>
      </c>
      <c r="I379" s="196" t="s">
        <v>11</v>
      </c>
      <c r="J379" s="196" t="s">
        <v>12</v>
      </c>
      <c r="K379" s="196" t="s">
        <v>13</v>
      </c>
      <c r="L379" s="196" t="s">
        <v>14</v>
      </c>
      <c r="M379" s="310" t="s">
        <v>15</v>
      </c>
    </row>
    <row r="380" spans="1:13">
      <c r="A380" s="22">
        <v>1</v>
      </c>
      <c r="B380" s="311" t="s">
        <v>431</v>
      </c>
      <c r="C380" s="312" t="s">
        <v>432</v>
      </c>
      <c r="D380" s="312" t="s">
        <v>276</v>
      </c>
      <c r="E380" s="313">
        <v>30000</v>
      </c>
      <c r="F380" s="314">
        <v>50</v>
      </c>
      <c r="G380" s="315">
        <f>CEILING(E380/F380,1)</f>
        <v>600</v>
      </c>
      <c r="H380" s="290"/>
      <c r="I380" s="290">
        <f>H380*L380+H380</f>
        <v>0</v>
      </c>
      <c r="J380" s="290">
        <f>ROUND(H380*G380,2)</f>
        <v>0</v>
      </c>
      <c r="K380" s="290">
        <f>ROUND(I380*G380,2)</f>
        <v>0</v>
      </c>
      <c r="L380" s="316"/>
      <c r="M380" s="317"/>
    </row>
    <row r="381" spans="1:13">
      <c r="A381" s="675" t="s">
        <v>17</v>
      </c>
      <c r="B381" s="676"/>
      <c r="C381" s="676"/>
      <c r="D381" s="676"/>
      <c r="E381" s="676"/>
      <c r="F381" s="676"/>
      <c r="G381" s="676"/>
      <c r="H381" s="676"/>
      <c r="I381" s="677"/>
      <c r="J381" s="294">
        <f>SUM(J380)</f>
        <v>0</v>
      </c>
      <c r="K381" s="318">
        <f>SUM(K380)</f>
        <v>0</v>
      </c>
    </row>
    <row r="382" spans="1:13">
      <c r="J382" s="204" t="s">
        <v>18</v>
      </c>
      <c r="K382" s="205">
        <f>K381-J381</f>
        <v>0</v>
      </c>
    </row>
    <row r="384" spans="1:13">
      <c r="B384" s="21" t="s">
        <v>234</v>
      </c>
    </row>
    <row r="385" spans="1:13">
      <c r="B385" s="21" t="s">
        <v>50</v>
      </c>
    </row>
    <row r="386" spans="1:13">
      <c r="B386" s="21" t="s">
        <v>51</v>
      </c>
    </row>
    <row r="387" spans="1:13" ht="22.8">
      <c r="A387" s="194" t="s">
        <v>3</v>
      </c>
      <c r="B387" s="195" t="s">
        <v>4</v>
      </c>
      <c r="C387" s="194" t="s">
        <v>5</v>
      </c>
      <c r="D387" s="196" t="s">
        <v>6</v>
      </c>
      <c r="E387" s="196" t="s">
        <v>7</v>
      </c>
      <c r="F387" s="196" t="s">
        <v>8</v>
      </c>
      <c r="G387" s="196" t="s">
        <v>9</v>
      </c>
      <c r="H387" s="196" t="s">
        <v>10</v>
      </c>
      <c r="I387" s="196" t="s">
        <v>11</v>
      </c>
      <c r="J387" s="196" t="s">
        <v>12</v>
      </c>
      <c r="K387" s="196" t="s">
        <v>13</v>
      </c>
      <c r="L387" s="197" t="s">
        <v>14</v>
      </c>
      <c r="M387" s="198" t="s">
        <v>15</v>
      </c>
    </row>
    <row r="388" spans="1:13">
      <c r="A388" s="22">
        <v>1</v>
      </c>
      <c r="B388" s="311" t="s">
        <v>433</v>
      </c>
      <c r="C388" s="312" t="s">
        <v>278</v>
      </c>
      <c r="D388" s="312" t="s">
        <v>16</v>
      </c>
      <c r="E388" s="313">
        <v>100</v>
      </c>
      <c r="F388" s="314">
        <v>10</v>
      </c>
      <c r="G388" s="315">
        <f t="shared" ref="G388:G401" si="113">CEILING(E388/F388,1)</f>
        <v>10</v>
      </c>
      <c r="H388" s="290"/>
      <c r="I388" s="290">
        <f>H388*L388+H388</f>
        <v>0</v>
      </c>
      <c r="J388" s="290">
        <f>ROUND(H388*G388,2)</f>
        <v>0</v>
      </c>
      <c r="K388" s="290">
        <f>ROUND(I388*G388,2)</f>
        <v>0</v>
      </c>
      <c r="L388" s="319"/>
      <c r="M388" s="320"/>
    </row>
    <row r="389" spans="1:13">
      <c r="A389" s="22">
        <v>2</v>
      </c>
      <c r="B389" s="311" t="s">
        <v>434</v>
      </c>
      <c r="C389" s="312" t="s">
        <v>278</v>
      </c>
      <c r="D389" s="312" t="s">
        <v>16</v>
      </c>
      <c r="E389" s="313">
        <v>22000</v>
      </c>
      <c r="F389" s="314">
        <v>10</v>
      </c>
      <c r="G389" s="315">
        <f t="shared" si="113"/>
        <v>2200</v>
      </c>
      <c r="H389" s="290"/>
      <c r="I389" s="290">
        <f t="shared" ref="I389:I401" si="114">H389*L389+H389</f>
        <v>0</v>
      </c>
      <c r="J389" s="290">
        <f t="shared" ref="J389:J401" si="115">ROUND(H389*G389,2)</f>
        <v>0</v>
      </c>
      <c r="K389" s="290">
        <f t="shared" ref="K389:K401" si="116">ROUND(I389*G389,2)</f>
        <v>0</v>
      </c>
      <c r="L389" s="319"/>
      <c r="M389" s="320"/>
    </row>
    <row r="390" spans="1:13">
      <c r="A390" s="22">
        <v>3</v>
      </c>
      <c r="B390" s="321" t="s">
        <v>435</v>
      </c>
      <c r="C390" s="312" t="s">
        <v>278</v>
      </c>
      <c r="D390" s="322" t="s">
        <v>16</v>
      </c>
      <c r="E390" s="323">
        <v>22000</v>
      </c>
      <c r="F390" s="324">
        <v>20</v>
      </c>
      <c r="G390" s="315">
        <f t="shared" si="113"/>
        <v>1100</v>
      </c>
      <c r="H390" s="290"/>
      <c r="I390" s="290">
        <f t="shared" si="114"/>
        <v>0</v>
      </c>
      <c r="J390" s="290">
        <f t="shared" si="115"/>
        <v>0</v>
      </c>
      <c r="K390" s="290">
        <f t="shared" si="116"/>
        <v>0</v>
      </c>
      <c r="L390" s="319"/>
      <c r="M390" s="320"/>
    </row>
    <row r="391" spans="1:13">
      <c r="A391" s="23">
        <v>4</v>
      </c>
      <c r="B391" s="311" t="s">
        <v>436</v>
      </c>
      <c r="C391" s="312" t="s">
        <v>278</v>
      </c>
      <c r="D391" s="312" t="s">
        <v>16</v>
      </c>
      <c r="E391" s="313">
        <v>23000</v>
      </c>
      <c r="F391" s="314">
        <v>10</v>
      </c>
      <c r="G391" s="315">
        <f t="shared" si="113"/>
        <v>2300</v>
      </c>
      <c r="H391" s="290"/>
      <c r="I391" s="290">
        <f t="shared" si="114"/>
        <v>0</v>
      </c>
      <c r="J391" s="290">
        <f t="shared" si="115"/>
        <v>0</v>
      </c>
      <c r="K391" s="290">
        <f t="shared" si="116"/>
        <v>0</v>
      </c>
      <c r="L391" s="319"/>
      <c r="M391" s="320"/>
    </row>
    <row r="392" spans="1:13">
      <c r="A392" s="22">
        <v>5</v>
      </c>
      <c r="B392" s="311" t="s">
        <v>436</v>
      </c>
      <c r="C392" s="312" t="s">
        <v>278</v>
      </c>
      <c r="D392" s="312" t="s">
        <v>16</v>
      </c>
      <c r="E392" s="313">
        <v>36000</v>
      </c>
      <c r="F392" s="314">
        <v>20</v>
      </c>
      <c r="G392" s="315">
        <f t="shared" si="113"/>
        <v>1800</v>
      </c>
      <c r="H392" s="290"/>
      <c r="I392" s="290">
        <f t="shared" si="114"/>
        <v>0</v>
      </c>
      <c r="J392" s="290">
        <f t="shared" si="115"/>
        <v>0</v>
      </c>
      <c r="K392" s="290">
        <f t="shared" si="116"/>
        <v>0</v>
      </c>
      <c r="L392" s="319"/>
      <c r="M392" s="320"/>
    </row>
    <row r="393" spans="1:13">
      <c r="A393" s="22">
        <v>6</v>
      </c>
      <c r="B393" s="325" t="s">
        <v>437</v>
      </c>
      <c r="C393" s="312" t="s">
        <v>278</v>
      </c>
      <c r="D393" s="312" t="s">
        <v>16</v>
      </c>
      <c r="E393" s="326">
        <v>2500</v>
      </c>
      <c r="F393" s="314">
        <v>10</v>
      </c>
      <c r="G393" s="315">
        <f t="shared" si="113"/>
        <v>250</v>
      </c>
      <c r="H393" s="290"/>
      <c r="I393" s="290">
        <f t="shared" si="114"/>
        <v>0</v>
      </c>
      <c r="J393" s="290">
        <f t="shared" si="115"/>
        <v>0</v>
      </c>
      <c r="K393" s="290">
        <f t="shared" si="116"/>
        <v>0</v>
      </c>
      <c r="L393" s="319"/>
      <c r="M393" s="320"/>
    </row>
    <row r="394" spans="1:13">
      <c r="A394" s="22">
        <v>7</v>
      </c>
      <c r="B394" s="325" t="s">
        <v>438</v>
      </c>
      <c r="C394" s="312" t="s">
        <v>278</v>
      </c>
      <c r="D394" s="312" t="s">
        <v>16</v>
      </c>
      <c r="E394" s="326">
        <v>3500</v>
      </c>
      <c r="F394" s="314">
        <v>10</v>
      </c>
      <c r="G394" s="315">
        <f t="shared" si="113"/>
        <v>350</v>
      </c>
      <c r="H394" s="290"/>
      <c r="I394" s="290">
        <f t="shared" si="114"/>
        <v>0</v>
      </c>
      <c r="J394" s="290">
        <f t="shared" si="115"/>
        <v>0</v>
      </c>
      <c r="K394" s="290">
        <f t="shared" si="116"/>
        <v>0</v>
      </c>
      <c r="L394" s="319"/>
      <c r="M394" s="320"/>
    </row>
    <row r="395" spans="1:13">
      <c r="A395" s="22">
        <v>8</v>
      </c>
      <c r="B395" s="325" t="s">
        <v>439</v>
      </c>
      <c r="C395" s="312" t="s">
        <v>278</v>
      </c>
      <c r="D395" s="312" t="s">
        <v>16</v>
      </c>
      <c r="E395" s="326">
        <v>3000</v>
      </c>
      <c r="F395" s="314">
        <v>10</v>
      </c>
      <c r="G395" s="315">
        <f t="shared" si="113"/>
        <v>300</v>
      </c>
      <c r="H395" s="290"/>
      <c r="I395" s="290">
        <f t="shared" si="114"/>
        <v>0</v>
      </c>
      <c r="J395" s="290">
        <f t="shared" si="115"/>
        <v>0</v>
      </c>
      <c r="K395" s="290">
        <f t="shared" si="116"/>
        <v>0</v>
      </c>
      <c r="L395" s="319"/>
      <c r="M395" s="320"/>
    </row>
    <row r="396" spans="1:13">
      <c r="A396" s="327">
        <v>9</v>
      </c>
      <c r="B396" s="328" t="s">
        <v>440</v>
      </c>
      <c r="C396" s="329" t="s">
        <v>278</v>
      </c>
      <c r="D396" s="329" t="s">
        <v>16</v>
      </c>
      <c r="E396" s="330">
        <v>800</v>
      </c>
      <c r="F396" s="331">
        <v>1</v>
      </c>
      <c r="G396" s="315">
        <f t="shared" si="113"/>
        <v>800</v>
      </c>
      <c r="H396" s="290"/>
      <c r="I396" s="290">
        <f t="shared" si="114"/>
        <v>0</v>
      </c>
      <c r="J396" s="290">
        <f t="shared" si="115"/>
        <v>0</v>
      </c>
      <c r="K396" s="290">
        <f t="shared" si="116"/>
        <v>0</v>
      </c>
      <c r="L396" s="319"/>
      <c r="M396" s="320"/>
    </row>
    <row r="397" spans="1:13">
      <c r="A397" s="22">
        <v>10</v>
      </c>
      <c r="B397" s="325" t="s">
        <v>441</v>
      </c>
      <c r="C397" s="312" t="s">
        <v>278</v>
      </c>
      <c r="D397" s="312" t="s">
        <v>16</v>
      </c>
      <c r="E397" s="326">
        <v>800</v>
      </c>
      <c r="F397" s="314">
        <v>1</v>
      </c>
      <c r="G397" s="315">
        <f t="shared" si="113"/>
        <v>800</v>
      </c>
      <c r="H397" s="290"/>
      <c r="I397" s="290">
        <f t="shared" si="114"/>
        <v>0</v>
      </c>
      <c r="J397" s="290">
        <f t="shared" si="115"/>
        <v>0</v>
      </c>
      <c r="K397" s="290">
        <f t="shared" si="116"/>
        <v>0</v>
      </c>
      <c r="L397" s="319"/>
      <c r="M397" s="320"/>
    </row>
    <row r="398" spans="1:13">
      <c r="A398" s="22">
        <v>11</v>
      </c>
      <c r="B398" s="325" t="s">
        <v>442</v>
      </c>
      <c r="C398" s="312" t="s">
        <v>278</v>
      </c>
      <c r="D398" s="312" t="s">
        <v>16</v>
      </c>
      <c r="E398" s="326">
        <v>800</v>
      </c>
      <c r="F398" s="314">
        <v>1</v>
      </c>
      <c r="G398" s="315">
        <f t="shared" si="113"/>
        <v>800</v>
      </c>
      <c r="H398" s="290"/>
      <c r="I398" s="290">
        <f t="shared" si="114"/>
        <v>0</v>
      </c>
      <c r="J398" s="290">
        <f t="shared" si="115"/>
        <v>0</v>
      </c>
      <c r="K398" s="290">
        <f t="shared" si="116"/>
        <v>0</v>
      </c>
      <c r="L398" s="319"/>
      <c r="M398" s="320"/>
    </row>
    <row r="399" spans="1:13" ht="26.4">
      <c r="A399" s="22">
        <v>12</v>
      </c>
      <c r="B399" s="311" t="s">
        <v>443</v>
      </c>
      <c r="C399" s="312" t="s">
        <v>278</v>
      </c>
      <c r="D399" s="332" t="s">
        <v>16</v>
      </c>
      <c r="E399" s="333">
        <v>6000</v>
      </c>
      <c r="F399" s="334">
        <v>2</v>
      </c>
      <c r="G399" s="315">
        <f t="shared" si="113"/>
        <v>3000</v>
      </c>
      <c r="H399" s="290"/>
      <c r="I399" s="290">
        <f t="shared" si="114"/>
        <v>0</v>
      </c>
      <c r="J399" s="290">
        <f t="shared" si="115"/>
        <v>0</v>
      </c>
      <c r="K399" s="290">
        <f t="shared" si="116"/>
        <v>0</v>
      </c>
      <c r="L399" s="319"/>
      <c r="M399" s="320"/>
    </row>
    <row r="400" spans="1:13" ht="26.4">
      <c r="A400" s="22">
        <v>13</v>
      </c>
      <c r="B400" s="311" t="s">
        <v>444</v>
      </c>
      <c r="C400" s="312" t="s">
        <v>278</v>
      </c>
      <c r="D400" s="332" t="s">
        <v>16</v>
      </c>
      <c r="E400" s="333">
        <v>800</v>
      </c>
      <c r="F400" s="334">
        <v>5</v>
      </c>
      <c r="G400" s="315">
        <f t="shared" si="113"/>
        <v>160</v>
      </c>
      <c r="H400" s="290"/>
      <c r="I400" s="290">
        <f t="shared" si="114"/>
        <v>0</v>
      </c>
      <c r="J400" s="290">
        <f t="shared" si="115"/>
        <v>0</v>
      </c>
      <c r="K400" s="290">
        <f t="shared" si="116"/>
        <v>0</v>
      </c>
      <c r="L400" s="319"/>
      <c r="M400" s="320"/>
    </row>
    <row r="401" spans="1:13" ht="26.4">
      <c r="A401" s="23">
        <v>14</v>
      </c>
      <c r="B401" s="321" t="s">
        <v>445</v>
      </c>
      <c r="C401" s="322" t="s">
        <v>278</v>
      </c>
      <c r="D401" s="335" t="s">
        <v>16</v>
      </c>
      <c r="E401" s="336">
        <v>2500</v>
      </c>
      <c r="F401" s="337">
        <v>2</v>
      </c>
      <c r="G401" s="315">
        <f t="shared" si="113"/>
        <v>1250</v>
      </c>
      <c r="H401" s="338"/>
      <c r="I401" s="290">
        <f t="shared" si="114"/>
        <v>0</v>
      </c>
      <c r="J401" s="290">
        <f t="shared" si="115"/>
        <v>0</v>
      </c>
      <c r="K401" s="290">
        <f t="shared" si="116"/>
        <v>0</v>
      </c>
      <c r="L401" s="319"/>
      <c r="M401" s="320"/>
    </row>
    <row r="402" spans="1:13">
      <c r="A402" s="199" t="s">
        <v>17</v>
      </c>
      <c r="B402" s="200"/>
      <c r="C402" s="200"/>
      <c r="D402" s="200"/>
      <c r="E402" s="200"/>
      <c r="F402" s="200"/>
      <c r="G402" s="200"/>
      <c r="H402" s="200"/>
      <c r="I402" s="201"/>
      <c r="J402" s="202">
        <f>SUM(J388:J401)</f>
        <v>0</v>
      </c>
      <c r="K402" s="203">
        <f>SUM(K388:K401)</f>
        <v>0</v>
      </c>
    </row>
    <row r="403" spans="1:13">
      <c r="J403" s="204" t="s">
        <v>18</v>
      </c>
      <c r="K403" s="205">
        <f>K402-J402</f>
        <v>0</v>
      </c>
    </row>
    <row r="404" spans="1:13">
      <c r="J404" s="339"/>
      <c r="K404" s="339"/>
    </row>
    <row r="405" spans="1:13" ht="271.95" customHeight="1">
      <c r="A405" s="24"/>
      <c r="B405" s="628" t="s">
        <v>545</v>
      </c>
    </row>
    <row r="410" spans="1:13">
      <c r="B410" s="21" t="s">
        <v>55</v>
      </c>
    </row>
    <row r="411" spans="1:13">
      <c r="B411" s="21" t="s">
        <v>60</v>
      </c>
    </row>
    <row r="412" spans="1:13">
      <c r="B412" s="21" t="s">
        <v>26</v>
      </c>
    </row>
    <row r="413" spans="1:13" ht="22.8">
      <c r="A413" s="196" t="s">
        <v>3</v>
      </c>
      <c r="B413" s="340" t="s">
        <v>4</v>
      </c>
      <c r="C413" s="196" t="s">
        <v>5</v>
      </c>
      <c r="D413" s="196" t="s">
        <v>6</v>
      </c>
      <c r="E413" s="196" t="s">
        <v>7</v>
      </c>
      <c r="F413" s="196" t="s">
        <v>8</v>
      </c>
      <c r="G413" s="196" t="s">
        <v>9</v>
      </c>
      <c r="H413" s="196" t="s">
        <v>10</v>
      </c>
      <c r="I413" s="196" t="s">
        <v>11</v>
      </c>
      <c r="J413" s="196" t="s">
        <v>12</v>
      </c>
      <c r="K413" s="196" t="s">
        <v>13</v>
      </c>
      <c r="L413" s="196" t="s">
        <v>14</v>
      </c>
      <c r="M413" s="310" t="s">
        <v>15</v>
      </c>
    </row>
    <row r="414" spans="1:13" ht="153" customHeight="1">
      <c r="A414" s="22">
        <v>1</v>
      </c>
      <c r="B414" s="311" t="s">
        <v>446</v>
      </c>
      <c r="C414" s="312" t="s">
        <v>387</v>
      </c>
      <c r="D414" s="341" t="s">
        <v>447</v>
      </c>
      <c r="E414" s="326">
        <v>102</v>
      </c>
      <c r="F414" s="342">
        <v>1</v>
      </c>
      <c r="G414" s="315">
        <f>CEILING(E414/F414,1)</f>
        <v>102</v>
      </c>
      <c r="H414" s="290"/>
      <c r="I414" s="290">
        <f>H414*L414+H414</f>
        <v>0</v>
      </c>
      <c r="J414" s="290">
        <f>ROUND(H414*G414,2)</f>
        <v>0</v>
      </c>
      <c r="K414" s="290">
        <f>ROUND(I414*G414,2)</f>
        <v>0</v>
      </c>
      <c r="L414" s="316"/>
      <c r="M414" s="313"/>
    </row>
    <row r="415" spans="1:13">
      <c r="A415" s="669" t="s">
        <v>17</v>
      </c>
      <c r="B415" s="670"/>
      <c r="C415" s="670"/>
      <c r="D415" s="670"/>
      <c r="E415" s="670"/>
      <c r="F415" s="670"/>
      <c r="G415" s="670"/>
      <c r="H415" s="670"/>
      <c r="I415" s="671"/>
      <c r="J415" s="294">
        <f>SUM(J414)</f>
        <v>0</v>
      </c>
      <c r="K415" s="294">
        <f>SUM(K414)</f>
        <v>0</v>
      </c>
    </row>
    <row r="416" spans="1:13">
      <c r="J416" s="204" t="s">
        <v>18</v>
      </c>
      <c r="K416" s="205">
        <f>K415-J415</f>
        <v>0</v>
      </c>
    </row>
    <row r="417" spans="1:13" ht="243" customHeight="1">
      <c r="A417" s="343"/>
      <c r="B417" s="628" t="s">
        <v>448</v>
      </c>
    </row>
    <row r="418" spans="1:13" ht="17.25" customHeight="1"/>
    <row r="419" spans="1:13" ht="17.25" customHeight="1"/>
    <row r="421" spans="1:13">
      <c r="B421" s="21" t="s">
        <v>56</v>
      </c>
    </row>
    <row r="422" spans="1:13">
      <c r="B422" s="21" t="s">
        <v>62</v>
      </c>
    </row>
    <row r="423" spans="1:13">
      <c r="B423" s="21" t="s">
        <v>26</v>
      </c>
    </row>
    <row r="424" spans="1:13" ht="22.8">
      <c r="A424" s="196" t="s">
        <v>3</v>
      </c>
      <c r="B424" s="340" t="s">
        <v>4</v>
      </c>
      <c r="C424" s="196" t="s">
        <v>5</v>
      </c>
      <c r="D424" s="196" t="s">
        <v>6</v>
      </c>
      <c r="E424" s="196" t="s">
        <v>7</v>
      </c>
      <c r="F424" s="196" t="s">
        <v>8</v>
      </c>
      <c r="G424" s="196" t="s">
        <v>9</v>
      </c>
      <c r="H424" s="196" t="s">
        <v>10</v>
      </c>
      <c r="I424" s="196" t="s">
        <v>11</v>
      </c>
      <c r="J424" s="196" t="s">
        <v>12</v>
      </c>
      <c r="K424" s="196" t="s">
        <v>13</v>
      </c>
      <c r="L424" s="196" t="s">
        <v>14</v>
      </c>
      <c r="M424" s="310" t="s">
        <v>15</v>
      </c>
    </row>
    <row r="425" spans="1:13" ht="165.75" customHeight="1">
      <c r="A425" s="22">
        <v>1</v>
      </c>
      <c r="B425" s="311" t="s">
        <v>534</v>
      </c>
      <c r="C425" s="312" t="s">
        <v>31</v>
      </c>
      <c r="D425" s="341" t="s">
        <v>16</v>
      </c>
      <c r="E425" s="326">
        <v>100</v>
      </c>
      <c r="F425" s="22">
        <v>1</v>
      </c>
      <c r="G425" s="315">
        <f>CEILING(E425/F425,1)</f>
        <v>100</v>
      </c>
      <c r="H425" s="290"/>
      <c r="I425" s="290">
        <f>H425*L425+H425</f>
        <v>0</v>
      </c>
      <c r="J425" s="290">
        <f>ROUND(H425*G425,2)</f>
        <v>0</v>
      </c>
      <c r="K425" s="290">
        <f>ROUND(I425*G425,2)</f>
        <v>0</v>
      </c>
      <c r="L425" s="316"/>
      <c r="M425" s="344"/>
    </row>
    <row r="426" spans="1:13">
      <c r="A426" s="669" t="s">
        <v>17</v>
      </c>
      <c r="B426" s="670"/>
      <c r="C426" s="670"/>
      <c r="D426" s="670"/>
      <c r="E426" s="670"/>
      <c r="F426" s="670"/>
      <c r="G426" s="670"/>
      <c r="H426" s="670"/>
      <c r="I426" s="671"/>
      <c r="J426" s="294">
        <f>SUM(J425)</f>
        <v>0</v>
      </c>
      <c r="K426" s="294">
        <f>SUM(K425)</f>
        <v>0</v>
      </c>
    </row>
    <row r="427" spans="1:13">
      <c r="J427" s="204" t="s">
        <v>18</v>
      </c>
      <c r="K427" s="205">
        <f>K426-J426</f>
        <v>0</v>
      </c>
    </row>
    <row r="428" spans="1:13" ht="172.05" customHeight="1">
      <c r="A428" s="343"/>
      <c r="B428" s="630" t="s">
        <v>449</v>
      </c>
      <c r="D428" s="629"/>
    </row>
    <row r="432" spans="1:13">
      <c r="B432" s="21" t="s">
        <v>57</v>
      </c>
    </row>
    <row r="433" spans="1:13">
      <c r="B433" s="21" t="s">
        <v>35</v>
      </c>
    </row>
    <row r="434" spans="1:13">
      <c r="B434" s="21" t="s">
        <v>26</v>
      </c>
    </row>
    <row r="435" spans="1:13" ht="22.8">
      <c r="A435" s="196" t="s">
        <v>3</v>
      </c>
      <c r="B435" s="195" t="s">
        <v>4</v>
      </c>
      <c r="C435" s="196" t="s">
        <v>5</v>
      </c>
      <c r="D435" s="196" t="s">
        <v>6</v>
      </c>
      <c r="E435" s="196" t="s">
        <v>7</v>
      </c>
      <c r="F435" s="196" t="s">
        <v>8</v>
      </c>
      <c r="G435" s="196" t="s">
        <v>9</v>
      </c>
      <c r="H435" s="196" t="s">
        <v>10</v>
      </c>
      <c r="I435" s="196" t="s">
        <v>11</v>
      </c>
      <c r="J435" s="196" t="s">
        <v>12</v>
      </c>
      <c r="K435" s="196" t="s">
        <v>13</v>
      </c>
      <c r="L435" s="196" t="s">
        <v>14</v>
      </c>
      <c r="M435" s="310" t="s">
        <v>15</v>
      </c>
    </row>
    <row r="436" spans="1:13" ht="143.25" customHeight="1">
      <c r="A436" s="345">
        <v>1</v>
      </c>
      <c r="B436" s="346" t="s">
        <v>450</v>
      </c>
      <c r="C436" s="347" t="s">
        <v>387</v>
      </c>
      <c r="D436" s="348" t="s">
        <v>16</v>
      </c>
      <c r="E436" s="349">
        <v>540</v>
      </c>
      <c r="F436" s="350">
        <v>11</v>
      </c>
      <c r="G436" s="351">
        <f>CEILING(E436/F436,1)</f>
        <v>50</v>
      </c>
      <c r="H436" s="352"/>
      <c r="I436" s="290">
        <f>H436*L436+H436</f>
        <v>0</v>
      </c>
      <c r="J436" s="290">
        <f>ROUND(H436*G436,2)</f>
        <v>0</v>
      </c>
      <c r="K436" s="290">
        <f>ROUND(I436*G436,2)</f>
        <v>0</v>
      </c>
      <c r="L436" s="26"/>
      <c r="M436" s="353"/>
    </row>
    <row r="437" spans="1:13">
      <c r="A437" s="672" t="s">
        <v>17</v>
      </c>
      <c r="B437" s="673"/>
      <c r="C437" s="673"/>
      <c r="D437" s="673"/>
      <c r="E437" s="673"/>
      <c r="F437" s="673"/>
      <c r="G437" s="673"/>
      <c r="H437" s="673"/>
      <c r="I437" s="674"/>
      <c r="J437" s="354">
        <f>SUM(J436:J436)</f>
        <v>0</v>
      </c>
      <c r="K437" s="354">
        <f>SUM(K436:K436)</f>
        <v>0</v>
      </c>
    </row>
    <row r="438" spans="1:13">
      <c r="J438" s="355" t="s">
        <v>18</v>
      </c>
      <c r="K438" s="356">
        <f>K437-J437</f>
        <v>0</v>
      </c>
    </row>
    <row r="441" spans="1:13">
      <c r="B441" s="21" t="s">
        <v>58</v>
      </c>
    </row>
    <row r="442" spans="1:13">
      <c r="B442" s="21" t="s">
        <v>37</v>
      </c>
    </row>
    <row r="443" spans="1:13">
      <c r="B443" s="21" t="s">
        <v>26</v>
      </c>
    </row>
    <row r="444" spans="1:13" ht="22.8">
      <c r="A444" s="196" t="s">
        <v>3</v>
      </c>
      <c r="B444" s="340" t="s">
        <v>4</v>
      </c>
      <c r="C444" s="196" t="s">
        <v>5</v>
      </c>
      <c r="D444" s="196" t="s">
        <v>6</v>
      </c>
      <c r="E444" s="196" t="s">
        <v>7</v>
      </c>
      <c r="F444" s="196" t="s">
        <v>8</v>
      </c>
      <c r="G444" s="196" t="s">
        <v>9</v>
      </c>
      <c r="H444" s="196" t="s">
        <v>10</v>
      </c>
      <c r="I444" s="196" t="s">
        <v>11</v>
      </c>
      <c r="J444" s="196" t="s">
        <v>12</v>
      </c>
      <c r="K444" s="196" t="s">
        <v>13</v>
      </c>
      <c r="L444" s="196" t="s">
        <v>14</v>
      </c>
      <c r="M444" s="310" t="s">
        <v>15</v>
      </c>
    </row>
    <row r="445" spans="1:13" ht="96.75" customHeight="1">
      <c r="A445" s="350">
        <v>1</v>
      </c>
      <c r="B445" s="357" t="s">
        <v>451</v>
      </c>
      <c r="C445" s="358" t="s">
        <v>452</v>
      </c>
      <c r="D445" s="348" t="s">
        <v>16</v>
      </c>
      <c r="E445" s="349">
        <v>350</v>
      </c>
      <c r="F445" s="350">
        <v>40</v>
      </c>
      <c r="G445" s="351">
        <f>CEILING(E445/F445,1)</f>
        <v>9</v>
      </c>
      <c r="H445" s="352"/>
      <c r="I445" s="290">
        <f>H445*L445+H445</f>
        <v>0</v>
      </c>
      <c r="J445" s="290">
        <f>ROUND(H445*G445,2)</f>
        <v>0</v>
      </c>
      <c r="K445" s="290">
        <f>ROUND(I445*G445,2)</f>
        <v>0</v>
      </c>
      <c r="L445" s="26"/>
      <c r="M445" s="359"/>
    </row>
    <row r="446" spans="1:13">
      <c r="A446" s="672" t="s">
        <v>17</v>
      </c>
      <c r="B446" s="673"/>
      <c r="C446" s="673"/>
      <c r="D446" s="673"/>
      <c r="E446" s="673"/>
      <c r="F446" s="673"/>
      <c r="G446" s="673"/>
      <c r="H446" s="673"/>
      <c r="I446" s="674"/>
      <c r="J446" s="354">
        <f>SUM(J445:J445)</f>
        <v>0</v>
      </c>
      <c r="K446" s="354">
        <f>SUM(K445:K445)</f>
        <v>0</v>
      </c>
    </row>
    <row r="447" spans="1:13">
      <c r="J447" s="355" t="s">
        <v>18</v>
      </c>
      <c r="K447" s="356">
        <f>K446-J446</f>
        <v>0</v>
      </c>
    </row>
    <row r="451" spans="1:13">
      <c r="B451" s="21" t="s">
        <v>59</v>
      </c>
    </row>
    <row r="452" spans="1:13">
      <c r="B452" s="21" t="s">
        <v>39</v>
      </c>
    </row>
    <row r="453" spans="1:13">
      <c r="B453" s="21" t="s">
        <v>26</v>
      </c>
    </row>
    <row r="454" spans="1:13" ht="22.8">
      <c r="A454" s="196" t="s">
        <v>3</v>
      </c>
      <c r="B454" s="340" t="s">
        <v>4</v>
      </c>
      <c r="C454" s="196" t="s">
        <v>5</v>
      </c>
      <c r="D454" s="196" t="s">
        <v>6</v>
      </c>
      <c r="E454" s="196" t="s">
        <v>7</v>
      </c>
      <c r="F454" s="196" t="s">
        <v>8</v>
      </c>
      <c r="G454" s="196" t="s">
        <v>9</v>
      </c>
      <c r="H454" s="196" t="s">
        <v>10</v>
      </c>
      <c r="I454" s="196" t="s">
        <v>11</v>
      </c>
      <c r="J454" s="196" t="s">
        <v>12</v>
      </c>
      <c r="K454" s="196" t="s">
        <v>13</v>
      </c>
      <c r="L454" s="196" t="s">
        <v>14</v>
      </c>
      <c r="M454" s="310" t="s">
        <v>15</v>
      </c>
    </row>
    <row r="455" spans="1:13" ht="24" customHeight="1">
      <c r="A455" s="350">
        <v>1</v>
      </c>
      <c r="B455" s="691" t="s">
        <v>453</v>
      </c>
      <c r="C455" s="358" t="s">
        <v>454</v>
      </c>
      <c r="D455" s="348" t="s">
        <v>16</v>
      </c>
      <c r="E455" s="349">
        <v>130</v>
      </c>
      <c r="F455" s="350">
        <v>13</v>
      </c>
      <c r="G455" s="351">
        <f>CEILING(E455/F455,1)</f>
        <v>10</v>
      </c>
      <c r="H455" s="352"/>
      <c r="I455" s="290">
        <f>H455*L455+H455</f>
        <v>0</v>
      </c>
      <c r="J455" s="290">
        <f>ROUND(H455*G455,2)</f>
        <v>0</v>
      </c>
      <c r="K455" s="290">
        <f>ROUND(I455*G455,2)</f>
        <v>0</v>
      </c>
      <c r="L455" s="26"/>
      <c r="M455" s="359"/>
    </row>
    <row r="456" spans="1:13" ht="24">
      <c r="A456" s="350">
        <v>2</v>
      </c>
      <c r="B456" s="692"/>
      <c r="C456" s="358" t="s">
        <v>455</v>
      </c>
      <c r="D456" s="348" t="s">
        <v>16</v>
      </c>
      <c r="E456" s="349">
        <v>70</v>
      </c>
      <c r="F456" s="350">
        <v>14</v>
      </c>
      <c r="G456" s="351">
        <f>CEILING(E456/F456,1)</f>
        <v>5</v>
      </c>
      <c r="H456" s="352"/>
      <c r="I456" s="290">
        <f>H456*L456+H456</f>
        <v>0</v>
      </c>
      <c r="J456" s="290">
        <f>ROUND(H456*G456,2)</f>
        <v>0</v>
      </c>
      <c r="K456" s="290">
        <f>ROUND(I456*G456,2)</f>
        <v>0</v>
      </c>
      <c r="L456" s="26"/>
      <c r="M456" s="359"/>
    </row>
    <row r="457" spans="1:13">
      <c r="A457" s="672" t="s">
        <v>17</v>
      </c>
      <c r="B457" s="673"/>
      <c r="C457" s="673"/>
      <c r="D457" s="673"/>
      <c r="E457" s="673"/>
      <c r="F457" s="673"/>
      <c r="G457" s="673"/>
      <c r="H457" s="673"/>
      <c r="I457" s="674"/>
      <c r="J457" s="354">
        <f>SUM(J455:J456)</f>
        <v>0</v>
      </c>
      <c r="K457" s="360">
        <f>SUM(K455:K456)</f>
        <v>0</v>
      </c>
    </row>
    <row r="458" spans="1:13">
      <c r="J458" s="355" t="s">
        <v>18</v>
      </c>
      <c r="K458" s="356">
        <f>K457-J457</f>
        <v>0</v>
      </c>
    </row>
    <row r="462" spans="1:13">
      <c r="B462" s="21" t="s">
        <v>61</v>
      </c>
    </row>
    <row r="463" spans="1:13">
      <c r="B463" s="21" t="s">
        <v>53</v>
      </c>
    </row>
    <row r="464" spans="1:13">
      <c r="B464" s="21" t="s">
        <v>26</v>
      </c>
    </row>
    <row r="465" spans="1:13" ht="22.8">
      <c r="A465" s="196" t="s">
        <v>3</v>
      </c>
      <c r="B465" s="340" t="s">
        <v>4</v>
      </c>
      <c r="C465" s="196" t="s">
        <v>5</v>
      </c>
      <c r="D465" s="196" t="s">
        <v>6</v>
      </c>
      <c r="E465" s="196" t="s">
        <v>7</v>
      </c>
      <c r="F465" s="196" t="s">
        <v>8</v>
      </c>
      <c r="G465" s="196" t="s">
        <v>9</v>
      </c>
      <c r="H465" s="196" t="s">
        <v>10</v>
      </c>
      <c r="I465" s="196" t="s">
        <v>11</v>
      </c>
      <c r="J465" s="196" t="s">
        <v>12</v>
      </c>
      <c r="K465" s="196" t="s">
        <v>13</v>
      </c>
      <c r="L465" s="196" t="s">
        <v>14</v>
      </c>
      <c r="M465" s="198" t="s">
        <v>15</v>
      </c>
    </row>
    <row r="466" spans="1:13" ht="121.5" customHeight="1">
      <c r="A466" s="351">
        <v>1</v>
      </c>
      <c r="B466" s="361" t="s">
        <v>456</v>
      </c>
      <c r="C466" s="358" t="s">
        <v>387</v>
      </c>
      <c r="D466" s="348" t="s">
        <v>447</v>
      </c>
      <c r="E466" s="353">
        <v>1500</v>
      </c>
      <c r="F466" s="351">
        <v>1</v>
      </c>
      <c r="G466" s="351">
        <f>CEILING(E466/F466,1)</f>
        <v>1500</v>
      </c>
      <c r="H466" s="352"/>
      <c r="I466" s="290">
        <f>H466*L466+H466</f>
        <v>0</v>
      </c>
      <c r="J466" s="290">
        <f>ROUND(H466*G466,2)</f>
        <v>0</v>
      </c>
      <c r="K466" s="290">
        <f>ROUND(I466*G466,2)</f>
        <v>0</v>
      </c>
      <c r="L466" s="26"/>
      <c r="M466" s="362"/>
    </row>
    <row r="467" spans="1:13">
      <c r="A467" s="681" t="s">
        <v>17</v>
      </c>
      <c r="B467" s="682"/>
      <c r="C467" s="682"/>
      <c r="D467" s="682"/>
      <c r="E467" s="682"/>
      <c r="F467" s="682"/>
      <c r="G467" s="682"/>
      <c r="H467" s="682"/>
      <c r="I467" s="683"/>
      <c r="J467" s="354">
        <f>SUM(J466)</f>
        <v>0</v>
      </c>
      <c r="K467" s="354">
        <f>SUM(K466)</f>
        <v>0</v>
      </c>
    </row>
    <row r="468" spans="1:13">
      <c r="J468" s="355" t="s">
        <v>18</v>
      </c>
      <c r="K468" s="356">
        <f>K467-J467</f>
        <v>0</v>
      </c>
    </row>
    <row r="469" spans="1:13" ht="166.5" customHeight="1">
      <c r="B469" s="592" t="s">
        <v>457</v>
      </c>
      <c r="C469" s="363"/>
      <c r="D469" s="363"/>
      <c r="E469" s="363"/>
      <c r="F469" s="363"/>
      <c r="G469" s="363"/>
      <c r="H469" s="363"/>
      <c r="I469" s="363"/>
      <c r="J469" s="363"/>
      <c r="K469" s="363"/>
    </row>
    <row r="473" spans="1:13">
      <c r="B473" s="21" t="s">
        <v>64</v>
      </c>
    </row>
    <row r="474" spans="1:13">
      <c r="B474" s="21" t="s">
        <v>44</v>
      </c>
    </row>
    <row r="475" spans="1:13">
      <c r="B475" s="21" t="s">
        <v>26</v>
      </c>
    </row>
    <row r="476" spans="1:13" ht="22.8">
      <c r="A476" s="196" t="s">
        <v>3</v>
      </c>
      <c r="B476" s="340" t="s">
        <v>4</v>
      </c>
      <c r="C476" s="196" t="s">
        <v>5</v>
      </c>
      <c r="D476" s="196" t="s">
        <v>6</v>
      </c>
      <c r="E476" s="196" t="s">
        <v>7</v>
      </c>
      <c r="F476" s="196" t="s">
        <v>8</v>
      </c>
      <c r="G476" s="196" t="s">
        <v>9</v>
      </c>
      <c r="H476" s="196" t="s">
        <v>10</v>
      </c>
      <c r="I476" s="196" t="s">
        <v>11</v>
      </c>
      <c r="J476" s="196" t="s">
        <v>12</v>
      </c>
      <c r="K476" s="196" t="s">
        <v>13</v>
      </c>
      <c r="L476" s="196" t="s">
        <v>14</v>
      </c>
      <c r="M476" s="310" t="s">
        <v>15</v>
      </c>
    </row>
    <row r="477" spans="1:13" ht="108">
      <c r="A477" s="350">
        <v>1</v>
      </c>
      <c r="B477" s="361" t="s">
        <v>458</v>
      </c>
      <c r="C477" s="358" t="s">
        <v>387</v>
      </c>
      <c r="D477" s="348" t="s">
        <v>447</v>
      </c>
      <c r="E477" s="349">
        <v>15</v>
      </c>
      <c r="F477" s="350">
        <v>1</v>
      </c>
      <c r="G477" s="364">
        <f>CEILING(E477/F477,1)</f>
        <v>15</v>
      </c>
      <c r="H477" s="352"/>
      <c r="I477" s="290">
        <f>H477*L477+H477</f>
        <v>0</v>
      </c>
      <c r="J477" s="290">
        <f>ROUND(H477*G477,2)</f>
        <v>0</v>
      </c>
      <c r="K477" s="290">
        <f>ROUND(I477*G477,2)</f>
        <v>0</v>
      </c>
      <c r="L477" s="26"/>
      <c r="M477" s="365"/>
    </row>
    <row r="478" spans="1:13" ht="108" customHeight="1">
      <c r="A478" s="350">
        <v>2</v>
      </c>
      <c r="B478" s="361" t="s">
        <v>459</v>
      </c>
      <c r="C478" s="358" t="s">
        <v>387</v>
      </c>
      <c r="D478" s="348" t="s">
        <v>447</v>
      </c>
      <c r="E478" s="349">
        <v>12</v>
      </c>
      <c r="F478" s="350">
        <v>1</v>
      </c>
      <c r="G478" s="364">
        <f>CEILING(E478/F478,1)</f>
        <v>12</v>
      </c>
      <c r="H478" s="352"/>
      <c r="I478" s="290">
        <f>H478*L478+H478</f>
        <v>0</v>
      </c>
      <c r="J478" s="290">
        <f>ROUND(H478*G478,2)</f>
        <v>0</v>
      </c>
      <c r="K478" s="290">
        <f>ROUND(I478*G478,2)</f>
        <v>0</v>
      </c>
      <c r="L478" s="26"/>
      <c r="M478" s="365"/>
    </row>
    <row r="479" spans="1:13">
      <c r="A479" s="672"/>
      <c r="B479" s="673"/>
      <c r="C479" s="673"/>
      <c r="D479" s="673"/>
      <c r="E479" s="673"/>
      <c r="F479" s="673"/>
      <c r="G479" s="673"/>
      <c r="H479" s="673"/>
      <c r="I479" s="674"/>
      <c r="J479" s="354">
        <f>SUM(J477:J478)</f>
        <v>0</v>
      </c>
      <c r="K479" s="360">
        <f>SUM(K477:K478)</f>
        <v>0</v>
      </c>
    </row>
    <row r="480" spans="1:13">
      <c r="J480" s="355" t="s">
        <v>18</v>
      </c>
      <c r="K480" s="356">
        <f>K479-J479</f>
        <v>0</v>
      </c>
    </row>
    <row r="482" spans="1:13" ht="223.05" customHeight="1">
      <c r="B482" s="592" t="s">
        <v>460</v>
      </c>
    </row>
    <row r="486" spans="1:13">
      <c r="B486" s="21" t="s">
        <v>65</v>
      </c>
    </row>
    <row r="487" spans="1:13">
      <c r="B487" s="21" t="s">
        <v>45</v>
      </c>
    </row>
    <row r="488" spans="1:13">
      <c r="B488" s="21" t="s">
        <v>26</v>
      </c>
    </row>
    <row r="489" spans="1:13" ht="22.8">
      <c r="A489" s="196" t="s">
        <v>3</v>
      </c>
      <c r="B489" s="196" t="s">
        <v>4</v>
      </c>
      <c r="C489" s="196" t="s">
        <v>5</v>
      </c>
      <c r="D489" s="196" t="s">
        <v>6</v>
      </c>
      <c r="E489" s="196" t="s">
        <v>7</v>
      </c>
      <c r="F489" s="196" t="s">
        <v>8</v>
      </c>
      <c r="G489" s="196" t="s">
        <v>9</v>
      </c>
      <c r="H489" s="196" t="s">
        <v>10</v>
      </c>
      <c r="I489" s="196" t="s">
        <v>11</v>
      </c>
      <c r="J489" s="196" t="s">
        <v>12</v>
      </c>
      <c r="K489" s="196" t="s">
        <v>13</v>
      </c>
      <c r="L489" s="196" t="s">
        <v>14</v>
      </c>
      <c r="M489" s="310" t="s">
        <v>15</v>
      </c>
    </row>
    <row r="490" spans="1:13" ht="258.75" customHeight="1">
      <c r="A490" s="350">
        <v>1</v>
      </c>
      <c r="B490" s="361" t="s">
        <v>461</v>
      </c>
      <c r="C490" s="358" t="s">
        <v>387</v>
      </c>
      <c r="D490" s="348" t="s">
        <v>447</v>
      </c>
      <c r="E490" s="349">
        <v>150</v>
      </c>
      <c r="F490" s="350">
        <v>1</v>
      </c>
      <c r="G490" s="351">
        <f>CEILING(E490/F490,1)</f>
        <v>150</v>
      </c>
      <c r="H490" s="352"/>
      <c r="I490" s="352">
        <f>H490*L490+H490</f>
        <v>0</v>
      </c>
      <c r="J490" s="352">
        <f>ROUND(H490*G490,2)</f>
        <v>0</v>
      </c>
      <c r="K490" s="352">
        <f>ROUND(I490*G490,2)</f>
        <v>0</v>
      </c>
      <c r="L490" s="26"/>
      <c r="M490" s="365"/>
    </row>
    <row r="491" spans="1:13">
      <c r="A491" s="678" t="s">
        <v>17</v>
      </c>
      <c r="B491" s="679"/>
      <c r="C491" s="679"/>
      <c r="D491" s="679"/>
      <c r="E491" s="679"/>
      <c r="F491" s="679"/>
      <c r="G491" s="679"/>
      <c r="H491" s="679"/>
      <c r="I491" s="680"/>
      <c r="J491" s="354">
        <f>SUM(J490:J490)</f>
        <v>0</v>
      </c>
      <c r="K491" s="360">
        <f>SUM(K490:K490)</f>
        <v>0</v>
      </c>
    </row>
    <row r="492" spans="1:13">
      <c r="J492" s="355" t="s">
        <v>18</v>
      </c>
      <c r="K492" s="354">
        <f>K491-J491</f>
        <v>0</v>
      </c>
    </row>
    <row r="496" spans="1:13">
      <c r="B496" s="21" t="s">
        <v>63</v>
      </c>
    </row>
    <row r="497" spans="1:13">
      <c r="B497" s="21" t="s">
        <v>46</v>
      </c>
    </row>
    <row r="498" spans="1:13">
      <c r="B498" s="21" t="s">
        <v>26</v>
      </c>
    </row>
    <row r="499" spans="1:13" ht="22.8">
      <c r="A499" s="196" t="s">
        <v>3</v>
      </c>
      <c r="B499" s="195" t="s">
        <v>4</v>
      </c>
      <c r="C499" s="196" t="s">
        <v>5</v>
      </c>
      <c r="D499" s="196" t="s">
        <v>6</v>
      </c>
      <c r="E499" s="196" t="s">
        <v>7</v>
      </c>
      <c r="F499" s="196" t="s">
        <v>8</v>
      </c>
      <c r="G499" s="196" t="s">
        <v>9</v>
      </c>
      <c r="H499" s="196" t="s">
        <v>10</v>
      </c>
      <c r="I499" s="196" t="s">
        <v>11</v>
      </c>
      <c r="J499" s="196" t="s">
        <v>12</v>
      </c>
      <c r="K499" s="196" t="s">
        <v>13</v>
      </c>
      <c r="L499" s="196" t="s">
        <v>14</v>
      </c>
      <c r="M499" s="310" t="s">
        <v>15</v>
      </c>
    </row>
    <row r="500" spans="1:13" ht="190.5" customHeight="1">
      <c r="A500" s="345">
        <v>1</v>
      </c>
      <c r="B500" s="346" t="s">
        <v>462</v>
      </c>
      <c r="C500" s="347" t="s">
        <v>387</v>
      </c>
      <c r="D500" s="348" t="s">
        <v>447</v>
      </c>
      <c r="E500" s="349">
        <v>350</v>
      </c>
      <c r="F500" s="350">
        <v>1</v>
      </c>
      <c r="G500" s="351">
        <f>CEILING(E500/F500,1)</f>
        <v>350</v>
      </c>
      <c r="H500" s="352"/>
      <c r="I500" s="352">
        <f>H500*L500+H500</f>
        <v>0</v>
      </c>
      <c r="J500" s="352">
        <f>ROUND(H500*G500,2)</f>
        <v>0</v>
      </c>
      <c r="K500" s="352">
        <f>ROUND(I500*G500,2)</f>
        <v>0</v>
      </c>
      <c r="L500" s="26"/>
      <c r="M500" s="353"/>
    </row>
    <row r="501" spans="1:13" ht="20.25" customHeight="1">
      <c r="A501" s="672"/>
      <c r="B501" s="673"/>
      <c r="C501" s="673"/>
      <c r="D501" s="673"/>
      <c r="E501" s="673"/>
      <c r="F501" s="673"/>
      <c r="G501" s="673"/>
      <c r="H501" s="673"/>
      <c r="I501" s="674"/>
      <c r="J501" s="354">
        <f>SUM(J500:J500)</f>
        <v>0</v>
      </c>
      <c r="K501" s="354">
        <f>SUM(K500:K500)</f>
        <v>0</v>
      </c>
    </row>
    <row r="502" spans="1:13" ht="19.5" customHeight="1">
      <c r="J502" s="355" t="s">
        <v>18</v>
      </c>
      <c r="K502" s="354">
        <f>K501-J501</f>
        <v>0</v>
      </c>
    </row>
    <row r="506" spans="1:13">
      <c r="B506" s="21" t="s">
        <v>235</v>
      </c>
    </row>
    <row r="507" spans="1:13">
      <c r="B507" s="21" t="s">
        <v>36</v>
      </c>
    </row>
    <row r="508" spans="1:13">
      <c r="B508" s="21" t="s">
        <v>26</v>
      </c>
    </row>
    <row r="509" spans="1:13" ht="22.8">
      <c r="A509" s="196" t="s">
        <v>3</v>
      </c>
      <c r="B509" s="340" t="s">
        <v>4</v>
      </c>
      <c r="C509" s="196" t="s">
        <v>5</v>
      </c>
      <c r="D509" s="196" t="s">
        <v>6</v>
      </c>
      <c r="E509" s="196" t="s">
        <v>7</v>
      </c>
      <c r="F509" s="196" t="s">
        <v>8</v>
      </c>
      <c r="G509" s="196" t="s">
        <v>9</v>
      </c>
      <c r="H509" s="196" t="s">
        <v>10</v>
      </c>
      <c r="I509" s="196" t="s">
        <v>11</v>
      </c>
      <c r="J509" s="196" t="s">
        <v>12</v>
      </c>
      <c r="K509" s="196" t="s">
        <v>13</v>
      </c>
      <c r="L509" s="196" t="s">
        <v>14</v>
      </c>
      <c r="M509" s="310" t="s">
        <v>15</v>
      </c>
    </row>
    <row r="510" spans="1:13" ht="177" customHeight="1">
      <c r="A510" s="350">
        <v>1</v>
      </c>
      <c r="B510" s="366" t="s">
        <v>463</v>
      </c>
      <c r="C510" s="347" t="s">
        <v>387</v>
      </c>
      <c r="D510" s="348" t="s">
        <v>447</v>
      </c>
      <c r="E510" s="349">
        <v>360</v>
      </c>
      <c r="F510" s="350">
        <v>1</v>
      </c>
      <c r="G510" s="351">
        <f>CEILING(E510/F510,1)</f>
        <v>360</v>
      </c>
      <c r="H510" s="352"/>
      <c r="I510" s="352">
        <f>H510*L510+H510</f>
        <v>0</v>
      </c>
      <c r="J510" s="352">
        <f>ROUND(H510*G510,2)</f>
        <v>0</v>
      </c>
      <c r="K510" s="352">
        <f>ROUND(I510*G510,2)</f>
        <v>0</v>
      </c>
      <c r="L510" s="26"/>
      <c r="M510" s="359"/>
    </row>
    <row r="511" spans="1:13">
      <c r="A511" s="672" t="s">
        <v>17</v>
      </c>
      <c r="B511" s="673"/>
      <c r="C511" s="673"/>
      <c r="D511" s="673"/>
      <c r="E511" s="673"/>
      <c r="F511" s="673"/>
      <c r="G511" s="673"/>
      <c r="H511" s="673"/>
      <c r="I511" s="674"/>
      <c r="J511" s="354">
        <f>SUM(J510:J510)</f>
        <v>0</v>
      </c>
      <c r="K511" s="354">
        <f>SUM(K510:K510)</f>
        <v>0</v>
      </c>
    </row>
    <row r="512" spans="1:13">
      <c r="J512" s="355" t="s">
        <v>18</v>
      </c>
      <c r="K512" s="354">
        <f>K511-J511</f>
        <v>0</v>
      </c>
    </row>
    <row r="514" spans="1:13" ht="19.5" customHeight="1">
      <c r="A514" s="367"/>
    </row>
    <row r="515" spans="1:13" ht="172.05" customHeight="1">
      <c r="B515" s="631" t="s">
        <v>501</v>
      </c>
    </row>
    <row r="519" spans="1:13">
      <c r="B519" s="21" t="s">
        <v>236</v>
      </c>
    </row>
    <row r="520" spans="1:13">
      <c r="B520" s="21" t="s">
        <v>25</v>
      </c>
    </row>
    <row r="521" spans="1:13">
      <c r="B521" s="21" t="s">
        <v>26</v>
      </c>
    </row>
    <row r="522" spans="1:13" ht="24">
      <c r="A522" s="368" t="s">
        <v>464</v>
      </c>
      <c r="B522" s="369" t="s">
        <v>4</v>
      </c>
      <c r="C522" s="368" t="s">
        <v>5</v>
      </c>
      <c r="D522" s="368" t="s">
        <v>6</v>
      </c>
      <c r="E522" s="368" t="s">
        <v>7</v>
      </c>
      <c r="F522" s="368" t="s">
        <v>8</v>
      </c>
      <c r="G522" s="368" t="s">
        <v>9</v>
      </c>
      <c r="H522" s="370" t="s">
        <v>10</v>
      </c>
      <c r="I522" s="370" t="s">
        <v>11</v>
      </c>
      <c r="J522" s="370" t="s">
        <v>12</v>
      </c>
      <c r="K522" s="370" t="s">
        <v>13</v>
      </c>
      <c r="L522" s="368" t="s">
        <v>412</v>
      </c>
      <c r="M522" s="371" t="s">
        <v>15</v>
      </c>
    </row>
    <row r="523" spans="1:13">
      <c r="A523" s="372">
        <v>1</v>
      </c>
      <c r="B523" s="77" t="s">
        <v>466</v>
      </c>
      <c r="C523" s="78" t="s">
        <v>465</v>
      </c>
      <c r="D523" s="373" t="s">
        <v>16</v>
      </c>
      <c r="E523" s="78">
        <v>10</v>
      </c>
      <c r="F523" s="374">
        <v>10</v>
      </c>
      <c r="G523" s="351">
        <f>CEILING(E523/F523,1)</f>
        <v>1</v>
      </c>
      <c r="H523" s="375"/>
      <c r="I523" s="352">
        <f>H523*L523+H523</f>
        <v>0</v>
      </c>
      <c r="J523" s="352">
        <f>ROUND(H523*G523,2)</f>
        <v>0</v>
      </c>
      <c r="K523" s="352">
        <f>ROUND(I523*G523,2)</f>
        <v>0</v>
      </c>
      <c r="L523" s="376"/>
      <c r="M523" s="377"/>
    </row>
    <row r="524" spans="1:13">
      <c r="A524" s="372">
        <v>2</v>
      </c>
      <c r="B524" s="77" t="s">
        <v>466</v>
      </c>
      <c r="C524" s="78" t="s">
        <v>467</v>
      </c>
      <c r="D524" s="373" t="s">
        <v>16</v>
      </c>
      <c r="E524" s="78">
        <v>500</v>
      </c>
      <c r="F524" s="374">
        <v>10</v>
      </c>
      <c r="G524" s="351">
        <f t="shared" ref="G524:G526" si="117">CEILING(E524/F524,1)</f>
        <v>50</v>
      </c>
      <c r="H524" s="375"/>
      <c r="I524" s="352">
        <f>H524*L524+H524</f>
        <v>0</v>
      </c>
      <c r="J524" s="352">
        <f>ROUND(H524*G524,2)</f>
        <v>0</v>
      </c>
      <c r="K524" s="352">
        <f>ROUND(I524*G524,2)</f>
        <v>0</v>
      </c>
      <c r="L524" s="376"/>
      <c r="M524" s="377"/>
    </row>
    <row r="525" spans="1:13">
      <c r="A525" s="372">
        <v>3</v>
      </c>
      <c r="B525" s="77" t="s">
        <v>466</v>
      </c>
      <c r="C525" s="78" t="s">
        <v>468</v>
      </c>
      <c r="D525" s="373" t="s">
        <v>16</v>
      </c>
      <c r="E525" s="78">
        <v>500</v>
      </c>
      <c r="F525" s="374">
        <v>10</v>
      </c>
      <c r="G525" s="351">
        <f t="shared" si="117"/>
        <v>50</v>
      </c>
      <c r="H525" s="375"/>
      <c r="I525" s="352">
        <f>H525*L525+H525</f>
        <v>0</v>
      </c>
      <c r="J525" s="352">
        <f>ROUND(H525*G525,2)</f>
        <v>0</v>
      </c>
      <c r="K525" s="352">
        <f>ROUND(I525*G525,2)</f>
        <v>0</v>
      </c>
      <c r="L525" s="376"/>
      <c r="M525" s="378"/>
    </row>
    <row r="526" spans="1:13" ht="51" customHeight="1">
      <c r="A526" s="372">
        <v>4</v>
      </c>
      <c r="B526" s="77" t="s">
        <v>490</v>
      </c>
      <c r="C526" s="78" t="s">
        <v>469</v>
      </c>
      <c r="D526" s="79" t="s">
        <v>536</v>
      </c>
      <c r="E526" s="379">
        <v>6000</v>
      </c>
      <c r="F526" s="380">
        <v>1</v>
      </c>
      <c r="G526" s="351">
        <f t="shared" si="117"/>
        <v>6000</v>
      </c>
      <c r="H526" s="375"/>
      <c r="I526" s="352">
        <f>H526*L526+H526</f>
        <v>0</v>
      </c>
      <c r="J526" s="352">
        <f>ROUND(H526*G526,2)</f>
        <v>0</v>
      </c>
      <c r="K526" s="352">
        <f>ROUND(I526*G526,2)</f>
        <v>0</v>
      </c>
      <c r="L526" s="376"/>
      <c r="M526" s="381"/>
    </row>
    <row r="527" spans="1:13">
      <c r="A527" s="693" t="s">
        <v>17</v>
      </c>
      <c r="B527" s="694"/>
      <c r="C527" s="694"/>
      <c r="D527" s="694"/>
      <c r="E527" s="694"/>
      <c r="F527" s="694"/>
      <c r="G527" s="694"/>
      <c r="H527" s="694"/>
      <c r="I527" s="695"/>
      <c r="J527" s="382">
        <f>SUM(J523:J526)</f>
        <v>0</v>
      </c>
      <c r="K527" s="383">
        <f>SUM(K523:K526)</f>
        <v>0</v>
      </c>
    </row>
    <row r="528" spans="1:13">
      <c r="J528" s="384" t="s">
        <v>18</v>
      </c>
      <c r="K528" s="385">
        <f>(K527-J527)</f>
        <v>0</v>
      </c>
    </row>
    <row r="532" spans="1:13">
      <c r="B532" s="21" t="s">
        <v>237</v>
      </c>
    </row>
    <row r="533" spans="1:13">
      <c r="B533" s="21" t="s">
        <v>30</v>
      </c>
    </row>
    <row r="534" spans="1:13">
      <c r="B534" s="21" t="s">
        <v>26</v>
      </c>
    </row>
    <row r="535" spans="1:13" ht="24">
      <c r="A535" s="368" t="s">
        <v>3</v>
      </c>
      <c r="B535" s="369" t="s">
        <v>4</v>
      </c>
      <c r="C535" s="368" t="s">
        <v>5</v>
      </c>
      <c r="D535" s="368" t="s">
        <v>6</v>
      </c>
      <c r="E535" s="368" t="s">
        <v>7</v>
      </c>
      <c r="F535" s="368" t="s">
        <v>8</v>
      </c>
      <c r="G535" s="368" t="s">
        <v>9</v>
      </c>
      <c r="H535" s="370" t="s">
        <v>10</v>
      </c>
      <c r="I535" s="370" t="s">
        <v>11</v>
      </c>
      <c r="J535" s="370" t="s">
        <v>12</v>
      </c>
      <c r="K535" s="370" t="s">
        <v>13</v>
      </c>
      <c r="L535" s="386" t="s">
        <v>471</v>
      </c>
      <c r="M535" s="387" t="s">
        <v>15</v>
      </c>
    </row>
    <row r="536" spans="1:13" ht="197.25" customHeight="1">
      <c r="A536" s="372">
        <v>1</v>
      </c>
      <c r="B536" s="388" t="s">
        <v>491</v>
      </c>
      <c r="C536" s="78" t="s">
        <v>31</v>
      </c>
      <c r="D536" s="373" t="s">
        <v>16</v>
      </c>
      <c r="E536" s="389">
        <v>150</v>
      </c>
      <c r="F536" s="372">
        <v>1</v>
      </c>
      <c r="G536" s="390">
        <f>CEILING(E536/F536,1)</f>
        <v>150</v>
      </c>
      <c r="H536" s="391"/>
      <c r="I536" s="352">
        <f>H536*L536+H536</f>
        <v>0</v>
      </c>
      <c r="J536" s="352">
        <f>ROUND(H536*G536,2)</f>
        <v>0</v>
      </c>
      <c r="K536" s="352">
        <f>ROUND(I536*G536,2)</f>
        <v>0</v>
      </c>
      <c r="L536" s="376"/>
      <c r="M536" s="392"/>
    </row>
    <row r="537" spans="1:13" ht="198" customHeight="1">
      <c r="A537" s="372">
        <v>2</v>
      </c>
      <c r="B537" s="388" t="s">
        <v>535</v>
      </c>
      <c r="C537" s="78" t="s">
        <v>31</v>
      </c>
      <c r="D537" s="373" t="s">
        <v>16</v>
      </c>
      <c r="E537" s="389">
        <v>360</v>
      </c>
      <c r="F537" s="372">
        <v>1</v>
      </c>
      <c r="G537" s="390">
        <f>CEILING(E537/F537,1)</f>
        <v>360</v>
      </c>
      <c r="H537" s="391"/>
      <c r="I537" s="352">
        <f>H537*L537+H537</f>
        <v>0</v>
      </c>
      <c r="J537" s="352">
        <f>ROUND(H537*G537,2)</f>
        <v>0</v>
      </c>
      <c r="K537" s="352">
        <f>ROUND(I537*G537,2)</f>
        <v>0</v>
      </c>
      <c r="L537" s="376"/>
      <c r="M537" s="392"/>
    </row>
    <row r="538" spans="1:13">
      <c r="A538" s="684" t="s">
        <v>17</v>
      </c>
      <c r="B538" s="685"/>
      <c r="C538" s="685"/>
      <c r="D538" s="685"/>
      <c r="E538" s="685"/>
      <c r="F538" s="685"/>
      <c r="G538" s="685"/>
      <c r="H538" s="685"/>
      <c r="I538" s="689"/>
      <c r="J538" s="382">
        <f>SUM(J536:J537)</f>
        <v>0</v>
      </c>
      <c r="K538" s="383">
        <f>SUM(K536:K537)</f>
        <v>0</v>
      </c>
    </row>
    <row r="539" spans="1:13">
      <c r="J539" s="384" t="s">
        <v>18</v>
      </c>
      <c r="K539" s="385">
        <f>K538-J538</f>
        <v>0</v>
      </c>
    </row>
    <row r="543" spans="1:13">
      <c r="B543" s="21" t="s">
        <v>183</v>
      </c>
    </row>
    <row r="544" spans="1:13">
      <c r="B544" s="21" t="s">
        <v>34</v>
      </c>
    </row>
    <row r="545" spans="1:13">
      <c r="B545" s="21" t="s">
        <v>26</v>
      </c>
    </row>
    <row r="546" spans="1:13" ht="24">
      <c r="A546" s="386" t="s">
        <v>3</v>
      </c>
      <c r="B546" s="393" t="s">
        <v>4</v>
      </c>
      <c r="C546" s="394" t="s">
        <v>5</v>
      </c>
      <c r="D546" s="394" t="s">
        <v>6</v>
      </c>
      <c r="E546" s="394" t="s">
        <v>7</v>
      </c>
      <c r="F546" s="394" t="s">
        <v>8</v>
      </c>
      <c r="G546" s="394" t="s">
        <v>9</v>
      </c>
      <c r="H546" s="395" t="s">
        <v>10</v>
      </c>
      <c r="I546" s="395" t="s">
        <v>11</v>
      </c>
      <c r="J546" s="395" t="s">
        <v>12</v>
      </c>
      <c r="K546" s="395" t="s">
        <v>13</v>
      </c>
      <c r="L546" s="396" t="s">
        <v>412</v>
      </c>
      <c r="M546" s="397" t="s">
        <v>15</v>
      </c>
    </row>
    <row r="547" spans="1:13" ht="36">
      <c r="A547" s="398">
        <v>1</v>
      </c>
      <c r="B547" s="399" t="s">
        <v>492</v>
      </c>
      <c r="C547" s="400" t="s">
        <v>472</v>
      </c>
      <c r="D547" s="401" t="s">
        <v>16</v>
      </c>
      <c r="E547" s="402">
        <v>100</v>
      </c>
      <c r="F547" s="403">
        <v>1</v>
      </c>
      <c r="G547" s="403">
        <f t="shared" ref="G547:G552" si="118">CEILING(E547/F547,1)</f>
        <v>100</v>
      </c>
      <c r="H547" s="404"/>
      <c r="I547" s="352">
        <f t="shared" ref="I547:I552" si="119">H547*L547+H547</f>
        <v>0</v>
      </c>
      <c r="J547" s="352">
        <f t="shared" ref="J547:J552" si="120">ROUND(H547*G547,2)</f>
        <v>0</v>
      </c>
      <c r="K547" s="352">
        <f t="shared" ref="K547:K552" si="121">ROUND(I547*G547,2)</f>
        <v>0</v>
      </c>
      <c r="L547" s="27"/>
      <c r="M547" s="405"/>
    </row>
    <row r="548" spans="1:13" ht="48">
      <c r="A548" s="406">
        <v>2</v>
      </c>
      <c r="B548" s="399" t="s">
        <v>493</v>
      </c>
      <c r="C548" s="400" t="s">
        <v>473</v>
      </c>
      <c r="D548" s="401" t="s">
        <v>16</v>
      </c>
      <c r="E548" s="402">
        <v>200</v>
      </c>
      <c r="F548" s="403">
        <v>1</v>
      </c>
      <c r="G548" s="403">
        <f t="shared" si="118"/>
        <v>200</v>
      </c>
      <c r="H548" s="404"/>
      <c r="I548" s="352">
        <f t="shared" si="119"/>
        <v>0</v>
      </c>
      <c r="J548" s="352">
        <f t="shared" si="120"/>
        <v>0</v>
      </c>
      <c r="K548" s="352">
        <f t="shared" si="121"/>
        <v>0</v>
      </c>
      <c r="L548" s="27"/>
      <c r="M548" s="405"/>
    </row>
    <row r="549" spans="1:13" ht="36">
      <c r="A549" s="406">
        <v>3</v>
      </c>
      <c r="B549" s="399" t="s">
        <v>474</v>
      </c>
      <c r="C549" s="400" t="s">
        <v>475</v>
      </c>
      <c r="D549" s="401" t="s">
        <v>16</v>
      </c>
      <c r="E549" s="402">
        <v>120</v>
      </c>
      <c r="F549" s="403">
        <v>1</v>
      </c>
      <c r="G549" s="403">
        <f t="shared" si="118"/>
        <v>120</v>
      </c>
      <c r="H549" s="404"/>
      <c r="I549" s="352">
        <f t="shared" si="119"/>
        <v>0</v>
      </c>
      <c r="J549" s="352">
        <f t="shared" si="120"/>
        <v>0</v>
      </c>
      <c r="K549" s="352">
        <f t="shared" si="121"/>
        <v>0</v>
      </c>
      <c r="L549" s="27"/>
      <c r="M549" s="405"/>
    </row>
    <row r="550" spans="1:13" ht="48">
      <c r="A550" s="406">
        <v>4</v>
      </c>
      <c r="B550" s="399" t="s">
        <v>476</v>
      </c>
      <c r="C550" s="400" t="s">
        <v>477</v>
      </c>
      <c r="D550" s="401" t="s">
        <v>16</v>
      </c>
      <c r="E550" s="407">
        <v>1000</v>
      </c>
      <c r="F550" s="408">
        <v>1</v>
      </c>
      <c r="G550" s="403">
        <f t="shared" si="118"/>
        <v>1000</v>
      </c>
      <c r="H550" s="404"/>
      <c r="I550" s="352">
        <f t="shared" si="119"/>
        <v>0</v>
      </c>
      <c r="J550" s="352">
        <f t="shared" si="120"/>
        <v>0</v>
      </c>
      <c r="K550" s="352">
        <f t="shared" si="121"/>
        <v>0</v>
      </c>
      <c r="L550" s="27"/>
      <c r="M550" s="405"/>
    </row>
    <row r="551" spans="1:13" ht="48">
      <c r="A551" s="406">
        <v>5</v>
      </c>
      <c r="B551" s="399" t="s">
        <v>494</v>
      </c>
      <c r="C551" s="400" t="s">
        <v>478</v>
      </c>
      <c r="D551" s="401" t="s">
        <v>16</v>
      </c>
      <c r="E551" s="402">
        <v>100</v>
      </c>
      <c r="F551" s="403">
        <v>1</v>
      </c>
      <c r="G551" s="403">
        <f t="shared" si="118"/>
        <v>100</v>
      </c>
      <c r="H551" s="404"/>
      <c r="I551" s="352">
        <f t="shared" si="119"/>
        <v>0</v>
      </c>
      <c r="J551" s="352">
        <f t="shared" si="120"/>
        <v>0</v>
      </c>
      <c r="K551" s="352">
        <f t="shared" si="121"/>
        <v>0</v>
      </c>
      <c r="L551" s="27"/>
      <c r="M551" s="405"/>
    </row>
    <row r="552" spans="1:13" ht="119.25" customHeight="1">
      <c r="A552" s="406">
        <v>6</v>
      </c>
      <c r="B552" s="409" t="s">
        <v>495</v>
      </c>
      <c r="C552" s="400" t="s">
        <v>479</v>
      </c>
      <c r="D552" s="401" t="s">
        <v>16</v>
      </c>
      <c r="E552" s="407">
        <v>500</v>
      </c>
      <c r="F552" s="408">
        <v>1</v>
      </c>
      <c r="G552" s="403">
        <f t="shared" si="118"/>
        <v>500</v>
      </c>
      <c r="H552" s="404"/>
      <c r="I552" s="352">
        <f t="shared" si="119"/>
        <v>0</v>
      </c>
      <c r="J552" s="352">
        <f t="shared" si="120"/>
        <v>0</v>
      </c>
      <c r="K552" s="352">
        <f t="shared" si="121"/>
        <v>0</v>
      </c>
      <c r="L552" s="376"/>
      <c r="M552" s="410"/>
    </row>
    <row r="553" spans="1:13">
      <c r="A553" s="696" t="s">
        <v>17</v>
      </c>
      <c r="B553" s="697"/>
      <c r="C553" s="697"/>
      <c r="D553" s="697"/>
      <c r="E553" s="697"/>
      <c r="F553" s="697"/>
      <c r="G553" s="697"/>
      <c r="H553" s="697"/>
      <c r="I553" s="698"/>
      <c r="J553" s="382">
        <f>SUM(J547:J552)</f>
        <v>0</v>
      </c>
      <c r="K553" s="382">
        <f>SUM(K547:K552)</f>
        <v>0</v>
      </c>
    </row>
    <row r="554" spans="1:13">
      <c r="J554" s="384" t="s">
        <v>18</v>
      </c>
      <c r="K554" s="385">
        <f>K553-J553</f>
        <v>0</v>
      </c>
    </row>
    <row r="558" spans="1:13">
      <c r="B558" s="21" t="s">
        <v>238</v>
      </c>
    </row>
    <row r="559" spans="1:13">
      <c r="B559" s="21" t="s">
        <v>41</v>
      </c>
    </row>
    <row r="560" spans="1:13">
      <c r="B560" s="21" t="s">
        <v>26</v>
      </c>
    </row>
    <row r="561" spans="1:13" ht="24">
      <c r="A561" s="368" t="s">
        <v>3</v>
      </c>
      <c r="B561" s="369" t="s">
        <v>4</v>
      </c>
      <c r="C561" s="368" t="s">
        <v>5</v>
      </c>
      <c r="D561" s="368" t="s">
        <v>6</v>
      </c>
      <c r="E561" s="368" t="s">
        <v>7</v>
      </c>
      <c r="F561" s="368" t="s">
        <v>8</v>
      </c>
      <c r="G561" s="368" t="s">
        <v>9</v>
      </c>
      <c r="H561" s="370" t="s">
        <v>10</v>
      </c>
      <c r="I561" s="370" t="s">
        <v>11</v>
      </c>
      <c r="J561" s="370" t="s">
        <v>12</v>
      </c>
      <c r="K561" s="370" t="s">
        <v>13</v>
      </c>
      <c r="L561" s="368" t="s">
        <v>412</v>
      </c>
      <c r="M561" s="411" t="s">
        <v>15</v>
      </c>
    </row>
    <row r="562" spans="1:13" ht="36" customHeight="1">
      <c r="A562" s="372">
        <v>1</v>
      </c>
      <c r="B562" s="699" t="s">
        <v>496</v>
      </c>
      <c r="C562" s="78" t="s">
        <v>480</v>
      </c>
      <c r="D562" s="373" t="s">
        <v>16</v>
      </c>
      <c r="E562" s="412">
        <v>270</v>
      </c>
      <c r="F562" s="372">
        <v>1</v>
      </c>
      <c r="G562" s="390">
        <f>CEILING(E562/F562,1)</f>
        <v>270</v>
      </c>
      <c r="H562" s="391"/>
      <c r="I562" s="352">
        <f>H562*L562+H562</f>
        <v>0</v>
      </c>
      <c r="J562" s="352">
        <f>ROUND(H562*G562,2)</f>
        <v>0</v>
      </c>
      <c r="K562" s="352">
        <f>ROUND(I562*G562,2)</f>
        <v>0</v>
      </c>
      <c r="L562" s="413"/>
      <c r="M562" s="414"/>
    </row>
    <row r="563" spans="1:13" ht="62.25" customHeight="1">
      <c r="A563" s="372">
        <v>2</v>
      </c>
      <c r="B563" s="700"/>
      <c r="C563" s="78" t="s">
        <v>481</v>
      </c>
      <c r="D563" s="373" t="s">
        <v>16</v>
      </c>
      <c r="E563" s="412">
        <v>180</v>
      </c>
      <c r="F563" s="372">
        <v>18</v>
      </c>
      <c r="G563" s="390">
        <f>CEILING(E563/F563,1)</f>
        <v>10</v>
      </c>
      <c r="H563" s="391"/>
      <c r="I563" s="352">
        <f>H563*L563+H563</f>
        <v>0</v>
      </c>
      <c r="J563" s="352">
        <f>ROUND(H563*G563,2)</f>
        <v>0</v>
      </c>
      <c r="K563" s="352">
        <f>ROUND(I563*G563,2)</f>
        <v>0</v>
      </c>
      <c r="L563" s="413"/>
      <c r="M563" s="414"/>
    </row>
    <row r="564" spans="1:13">
      <c r="A564" s="684" t="s">
        <v>17</v>
      </c>
      <c r="B564" s="685"/>
      <c r="C564" s="685"/>
      <c r="D564" s="685"/>
      <c r="E564" s="685"/>
      <c r="F564" s="685"/>
      <c r="G564" s="685"/>
      <c r="H564" s="685"/>
      <c r="I564" s="685"/>
      <c r="J564" s="383">
        <f>SUM(J562:J563)</f>
        <v>0</v>
      </c>
      <c r="K564" s="383">
        <f>SUM(K562:K563)</f>
        <v>0</v>
      </c>
    </row>
    <row r="565" spans="1:13" ht="23.25" customHeight="1">
      <c r="J565" s="384" t="s">
        <v>18</v>
      </c>
      <c r="K565" s="382">
        <f>K564-J564</f>
        <v>0</v>
      </c>
    </row>
    <row r="569" spans="1:13">
      <c r="B569" s="21" t="s">
        <v>538</v>
      </c>
    </row>
    <row r="570" spans="1:13">
      <c r="B570" s="21" t="s">
        <v>41</v>
      </c>
    </row>
    <row r="571" spans="1:13">
      <c r="B571" s="21" t="s">
        <v>26</v>
      </c>
    </row>
    <row r="572" spans="1:13" ht="24">
      <c r="A572" s="368" t="s">
        <v>3</v>
      </c>
      <c r="B572" s="369" t="s">
        <v>4</v>
      </c>
      <c r="C572" s="368" t="s">
        <v>5</v>
      </c>
      <c r="D572" s="368" t="s">
        <v>6</v>
      </c>
      <c r="E572" s="368" t="s">
        <v>7</v>
      </c>
      <c r="F572" s="368" t="s">
        <v>8</v>
      </c>
      <c r="G572" s="368" t="s">
        <v>9</v>
      </c>
      <c r="H572" s="370" t="s">
        <v>10</v>
      </c>
      <c r="I572" s="370" t="s">
        <v>11</v>
      </c>
      <c r="J572" s="370" t="s">
        <v>12</v>
      </c>
      <c r="K572" s="370" t="s">
        <v>13</v>
      </c>
      <c r="L572" s="368" t="s">
        <v>412</v>
      </c>
      <c r="M572" s="415" t="s">
        <v>15</v>
      </c>
    </row>
    <row r="573" spans="1:13">
      <c r="A573" s="372">
        <v>1</v>
      </c>
      <c r="B573" s="77" t="s">
        <v>497</v>
      </c>
      <c r="C573" s="78" t="s">
        <v>482</v>
      </c>
      <c r="D573" s="373" t="s">
        <v>16</v>
      </c>
      <c r="E573" s="389">
        <v>255</v>
      </c>
      <c r="F573" s="372">
        <v>1</v>
      </c>
      <c r="G573" s="390">
        <f>CEILING(E573/F573,1)</f>
        <v>255</v>
      </c>
      <c r="H573" s="391"/>
      <c r="I573" s="352">
        <f>H573*L573+H573</f>
        <v>0</v>
      </c>
      <c r="J573" s="352">
        <f>ROUND(H573*G573,2)</f>
        <v>0</v>
      </c>
      <c r="K573" s="352">
        <f>ROUND(I573*G573,2)</f>
        <v>0</v>
      </c>
      <c r="L573" s="416"/>
      <c r="M573" s="417"/>
    </row>
    <row r="574" spans="1:13">
      <c r="A574" s="372">
        <v>2</v>
      </c>
      <c r="B574" s="77" t="s">
        <v>497</v>
      </c>
      <c r="C574" s="78" t="s">
        <v>483</v>
      </c>
      <c r="D574" s="373" t="s">
        <v>16</v>
      </c>
      <c r="E574" s="389">
        <v>260</v>
      </c>
      <c r="F574" s="372">
        <v>1</v>
      </c>
      <c r="G574" s="390">
        <f t="shared" ref="G574:G577" si="122">CEILING(E574/F574,1)</f>
        <v>260</v>
      </c>
      <c r="H574" s="391"/>
      <c r="I574" s="352">
        <f>H574*L574+H574</f>
        <v>0</v>
      </c>
      <c r="J574" s="352">
        <f>ROUND(H574*G574,2)</f>
        <v>0</v>
      </c>
      <c r="K574" s="352">
        <f>ROUND(I574*G574,2)</f>
        <v>0</v>
      </c>
      <c r="L574" s="416"/>
      <c r="M574" s="417"/>
    </row>
    <row r="575" spans="1:13">
      <c r="A575" s="372">
        <v>3</v>
      </c>
      <c r="B575" s="77" t="s">
        <v>498</v>
      </c>
      <c r="C575" s="78" t="s">
        <v>484</v>
      </c>
      <c r="D575" s="373" t="s">
        <v>16</v>
      </c>
      <c r="E575" s="389">
        <v>320</v>
      </c>
      <c r="F575" s="372">
        <v>1</v>
      </c>
      <c r="G575" s="390">
        <f t="shared" si="122"/>
        <v>320</v>
      </c>
      <c r="H575" s="391"/>
      <c r="I575" s="352">
        <f>H575*L575+H575</f>
        <v>0</v>
      </c>
      <c r="J575" s="352">
        <f>ROUND(H575*G575,2)</f>
        <v>0</v>
      </c>
      <c r="K575" s="352">
        <f>ROUND(I575*G575,2)</f>
        <v>0</v>
      </c>
      <c r="L575" s="416"/>
      <c r="M575" s="417"/>
    </row>
    <row r="576" spans="1:13" ht="36">
      <c r="A576" s="372">
        <v>4</v>
      </c>
      <c r="B576" s="77" t="s">
        <v>497</v>
      </c>
      <c r="C576" s="78" t="s">
        <v>485</v>
      </c>
      <c r="D576" s="373" t="s">
        <v>16</v>
      </c>
      <c r="E576" s="389">
        <v>3000</v>
      </c>
      <c r="F576" s="372">
        <v>40</v>
      </c>
      <c r="G576" s="390">
        <f t="shared" si="122"/>
        <v>75</v>
      </c>
      <c r="H576" s="391"/>
      <c r="I576" s="352">
        <f>H576*L576+H576</f>
        <v>0</v>
      </c>
      <c r="J576" s="352">
        <f>ROUND(H576*G576,2)</f>
        <v>0</v>
      </c>
      <c r="K576" s="352">
        <f>ROUND(I576*G576,2)</f>
        <v>0</v>
      </c>
      <c r="L576" s="416"/>
      <c r="M576" s="417"/>
    </row>
    <row r="577" spans="1:13" ht="36">
      <c r="A577" s="372">
        <v>5</v>
      </c>
      <c r="B577" s="77" t="s">
        <v>499</v>
      </c>
      <c r="C577" s="78" t="s">
        <v>486</v>
      </c>
      <c r="D577" s="373" t="s">
        <v>276</v>
      </c>
      <c r="E577" s="389">
        <v>3500</v>
      </c>
      <c r="F577" s="372">
        <v>70</v>
      </c>
      <c r="G577" s="390">
        <f t="shared" si="122"/>
        <v>50</v>
      </c>
      <c r="H577" s="391"/>
      <c r="I577" s="352">
        <f>H577*L577+H577</f>
        <v>0</v>
      </c>
      <c r="J577" s="352">
        <f>ROUND(H577*G577,2)</f>
        <v>0</v>
      </c>
      <c r="K577" s="352">
        <f>ROUND(I577*G577,2)</f>
        <v>0</v>
      </c>
      <c r="L577" s="416"/>
      <c r="M577" s="417"/>
    </row>
    <row r="578" spans="1:13">
      <c r="A578" s="686" t="s">
        <v>17</v>
      </c>
      <c r="B578" s="687"/>
      <c r="C578" s="687"/>
      <c r="D578" s="687"/>
      <c r="E578" s="687"/>
      <c r="F578" s="687"/>
      <c r="G578" s="687"/>
      <c r="H578" s="687"/>
      <c r="I578" s="688"/>
      <c r="J578" s="382">
        <f>SUM(J573:J577)</f>
        <v>0</v>
      </c>
      <c r="K578" s="383">
        <f>SUM(K573:K577)</f>
        <v>0</v>
      </c>
    </row>
    <row r="579" spans="1:13">
      <c r="J579" s="384" t="s">
        <v>18</v>
      </c>
      <c r="K579" s="385">
        <f>K578-J578</f>
        <v>0</v>
      </c>
    </row>
    <row r="581" spans="1:13" ht="85.5" customHeight="1">
      <c r="B581" s="631" t="s">
        <v>539</v>
      </c>
      <c r="C581" s="367"/>
      <c r="D581" s="367"/>
      <c r="E581" s="367"/>
      <c r="F581" s="367"/>
      <c r="G581" s="367"/>
      <c r="H581" s="367"/>
      <c r="I581" s="367"/>
      <c r="J581" s="367"/>
      <c r="K581" s="367"/>
      <c r="L581" s="367"/>
      <c r="M581" s="367"/>
    </row>
    <row r="586" spans="1:13">
      <c r="B586" s="21" t="s">
        <v>186</v>
      </c>
    </row>
    <row r="587" spans="1:13">
      <c r="B587" s="21" t="s">
        <v>48</v>
      </c>
    </row>
    <row r="588" spans="1:13">
      <c r="B588" s="21" t="s">
        <v>26</v>
      </c>
    </row>
    <row r="589" spans="1:13" ht="24">
      <c r="A589" s="418" t="s">
        <v>3</v>
      </c>
      <c r="B589" s="419" t="s">
        <v>4</v>
      </c>
      <c r="C589" s="418" t="s">
        <v>5</v>
      </c>
      <c r="D589" s="418" t="s">
        <v>6</v>
      </c>
      <c r="E589" s="418" t="s">
        <v>7</v>
      </c>
      <c r="F589" s="418" t="s">
        <v>8</v>
      </c>
      <c r="G589" s="418" t="s">
        <v>9</v>
      </c>
      <c r="H589" s="420" t="s">
        <v>10</v>
      </c>
      <c r="I589" s="420" t="s">
        <v>11</v>
      </c>
      <c r="J589" s="370" t="s">
        <v>12</v>
      </c>
      <c r="K589" s="370" t="s">
        <v>13</v>
      </c>
      <c r="L589" s="368" t="s">
        <v>412</v>
      </c>
      <c r="M589" s="371" t="s">
        <v>15</v>
      </c>
    </row>
    <row r="590" spans="1:13" ht="207" customHeight="1">
      <c r="A590" s="421">
        <v>1</v>
      </c>
      <c r="B590" s="422" t="s">
        <v>502</v>
      </c>
      <c r="C590" s="421" t="s">
        <v>487</v>
      </c>
      <c r="D590" s="421" t="s">
        <v>276</v>
      </c>
      <c r="E590" s="421">
        <v>12000</v>
      </c>
      <c r="F590" s="421">
        <v>1</v>
      </c>
      <c r="G590" s="398">
        <f>CEILING(E590/F590,1)</f>
        <v>12000</v>
      </c>
      <c r="H590" s="391"/>
      <c r="I590" s="352">
        <f>H590*L590+H590</f>
        <v>0</v>
      </c>
      <c r="J590" s="352">
        <f>ROUND(H590*G590,2)</f>
        <v>0</v>
      </c>
      <c r="K590" s="352">
        <f>ROUND(I590*G590,2)</f>
        <v>0</v>
      </c>
      <c r="L590" s="413"/>
      <c r="M590" s="377"/>
    </row>
    <row r="591" spans="1:13" ht="243.75" customHeight="1">
      <c r="A591" s="390">
        <v>2</v>
      </c>
      <c r="B591" s="423" t="s">
        <v>503</v>
      </c>
      <c r="C591" s="78" t="s">
        <v>488</v>
      </c>
      <c r="D591" s="373" t="s">
        <v>16</v>
      </c>
      <c r="E591" s="379">
        <v>2800</v>
      </c>
      <c r="F591" s="390">
        <v>1</v>
      </c>
      <c r="G591" s="398">
        <f>CEILING(E591/F591,1)</f>
        <v>2800</v>
      </c>
      <c r="H591" s="391"/>
      <c r="I591" s="352">
        <f>H591*L591+H591</f>
        <v>0</v>
      </c>
      <c r="J591" s="352">
        <f>ROUND(H591*G591,2)</f>
        <v>0</v>
      </c>
      <c r="K591" s="352">
        <f>ROUND(I591*G591,2)</f>
        <v>0</v>
      </c>
      <c r="L591" s="413"/>
      <c r="M591" s="377"/>
    </row>
    <row r="592" spans="1:13">
      <c r="A592" s="684" t="s">
        <v>17</v>
      </c>
      <c r="B592" s="685"/>
      <c r="C592" s="685"/>
      <c r="D592" s="685"/>
      <c r="E592" s="685"/>
      <c r="F592" s="685"/>
      <c r="G592" s="685"/>
      <c r="H592" s="685"/>
      <c r="I592" s="689"/>
      <c r="J592" s="382">
        <f>SUM(J590:J591)</f>
        <v>0</v>
      </c>
      <c r="K592" s="383">
        <f>SUM(K590:K591)</f>
        <v>0</v>
      </c>
    </row>
    <row r="593" spans="1:13">
      <c r="A593" s="424"/>
      <c r="B593" s="425"/>
      <c r="J593" s="384" t="s">
        <v>18</v>
      </c>
      <c r="K593" s="385">
        <f>K592-J592</f>
        <v>0</v>
      </c>
    </row>
    <row r="594" spans="1:13">
      <c r="A594" s="426" t="s">
        <v>179</v>
      </c>
      <c r="B594" s="427"/>
    </row>
    <row r="595" spans="1:13" ht="36">
      <c r="A595" s="428" t="s">
        <v>180</v>
      </c>
      <c r="B595" s="429" t="s">
        <v>489</v>
      </c>
      <c r="C595" s="428" t="s">
        <v>182</v>
      </c>
      <c r="D595" s="428" t="s">
        <v>3</v>
      </c>
    </row>
    <row r="596" spans="1:13">
      <c r="A596" s="430"/>
      <c r="B596" s="431"/>
      <c r="C596" s="432"/>
      <c r="D596" s="433"/>
    </row>
    <row r="597" spans="1:13">
      <c r="A597" s="430"/>
      <c r="B597" s="431"/>
      <c r="C597" s="432"/>
      <c r="D597" s="433"/>
    </row>
    <row r="599" spans="1:13" ht="18">
      <c r="D599" s="81"/>
    </row>
    <row r="601" spans="1:13">
      <c r="A601" s="24"/>
      <c r="B601" s="21" t="s">
        <v>190</v>
      </c>
      <c r="C601" s="434"/>
      <c r="D601" s="24"/>
      <c r="E601" s="24"/>
      <c r="F601" s="24"/>
      <c r="G601" s="24"/>
      <c r="H601" s="24"/>
      <c r="I601" s="24"/>
      <c r="J601" s="24"/>
      <c r="K601" s="24"/>
      <c r="L601" s="24"/>
      <c r="M601" s="24"/>
    </row>
    <row r="602" spans="1:13">
      <c r="A602" s="24"/>
      <c r="B602" s="21" t="s">
        <v>19</v>
      </c>
      <c r="C602" s="435"/>
      <c r="D602" s="24"/>
      <c r="E602" s="24"/>
      <c r="F602" s="24"/>
      <c r="G602" s="24"/>
      <c r="H602" s="24"/>
      <c r="I602" s="24"/>
      <c r="J602" s="24"/>
      <c r="K602" s="24"/>
      <c r="L602" s="24"/>
      <c r="M602" s="24"/>
    </row>
    <row r="603" spans="1:13">
      <c r="A603" s="24"/>
      <c r="B603" s="21" t="s">
        <v>20</v>
      </c>
      <c r="C603" s="435"/>
      <c r="D603" s="24"/>
      <c r="E603" s="24"/>
      <c r="F603" s="24"/>
      <c r="G603" s="24"/>
      <c r="H603" s="24"/>
      <c r="I603" s="24"/>
      <c r="J603" s="24"/>
      <c r="K603" s="24"/>
      <c r="L603" s="24"/>
      <c r="M603" s="24"/>
    </row>
    <row r="604" spans="1:13" ht="22.8">
      <c r="A604" s="194" t="s">
        <v>3</v>
      </c>
      <c r="B604" s="195" t="s">
        <v>4</v>
      </c>
      <c r="C604" s="194" t="s">
        <v>5</v>
      </c>
      <c r="D604" s="196" t="s">
        <v>6</v>
      </c>
      <c r="E604" s="196" t="s">
        <v>7</v>
      </c>
      <c r="F604" s="196" t="s">
        <v>8</v>
      </c>
      <c r="G604" s="196" t="s">
        <v>9</v>
      </c>
      <c r="H604" s="196" t="s">
        <v>10</v>
      </c>
      <c r="I604" s="196" t="s">
        <v>11</v>
      </c>
      <c r="J604" s="196" t="s">
        <v>12</v>
      </c>
      <c r="K604" s="197" t="s">
        <v>13</v>
      </c>
      <c r="L604" s="196" t="s">
        <v>14</v>
      </c>
      <c r="M604" s="196" t="s">
        <v>15</v>
      </c>
    </row>
    <row r="605" spans="1:13">
      <c r="A605" s="22">
        <v>1</v>
      </c>
      <c r="B605" s="311" t="s">
        <v>260</v>
      </c>
      <c r="C605" s="312" t="s">
        <v>261</v>
      </c>
      <c r="D605" s="341" t="s">
        <v>262</v>
      </c>
      <c r="E605" s="313">
        <v>800</v>
      </c>
      <c r="F605" s="332">
        <v>5</v>
      </c>
      <c r="G605" s="315">
        <f t="shared" ref="G605:G611" si="123">CEILING(E605/F605,1)</f>
        <v>160</v>
      </c>
      <c r="H605" s="290"/>
      <c r="I605" s="352">
        <f>H605*L605+H605</f>
        <v>0</v>
      </c>
      <c r="J605" s="352">
        <f>ROUND(H605*G605,2)</f>
        <v>0</v>
      </c>
      <c r="K605" s="352">
        <f>ROUND(I605*G605,2)</f>
        <v>0</v>
      </c>
      <c r="L605" s="316"/>
      <c r="M605" s="317"/>
    </row>
    <row r="606" spans="1:13">
      <c r="A606" s="22">
        <v>2</v>
      </c>
      <c r="B606" s="311" t="s">
        <v>260</v>
      </c>
      <c r="C606" s="312" t="s">
        <v>263</v>
      </c>
      <c r="D606" s="341" t="s">
        <v>262</v>
      </c>
      <c r="E606" s="313">
        <v>420</v>
      </c>
      <c r="F606" s="332">
        <v>1</v>
      </c>
      <c r="G606" s="315">
        <f t="shared" si="123"/>
        <v>420</v>
      </c>
      <c r="H606" s="290"/>
      <c r="I606" s="352">
        <f t="shared" ref="I606:I611" si="124">H606*L606+H606</f>
        <v>0</v>
      </c>
      <c r="J606" s="352">
        <f t="shared" ref="J606:J611" si="125">ROUND(H606*G606,2)</f>
        <v>0</v>
      </c>
      <c r="K606" s="352">
        <f t="shared" ref="K606:K611" si="126">ROUND(I606*G606,2)</f>
        <v>0</v>
      </c>
      <c r="L606" s="316"/>
      <c r="M606" s="317"/>
    </row>
    <row r="607" spans="1:13">
      <c r="A607" s="22">
        <v>3</v>
      </c>
      <c r="B607" s="311" t="s">
        <v>264</v>
      </c>
      <c r="C607" s="322" t="s">
        <v>265</v>
      </c>
      <c r="D607" s="436" t="s">
        <v>16</v>
      </c>
      <c r="E607" s="323">
        <v>6000</v>
      </c>
      <c r="F607" s="332">
        <v>10</v>
      </c>
      <c r="G607" s="315">
        <f t="shared" si="123"/>
        <v>600</v>
      </c>
      <c r="H607" s="290"/>
      <c r="I607" s="352">
        <f t="shared" si="124"/>
        <v>0</v>
      </c>
      <c r="J607" s="352">
        <f t="shared" si="125"/>
        <v>0</v>
      </c>
      <c r="K607" s="352">
        <f t="shared" si="126"/>
        <v>0</v>
      </c>
      <c r="L607" s="316"/>
      <c r="M607" s="317"/>
    </row>
    <row r="608" spans="1:13">
      <c r="A608" s="23">
        <v>4</v>
      </c>
      <c r="B608" s="311" t="s">
        <v>266</v>
      </c>
      <c r="C608" s="312" t="s">
        <v>267</v>
      </c>
      <c r="D608" s="341" t="s">
        <v>16</v>
      </c>
      <c r="E608" s="312">
        <v>1500</v>
      </c>
      <c r="F608" s="332">
        <v>12</v>
      </c>
      <c r="G608" s="315">
        <f t="shared" si="123"/>
        <v>125</v>
      </c>
      <c r="H608" s="290"/>
      <c r="I608" s="352">
        <f t="shared" si="124"/>
        <v>0</v>
      </c>
      <c r="J608" s="352">
        <f t="shared" si="125"/>
        <v>0</v>
      </c>
      <c r="K608" s="352">
        <f t="shared" si="126"/>
        <v>0</v>
      </c>
      <c r="L608" s="316"/>
      <c r="M608" s="317"/>
    </row>
    <row r="609" spans="1:13">
      <c r="A609" s="23">
        <v>5</v>
      </c>
      <c r="B609" s="311" t="s">
        <v>266</v>
      </c>
      <c r="C609" s="312" t="s">
        <v>268</v>
      </c>
      <c r="D609" s="341" t="s">
        <v>16</v>
      </c>
      <c r="E609" s="312">
        <v>1500</v>
      </c>
      <c r="F609" s="332">
        <v>12</v>
      </c>
      <c r="G609" s="315">
        <f t="shared" si="123"/>
        <v>125</v>
      </c>
      <c r="H609" s="290"/>
      <c r="I609" s="352">
        <f t="shared" si="124"/>
        <v>0</v>
      </c>
      <c r="J609" s="352">
        <f t="shared" si="125"/>
        <v>0</v>
      </c>
      <c r="K609" s="352">
        <f t="shared" si="126"/>
        <v>0</v>
      </c>
      <c r="L609" s="316"/>
      <c r="M609" s="317"/>
    </row>
    <row r="610" spans="1:13" ht="52.8">
      <c r="A610" s="23">
        <v>6</v>
      </c>
      <c r="B610" s="311" t="s">
        <v>269</v>
      </c>
      <c r="C610" s="312" t="s">
        <v>267</v>
      </c>
      <c r="D610" s="341" t="s">
        <v>16</v>
      </c>
      <c r="E610" s="312">
        <v>1440</v>
      </c>
      <c r="F610" s="332">
        <v>2</v>
      </c>
      <c r="G610" s="315">
        <f t="shared" si="123"/>
        <v>720</v>
      </c>
      <c r="H610" s="290"/>
      <c r="I610" s="352">
        <f t="shared" si="124"/>
        <v>0</v>
      </c>
      <c r="J610" s="352">
        <f t="shared" si="125"/>
        <v>0</v>
      </c>
      <c r="K610" s="352">
        <f t="shared" si="126"/>
        <v>0</v>
      </c>
      <c r="L610" s="316"/>
      <c r="M610" s="317"/>
    </row>
    <row r="611" spans="1:13" ht="60" customHeight="1">
      <c r="A611" s="22">
        <v>7</v>
      </c>
      <c r="B611" s="311" t="s">
        <v>270</v>
      </c>
      <c r="C611" s="312" t="s">
        <v>268</v>
      </c>
      <c r="D611" s="341" t="s">
        <v>16</v>
      </c>
      <c r="E611" s="312">
        <v>1440</v>
      </c>
      <c r="F611" s="332">
        <v>2</v>
      </c>
      <c r="G611" s="315">
        <f t="shared" si="123"/>
        <v>720</v>
      </c>
      <c r="H611" s="290"/>
      <c r="I611" s="352">
        <f t="shared" si="124"/>
        <v>0</v>
      </c>
      <c r="J611" s="352">
        <f t="shared" si="125"/>
        <v>0</v>
      </c>
      <c r="K611" s="352">
        <f t="shared" si="126"/>
        <v>0</v>
      </c>
      <c r="L611" s="316"/>
      <c r="M611" s="317"/>
    </row>
    <row r="612" spans="1:13">
      <c r="A612" s="690" t="s">
        <v>17</v>
      </c>
      <c r="B612" s="690"/>
      <c r="C612" s="690"/>
      <c r="D612" s="690"/>
      <c r="E612" s="690"/>
      <c r="F612" s="690"/>
      <c r="G612" s="690"/>
      <c r="H612" s="690"/>
      <c r="I612" s="690"/>
      <c r="J612" s="294">
        <f>SUM(J605:J611)</f>
        <v>0</v>
      </c>
      <c r="K612" s="318">
        <f>SUM(K605:K611)</f>
        <v>0</v>
      </c>
      <c r="L612" s="437"/>
      <c r="M612" s="438"/>
    </row>
    <row r="613" spans="1:13">
      <c r="A613" s="24"/>
      <c r="B613" s="438"/>
      <c r="C613" s="24"/>
      <c r="D613" s="24"/>
      <c r="E613" s="24"/>
      <c r="F613" s="24"/>
      <c r="G613" s="24"/>
      <c r="H613" s="24"/>
      <c r="I613" s="24"/>
      <c r="J613" s="204" t="s">
        <v>271</v>
      </c>
      <c r="K613" s="205">
        <f>K612-J612</f>
        <v>0</v>
      </c>
      <c r="L613" s="24"/>
      <c r="M613" s="24"/>
    </row>
    <row r="617" spans="1:13">
      <c r="A617" s="24"/>
      <c r="B617" s="21" t="s">
        <v>193</v>
      </c>
      <c r="C617" s="343"/>
      <c r="D617" s="24"/>
      <c r="E617" s="24"/>
      <c r="F617" s="24"/>
      <c r="G617" s="24"/>
      <c r="H617" s="24"/>
      <c r="I617" s="24"/>
      <c r="J617" s="24"/>
      <c r="K617" s="24"/>
      <c r="L617" s="24"/>
      <c r="M617" s="24"/>
    </row>
    <row r="618" spans="1:13">
      <c r="A618" s="439"/>
      <c r="B618" s="21" t="s">
        <v>19</v>
      </c>
      <c r="C618" s="439"/>
      <c r="D618" s="439"/>
      <c r="E618" s="439"/>
      <c r="F618" s="439"/>
      <c r="G618" s="439"/>
      <c r="H618" s="439"/>
      <c r="I618" s="439"/>
      <c r="J618" s="439"/>
      <c r="K618" s="440"/>
      <c r="L618" s="343"/>
      <c r="M618" s="343"/>
    </row>
    <row r="619" spans="1:13">
      <c r="A619" s="441"/>
      <c r="B619" s="21" t="s">
        <v>20</v>
      </c>
      <c r="C619" s="439"/>
      <c r="D619" s="439"/>
      <c r="E619" s="439"/>
      <c r="F619" s="439"/>
      <c r="G619" s="439"/>
      <c r="H619" s="439"/>
      <c r="I619" s="439"/>
      <c r="J619" s="439"/>
      <c r="K619" s="440"/>
      <c r="L619" s="343"/>
      <c r="M619" s="343"/>
    </row>
    <row r="620" spans="1:13" ht="22.8">
      <c r="A620" s="194" t="s">
        <v>3</v>
      </c>
      <c r="B620" s="195" t="s">
        <v>4</v>
      </c>
      <c r="C620" s="194" t="s">
        <v>5</v>
      </c>
      <c r="D620" s="194" t="s">
        <v>6</v>
      </c>
      <c r="E620" s="194" t="s">
        <v>7</v>
      </c>
      <c r="F620" s="194" t="s">
        <v>8</v>
      </c>
      <c r="G620" s="194" t="s">
        <v>9</v>
      </c>
      <c r="H620" s="194" t="s">
        <v>10</v>
      </c>
      <c r="I620" s="194" t="s">
        <v>11</v>
      </c>
      <c r="J620" s="194" t="s">
        <v>12</v>
      </c>
      <c r="K620" s="194" t="s">
        <v>13</v>
      </c>
      <c r="L620" s="194" t="s">
        <v>14</v>
      </c>
      <c r="M620" s="442" t="s">
        <v>15</v>
      </c>
    </row>
    <row r="621" spans="1:13" ht="39.6">
      <c r="A621" s="23">
        <v>1</v>
      </c>
      <c r="B621" s="443" t="s">
        <v>272</v>
      </c>
      <c r="C621" s="444" t="s">
        <v>273</v>
      </c>
      <c r="D621" s="313" t="s">
        <v>16</v>
      </c>
      <c r="E621" s="313">
        <v>200</v>
      </c>
      <c r="F621" s="315">
        <v>1</v>
      </c>
      <c r="G621" s="315">
        <f>CEILING(E621/F621,1)</f>
        <v>200</v>
      </c>
      <c r="H621" s="290"/>
      <c r="I621" s="352">
        <f>H621*L621+H621</f>
        <v>0</v>
      </c>
      <c r="J621" s="352">
        <f>ROUND(H621*G621,2)</f>
        <v>0</v>
      </c>
      <c r="K621" s="352">
        <f>ROUND(I621*G621,2)</f>
        <v>0</v>
      </c>
      <c r="L621" s="445"/>
      <c r="M621" s="446"/>
    </row>
    <row r="622" spans="1:13" ht="26.4">
      <c r="A622" s="23">
        <v>2</v>
      </c>
      <c r="B622" s="447" t="s">
        <v>274</v>
      </c>
      <c r="C622" s="444" t="s">
        <v>275</v>
      </c>
      <c r="D622" s="313" t="s">
        <v>276</v>
      </c>
      <c r="E622" s="313">
        <v>900</v>
      </c>
      <c r="F622" s="315">
        <v>3</v>
      </c>
      <c r="G622" s="315">
        <f>CEILING(E622/F622,1)</f>
        <v>300</v>
      </c>
      <c r="H622" s="290"/>
      <c r="I622" s="352">
        <f>H622*L622+H622</f>
        <v>0</v>
      </c>
      <c r="J622" s="352">
        <f>ROUND(H622*G622,2)</f>
        <v>0</v>
      </c>
      <c r="K622" s="352">
        <f>ROUND(I622*G622,2)</f>
        <v>0</v>
      </c>
      <c r="L622" s="445"/>
      <c r="M622" s="446"/>
    </row>
    <row r="623" spans="1:13" ht="66">
      <c r="A623" s="23">
        <v>3</v>
      </c>
      <c r="B623" s="443" t="s">
        <v>277</v>
      </c>
      <c r="C623" s="312" t="s">
        <v>278</v>
      </c>
      <c r="D623" s="323" t="s">
        <v>276</v>
      </c>
      <c r="E623" s="323">
        <v>600</v>
      </c>
      <c r="F623" s="448">
        <v>1</v>
      </c>
      <c r="G623" s="315">
        <f>CEILING(E623/F623,1)</f>
        <v>600</v>
      </c>
      <c r="H623" s="290"/>
      <c r="I623" s="352">
        <f>H623*L623+H623</f>
        <v>0</v>
      </c>
      <c r="J623" s="352">
        <f>ROUND(H623*G623,2)</f>
        <v>0</v>
      </c>
      <c r="K623" s="352">
        <f>ROUND(I623*G623,2)</f>
        <v>0</v>
      </c>
      <c r="L623" s="445"/>
      <c r="M623" s="446"/>
    </row>
    <row r="624" spans="1:13">
      <c r="A624" s="701" t="s">
        <v>17</v>
      </c>
      <c r="B624" s="701"/>
      <c r="C624" s="701"/>
      <c r="D624" s="701"/>
      <c r="E624" s="701"/>
      <c r="F624" s="701"/>
      <c r="G624" s="701"/>
      <c r="H624" s="701"/>
      <c r="I624" s="701"/>
      <c r="J624" s="294">
        <f>SUM(J621:J623)</f>
        <v>0</v>
      </c>
      <c r="K624" s="318">
        <f>SUM(K621:K623)</f>
        <v>0</v>
      </c>
      <c r="L624" s="449"/>
      <c r="M624" s="449"/>
    </row>
    <row r="625" spans="1:13">
      <c r="A625" s="449"/>
      <c r="B625" s="450"/>
      <c r="C625" s="449"/>
      <c r="D625" s="449"/>
      <c r="E625" s="449"/>
      <c r="F625" s="449"/>
      <c r="G625" s="449"/>
      <c r="H625" s="449"/>
      <c r="I625" s="449"/>
      <c r="J625" s="204" t="s">
        <v>18</v>
      </c>
      <c r="K625" s="205">
        <f>K624-J624</f>
        <v>0</v>
      </c>
      <c r="L625" s="449"/>
      <c r="M625" s="449"/>
    </row>
    <row r="629" spans="1:13">
      <c r="A629" s="24"/>
      <c r="B629" s="21" t="s">
        <v>201</v>
      </c>
      <c r="C629" s="24"/>
      <c r="D629" s="24"/>
      <c r="E629" s="24"/>
      <c r="F629" s="24"/>
      <c r="G629" s="24"/>
      <c r="H629" s="24"/>
      <c r="I629" s="24"/>
      <c r="J629" s="24"/>
      <c r="K629" s="24"/>
      <c r="L629" s="24"/>
      <c r="M629" s="24"/>
    </row>
    <row r="630" spans="1:13">
      <c r="A630" s="24"/>
      <c r="B630" s="21" t="s">
        <v>50</v>
      </c>
      <c r="C630" s="435"/>
      <c r="D630" s="24"/>
      <c r="E630" s="24"/>
      <c r="F630" s="24"/>
      <c r="G630" s="24"/>
      <c r="H630" s="24"/>
      <c r="I630" s="24"/>
      <c r="J630" s="24"/>
      <c r="K630" s="24"/>
      <c r="L630" s="24"/>
      <c r="M630" s="24"/>
    </row>
    <row r="631" spans="1:13">
      <c r="A631" s="24"/>
      <c r="B631" s="21" t="s">
        <v>51</v>
      </c>
      <c r="C631" s="435"/>
      <c r="D631" s="24"/>
      <c r="E631" s="24"/>
      <c r="F631" s="24"/>
      <c r="G631" s="24"/>
      <c r="H631" s="24"/>
      <c r="I631" s="24"/>
      <c r="J631" s="24"/>
      <c r="K631" s="24"/>
      <c r="L631" s="24"/>
      <c r="M631" s="24"/>
    </row>
    <row r="632" spans="1:13" ht="22.8">
      <c r="A632" s="194" t="s">
        <v>3</v>
      </c>
      <c r="B632" s="195" t="s">
        <v>4</v>
      </c>
      <c r="C632" s="194" t="s">
        <v>5</v>
      </c>
      <c r="D632" s="196" t="s">
        <v>6</v>
      </c>
      <c r="E632" s="196" t="s">
        <v>7</v>
      </c>
      <c r="F632" s="196" t="s">
        <v>8</v>
      </c>
      <c r="G632" s="196" t="s">
        <v>9</v>
      </c>
      <c r="H632" s="196" t="s">
        <v>10</v>
      </c>
      <c r="I632" s="196" t="s">
        <v>11</v>
      </c>
      <c r="J632" s="196" t="s">
        <v>12</v>
      </c>
      <c r="K632" s="196" t="s">
        <v>13</v>
      </c>
      <c r="L632" s="197" t="s">
        <v>14</v>
      </c>
      <c r="M632" s="198" t="s">
        <v>15</v>
      </c>
    </row>
    <row r="633" spans="1:13">
      <c r="A633" s="22">
        <v>1</v>
      </c>
      <c r="B633" s="451" t="s">
        <v>279</v>
      </c>
      <c r="C633" s="312" t="s">
        <v>278</v>
      </c>
      <c r="D633" s="312" t="s">
        <v>276</v>
      </c>
      <c r="E633" s="313">
        <v>25</v>
      </c>
      <c r="F633" s="314">
        <v>1</v>
      </c>
      <c r="G633" s="315">
        <f>CEILING(E633/F633,1)</f>
        <v>25</v>
      </c>
      <c r="H633" s="290"/>
      <c r="I633" s="352">
        <f>H633*L633+H633</f>
        <v>0</v>
      </c>
      <c r="J633" s="352">
        <f>ROUND(H633*G633,2)</f>
        <v>0</v>
      </c>
      <c r="K633" s="352">
        <f>ROUND(I633*G633,2)</f>
        <v>0</v>
      </c>
      <c r="L633" s="319"/>
      <c r="M633" s="359"/>
    </row>
    <row r="634" spans="1:13">
      <c r="A634" s="22">
        <v>2</v>
      </c>
      <c r="B634" s="451" t="s">
        <v>280</v>
      </c>
      <c r="C634" s="312" t="s">
        <v>278</v>
      </c>
      <c r="D634" s="312" t="s">
        <v>276</v>
      </c>
      <c r="E634" s="313">
        <v>720</v>
      </c>
      <c r="F634" s="314">
        <v>1</v>
      </c>
      <c r="G634" s="315">
        <f>CEILING(E634/F634,1)</f>
        <v>720</v>
      </c>
      <c r="H634" s="290"/>
      <c r="I634" s="352">
        <f>H634*L634+H634</f>
        <v>0</v>
      </c>
      <c r="J634" s="352">
        <f>ROUND(H634*G634,2)</f>
        <v>0</v>
      </c>
      <c r="K634" s="352">
        <f>ROUND(I634*G634,2)</f>
        <v>0</v>
      </c>
      <c r="L634" s="319"/>
      <c r="M634" s="359"/>
    </row>
    <row r="635" spans="1:13">
      <c r="A635" s="690" t="s">
        <v>17</v>
      </c>
      <c r="B635" s="690"/>
      <c r="C635" s="690"/>
      <c r="D635" s="690"/>
      <c r="E635" s="690"/>
      <c r="F635" s="690"/>
      <c r="G635" s="690"/>
      <c r="H635" s="690"/>
      <c r="I635" s="690"/>
      <c r="J635" s="294">
        <f>SUM(J633:J634)</f>
        <v>0</v>
      </c>
      <c r="K635" s="318">
        <f>SUM(K633:K634)</f>
        <v>0</v>
      </c>
      <c r="L635" s="452"/>
      <c r="M635" s="452"/>
    </row>
    <row r="636" spans="1:13">
      <c r="A636" s="452"/>
      <c r="B636" s="453"/>
      <c r="C636" s="452"/>
      <c r="D636" s="452"/>
      <c r="E636" s="452"/>
      <c r="F636" s="452"/>
      <c r="G636" s="452"/>
      <c r="H636" s="452"/>
      <c r="I636" s="452"/>
      <c r="J636" s="204" t="s">
        <v>18</v>
      </c>
      <c r="K636" s="205">
        <f>K635-J635</f>
        <v>0</v>
      </c>
      <c r="L636" s="452"/>
      <c r="M636" s="452"/>
    </row>
    <row r="637" spans="1:13">
      <c r="A637" s="452"/>
      <c r="B637" s="453"/>
      <c r="C637" s="452"/>
      <c r="D637" s="452"/>
      <c r="E637" s="452"/>
      <c r="F637" s="452"/>
      <c r="G637" s="452"/>
      <c r="H637" s="452"/>
      <c r="I637" s="452"/>
      <c r="J637" s="454"/>
      <c r="K637" s="455"/>
      <c r="L637" s="452"/>
      <c r="M637" s="452"/>
    </row>
    <row r="638" spans="1:13" ht="29.25" customHeight="1">
      <c r="A638" s="24"/>
      <c r="B638" s="456" t="s">
        <v>281</v>
      </c>
      <c r="C638" s="457"/>
      <c r="D638" s="435"/>
      <c r="E638" s="435"/>
      <c r="F638" s="24"/>
      <c r="G638" s="24"/>
      <c r="H638" s="24"/>
      <c r="I638" s="24"/>
      <c r="J638" s="24"/>
      <c r="K638" s="24"/>
      <c r="L638" s="24"/>
      <c r="M638" s="24"/>
    </row>
    <row r="639" spans="1:13">
      <c r="A639" s="24"/>
      <c r="B639" s="456"/>
      <c r="C639" s="457"/>
      <c r="D639" s="435"/>
      <c r="E639" s="435"/>
      <c r="F639" s="24"/>
      <c r="G639" s="24"/>
      <c r="H639" s="24"/>
      <c r="I639" s="24"/>
      <c r="J639" s="24"/>
      <c r="K639" s="24"/>
      <c r="L639" s="24"/>
      <c r="M639" s="24"/>
    </row>
    <row r="640" spans="1:13" ht="25.5" customHeight="1">
      <c r="A640" s="24"/>
      <c r="B640" s="458" t="s">
        <v>282</v>
      </c>
      <c r="C640" s="459" t="s">
        <v>283</v>
      </c>
      <c r="D640" s="435"/>
      <c r="E640" s="435"/>
      <c r="F640" s="24"/>
      <c r="G640" s="24"/>
      <c r="H640" s="24"/>
      <c r="I640" s="24"/>
      <c r="J640" s="24"/>
      <c r="K640" s="24"/>
      <c r="L640" s="24"/>
      <c r="M640" s="24"/>
    </row>
    <row r="641" spans="1:13">
      <c r="A641" s="24"/>
      <c r="B641" s="458" t="s">
        <v>284</v>
      </c>
      <c r="C641" s="459" t="s">
        <v>285</v>
      </c>
      <c r="D641" s="435"/>
      <c r="E641" s="435"/>
      <c r="F641" s="24"/>
      <c r="G641" s="24"/>
      <c r="H641" s="24"/>
      <c r="I641" s="24"/>
      <c r="J641" s="24"/>
      <c r="K641" s="24"/>
      <c r="L641" s="24"/>
      <c r="M641" s="24"/>
    </row>
    <row r="642" spans="1:13">
      <c r="A642" s="24"/>
      <c r="B642" s="458" t="s">
        <v>286</v>
      </c>
      <c r="C642" s="459" t="s">
        <v>287</v>
      </c>
      <c r="D642" s="435"/>
      <c r="E642" s="435"/>
      <c r="F642" s="24"/>
      <c r="G642" s="24"/>
      <c r="H642" s="24"/>
      <c r="I642" s="24"/>
      <c r="J642" s="24"/>
      <c r="K642" s="24"/>
      <c r="L642" s="24"/>
      <c r="M642" s="24"/>
    </row>
    <row r="643" spans="1:13">
      <c r="A643" s="24"/>
      <c r="B643" s="458" t="s">
        <v>288</v>
      </c>
      <c r="C643" s="459" t="s">
        <v>287</v>
      </c>
      <c r="D643" s="435"/>
      <c r="E643" s="435"/>
      <c r="F643" s="24"/>
      <c r="G643" s="24"/>
      <c r="H643" s="24"/>
      <c r="I643" s="24"/>
      <c r="J643" s="24"/>
      <c r="K643" s="24"/>
      <c r="L643" s="24"/>
      <c r="M643" s="24"/>
    </row>
    <row r="644" spans="1:13">
      <c r="A644" s="24"/>
      <c r="B644" s="458" t="s">
        <v>289</v>
      </c>
      <c r="C644" s="459" t="s">
        <v>290</v>
      </c>
      <c r="D644" s="435"/>
      <c r="E644" s="435"/>
      <c r="F644" s="24"/>
      <c r="G644" s="24"/>
      <c r="H644" s="24"/>
      <c r="I644" s="24"/>
      <c r="J644" s="24"/>
      <c r="K644" s="24"/>
      <c r="L644" s="24"/>
      <c r="M644" s="24"/>
    </row>
    <row r="645" spans="1:13">
      <c r="A645" s="24"/>
      <c r="B645" s="458" t="s">
        <v>291</v>
      </c>
      <c r="C645" s="459" t="s">
        <v>285</v>
      </c>
      <c r="D645" s="435"/>
      <c r="E645" s="435"/>
      <c r="F645" s="24"/>
      <c r="G645" s="24"/>
      <c r="H645" s="24"/>
      <c r="I645" s="24"/>
      <c r="J645" s="24"/>
      <c r="K645" s="24"/>
      <c r="L645" s="24"/>
      <c r="M645" s="24"/>
    </row>
    <row r="646" spans="1:13">
      <c r="A646" s="24"/>
      <c r="B646" s="458" t="s">
        <v>292</v>
      </c>
      <c r="C646" s="459" t="s">
        <v>293</v>
      </c>
      <c r="D646" s="435"/>
      <c r="E646" s="435"/>
      <c r="F646" s="24"/>
      <c r="G646" s="24"/>
      <c r="H646" s="24"/>
      <c r="I646" s="24"/>
      <c r="J646" s="24"/>
      <c r="K646" s="24"/>
      <c r="L646" s="24"/>
      <c r="M646" s="24"/>
    </row>
    <row r="647" spans="1:13">
      <c r="A647" s="24"/>
      <c r="B647" s="458" t="s">
        <v>294</v>
      </c>
      <c r="C647" s="459" t="s">
        <v>285</v>
      </c>
      <c r="D647" s="435"/>
      <c r="E647" s="435"/>
      <c r="F647" s="24"/>
      <c r="G647" s="24"/>
      <c r="H647" s="24"/>
      <c r="I647" s="24"/>
      <c r="J647" s="24"/>
      <c r="K647" s="24"/>
      <c r="L647" s="24"/>
      <c r="M647" s="24"/>
    </row>
    <row r="648" spans="1:13">
      <c r="A648" s="24"/>
      <c r="B648" s="458" t="s">
        <v>295</v>
      </c>
      <c r="C648" s="459" t="s">
        <v>285</v>
      </c>
      <c r="D648" s="435"/>
      <c r="E648" s="435"/>
      <c r="F648" s="24"/>
      <c r="G648" s="24"/>
      <c r="H648" s="24"/>
      <c r="I648" s="24"/>
      <c r="J648" s="24"/>
      <c r="K648" s="24"/>
      <c r="L648" s="24"/>
      <c r="M648" s="24"/>
    </row>
    <row r="649" spans="1:13">
      <c r="A649" s="24"/>
      <c r="B649" s="458" t="s">
        <v>296</v>
      </c>
      <c r="C649" s="459" t="s">
        <v>285</v>
      </c>
      <c r="D649" s="435"/>
      <c r="E649" s="435"/>
      <c r="F649" s="24"/>
      <c r="G649" s="24"/>
      <c r="H649" s="24"/>
      <c r="I649" s="24"/>
      <c r="J649" s="24"/>
      <c r="K649" s="24"/>
      <c r="L649" s="24"/>
      <c r="M649" s="24"/>
    </row>
    <row r="650" spans="1:13">
      <c r="A650" s="24"/>
      <c r="B650" s="458" t="s">
        <v>297</v>
      </c>
      <c r="C650" s="459" t="s">
        <v>285</v>
      </c>
      <c r="D650" s="435"/>
      <c r="E650" s="435"/>
      <c r="F650" s="24"/>
      <c r="G650" s="24"/>
      <c r="H650" s="24"/>
      <c r="I650" s="24"/>
      <c r="J650" s="24"/>
      <c r="K650" s="24"/>
      <c r="L650" s="24"/>
      <c r="M650" s="24"/>
    </row>
    <row r="651" spans="1:13">
      <c r="A651" s="24"/>
      <c r="B651" s="458" t="s">
        <v>298</v>
      </c>
      <c r="C651" s="459" t="s">
        <v>285</v>
      </c>
      <c r="D651" s="435"/>
      <c r="E651" s="435"/>
      <c r="F651" s="24"/>
      <c r="G651" s="24"/>
      <c r="H651" s="24"/>
      <c r="I651" s="24"/>
      <c r="J651" s="24"/>
      <c r="K651" s="24"/>
      <c r="L651" s="24"/>
      <c r="M651" s="24"/>
    </row>
    <row r="652" spans="1:13">
      <c r="A652" s="24"/>
      <c r="B652" s="458" t="s">
        <v>299</v>
      </c>
      <c r="C652" s="459" t="s">
        <v>285</v>
      </c>
      <c r="D652" s="435"/>
      <c r="E652" s="435"/>
      <c r="F652" s="24"/>
      <c r="G652" s="24"/>
      <c r="H652" s="24"/>
      <c r="I652" s="24"/>
      <c r="J652" s="24"/>
      <c r="K652" s="24"/>
      <c r="L652" s="24"/>
      <c r="M652" s="24"/>
    </row>
    <row r="653" spans="1:13">
      <c r="A653" s="24"/>
      <c r="B653" s="458" t="s">
        <v>300</v>
      </c>
      <c r="C653" s="459" t="s">
        <v>283</v>
      </c>
      <c r="D653" s="435"/>
      <c r="E653" s="435"/>
      <c r="F653" s="24"/>
      <c r="G653" s="24"/>
      <c r="H653" s="24"/>
      <c r="I653" s="24"/>
      <c r="J653" s="24"/>
      <c r="K653" s="24"/>
      <c r="L653" s="24"/>
      <c r="M653" s="24"/>
    </row>
    <row r="654" spans="1:13">
      <c r="A654" s="24"/>
      <c r="B654" s="458" t="s">
        <v>301</v>
      </c>
      <c r="C654" s="459" t="s">
        <v>293</v>
      </c>
      <c r="D654" s="435"/>
      <c r="E654" s="435"/>
      <c r="F654" s="24"/>
      <c r="G654" s="24"/>
      <c r="H654" s="24"/>
      <c r="I654" s="24"/>
      <c r="J654" s="24"/>
      <c r="K654" s="24"/>
      <c r="L654" s="24"/>
      <c r="M654" s="24"/>
    </row>
    <row r="655" spans="1:13">
      <c r="A655" s="24"/>
      <c r="B655" s="458" t="s">
        <v>302</v>
      </c>
      <c r="C655" s="459" t="s">
        <v>285</v>
      </c>
      <c r="D655" s="435"/>
      <c r="E655" s="435"/>
      <c r="F655" s="24"/>
      <c r="G655" s="24"/>
      <c r="H655" s="24"/>
      <c r="I655" s="24"/>
      <c r="J655" s="24"/>
      <c r="K655" s="24"/>
      <c r="L655" s="24"/>
      <c r="M655" s="24"/>
    </row>
    <row r="656" spans="1:13">
      <c r="A656" s="24"/>
      <c r="B656" s="460"/>
      <c r="C656" s="457"/>
      <c r="D656" s="435"/>
      <c r="E656" s="435"/>
      <c r="F656" s="24"/>
      <c r="G656" s="24"/>
      <c r="H656" s="24"/>
      <c r="I656" s="24"/>
      <c r="J656" s="24"/>
      <c r="K656" s="24"/>
      <c r="L656" s="24"/>
      <c r="M656" s="24"/>
    </row>
    <row r="657" spans="1:13">
      <c r="A657" s="24"/>
      <c r="B657" s="456" t="s">
        <v>303</v>
      </c>
      <c r="C657" s="457"/>
      <c r="D657" s="435"/>
      <c r="E657" s="435"/>
      <c r="F657" s="24"/>
      <c r="G657" s="24"/>
      <c r="H657" s="24"/>
      <c r="I657" s="24"/>
      <c r="J657" s="24"/>
      <c r="K657" s="24"/>
      <c r="L657" s="24"/>
      <c r="M657" s="24"/>
    </row>
    <row r="658" spans="1:13">
      <c r="A658" s="24"/>
      <c r="B658" s="456"/>
      <c r="C658" s="457"/>
      <c r="D658" s="435"/>
      <c r="E658" s="435"/>
      <c r="F658" s="24"/>
      <c r="G658" s="24"/>
      <c r="H658" s="24"/>
      <c r="I658" s="24"/>
      <c r="J658" s="24"/>
      <c r="K658" s="24"/>
      <c r="L658" s="24"/>
      <c r="M658" s="24"/>
    </row>
    <row r="659" spans="1:13">
      <c r="A659" s="24"/>
      <c r="B659" s="458" t="s">
        <v>297</v>
      </c>
      <c r="C659" s="459" t="s">
        <v>304</v>
      </c>
      <c r="D659" s="435"/>
      <c r="E659" s="435"/>
      <c r="F659" s="24"/>
      <c r="G659" s="24"/>
      <c r="H659" s="24"/>
      <c r="I659" s="24"/>
      <c r="J659" s="24"/>
      <c r="K659" s="24"/>
      <c r="L659" s="24"/>
      <c r="M659" s="24"/>
    </row>
    <row r="660" spans="1:13">
      <c r="A660" s="24"/>
      <c r="B660" s="458" t="s">
        <v>296</v>
      </c>
      <c r="C660" s="459" t="s">
        <v>283</v>
      </c>
      <c r="D660" s="435"/>
      <c r="E660" s="435"/>
      <c r="F660" s="24"/>
      <c r="G660" s="24"/>
      <c r="H660" s="24"/>
      <c r="I660" s="24"/>
      <c r="J660" s="24"/>
      <c r="K660" s="24"/>
      <c r="L660" s="24"/>
      <c r="M660" s="24"/>
    </row>
    <row r="661" spans="1:13">
      <c r="A661" s="24"/>
      <c r="B661" s="458" t="s">
        <v>295</v>
      </c>
      <c r="C661" s="461" t="s">
        <v>283</v>
      </c>
      <c r="D661" s="435"/>
      <c r="E661" s="435"/>
      <c r="F661" s="24"/>
      <c r="G661" s="24"/>
      <c r="H661" s="24"/>
      <c r="I661" s="24"/>
      <c r="J661" s="24"/>
      <c r="K661" s="24"/>
      <c r="L661" s="24"/>
      <c r="M661" s="24"/>
    </row>
    <row r="662" spans="1:13">
      <c r="A662" s="24"/>
      <c r="B662" s="458" t="s">
        <v>292</v>
      </c>
      <c r="C662" s="461" t="s">
        <v>283</v>
      </c>
      <c r="D662" s="435"/>
      <c r="E662" s="435"/>
      <c r="F662" s="24"/>
      <c r="G662" s="24"/>
      <c r="H662" s="24"/>
      <c r="I662" s="24"/>
      <c r="J662" s="24"/>
      <c r="K662" s="24"/>
      <c r="L662" s="24"/>
      <c r="M662" s="24"/>
    </row>
    <row r="663" spans="1:13">
      <c r="A663" s="24"/>
      <c r="B663" s="458" t="s">
        <v>305</v>
      </c>
      <c r="C663" s="459" t="s">
        <v>283</v>
      </c>
      <c r="D663" s="435"/>
      <c r="E663" s="435"/>
      <c r="F663" s="24"/>
      <c r="G663" s="24"/>
      <c r="H663" s="24"/>
      <c r="I663" s="24"/>
      <c r="J663" s="24"/>
      <c r="K663" s="24"/>
      <c r="L663" s="24"/>
      <c r="M663" s="24"/>
    </row>
    <row r="664" spans="1:13">
      <c r="A664" s="24"/>
      <c r="B664" s="24"/>
      <c r="C664" s="24"/>
      <c r="D664" s="435"/>
      <c r="E664" s="435"/>
      <c r="F664" s="24"/>
      <c r="G664" s="24"/>
      <c r="H664" s="24"/>
      <c r="I664" s="24"/>
      <c r="J664" s="24"/>
      <c r="K664" s="24"/>
      <c r="L664" s="24"/>
      <c r="M664" s="24"/>
    </row>
    <row r="665" spans="1:13">
      <c r="A665" s="24"/>
      <c r="B665" s="24"/>
      <c r="C665" s="24"/>
      <c r="D665" s="435"/>
      <c r="E665" s="435"/>
      <c r="F665" s="24"/>
      <c r="G665" s="24"/>
      <c r="H665" s="24"/>
      <c r="I665" s="24"/>
      <c r="J665" s="24"/>
      <c r="K665" s="24"/>
      <c r="L665" s="24"/>
      <c r="M665" s="24"/>
    </row>
    <row r="666" spans="1:13" ht="157.5" customHeight="1">
      <c r="A666" s="24"/>
      <c r="B666" s="628" t="s">
        <v>504</v>
      </c>
      <c r="C666" s="24"/>
      <c r="D666" s="24"/>
      <c r="E666" s="24"/>
      <c r="F666" s="24"/>
      <c r="G666" s="24"/>
      <c r="H666" s="24"/>
      <c r="I666" s="24"/>
      <c r="J666" s="24"/>
      <c r="K666" s="24"/>
      <c r="L666" s="24"/>
      <c r="M666" s="24"/>
    </row>
    <row r="667" spans="1:13" ht="46.5" customHeight="1">
      <c r="A667" s="24"/>
      <c r="B667" s="628" t="s">
        <v>505</v>
      </c>
      <c r="C667" s="24"/>
      <c r="D667" s="24"/>
      <c r="E667" s="24"/>
      <c r="F667" s="24"/>
      <c r="G667" s="24"/>
      <c r="H667" s="24"/>
      <c r="I667" s="24"/>
      <c r="J667" s="24"/>
      <c r="K667" s="24"/>
      <c r="L667" s="24"/>
      <c r="M667" s="24"/>
    </row>
    <row r="668" spans="1:13" ht="40.5" customHeight="1">
      <c r="A668" s="24"/>
      <c r="B668" s="628" t="s">
        <v>506</v>
      </c>
      <c r="C668" s="24"/>
      <c r="D668" s="24"/>
      <c r="E668" s="24"/>
      <c r="F668" s="24"/>
      <c r="G668" s="24"/>
      <c r="H668" s="24"/>
      <c r="I668" s="24"/>
      <c r="J668" s="24"/>
      <c r="K668" s="24"/>
      <c r="L668" s="24"/>
      <c r="M668" s="24"/>
    </row>
    <row r="669" spans="1:13" ht="39.75" customHeight="1">
      <c r="A669" s="24"/>
      <c r="B669" s="628" t="s">
        <v>507</v>
      </c>
      <c r="C669" s="24"/>
      <c r="D669" s="24"/>
      <c r="E669" s="24"/>
      <c r="F669" s="24"/>
      <c r="G669" s="24"/>
      <c r="H669" s="24"/>
      <c r="I669" s="24"/>
      <c r="J669" s="24"/>
      <c r="K669" s="24"/>
      <c r="L669" s="24"/>
      <c r="M669" s="24"/>
    </row>
    <row r="670" spans="1:13" ht="18" customHeight="1">
      <c r="A670" s="24"/>
      <c r="B670" s="628" t="s">
        <v>508</v>
      </c>
      <c r="C670" s="24"/>
      <c r="D670" s="24"/>
      <c r="E670" s="24"/>
      <c r="F670" s="24"/>
      <c r="G670" s="24"/>
      <c r="H670" s="24"/>
      <c r="I670" s="24"/>
      <c r="J670" s="24"/>
      <c r="K670" s="24"/>
      <c r="L670" s="24"/>
      <c r="M670" s="24"/>
    </row>
    <row r="671" spans="1:13" ht="23.25" customHeight="1">
      <c r="A671" s="24"/>
      <c r="B671" s="628" t="s">
        <v>509</v>
      </c>
      <c r="C671" s="24"/>
      <c r="D671" s="24"/>
      <c r="E671" s="24"/>
      <c r="F671" s="24"/>
      <c r="G671" s="24"/>
      <c r="H671" s="24"/>
      <c r="I671" s="24"/>
      <c r="J671" s="24"/>
      <c r="K671" s="24"/>
      <c r="L671" s="24"/>
      <c r="M671" s="24"/>
    </row>
    <row r="672" spans="1:13">
      <c r="A672" s="462"/>
      <c r="B672" s="463"/>
      <c r="C672" s="462"/>
      <c r="D672" s="462"/>
      <c r="E672" s="462"/>
      <c r="F672" s="462"/>
      <c r="G672" s="462"/>
      <c r="H672" s="462"/>
      <c r="I672" s="462"/>
      <c r="J672" s="464"/>
      <c r="K672" s="464"/>
      <c r="L672" s="462"/>
      <c r="M672" s="462"/>
    </row>
    <row r="673" spans="1:13">
      <c r="A673" s="462"/>
      <c r="B673" s="463"/>
      <c r="C673" s="462"/>
      <c r="D673" s="462"/>
      <c r="E673" s="462"/>
      <c r="F673" s="462"/>
      <c r="G673" s="462"/>
      <c r="H673" s="462"/>
      <c r="I673" s="462"/>
      <c r="J673" s="464"/>
      <c r="K673" s="464"/>
      <c r="L673" s="462"/>
      <c r="M673" s="462"/>
    </row>
    <row r="674" spans="1:13">
      <c r="A674" s="462"/>
      <c r="B674" s="463"/>
      <c r="C674" s="462"/>
      <c r="D674" s="462"/>
      <c r="E674" s="462"/>
      <c r="F674" s="462"/>
      <c r="G674" s="462"/>
      <c r="H674" s="462"/>
      <c r="I674" s="462"/>
      <c r="J674" s="464"/>
      <c r="K674" s="464"/>
      <c r="L674" s="462"/>
      <c r="M674" s="462"/>
    </row>
    <row r="675" spans="1:13">
      <c r="A675" s="24"/>
      <c r="B675" s="21" t="s">
        <v>206</v>
      </c>
      <c r="C675" s="435"/>
      <c r="D675" s="24"/>
      <c r="E675" s="24"/>
      <c r="F675" s="24"/>
      <c r="G675" s="24"/>
      <c r="H675" s="24"/>
      <c r="I675" s="24"/>
      <c r="J675" s="24"/>
      <c r="K675" s="24"/>
      <c r="L675" s="24"/>
      <c r="M675" s="24"/>
    </row>
    <row r="676" spans="1:13">
      <c r="A676" s="24"/>
      <c r="B676" s="21" t="s">
        <v>50</v>
      </c>
      <c r="C676" s="435"/>
      <c r="D676" s="24"/>
      <c r="E676" s="24"/>
      <c r="F676" s="24"/>
      <c r="G676" s="24"/>
      <c r="H676" s="24"/>
      <c r="I676" s="24"/>
      <c r="J676" s="24"/>
      <c r="K676" s="24"/>
      <c r="L676" s="24"/>
      <c r="M676" s="24"/>
    </row>
    <row r="677" spans="1:13">
      <c r="A677" s="24"/>
      <c r="B677" s="21" t="s">
        <v>51</v>
      </c>
      <c r="C677" s="435"/>
      <c r="D677" s="24"/>
      <c r="E677" s="24"/>
      <c r="F677" s="24"/>
      <c r="G677" s="24"/>
      <c r="H677" s="24"/>
      <c r="I677" s="24"/>
      <c r="J677" s="24"/>
      <c r="K677" s="24"/>
      <c r="L677" s="24"/>
      <c r="M677" s="24"/>
    </row>
    <row r="678" spans="1:13" ht="22.8">
      <c r="A678" s="194" t="s">
        <v>3</v>
      </c>
      <c r="B678" s="195" t="s">
        <v>4</v>
      </c>
      <c r="C678" s="194" t="s">
        <v>5</v>
      </c>
      <c r="D678" s="196" t="s">
        <v>6</v>
      </c>
      <c r="E678" s="196" t="s">
        <v>7</v>
      </c>
      <c r="F678" s="196" t="s">
        <v>8</v>
      </c>
      <c r="G678" s="196" t="s">
        <v>9</v>
      </c>
      <c r="H678" s="196" t="s">
        <v>10</v>
      </c>
      <c r="I678" s="196" t="s">
        <v>11</v>
      </c>
      <c r="J678" s="196" t="s">
        <v>12</v>
      </c>
      <c r="K678" s="196" t="s">
        <v>13</v>
      </c>
      <c r="L678" s="197" t="s">
        <v>14</v>
      </c>
      <c r="M678" s="198" t="s">
        <v>15</v>
      </c>
    </row>
    <row r="679" spans="1:13">
      <c r="A679" s="22">
        <v>1</v>
      </c>
      <c r="B679" s="311" t="s">
        <v>306</v>
      </c>
      <c r="C679" s="312" t="s">
        <v>278</v>
      </c>
      <c r="D679" s="312" t="s">
        <v>276</v>
      </c>
      <c r="E679" s="313">
        <v>380</v>
      </c>
      <c r="F679" s="314">
        <v>1</v>
      </c>
      <c r="G679" s="315">
        <f t="shared" ref="G679:G684" si="127">CEILING(E679/F679,1)</f>
        <v>380</v>
      </c>
      <c r="H679" s="290"/>
      <c r="I679" s="352">
        <f t="shared" ref="I679:I684" si="128">H679*L679+H679</f>
        <v>0</v>
      </c>
      <c r="J679" s="352">
        <f t="shared" ref="J679:J684" si="129">ROUND(H679*G679,2)</f>
        <v>0</v>
      </c>
      <c r="K679" s="352">
        <f t="shared" ref="K679:K684" si="130">ROUND(I679*G679,2)</f>
        <v>0</v>
      </c>
      <c r="L679" s="319"/>
      <c r="M679" s="359"/>
    </row>
    <row r="680" spans="1:13">
      <c r="A680" s="22">
        <v>2</v>
      </c>
      <c r="B680" s="311" t="s">
        <v>307</v>
      </c>
      <c r="C680" s="312" t="s">
        <v>278</v>
      </c>
      <c r="D680" s="312" t="s">
        <v>276</v>
      </c>
      <c r="E680" s="313">
        <v>250</v>
      </c>
      <c r="F680" s="314">
        <v>1</v>
      </c>
      <c r="G680" s="315">
        <f t="shared" si="127"/>
        <v>250</v>
      </c>
      <c r="H680" s="290"/>
      <c r="I680" s="352">
        <f t="shared" si="128"/>
        <v>0</v>
      </c>
      <c r="J680" s="352">
        <f t="shared" si="129"/>
        <v>0</v>
      </c>
      <c r="K680" s="352">
        <f t="shared" si="130"/>
        <v>0</v>
      </c>
      <c r="L680" s="319"/>
      <c r="M680" s="359"/>
    </row>
    <row r="681" spans="1:13">
      <c r="A681" s="22">
        <v>3</v>
      </c>
      <c r="B681" s="465" t="s">
        <v>308</v>
      </c>
      <c r="C681" s="312" t="s">
        <v>278</v>
      </c>
      <c r="D681" s="322" t="s">
        <v>276</v>
      </c>
      <c r="E681" s="323">
        <v>200</v>
      </c>
      <c r="F681" s="324">
        <v>1</v>
      </c>
      <c r="G681" s="315">
        <f t="shared" si="127"/>
        <v>200</v>
      </c>
      <c r="H681" s="290"/>
      <c r="I681" s="352">
        <f t="shared" si="128"/>
        <v>0</v>
      </c>
      <c r="J681" s="352">
        <f t="shared" si="129"/>
        <v>0</v>
      </c>
      <c r="K681" s="352">
        <f t="shared" si="130"/>
        <v>0</v>
      </c>
      <c r="L681" s="319"/>
      <c r="M681" s="359"/>
    </row>
    <row r="682" spans="1:13">
      <c r="A682" s="22">
        <v>4</v>
      </c>
      <c r="B682" s="451" t="s">
        <v>309</v>
      </c>
      <c r="C682" s="312" t="s">
        <v>278</v>
      </c>
      <c r="D682" s="312" t="s">
        <v>276</v>
      </c>
      <c r="E682" s="313">
        <v>5960</v>
      </c>
      <c r="F682" s="314">
        <v>1</v>
      </c>
      <c r="G682" s="315">
        <f t="shared" si="127"/>
        <v>5960</v>
      </c>
      <c r="H682" s="290"/>
      <c r="I682" s="352">
        <f t="shared" si="128"/>
        <v>0</v>
      </c>
      <c r="J682" s="352">
        <f t="shared" si="129"/>
        <v>0</v>
      </c>
      <c r="K682" s="352">
        <f t="shared" si="130"/>
        <v>0</v>
      </c>
      <c r="L682" s="319"/>
      <c r="M682" s="359"/>
    </row>
    <row r="683" spans="1:13">
      <c r="A683" s="22">
        <v>5</v>
      </c>
      <c r="B683" s="451" t="s">
        <v>310</v>
      </c>
      <c r="C683" s="312" t="s">
        <v>278</v>
      </c>
      <c r="D683" s="312" t="s">
        <v>276</v>
      </c>
      <c r="E683" s="313">
        <v>100</v>
      </c>
      <c r="F683" s="314">
        <v>1</v>
      </c>
      <c r="G683" s="315">
        <f t="shared" si="127"/>
        <v>100</v>
      </c>
      <c r="H683" s="290"/>
      <c r="I683" s="352">
        <f t="shared" si="128"/>
        <v>0</v>
      </c>
      <c r="J683" s="352">
        <f t="shared" si="129"/>
        <v>0</v>
      </c>
      <c r="K683" s="352">
        <f t="shared" si="130"/>
        <v>0</v>
      </c>
      <c r="L683" s="319"/>
      <c r="M683" s="359"/>
    </row>
    <row r="684" spans="1:13">
      <c r="A684" s="22">
        <v>6</v>
      </c>
      <c r="B684" s="451" t="s">
        <v>311</v>
      </c>
      <c r="C684" s="312" t="s">
        <v>278</v>
      </c>
      <c r="D684" s="312" t="s">
        <v>276</v>
      </c>
      <c r="E684" s="313">
        <v>300</v>
      </c>
      <c r="F684" s="314">
        <v>1</v>
      </c>
      <c r="G684" s="315">
        <f t="shared" si="127"/>
        <v>300</v>
      </c>
      <c r="H684" s="290"/>
      <c r="I684" s="352">
        <f t="shared" si="128"/>
        <v>0</v>
      </c>
      <c r="J684" s="352">
        <f t="shared" si="129"/>
        <v>0</v>
      </c>
      <c r="K684" s="352">
        <f t="shared" si="130"/>
        <v>0</v>
      </c>
      <c r="L684" s="319"/>
      <c r="M684" s="359"/>
    </row>
    <row r="685" spans="1:13">
      <c r="A685" s="690" t="s">
        <v>17</v>
      </c>
      <c r="B685" s="690"/>
      <c r="C685" s="690"/>
      <c r="D685" s="690"/>
      <c r="E685" s="690"/>
      <c r="F685" s="690"/>
      <c r="G685" s="690"/>
      <c r="H685" s="690"/>
      <c r="I685" s="690"/>
      <c r="J685" s="294">
        <f>SUM(J679:J684)</f>
        <v>0</v>
      </c>
      <c r="K685" s="318">
        <f>SUM(K679:K684)</f>
        <v>0</v>
      </c>
      <c r="L685" s="452"/>
      <c r="M685" s="452"/>
    </row>
    <row r="686" spans="1:13">
      <c r="A686" s="452"/>
      <c r="B686" s="453"/>
      <c r="C686" s="452"/>
      <c r="D686" s="452"/>
      <c r="E686" s="452"/>
      <c r="F686" s="452"/>
      <c r="G686" s="452"/>
      <c r="H686" s="452"/>
      <c r="I686" s="452"/>
      <c r="J686" s="204" t="s">
        <v>18</v>
      </c>
      <c r="K686" s="205">
        <f>K685-J685</f>
        <v>0</v>
      </c>
      <c r="L686" s="452"/>
      <c r="M686" s="452"/>
    </row>
    <row r="687" spans="1:13">
      <c r="A687" s="452"/>
      <c r="B687" s="453"/>
      <c r="C687" s="452"/>
      <c r="D687" s="452"/>
      <c r="E687" s="452"/>
      <c r="F687" s="452"/>
      <c r="G687" s="452"/>
      <c r="H687" s="452"/>
      <c r="I687" s="452"/>
      <c r="J687" s="454"/>
      <c r="K687" s="455"/>
      <c r="L687" s="452"/>
      <c r="M687" s="452"/>
    </row>
    <row r="688" spans="1:13">
      <c r="A688" s="24"/>
      <c r="B688" s="456" t="s">
        <v>312</v>
      </c>
      <c r="C688" s="435"/>
      <c r="D688" s="435"/>
      <c r="E688" s="435"/>
      <c r="F688" s="24"/>
      <c r="G688" s="24"/>
      <c r="H688" s="24"/>
      <c r="I688" s="24"/>
      <c r="J688" s="24"/>
      <c r="K688" s="24"/>
      <c r="L688" s="24"/>
      <c r="M688" s="24"/>
    </row>
    <row r="689" spans="1:13">
      <c r="A689" s="24"/>
      <c r="B689" s="456"/>
      <c r="C689" s="435"/>
      <c r="D689" s="435"/>
      <c r="E689" s="435"/>
      <c r="F689" s="24"/>
      <c r="G689" s="24"/>
      <c r="H689" s="24"/>
      <c r="I689" s="24"/>
      <c r="J689" s="24"/>
      <c r="K689" s="24"/>
      <c r="L689" s="24"/>
      <c r="M689" s="24"/>
    </row>
    <row r="690" spans="1:13">
      <c r="A690" s="24"/>
      <c r="B690" s="458" t="s">
        <v>313</v>
      </c>
      <c r="C690" s="466" t="s">
        <v>314</v>
      </c>
      <c r="D690" s="435"/>
      <c r="E690" s="435"/>
      <c r="F690" s="24"/>
      <c r="G690" s="24"/>
      <c r="H690" s="24"/>
      <c r="I690" s="24"/>
      <c r="J690" s="24"/>
      <c r="K690" s="24"/>
      <c r="L690" s="24"/>
      <c r="M690" s="24"/>
    </row>
    <row r="691" spans="1:13">
      <c r="A691" s="24"/>
      <c r="B691" s="458" t="s">
        <v>315</v>
      </c>
      <c r="C691" s="466" t="s">
        <v>316</v>
      </c>
      <c r="D691" s="435"/>
      <c r="E691" s="435"/>
      <c r="F691" s="24"/>
      <c r="G691" s="24"/>
      <c r="H691" s="24"/>
      <c r="I691" s="24"/>
      <c r="J691" s="24"/>
      <c r="K691" s="24"/>
      <c r="L691" s="24"/>
      <c r="M691" s="24"/>
    </row>
    <row r="692" spans="1:13">
      <c r="A692" s="24"/>
      <c r="B692" s="460"/>
      <c r="C692" s="457"/>
      <c r="D692" s="435"/>
      <c r="E692" s="435"/>
      <c r="F692" s="24"/>
      <c r="G692" s="24"/>
      <c r="H692" s="24"/>
      <c r="I692" s="24"/>
      <c r="J692" s="24"/>
      <c r="K692" s="24"/>
      <c r="L692" s="24"/>
      <c r="M692" s="24"/>
    </row>
    <row r="693" spans="1:13">
      <c r="A693" s="24"/>
      <c r="B693" s="456" t="s">
        <v>303</v>
      </c>
      <c r="C693" s="457"/>
      <c r="D693" s="435"/>
      <c r="E693" s="435"/>
      <c r="F693" s="24"/>
      <c r="G693" s="24"/>
      <c r="H693" s="24"/>
      <c r="I693" s="24"/>
      <c r="J693" s="24"/>
      <c r="K693" s="24"/>
      <c r="L693" s="24"/>
      <c r="M693" s="24"/>
    </row>
    <row r="694" spans="1:13">
      <c r="A694" s="24"/>
      <c r="B694" s="456"/>
      <c r="C694" s="457"/>
      <c r="D694" s="435"/>
      <c r="E694" s="435"/>
      <c r="F694" s="24"/>
      <c r="G694" s="24"/>
      <c r="H694" s="24"/>
      <c r="I694" s="24"/>
      <c r="J694" s="24"/>
      <c r="K694" s="24"/>
      <c r="L694" s="24"/>
      <c r="M694" s="24"/>
    </row>
    <row r="695" spans="1:13">
      <c r="A695" s="24"/>
      <c r="B695" s="458" t="s">
        <v>317</v>
      </c>
      <c r="C695" s="459" t="s">
        <v>293</v>
      </c>
      <c r="D695" s="435"/>
      <c r="E695" s="435"/>
      <c r="F695" s="24"/>
      <c r="G695" s="24"/>
      <c r="H695" s="24"/>
      <c r="I695" s="24"/>
      <c r="J695" s="24"/>
      <c r="K695" s="24"/>
      <c r="L695" s="24"/>
      <c r="M695" s="24"/>
    </row>
    <row r="696" spans="1:13">
      <c r="A696" s="24"/>
      <c r="B696" s="458" t="s">
        <v>318</v>
      </c>
      <c r="C696" s="466" t="s">
        <v>319</v>
      </c>
      <c r="D696" s="435"/>
      <c r="E696" s="435"/>
      <c r="F696" s="24"/>
      <c r="G696" s="24"/>
      <c r="H696" s="24"/>
      <c r="I696" s="24"/>
      <c r="J696" s="24"/>
      <c r="K696" s="24"/>
      <c r="L696" s="24"/>
      <c r="M696" s="24"/>
    </row>
    <row r="697" spans="1:13">
      <c r="A697" s="24"/>
      <c r="B697" s="458" t="s">
        <v>320</v>
      </c>
      <c r="C697" s="459" t="s">
        <v>283</v>
      </c>
      <c r="D697" s="435"/>
      <c r="E697" s="435"/>
      <c r="F697" s="24"/>
      <c r="G697" s="24"/>
      <c r="H697" s="24"/>
      <c r="I697" s="24"/>
      <c r="J697" s="24"/>
      <c r="K697" s="24"/>
      <c r="L697" s="24"/>
      <c r="M697" s="24"/>
    </row>
    <row r="698" spans="1:13">
      <c r="A698" s="24"/>
      <c r="B698" s="460"/>
      <c r="C698" s="457"/>
      <c r="D698" s="435"/>
      <c r="E698" s="435"/>
      <c r="F698" s="24"/>
      <c r="G698" s="24"/>
      <c r="H698" s="24"/>
      <c r="I698" s="24"/>
      <c r="J698" s="24"/>
      <c r="K698" s="24"/>
      <c r="L698" s="24"/>
      <c r="M698" s="24"/>
    </row>
    <row r="699" spans="1:13">
      <c r="A699" s="24"/>
      <c r="B699" s="456" t="s">
        <v>321</v>
      </c>
      <c r="C699" s="457"/>
      <c r="D699" s="435"/>
      <c r="E699" s="435"/>
      <c r="F699" s="24"/>
      <c r="G699" s="24"/>
      <c r="H699" s="24"/>
      <c r="I699" s="24"/>
      <c r="J699" s="24"/>
      <c r="K699" s="24"/>
      <c r="L699" s="24"/>
      <c r="M699" s="24"/>
    </row>
    <row r="700" spans="1:13">
      <c r="A700" s="24"/>
      <c r="B700" s="456"/>
      <c r="C700" s="457"/>
      <c r="D700" s="435"/>
      <c r="E700" s="435"/>
      <c r="F700" s="24"/>
      <c r="G700" s="24"/>
      <c r="H700" s="467"/>
      <c r="I700" s="24"/>
      <c r="J700" s="24"/>
      <c r="K700" s="24"/>
      <c r="L700" s="24"/>
      <c r="M700" s="24"/>
    </row>
    <row r="701" spans="1:13">
      <c r="A701" s="24"/>
      <c r="B701" s="458" t="s">
        <v>322</v>
      </c>
      <c r="C701" s="459" t="s">
        <v>290</v>
      </c>
      <c r="D701" s="435"/>
      <c r="E701" s="435"/>
      <c r="F701" s="24"/>
      <c r="G701" s="24"/>
      <c r="H701" s="24"/>
      <c r="I701" s="24"/>
      <c r="J701" s="24"/>
      <c r="K701" s="24"/>
      <c r="L701" s="24"/>
      <c r="M701" s="24"/>
    </row>
    <row r="702" spans="1:13">
      <c r="A702" s="24"/>
      <c r="B702" s="458" t="s">
        <v>323</v>
      </c>
      <c r="C702" s="459" t="s">
        <v>324</v>
      </c>
      <c r="D702" s="435"/>
      <c r="E702" s="435"/>
      <c r="F702" s="24"/>
      <c r="G702" s="24"/>
      <c r="H702" s="24"/>
      <c r="I702" s="24"/>
      <c r="J702" s="24"/>
      <c r="K702" s="24"/>
      <c r="L702" s="24"/>
      <c r="M702" s="24"/>
    </row>
    <row r="703" spans="1:13">
      <c r="A703" s="24"/>
      <c r="B703" s="458" t="s">
        <v>325</v>
      </c>
      <c r="C703" s="459" t="s">
        <v>326</v>
      </c>
      <c r="D703" s="435"/>
      <c r="E703" s="435"/>
      <c r="F703" s="24"/>
      <c r="G703" s="24"/>
      <c r="H703" s="24"/>
      <c r="I703" s="24"/>
      <c r="J703" s="24"/>
      <c r="K703" s="24"/>
      <c r="L703" s="24"/>
      <c r="M703" s="24"/>
    </row>
    <row r="704" spans="1:13">
      <c r="A704" s="24"/>
      <c r="B704" s="458" t="s">
        <v>320</v>
      </c>
      <c r="C704" s="459" t="s">
        <v>324</v>
      </c>
      <c r="D704" s="435"/>
      <c r="E704" s="435"/>
      <c r="F704" s="24"/>
      <c r="G704" s="24"/>
      <c r="H704" s="24"/>
      <c r="I704" s="24"/>
      <c r="J704" s="24"/>
      <c r="K704" s="24"/>
      <c r="L704" s="24"/>
      <c r="M704" s="24"/>
    </row>
    <row r="705" spans="1:13">
      <c r="A705" s="24"/>
      <c r="B705" s="460"/>
      <c r="C705" s="457"/>
      <c r="D705" s="435"/>
      <c r="E705" s="435"/>
      <c r="F705" s="24"/>
      <c r="G705" s="24"/>
      <c r="H705" s="24"/>
      <c r="I705" s="24"/>
      <c r="J705" s="24"/>
      <c r="K705" s="24"/>
      <c r="L705" s="24"/>
      <c r="M705" s="24"/>
    </row>
    <row r="706" spans="1:13">
      <c r="A706" s="24"/>
      <c r="B706" s="456" t="s">
        <v>327</v>
      </c>
      <c r="C706" s="457"/>
      <c r="D706" s="435"/>
      <c r="E706" s="435"/>
      <c r="F706" s="24"/>
      <c r="G706" s="24"/>
      <c r="H706" s="24"/>
      <c r="I706" s="24"/>
      <c r="J706" s="24"/>
      <c r="K706" s="24"/>
      <c r="L706" s="24"/>
      <c r="M706" s="24"/>
    </row>
    <row r="707" spans="1:13">
      <c r="A707" s="24"/>
      <c r="B707" s="456"/>
      <c r="C707" s="457"/>
      <c r="D707" s="435"/>
      <c r="E707" s="435"/>
      <c r="F707" s="24"/>
      <c r="G707" s="24"/>
      <c r="H707" s="24"/>
      <c r="I707" s="24"/>
      <c r="J707" s="24"/>
      <c r="K707" s="24"/>
      <c r="L707" s="24"/>
      <c r="M707" s="24"/>
    </row>
    <row r="708" spans="1:13">
      <c r="A708" s="24"/>
      <c r="B708" s="458" t="s">
        <v>328</v>
      </c>
      <c r="C708" s="459" t="s">
        <v>285</v>
      </c>
      <c r="D708" s="435"/>
      <c r="E708" s="435"/>
      <c r="F708" s="24"/>
      <c r="G708" s="24"/>
      <c r="H708" s="24"/>
      <c r="I708" s="24"/>
      <c r="J708" s="24"/>
      <c r="K708" s="24"/>
      <c r="L708" s="24"/>
      <c r="M708" s="24"/>
    </row>
    <row r="709" spans="1:13">
      <c r="A709" s="24"/>
      <c r="B709" s="458" t="s">
        <v>329</v>
      </c>
      <c r="C709" s="459" t="s">
        <v>330</v>
      </c>
      <c r="D709" s="435"/>
      <c r="E709" s="435"/>
      <c r="F709" s="24"/>
      <c r="G709" s="24"/>
      <c r="H709" s="24"/>
      <c r="I709" s="24"/>
      <c r="J709" s="24"/>
      <c r="K709" s="24"/>
      <c r="L709" s="24"/>
      <c r="M709" s="24"/>
    </row>
    <row r="710" spans="1:13">
      <c r="A710" s="24"/>
      <c r="B710" s="458" t="s">
        <v>331</v>
      </c>
      <c r="C710" s="466" t="s">
        <v>293</v>
      </c>
      <c r="D710" s="435"/>
      <c r="E710" s="435"/>
      <c r="F710" s="24"/>
      <c r="G710" s="24"/>
      <c r="H710" s="24"/>
      <c r="I710" s="24"/>
      <c r="J710" s="24"/>
      <c r="K710" s="24"/>
      <c r="L710" s="24"/>
      <c r="M710" s="24"/>
    </row>
    <row r="711" spans="1:13">
      <c r="A711" s="24"/>
      <c r="B711" s="460"/>
      <c r="C711" s="457"/>
      <c r="D711" s="435"/>
      <c r="E711" s="435"/>
      <c r="F711" s="24"/>
      <c r="G711" s="24"/>
      <c r="H711" s="24"/>
      <c r="I711" s="24"/>
      <c r="J711" s="24"/>
      <c r="K711" s="24"/>
      <c r="L711" s="24"/>
      <c r="M711" s="24"/>
    </row>
    <row r="712" spans="1:13">
      <c r="A712" s="24"/>
      <c r="B712" s="460"/>
      <c r="C712" s="457"/>
      <c r="D712" s="435"/>
      <c r="E712" s="435"/>
      <c r="F712" s="24"/>
      <c r="G712" s="24"/>
      <c r="H712" s="24"/>
      <c r="I712" s="24"/>
      <c r="J712" s="24"/>
      <c r="K712" s="24"/>
      <c r="L712" s="24"/>
      <c r="M712" s="24"/>
    </row>
    <row r="713" spans="1:13">
      <c r="A713" s="24"/>
      <c r="B713" s="456" t="s">
        <v>332</v>
      </c>
      <c r="C713" s="457"/>
      <c r="D713" s="435"/>
      <c r="E713" s="435"/>
      <c r="F713" s="24"/>
      <c r="G713" s="24"/>
      <c r="H713" s="24"/>
      <c r="I713" s="24"/>
      <c r="J713" s="24"/>
      <c r="K713" s="24"/>
      <c r="L713" s="24"/>
      <c r="M713" s="24"/>
    </row>
    <row r="714" spans="1:13">
      <c r="A714" s="24"/>
      <c r="B714" s="456"/>
      <c r="C714" s="457"/>
      <c r="D714" s="435"/>
      <c r="E714" s="435"/>
      <c r="F714" s="24"/>
      <c r="G714" s="24"/>
      <c r="H714" s="24"/>
      <c r="I714" s="24"/>
      <c r="J714" s="24"/>
      <c r="K714" s="24"/>
      <c r="L714" s="24"/>
      <c r="M714" s="24"/>
    </row>
    <row r="715" spans="1:13">
      <c r="A715" s="24"/>
      <c r="B715" s="458" t="s">
        <v>333</v>
      </c>
      <c r="C715" s="459" t="s">
        <v>304</v>
      </c>
      <c r="D715" s="435"/>
      <c r="E715" s="435"/>
      <c r="F715" s="24"/>
      <c r="G715" s="24"/>
      <c r="H715" s="24"/>
      <c r="I715" s="24"/>
      <c r="J715" s="24"/>
      <c r="K715" s="24"/>
      <c r="L715" s="24"/>
      <c r="M715" s="24"/>
    </row>
    <row r="716" spans="1:13">
      <c r="A716" s="24"/>
      <c r="B716" s="458" t="s">
        <v>334</v>
      </c>
      <c r="C716" s="466" t="s">
        <v>335</v>
      </c>
      <c r="D716" s="435"/>
      <c r="E716" s="435"/>
      <c r="F716" s="24"/>
      <c r="G716" s="24"/>
      <c r="H716" s="24"/>
      <c r="I716" s="24"/>
      <c r="J716" s="24"/>
      <c r="K716" s="24"/>
      <c r="L716" s="24"/>
      <c r="M716" s="24"/>
    </row>
    <row r="717" spans="1:13">
      <c r="A717" s="24"/>
      <c r="B717" s="458" t="s">
        <v>336</v>
      </c>
      <c r="C717" s="459" t="s">
        <v>337</v>
      </c>
      <c r="D717" s="435"/>
      <c r="E717" s="435"/>
      <c r="F717" s="24"/>
      <c r="G717" s="24"/>
      <c r="H717" s="24"/>
      <c r="I717" s="24"/>
      <c r="J717" s="24"/>
      <c r="K717" s="24"/>
      <c r="L717" s="24"/>
      <c r="M717" s="24"/>
    </row>
    <row r="718" spans="1:13">
      <c r="A718" s="24"/>
      <c r="B718" s="458" t="s">
        <v>338</v>
      </c>
      <c r="C718" s="459" t="s">
        <v>339</v>
      </c>
      <c r="D718" s="435"/>
      <c r="E718" s="435"/>
      <c r="F718" s="24"/>
      <c r="G718" s="24"/>
      <c r="H718" s="24"/>
      <c r="I718" s="24"/>
      <c r="J718" s="24"/>
      <c r="K718" s="24"/>
      <c r="L718" s="24"/>
      <c r="M718" s="24"/>
    </row>
    <row r="719" spans="1:13">
      <c r="A719" s="24"/>
      <c r="B719" s="458" t="s">
        <v>340</v>
      </c>
      <c r="C719" s="459" t="s">
        <v>341</v>
      </c>
      <c r="D719" s="435"/>
      <c r="E719" s="435"/>
      <c r="F719" s="24"/>
      <c r="G719" s="24"/>
      <c r="H719" s="24"/>
      <c r="I719" s="24"/>
      <c r="J719" s="24"/>
      <c r="K719" s="24"/>
      <c r="L719" s="24"/>
      <c r="M719" s="24"/>
    </row>
    <row r="720" spans="1:13">
      <c r="A720" s="24"/>
      <c r="B720" s="458" t="s">
        <v>342</v>
      </c>
      <c r="C720" s="459" t="s">
        <v>285</v>
      </c>
      <c r="D720" s="435"/>
      <c r="E720" s="435"/>
      <c r="F720" s="24"/>
      <c r="G720" s="24"/>
      <c r="H720" s="24"/>
      <c r="I720" s="24"/>
      <c r="J720" s="24"/>
      <c r="K720" s="24"/>
      <c r="L720" s="24"/>
      <c r="M720" s="24"/>
    </row>
    <row r="721" spans="1:13">
      <c r="A721" s="24"/>
      <c r="B721" s="460"/>
      <c r="C721" s="457"/>
      <c r="D721" s="435"/>
      <c r="E721" s="435"/>
      <c r="F721" s="24"/>
      <c r="G721" s="24"/>
      <c r="H721" s="24"/>
      <c r="I721" s="24"/>
      <c r="J721" s="24"/>
      <c r="K721" s="24"/>
      <c r="L721" s="24"/>
      <c r="M721" s="24"/>
    </row>
    <row r="722" spans="1:13">
      <c r="A722" s="24"/>
      <c r="B722" s="456" t="s">
        <v>343</v>
      </c>
      <c r="C722" s="457"/>
      <c r="D722" s="435"/>
      <c r="E722" s="435"/>
      <c r="F722" s="24"/>
      <c r="G722" s="24"/>
      <c r="H722" s="24"/>
      <c r="I722" s="24"/>
      <c r="J722" s="24"/>
      <c r="K722" s="24"/>
      <c r="L722" s="24"/>
      <c r="M722" s="24"/>
    </row>
    <row r="723" spans="1:13">
      <c r="A723" s="24"/>
      <c r="B723" s="456"/>
      <c r="C723" s="457"/>
      <c r="D723" s="435"/>
      <c r="E723" s="435"/>
      <c r="F723" s="24"/>
      <c r="G723" s="24"/>
      <c r="H723" s="24"/>
      <c r="I723" s="24"/>
      <c r="J723" s="24"/>
      <c r="K723" s="24"/>
      <c r="L723" s="24"/>
      <c r="M723" s="24"/>
    </row>
    <row r="724" spans="1:13">
      <c r="A724" s="24"/>
      <c r="B724" s="468" t="s">
        <v>344</v>
      </c>
      <c r="C724" s="469" t="s">
        <v>345</v>
      </c>
      <c r="D724" s="435"/>
      <c r="E724" s="435"/>
      <c r="F724" s="24"/>
      <c r="G724" s="24"/>
      <c r="H724" s="24"/>
      <c r="I724" s="24"/>
      <c r="J724" s="24"/>
      <c r="K724" s="24"/>
      <c r="L724" s="24"/>
      <c r="M724" s="24"/>
    </row>
    <row r="725" spans="1:13">
      <c r="A725" s="24"/>
      <c r="B725" s="470" t="s">
        <v>346</v>
      </c>
      <c r="C725" s="471" t="s">
        <v>347</v>
      </c>
      <c r="D725" s="435"/>
      <c r="E725" s="435"/>
      <c r="F725" s="24"/>
      <c r="G725" s="24"/>
      <c r="H725" s="24"/>
      <c r="I725" s="24"/>
      <c r="J725" s="24"/>
      <c r="K725" s="24"/>
      <c r="L725" s="24"/>
      <c r="M725" s="24"/>
    </row>
    <row r="726" spans="1:13">
      <c r="A726" s="24"/>
      <c r="B726" s="472" t="s">
        <v>348</v>
      </c>
      <c r="C726" s="466" t="s">
        <v>349</v>
      </c>
      <c r="D726" s="435"/>
      <c r="E726" s="435"/>
      <c r="F726" s="24"/>
      <c r="G726" s="24"/>
      <c r="H726" s="24"/>
      <c r="I726" s="24"/>
      <c r="J726" s="24"/>
      <c r="K726" s="24"/>
      <c r="L726" s="24"/>
      <c r="M726" s="24"/>
    </row>
    <row r="727" spans="1:13" ht="26.4">
      <c r="A727" s="24"/>
      <c r="B727" s="472" t="s">
        <v>350</v>
      </c>
      <c r="C727" s="466" t="s">
        <v>349</v>
      </c>
      <c r="D727" s="435"/>
      <c r="E727" s="435"/>
      <c r="F727" s="24"/>
      <c r="G727" s="24"/>
      <c r="H727" s="24"/>
      <c r="I727" s="24"/>
      <c r="J727" s="24"/>
      <c r="K727" s="24"/>
      <c r="L727" s="24"/>
      <c r="M727" s="24"/>
    </row>
    <row r="728" spans="1:13">
      <c r="A728" s="24"/>
      <c r="B728" s="472" t="s">
        <v>351</v>
      </c>
      <c r="C728" s="466" t="s">
        <v>349</v>
      </c>
      <c r="D728" s="435"/>
      <c r="E728" s="435"/>
      <c r="F728" s="24"/>
      <c r="G728" s="24"/>
      <c r="H728" s="24"/>
      <c r="I728" s="24"/>
      <c r="J728" s="24"/>
      <c r="K728" s="24"/>
      <c r="L728" s="24"/>
      <c r="M728" s="24"/>
    </row>
    <row r="729" spans="1:13">
      <c r="A729" s="24"/>
      <c r="B729" s="473" t="s">
        <v>352</v>
      </c>
      <c r="C729" s="474" t="s">
        <v>349</v>
      </c>
      <c r="D729" s="435"/>
      <c r="E729" s="435"/>
      <c r="F729" s="24"/>
      <c r="G729" s="24"/>
      <c r="H729" s="24"/>
      <c r="I729" s="24"/>
      <c r="J729" s="24"/>
      <c r="K729" s="24"/>
      <c r="L729" s="24"/>
      <c r="M729" s="24"/>
    </row>
    <row r="730" spans="1:13">
      <c r="A730" s="24"/>
      <c r="B730" s="475" t="s">
        <v>353</v>
      </c>
      <c r="C730" s="476" t="s">
        <v>349</v>
      </c>
      <c r="D730" s="435"/>
      <c r="E730" s="435"/>
      <c r="F730" s="24"/>
      <c r="G730" s="24"/>
      <c r="H730" s="24"/>
      <c r="I730" s="24"/>
      <c r="J730" s="24"/>
      <c r="K730" s="24"/>
      <c r="L730" s="24"/>
      <c r="M730" s="24"/>
    </row>
    <row r="731" spans="1:13">
      <c r="A731" s="24"/>
      <c r="B731" s="475" t="s">
        <v>354</v>
      </c>
      <c r="C731" s="476" t="s">
        <v>349</v>
      </c>
      <c r="D731" s="435"/>
      <c r="E731" s="435"/>
      <c r="F731" s="24"/>
      <c r="G731" s="24"/>
      <c r="H731" s="24"/>
      <c r="I731" s="24"/>
      <c r="J731" s="24"/>
      <c r="K731" s="24"/>
      <c r="L731" s="24"/>
      <c r="M731" s="24"/>
    </row>
    <row r="732" spans="1:13">
      <c r="A732" s="24"/>
      <c r="B732" s="460"/>
      <c r="C732" s="435"/>
      <c r="D732" s="435"/>
      <c r="E732" s="435"/>
      <c r="F732" s="24"/>
      <c r="G732" s="24"/>
      <c r="H732" s="24"/>
      <c r="I732" s="24"/>
      <c r="J732" s="24"/>
      <c r="K732" s="24"/>
      <c r="L732" s="24"/>
      <c r="M732" s="24"/>
    </row>
    <row r="733" spans="1:13">
      <c r="A733" s="24"/>
      <c r="B733" s="477"/>
      <c r="C733" s="435"/>
      <c r="D733" s="435"/>
      <c r="E733" s="435"/>
      <c r="F733" s="24"/>
      <c r="G733" s="24"/>
      <c r="H733" s="24"/>
      <c r="I733" s="24"/>
      <c r="J733" s="24"/>
      <c r="K733" s="24"/>
      <c r="L733" s="24"/>
      <c r="M733" s="24"/>
    </row>
    <row r="734" spans="1:13" ht="157.94999999999999" customHeight="1">
      <c r="A734" s="24"/>
      <c r="B734" s="632" t="s">
        <v>504</v>
      </c>
    </row>
    <row r="735" spans="1:13" ht="46.95" customHeight="1">
      <c r="B735" s="632" t="s">
        <v>505</v>
      </c>
    </row>
    <row r="736" spans="1:13" ht="34.5" customHeight="1">
      <c r="B736" s="632" t="s">
        <v>506</v>
      </c>
    </row>
    <row r="737" spans="1:13" ht="33" customHeight="1">
      <c r="B737" s="632" t="s">
        <v>507</v>
      </c>
    </row>
    <row r="738" spans="1:13" ht="16.05" customHeight="1">
      <c r="B738" s="632" t="s">
        <v>508</v>
      </c>
    </row>
    <row r="739" spans="1:13" ht="15.75" customHeight="1">
      <c r="B739" s="632" t="s">
        <v>509</v>
      </c>
    </row>
    <row r="740" spans="1:13">
      <c r="B740" s="478"/>
    </row>
    <row r="741" spans="1:13">
      <c r="B741" s="478"/>
    </row>
    <row r="743" spans="1:13">
      <c r="A743" s="479"/>
      <c r="B743" s="21" t="s">
        <v>210</v>
      </c>
      <c r="C743" s="480"/>
      <c r="D743" s="480"/>
      <c r="E743" s="480"/>
      <c r="F743" s="480"/>
      <c r="G743" s="480"/>
      <c r="H743" s="481"/>
      <c r="I743" s="481"/>
      <c r="J743" s="481"/>
      <c r="K743" s="481"/>
      <c r="L743" s="480"/>
      <c r="M743" s="480"/>
    </row>
    <row r="744" spans="1:13">
      <c r="A744" s="479"/>
      <c r="B744" s="21" t="s">
        <v>1</v>
      </c>
      <c r="C744" s="479"/>
      <c r="D744" s="480"/>
      <c r="E744" s="480"/>
      <c r="F744" s="480"/>
      <c r="G744" s="480"/>
      <c r="H744" s="481"/>
      <c r="I744" s="481"/>
      <c r="J744" s="481"/>
      <c r="K744" s="481"/>
      <c r="L744" s="480"/>
      <c r="M744" s="480"/>
    </row>
    <row r="745" spans="1:13">
      <c r="A745" s="479"/>
      <c r="B745" s="21" t="s">
        <v>2</v>
      </c>
      <c r="C745" s="479"/>
      <c r="D745" s="480"/>
      <c r="E745" s="480"/>
      <c r="F745" s="480"/>
      <c r="G745" s="480"/>
      <c r="H745" s="481"/>
      <c r="I745" s="481"/>
      <c r="J745" s="481"/>
      <c r="K745" s="481"/>
      <c r="L745" s="480"/>
      <c r="M745" s="480"/>
    </row>
    <row r="746" spans="1:13" ht="26.4">
      <c r="A746" s="482" t="s">
        <v>3</v>
      </c>
      <c r="B746" s="483" t="s">
        <v>4</v>
      </c>
      <c r="C746" s="482" t="s">
        <v>5</v>
      </c>
      <c r="D746" s="482" t="s">
        <v>6</v>
      </c>
      <c r="E746" s="482" t="s">
        <v>7</v>
      </c>
      <c r="F746" s="482" t="s">
        <v>8</v>
      </c>
      <c r="G746" s="482" t="s">
        <v>9</v>
      </c>
      <c r="H746" s="484" t="s">
        <v>10</v>
      </c>
      <c r="I746" s="484" t="s">
        <v>11</v>
      </c>
      <c r="J746" s="484" t="s">
        <v>12</v>
      </c>
      <c r="K746" s="484" t="s">
        <v>13</v>
      </c>
      <c r="L746" s="482" t="s">
        <v>14</v>
      </c>
      <c r="M746" s="485" t="s">
        <v>15</v>
      </c>
    </row>
    <row r="747" spans="1:13" ht="39.6">
      <c r="A747" s="22">
        <v>1</v>
      </c>
      <c r="B747" s="311" t="s">
        <v>355</v>
      </c>
      <c r="C747" s="312" t="s">
        <v>356</v>
      </c>
      <c r="D747" s="332" t="s">
        <v>16</v>
      </c>
      <c r="E747" s="333">
        <v>300</v>
      </c>
      <c r="F747" s="334">
        <v>24</v>
      </c>
      <c r="G747" s="315">
        <f t="shared" ref="G747:G755" si="131">CEILING(E747/F747,1)</f>
        <v>13</v>
      </c>
      <c r="H747" s="290"/>
      <c r="I747" s="352">
        <f t="shared" ref="I747" si="132">H747*L747+H747</f>
        <v>0</v>
      </c>
      <c r="J747" s="352">
        <f t="shared" ref="J747" si="133">ROUND(H747*G747,2)</f>
        <v>0</v>
      </c>
      <c r="K747" s="352">
        <f t="shared" ref="K747" si="134">ROUND(I747*G747,2)</f>
        <v>0</v>
      </c>
      <c r="L747" s="316"/>
      <c r="M747" s="320"/>
    </row>
    <row r="748" spans="1:13" ht="39.6">
      <c r="A748" s="22">
        <v>2</v>
      </c>
      <c r="B748" s="311" t="s">
        <v>355</v>
      </c>
      <c r="C748" s="312" t="s">
        <v>357</v>
      </c>
      <c r="D748" s="332" t="s">
        <v>16</v>
      </c>
      <c r="E748" s="333">
        <v>1500</v>
      </c>
      <c r="F748" s="334">
        <v>12</v>
      </c>
      <c r="G748" s="315">
        <f t="shared" si="131"/>
        <v>125</v>
      </c>
      <c r="H748" s="290"/>
      <c r="I748" s="352">
        <f t="shared" ref="I748:I755" si="135">H748*L748+H748</f>
        <v>0</v>
      </c>
      <c r="J748" s="352">
        <f t="shared" ref="J748:J755" si="136">ROUND(H748*G748,2)</f>
        <v>0</v>
      </c>
      <c r="K748" s="352">
        <f t="shared" ref="K748:K755" si="137">ROUND(I748*G748,2)</f>
        <v>0</v>
      </c>
      <c r="L748" s="316"/>
      <c r="M748" s="320"/>
    </row>
    <row r="749" spans="1:13" ht="39.6">
      <c r="A749" s="22">
        <v>3</v>
      </c>
      <c r="B749" s="311" t="s">
        <v>358</v>
      </c>
      <c r="C749" s="312" t="s">
        <v>356</v>
      </c>
      <c r="D749" s="332" t="s">
        <v>16</v>
      </c>
      <c r="E749" s="333">
        <v>320</v>
      </c>
      <c r="F749" s="334">
        <v>24</v>
      </c>
      <c r="G749" s="315">
        <f t="shared" si="131"/>
        <v>14</v>
      </c>
      <c r="H749" s="290"/>
      <c r="I749" s="352">
        <f t="shared" si="135"/>
        <v>0</v>
      </c>
      <c r="J749" s="352">
        <f t="shared" si="136"/>
        <v>0</v>
      </c>
      <c r="K749" s="352">
        <f t="shared" si="137"/>
        <v>0</v>
      </c>
      <c r="L749" s="316"/>
      <c r="M749" s="320"/>
    </row>
    <row r="750" spans="1:13" ht="39.6">
      <c r="A750" s="22">
        <v>4</v>
      </c>
      <c r="B750" s="311" t="s">
        <v>358</v>
      </c>
      <c r="C750" s="312" t="s">
        <v>357</v>
      </c>
      <c r="D750" s="332" t="s">
        <v>16</v>
      </c>
      <c r="E750" s="333">
        <v>2000</v>
      </c>
      <c r="F750" s="334">
        <v>12</v>
      </c>
      <c r="G750" s="315">
        <f t="shared" si="131"/>
        <v>167</v>
      </c>
      <c r="H750" s="290"/>
      <c r="I750" s="352">
        <f t="shared" si="135"/>
        <v>0</v>
      </c>
      <c r="J750" s="352">
        <f t="shared" si="136"/>
        <v>0</v>
      </c>
      <c r="K750" s="352">
        <f t="shared" si="137"/>
        <v>0</v>
      </c>
      <c r="L750" s="316"/>
      <c r="M750" s="320"/>
    </row>
    <row r="751" spans="1:13" ht="39.6">
      <c r="A751" s="486">
        <v>5</v>
      </c>
      <c r="B751" s="311" t="s">
        <v>359</v>
      </c>
      <c r="C751" s="312" t="s">
        <v>356</v>
      </c>
      <c r="D751" s="332" t="s">
        <v>16</v>
      </c>
      <c r="E751" s="333">
        <v>360</v>
      </c>
      <c r="F751" s="334">
        <v>24</v>
      </c>
      <c r="G751" s="315">
        <f t="shared" si="131"/>
        <v>15</v>
      </c>
      <c r="H751" s="290"/>
      <c r="I751" s="352">
        <f t="shared" si="135"/>
        <v>0</v>
      </c>
      <c r="J751" s="352">
        <f t="shared" si="136"/>
        <v>0</v>
      </c>
      <c r="K751" s="352">
        <f t="shared" si="137"/>
        <v>0</v>
      </c>
      <c r="L751" s="316"/>
      <c r="M751" s="320"/>
    </row>
    <row r="752" spans="1:13" ht="39.6">
      <c r="A752" s="22">
        <v>6</v>
      </c>
      <c r="B752" s="311" t="s">
        <v>359</v>
      </c>
      <c r="C752" s="312" t="s">
        <v>357</v>
      </c>
      <c r="D752" s="332" t="s">
        <v>16</v>
      </c>
      <c r="E752" s="333">
        <v>3200</v>
      </c>
      <c r="F752" s="334">
        <v>12</v>
      </c>
      <c r="G752" s="315">
        <f t="shared" si="131"/>
        <v>267</v>
      </c>
      <c r="H752" s="290"/>
      <c r="I752" s="352">
        <f t="shared" si="135"/>
        <v>0</v>
      </c>
      <c r="J752" s="352">
        <f t="shared" si="136"/>
        <v>0</v>
      </c>
      <c r="K752" s="352">
        <f t="shared" si="137"/>
        <v>0</v>
      </c>
      <c r="L752" s="316"/>
      <c r="M752" s="320"/>
    </row>
    <row r="753" spans="1:13" ht="26.4">
      <c r="A753" s="22">
        <v>7</v>
      </c>
      <c r="B753" s="311" t="s">
        <v>360</v>
      </c>
      <c r="C753" s="312" t="s">
        <v>361</v>
      </c>
      <c r="D753" s="332" t="s">
        <v>16</v>
      </c>
      <c r="E753" s="333">
        <v>100</v>
      </c>
      <c r="F753" s="334">
        <v>1</v>
      </c>
      <c r="G753" s="315">
        <f t="shared" si="131"/>
        <v>100</v>
      </c>
      <c r="H753" s="290"/>
      <c r="I753" s="352">
        <f t="shared" si="135"/>
        <v>0</v>
      </c>
      <c r="J753" s="352">
        <f t="shared" si="136"/>
        <v>0</v>
      </c>
      <c r="K753" s="352">
        <f t="shared" si="137"/>
        <v>0</v>
      </c>
      <c r="L753" s="316"/>
      <c r="M753" s="320"/>
    </row>
    <row r="754" spans="1:13" ht="39.6">
      <c r="A754" s="22">
        <v>8</v>
      </c>
      <c r="B754" s="311" t="s">
        <v>362</v>
      </c>
      <c r="C754" s="312" t="s">
        <v>363</v>
      </c>
      <c r="D754" s="332" t="s">
        <v>16</v>
      </c>
      <c r="E754" s="333">
        <v>180</v>
      </c>
      <c r="F754" s="334">
        <v>1</v>
      </c>
      <c r="G754" s="315">
        <f t="shared" si="131"/>
        <v>180</v>
      </c>
      <c r="H754" s="290"/>
      <c r="I754" s="352">
        <f t="shared" si="135"/>
        <v>0</v>
      </c>
      <c r="J754" s="352">
        <f t="shared" si="136"/>
        <v>0</v>
      </c>
      <c r="K754" s="352">
        <f t="shared" si="137"/>
        <v>0</v>
      </c>
      <c r="L754" s="316"/>
      <c r="M754" s="320"/>
    </row>
    <row r="755" spans="1:13" ht="39.6">
      <c r="A755" s="22">
        <v>9</v>
      </c>
      <c r="B755" s="311" t="s">
        <v>364</v>
      </c>
      <c r="C755" s="312" t="s">
        <v>365</v>
      </c>
      <c r="D755" s="332" t="s">
        <v>16</v>
      </c>
      <c r="E755" s="333">
        <v>160</v>
      </c>
      <c r="F755" s="334">
        <v>1</v>
      </c>
      <c r="G755" s="315">
        <f t="shared" si="131"/>
        <v>160</v>
      </c>
      <c r="H755" s="290"/>
      <c r="I755" s="352">
        <f t="shared" si="135"/>
        <v>0</v>
      </c>
      <c r="J755" s="352">
        <f t="shared" si="136"/>
        <v>0</v>
      </c>
      <c r="K755" s="352">
        <f t="shared" si="137"/>
        <v>0</v>
      </c>
      <c r="L755" s="316"/>
      <c r="M755" s="320"/>
    </row>
    <row r="756" spans="1:13">
      <c r="A756" s="675" t="s">
        <v>17</v>
      </c>
      <c r="B756" s="675"/>
      <c r="C756" s="675"/>
      <c r="D756" s="675"/>
      <c r="E756" s="675"/>
      <c r="F756" s="675"/>
      <c r="G756" s="675"/>
      <c r="H756" s="675"/>
      <c r="I756" s="675"/>
      <c r="J756" s="294">
        <f>SUM(J747:J755)</f>
        <v>0</v>
      </c>
      <c r="K756" s="318">
        <f>SUM(K747:K755)</f>
        <v>0</v>
      </c>
      <c r="L756" s="339"/>
      <c r="M756" s="339"/>
    </row>
    <row r="757" spans="1:13">
      <c r="A757" s="339"/>
      <c r="B757" s="487"/>
      <c r="C757" s="339"/>
      <c r="D757" s="339"/>
      <c r="E757" s="339"/>
      <c r="F757" s="339"/>
      <c r="G757" s="339"/>
      <c r="H757" s="488"/>
      <c r="I757" s="488"/>
      <c r="J757" s="489" t="s">
        <v>18</v>
      </c>
      <c r="K757" s="354">
        <f>K756-J756</f>
        <v>0</v>
      </c>
      <c r="L757" s="339"/>
      <c r="M757" s="339"/>
    </row>
    <row r="758" spans="1:13">
      <c r="A758" s="24"/>
      <c r="B758" s="24"/>
      <c r="C758" s="24"/>
      <c r="D758" s="24"/>
      <c r="E758" s="24"/>
      <c r="F758" s="24"/>
      <c r="G758" s="24"/>
      <c r="H758" s="490"/>
      <c r="I758" s="490"/>
      <c r="J758" s="490"/>
      <c r="K758" s="490"/>
      <c r="L758" s="24"/>
      <c r="M758" s="24"/>
    </row>
    <row r="761" spans="1:13">
      <c r="B761" s="21" t="s">
        <v>537</v>
      </c>
    </row>
    <row r="762" spans="1:13">
      <c r="A762" s="439"/>
      <c r="B762" s="21" t="s">
        <v>19</v>
      </c>
      <c r="C762" s="439"/>
      <c r="D762" s="439"/>
      <c r="E762" s="439"/>
      <c r="F762" s="439"/>
      <c r="G762" s="439"/>
      <c r="H762" s="491"/>
      <c r="I762" s="491"/>
      <c r="J762" s="491"/>
      <c r="K762" s="492"/>
      <c r="L762" s="343"/>
      <c r="M762" s="343"/>
    </row>
    <row r="763" spans="1:13">
      <c r="A763" s="441"/>
      <c r="B763" s="21" t="s">
        <v>20</v>
      </c>
      <c r="C763" s="439"/>
      <c r="D763" s="439"/>
      <c r="E763" s="439"/>
      <c r="F763" s="439"/>
      <c r="G763" s="439"/>
      <c r="H763" s="491"/>
      <c r="I763" s="491"/>
      <c r="J763" s="491"/>
      <c r="K763" s="492"/>
      <c r="L763" s="343"/>
      <c r="M763" s="343"/>
    </row>
    <row r="764" spans="1:13" ht="26.4">
      <c r="A764" s="493" t="s">
        <v>3</v>
      </c>
      <c r="B764" s="483" t="s">
        <v>4</v>
      </c>
      <c r="C764" s="493" t="s">
        <v>5</v>
      </c>
      <c r="D764" s="493" t="s">
        <v>6</v>
      </c>
      <c r="E764" s="493" t="s">
        <v>7</v>
      </c>
      <c r="F764" s="493" t="s">
        <v>8</v>
      </c>
      <c r="G764" s="493" t="s">
        <v>9</v>
      </c>
      <c r="H764" s="494" t="s">
        <v>10</v>
      </c>
      <c r="I764" s="494" t="s">
        <v>11</v>
      </c>
      <c r="J764" s="494" t="s">
        <v>12</v>
      </c>
      <c r="K764" s="494" t="s">
        <v>13</v>
      </c>
      <c r="L764" s="493" t="s">
        <v>14</v>
      </c>
      <c r="M764" s="495" t="s">
        <v>15</v>
      </c>
    </row>
    <row r="765" spans="1:13" ht="26.4">
      <c r="A765" s="23">
        <v>1</v>
      </c>
      <c r="B765" s="496" t="s">
        <v>527</v>
      </c>
      <c r="C765" s="444" t="s">
        <v>366</v>
      </c>
      <c r="D765" s="313" t="s">
        <v>16</v>
      </c>
      <c r="E765" s="313">
        <v>700</v>
      </c>
      <c r="F765" s="315">
        <v>1</v>
      </c>
      <c r="G765" s="315">
        <f t="shared" ref="G765:G768" si="138">CEILING(E765/F765,1)</f>
        <v>700</v>
      </c>
      <c r="H765" s="290"/>
      <c r="I765" s="352">
        <f t="shared" ref="I765" si="139">H765*L765+H765</f>
        <v>0</v>
      </c>
      <c r="J765" s="352">
        <f t="shared" ref="J765" si="140">ROUND(H765*G765,2)</f>
        <v>0</v>
      </c>
      <c r="K765" s="352">
        <f t="shared" ref="K765" si="141">ROUND(I765*G765,2)</f>
        <v>0</v>
      </c>
      <c r="L765" s="445"/>
      <c r="M765" s="497"/>
    </row>
    <row r="766" spans="1:13" ht="39.6">
      <c r="A766" s="23">
        <v>2</v>
      </c>
      <c r="B766" s="496" t="s">
        <v>367</v>
      </c>
      <c r="C766" s="444" t="s">
        <v>368</v>
      </c>
      <c r="D766" s="313" t="s">
        <v>16</v>
      </c>
      <c r="E766" s="313">
        <v>30</v>
      </c>
      <c r="F766" s="315">
        <v>1</v>
      </c>
      <c r="G766" s="315">
        <f t="shared" si="138"/>
        <v>30</v>
      </c>
      <c r="H766" s="290"/>
      <c r="I766" s="352">
        <f t="shared" ref="I766:I768" si="142">H766*L766+H766</f>
        <v>0</v>
      </c>
      <c r="J766" s="352">
        <f t="shared" ref="J766:J768" si="143">ROUND(H766*G766,2)</f>
        <v>0</v>
      </c>
      <c r="K766" s="352">
        <f t="shared" ref="K766:K768" si="144">ROUND(I766*G766,2)</f>
        <v>0</v>
      </c>
      <c r="L766" s="445"/>
      <c r="M766" s="497"/>
    </row>
    <row r="767" spans="1:13" ht="39.6">
      <c r="A767" s="23">
        <v>3</v>
      </c>
      <c r="B767" s="496" t="s">
        <v>369</v>
      </c>
      <c r="C767" s="444" t="s">
        <v>366</v>
      </c>
      <c r="D767" s="313" t="s">
        <v>16</v>
      </c>
      <c r="E767" s="313">
        <v>600</v>
      </c>
      <c r="F767" s="315">
        <v>1</v>
      </c>
      <c r="G767" s="315">
        <f t="shared" si="138"/>
        <v>600</v>
      </c>
      <c r="H767" s="290"/>
      <c r="I767" s="352">
        <f t="shared" si="142"/>
        <v>0</v>
      </c>
      <c r="J767" s="352">
        <f t="shared" si="143"/>
        <v>0</v>
      </c>
      <c r="K767" s="352">
        <f t="shared" si="144"/>
        <v>0</v>
      </c>
      <c r="L767" s="445"/>
      <c r="M767" s="497"/>
    </row>
    <row r="768" spans="1:13" ht="39.6">
      <c r="A768" s="23">
        <v>4</v>
      </c>
      <c r="B768" s="443" t="s">
        <v>370</v>
      </c>
      <c r="C768" s="498" t="s">
        <v>366</v>
      </c>
      <c r="D768" s="323" t="s">
        <v>16</v>
      </c>
      <c r="E768" s="323">
        <v>600</v>
      </c>
      <c r="F768" s="448">
        <v>1</v>
      </c>
      <c r="G768" s="315">
        <f t="shared" si="138"/>
        <v>600</v>
      </c>
      <c r="H768" s="290"/>
      <c r="I768" s="352">
        <f t="shared" si="142"/>
        <v>0</v>
      </c>
      <c r="J768" s="352">
        <f t="shared" si="143"/>
        <v>0</v>
      </c>
      <c r="K768" s="352">
        <f t="shared" si="144"/>
        <v>0</v>
      </c>
      <c r="L768" s="445"/>
      <c r="M768" s="497"/>
    </row>
    <row r="769" spans="1:13">
      <c r="A769" s="701" t="s">
        <v>17</v>
      </c>
      <c r="B769" s="701"/>
      <c r="C769" s="701"/>
      <c r="D769" s="701"/>
      <c r="E769" s="701"/>
      <c r="F769" s="701"/>
      <c r="G769" s="701"/>
      <c r="H769" s="701"/>
      <c r="I769" s="701"/>
      <c r="J769" s="294">
        <f>SUM(J765:J768)</f>
        <v>0</v>
      </c>
      <c r="K769" s="318">
        <f>SUM(K765:K768)</f>
        <v>0</v>
      </c>
      <c r="L769" s="449"/>
      <c r="M769" s="449"/>
    </row>
    <row r="770" spans="1:13">
      <c r="A770" s="449"/>
      <c r="B770" s="450"/>
      <c r="C770" s="449"/>
      <c r="D770" s="449"/>
      <c r="E770" s="449"/>
      <c r="F770" s="449"/>
      <c r="G770" s="449"/>
      <c r="H770" s="499"/>
      <c r="I770" s="499"/>
      <c r="J770" s="489" t="s">
        <v>18</v>
      </c>
      <c r="K770" s="354">
        <f>K769-J769</f>
        <v>0</v>
      </c>
      <c r="L770" s="449"/>
      <c r="M770" s="449"/>
    </row>
    <row r="771" spans="1:13">
      <c r="A771" s="24"/>
      <c r="B771" s="24"/>
      <c r="C771" s="24"/>
      <c r="D771" s="24"/>
      <c r="E771" s="24"/>
      <c r="F771" s="24"/>
      <c r="G771" s="24"/>
      <c r="H771" s="490"/>
      <c r="I771" s="490"/>
      <c r="J771" s="490"/>
      <c r="K771" s="490"/>
      <c r="L771" s="24"/>
      <c r="M771" s="24"/>
    </row>
    <row r="772" spans="1:13">
      <c r="A772" s="24"/>
      <c r="B772" s="500"/>
      <c r="C772" s="501"/>
      <c r="D772" s="501"/>
      <c r="E772" s="501"/>
      <c r="F772" s="501"/>
      <c r="G772" s="501"/>
      <c r="H772" s="502"/>
      <c r="I772" s="502"/>
      <c r="J772" s="503"/>
      <c r="K772" s="504"/>
      <c r="L772" s="501"/>
      <c r="M772" s="501"/>
    </row>
    <row r="773" spans="1:13">
      <c r="A773" s="24"/>
      <c r="B773" s="500"/>
      <c r="C773" s="501"/>
      <c r="D773" s="501"/>
      <c r="E773" s="501"/>
      <c r="F773" s="501"/>
      <c r="G773" s="501"/>
      <c r="H773" s="502"/>
      <c r="I773" s="502"/>
      <c r="J773" s="503"/>
      <c r="K773" s="504"/>
      <c r="L773" s="501"/>
      <c r="M773" s="501"/>
    </row>
    <row r="774" spans="1:13">
      <c r="A774" s="434"/>
      <c r="B774" s="21" t="s">
        <v>215</v>
      </c>
      <c r="C774" s="434"/>
      <c r="D774" s="434"/>
      <c r="E774" s="434"/>
      <c r="F774" s="434"/>
      <c r="G774" s="434"/>
      <c r="H774" s="505"/>
      <c r="I774" s="505"/>
      <c r="J774" s="505"/>
      <c r="K774" s="505"/>
      <c r="L774" s="434"/>
      <c r="M774" s="434"/>
    </row>
    <row r="775" spans="1:13">
      <c r="A775" s="434"/>
      <c r="B775" s="21" t="s">
        <v>19</v>
      </c>
      <c r="C775" s="435"/>
      <c r="D775" s="434"/>
      <c r="E775" s="434"/>
      <c r="F775" s="434"/>
      <c r="G775" s="434"/>
      <c r="H775" s="505"/>
      <c r="I775" s="505"/>
      <c r="J775" s="505"/>
      <c r="K775" s="505"/>
      <c r="L775" s="434"/>
      <c r="M775" s="434"/>
    </row>
    <row r="776" spans="1:13">
      <c r="A776" s="434"/>
      <c r="B776" s="21" t="s">
        <v>20</v>
      </c>
      <c r="C776" s="435"/>
      <c r="D776" s="434"/>
      <c r="E776" s="434"/>
      <c r="F776" s="434"/>
      <c r="G776" s="434"/>
      <c r="H776" s="505"/>
      <c r="I776" s="505"/>
      <c r="J776" s="505"/>
      <c r="K776" s="505"/>
      <c r="L776" s="434"/>
      <c r="M776" s="434"/>
    </row>
    <row r="777" spans="1:13" ht="26.4">
      <c r="A777" s="506" t="s">
        <v>3</v>
      </c>
      <c r="B777" s="507" t="s">
        <v>4</v>
      </c>
      <c r="C777" s="506" t="s">
        <v>5</v>
      </c>
      <c r="D777" s="506" t="s">
        <v>6</v>
      </c>
      <c r="E777" s="506" t="s">
        <v>7</v>
      </c>
      <c r="F777" s="506" t="s">
        <v>8</v>
      </c>
      <c r="G777" s="506" t="s">
        <v>9</v>
      </c>
      <c r="H777" s="508" t="s">
        <v>10</v>
      </c>
      <c r="I777" s="508" t="s">
        <v>11</v>
      </c>
      <c r="J777" s="508" t="s">
        <v>12</v>
      </c>
      <c r="K777" s="508" t="s">
        <v>13</v>
      </c>
      <c r="L777" s="506" t="s">
        <v>14</v>
      </c>
      <c r="M777" s="509" t="s">
        <v>15</v>
      </c>
    </row>
    <row r="778" spans="1:13" ht="29.25" customHeight="1">
      <c r="A778" s="510">
        <v>1</v>
      </c>
      <c r="B778" s="511" t="s">
        <v>371</v>
      </c>
      <c r="C778" s="512" t="s">
        <v>372</v>
      </c>
      <c r="D778" s="513" t="s">
        <v>16</v>
      </c>
      <c r="E778" s="514">
        <v>1000</v>
      </c>
      <c r="F778" s="514">
        <v>1</v>
      </c>
      <c r="G778" s="315">
        <f t="shared" ref="G778:G786" si="145">CEILING(E778/F778,1)</f>
        <v>1000</v>
      </c>
      <c r="H778" s="290"/>
      <c r="I778" s="352">
        <f t="shared" ref="I778" si="146">H778*L778+H778</f>
        <v>0</v>
      </c>
      <c r="J778" s="352">
        <f t="shared" ref="J778" si="147">ROUND(H778*G778,2)</f>
        <v>0</v>
      </c>
      <c r="K778" s="352">
        <f t="shared" ref="K778" si="148">ROUND(I778*G778,2)</f>
        <v>0</v>
      </c>
      <c r="L778" s="515"/>
      <c r="M778" s="516"/>
    </row>
    <row r="779" spans="1:13" ht="29.25" customHeight="1">
      <c r="A779" s="510">
        <v>2</v>
      </c>
      <c r="B779" s="511" t="s">
        <v>373</v>
      </c>
      <c r="C779" s="512" t="s">
        <v>374</v>
      </c>
      <c r="D779" s="513" t="s">
        <v>16</v>
      </c>
      <c r="E779" s="514">
        <v>13500</v>
      </c>
      <c r="F779" s="514">
        <v>1</v>
      </c>
      <c r="G779" s="315">
        <f t="shared" si="145"/>
        <v>13500</v>
      </c>
      <c r="H779" s="290"/>
      <c r="I779" s="352">
        <f t="shared" ref="I779:I786" si="149">H779*L779+H779</f>
        <v>0</v>
      </c>
      <c r="J779" s="352">
        <f t="shared" ref="J779:J786" si="150">ROUND(H779*G779,2)</f>
        <v>0</v>
      </c>
      <c r="K779" s="352">
        <f t="shared" ref="K779:K786" si="151">ROUND(I779*G779,2)</f>
        <v>0</v>
      </c>
      <c r="L779" s="515"/>
      <c r="M779" s="516"/>
    </row>
    <row r="780" spans="1:13" ht="29.25" customHeight="1">
      <c r="A780" s="510">
        <v>3</v>
      </c>
      <c r="B780" s="511" t="s">
        <v>375</v>
      </c>
      <c r="C780" s="512" t="s">
        <v>376</v>
      </c>
      <c r="D780" s="513" t="s">
        <v>16</v>
      </c>
      <c r="E780" s="514">
        <v>10000</v>
      </c>
      <c r="F780" s="514">
        <v>1</v>
      </c>
      <c r="G780" s="315">
        <f t="shared" si="145"/>
        <v>10000</v>
      </c>
      <c r="H780" s="290"/>
      <c r="I780" s="352">
        <f t="shared" si="149"/>
        <v>0</v>
      </c>
      <c r="J780" s="352">
        <f t="shared" si="150"/>
        <v>0</v>
      </c>
      <c r="K780" s="352">
        <f t="shared" si="151"/>
        <v>0</v>
      </c>
      <c r="L780" s="515"/>
      <c r="M780" s="516"/>
    </row>
    <row r="781" spans="1:13" ht="29.25" customHeight="1">
      <c r="A781" s="510">
        <v>4</v>
      </c>
      <c r="B781" s="511" t="s">
        <v>377</v>
      </c>
      <c r="C781" s="512" t="s">
        <v>378</v>
      </c>
      <c r="D781" s="513" t="s">
        <v>16</v>
      </c>
      <c r="E781" s="514">
        <v>6800</v>
      </c>
      <c r="F781" s="514">
        <v>1</v>
      </c>
      <c r="G781" s="315">
        <f t="shared" si="145"/>
        <v>6800</v>
      </c>
      <c r="H781" s="290"/>
      <c r="I781" s="352">
        <f t="shared" si="149"/>
        <v>0</v>
      </c>
      <c r="J781" s="352">
        <f t="shared" si="150"/>
        <v>0</v>
      </c>
      <c r="K781" s="352">
        <f t="shared" si="151"/>
        <v>0</v>
      </c>
      <c r="L781" s="515"/>
      <c r="M781" s="516"/>
    </row>
    <row r="782" spans="1:13" ht="29.25" customHeight="1">
      <c r="A782" s="510">
        <v>5</v>
      </c>
      <c r="B782" s="511" t="s">
        <v>500</v>
      </c>
      <c r="C782" s="512" t="s">
        <v>379</v>
      </c>
      <c r="D782" s="513" t="s">
        <v>276</v>
      </c>
      <c r="E782" s="514">
        <v>300</v>
      </c>
      <c r="F782" s="514">
        <v>1</v>
      </c>
      <c r="G782" s="315">
        <f t="shared" si="145"/>
        <v>300</v>
      </c>
      <c r="H782" s="290"/>
      <c r="I782" s="352">
        <f t="shared" si="149"/>
        <v>0</v>
      </c>
      <c r="J782" s="352">
        <f t="shared" si="150"/>
        <v>0</v>
      </c>
      <c r="K782" s="352">
        <f t="shared" si="151"/>
        <v>0</v>
      </c>
      <c r="L782" s="515"/>
      <c r="M782" s="516"/>
    </row>
    <row r="783" spans="1:13" ht="29.25" customHeight="1">
      <c r="A783" s="510">
        <v>6</v>
      </c>
      <c r="B783" s="511" t="s">
        <v>500</v>
      </c>
      <c r="C783" s="512" t="s">
        <v>380</v>
      </c>
      <c r="D783" s="513" t="s">
        <v>276</v>
      </c>
      <c r="E783" s="514">
        <v>100</v>
      </c>
      <c r="F783" s="514">
        <v>1</v>
      </c>
      <c r="G783" s="315">
        <f t="shared" si="145"/>
        <v>100</v>
      </c>
      <c r="H783" s="290"/>
      <c r="I783" s="352">
        <f t="shared" si="149"/>
        <v>0</v>
      </c>
      <c r="J783" s="352">
        <f t="shared" si="150"/>
        <v>0</v>
      </c>
      <c r="K783" s="352">
        <f t="shared" si="151"/>
        <v>0</v>
      </c>
      <c r="L783" s="515"/>
      <c r="M783" s="516"/>
    </row>
    <row r="784" spans="1:13" ht="29.25" customHeight="1">
      <c r="A784" s="510">
        <v>7</v>
      </c>
      <c r="B784" s="511" t="s">
        <v>500</v>
      </c>
      <c r="C784" s="512" t="s">
        <v>381</v>
      </c>
      <c r="D784" s="513" t="s">
        <v>276</v>
      </c>
      <c r="E784" s="514">
        <v>50</v>
      </c>
      <c r="F784" s="514">
        <v>1</v>
      </c>
      <c r="G784" s="315">
        <f t="shared" si="145"/>
        <v>50</v>
      </c>
      <c r="H784" s="290"/>
      <c r="I784" s="352">
        <f t="shared" si="149"/>
        <v>0</v>
      </c>
      <c r="J784" s="352">
        <f t="shared" si="150"/>
        <v>0</v>
      </c>
      <c r="K784" s="352">
        <f t="shared" si="151"/>
        <v>0</v>
      </c>
      <c r="L784" s="515"/>
      <c r="M784" s="516"/>
    </row>
    <row r="785" spans="1:13" ht="29.25" customHeight="1">
      <c r="A785" s="510">
        <v>8</v>
      </c>
      <c r="B785" s="511" t="s">
        <v>500</v>
      </c>
      <c r="C785" s="512" t="s">
        <v>382</v>
      </c>
      <c r="D785" s="513" t="s">
        <v>276</v>
      </c>
      <c r="E785" s="514">
        <v>30</v>
      </c>
      <c r="F785" s="514">
        <v>1</v>
      </c>
      <c r="G785" s="315">
        <f t="shared" si="145"/>
        <v>30</v>
      </c>
      <c r="H785" s="290"/>
      <c r="I785" s="352">
        <f t="shared" si="149"/>
        <v>0</v>
      </c>
      <c r="J785" s="352">
        <f t="shared" si="150"/>
        <v>0</v>
      </c>
      <c r="K785" s="352">
        <f t="shared" si="151"/>
        <v>0</v>
      </c>
      <c r="L785" s="515"/>
      <c r="M785" s="516"/>
    </row>
    <row r="786" spans="1:13" ht="29.25" customHeight="1">
      <c r="A786" s="510">
        <v>9</v>
      </c>
      <c r="B786" s="511" t="s">
        <v>383</v>
      </c>
      <c r="C786" s="512" t="s">
        <v>384</v>
      </c>
      <c r="D786" s="513" t="s">
        <v>276</v>
      </c>
      <c r="E786" s="514">
        <v>300</v>
      </c>
      <c r="F786" s="514">
        <v>1</v>
      </c>
      <c r="G786" s="315">
        <f t="shared" si="145"/>
        <v>300</v>
      </c>
      <c r="H786" s="290"/>
      <c r="I786" s="352">
        <f t="shared" si="149"/>
        <v>0</v>
      </c>
      <c r="J786" s="352">
        <f t="shared" si="150"/>
        <v>0</v>
      </c>
      <c r="K786" s="352">
        <f t="shared" si="151"/>
        <v>0</v>
      </c>
      <c r="L786" s="515"/>
      <c r="M786" s="516"/>
    </row>
    <row r="787" spans="1:13">
      <c r="A787" s="703" t="s">
        <v>17</v>
      </c>
      <c r="B787" s="703"/>
      <c r="C787" s="703" t="s">
        <v>385</v>
      </c>
      <c r="D787" s="703"/>
      <c r="E787" s="703"/>
      <c r="F787" s="703"/>
      <c r="G787" s="703"/>
      <c r="H787" s="703"/>
      <c r="I787" s="703"/>
      <c r="J787" s="517">
        <f>SUM(J778:J786)</f>
        <v>0</v>
      </c>
      <c r="K787" s="517">
        <f>SUM(K778:K786)</f>
        <v>0</v>
      </c>
      <c r="L787" s="501"/>
      <c r="M787" s="501"/>
    </row>
    <row r="788" spans="1:13">
      <c r="A788" s="339"/>
      <c r="B788" s="704"/>
      <c r="C788" s="704"/>
      <c r="D788" s="704"/>
      <c r="E788" s="704"/>
      <c r="F788" s="704"/>
      <c r="G788" s="704"/>
      <c r="H788" s="704"/>
      <c r="I788" s="705"/>
      <c r="J788" s="355" t="s">
        <v>18</v>
      </c>
      <c r="K788" s="354">
        <f>K787-J787</f>
        <v>0</v>
      </c>
      <c r="L788" s="339"/>
      <c r="M788" s="339"/>
    </row>
    <row r="789" spans="1:13">
      <c r="A789" s="339"/>
      <c r="B789" s="339"/>
      <c r="C789" s="339"/>
      <c r="D789" s="339"/>
      <c r="E789" s="339"/>
      <c r="F789" s="339"/>
      <c r="G789" s="339"/>
      <c r="H789" s="488"/>
      <c r="I789" s="488"/>
      <c r="J789" s="503"/>
      <c r="K789" s="518"/>
      <c r="L789" s="339"/>
      <c r="M789" s="339"/>
    </row>
    <row r="792" spans="1:13">
      <c r="A792" s="435"/>
      <c r="B792" s="21" t="s">
        <v>222</v>
      </c>
      <c r="C792" s="343"/>
      <c r="D792" s="343"/>
      <c r="E792" s="343"/>
      <c r="F792" s="343"/>
      <c r="G792" s="343"/>
      <c r="H792" s="519"/>
      <c r="I792" s="519"/>
      <c r="J792" s="519"/>
      <c r="K792" s="519"/>
      <c r="L792" s="343"/>
      <c r="M792" s="343"/>
    </row>
    <row r="793" spans="1:13">
      <c r="A793" s="435"/>
      <c r="B793" s="21" t="s">
        <v>27</v>
      </c>
      <c r="C793" s="24"/>
      <c r="D793" s="343"/>
      <c r="E793" s="343"/>
      <c r="F793" s="343"/>
      <c r="G793" s="343"/>
      <c r="H793" s="519"/>
      <c r="I793" s="519"/>
      <c r="J793" s="519"/>
      <c r="K793" s="519"/>
      <c r="L793" s="343"/>
      <c r="M793" s="343"/>
    </row>
    <row r="794" spans="1:13">
      <c r="A794" s="435"/>
      <c r="B794" s="21" t="s">
        <v>26</v>
      </c>
      <c r="C794" s="435"/>
      <c r="D794" s="343"/>
      <c r="E794" s="343"/>
      <c r="F794" s="343"/>
      <c r="G794" s="343"/>
      <c r="H794" s="519"/>
      <c r="I794" s="519"/>
      <c r="J794" s="519"/>
      <c r="K794" s="519"/>
      <c r="L794" s="343"/>
      <c r="M794" s="343"/>
    </row>
    <row r="795" spans="1:13" ht="26.4">
      <c r="A795" s="482" t="s">
        <v>3</v>
      </c>
      <c r="B795" s="520" t="s">
        <v>4</v>
      </c>
      <c r="C795" s="482" t="s">
        <v>5</v>
      </c>
      <c r="D795" s="482" t="s">
        <v>6</v>
      </c>
      <c r="E795" s="482" t="s">
        <v>7</v>
      </c>
      <c r="F795" s="482" t="s">
        <v>8</v>
      </c>
      <c r="G795" s="482" t="s">
        <v>9</v>
      </c>
      <c r="H795" s="484" t="s">
        <v>10</v>
      </c>
      <c r="I795" s="484" t="s">
        <v>11</v>
      </c>
      <c r="J795" s="484" t="s">
        <v>12</v>
      </c>
      <c r="K795" s="484" t="s">
        <v>13</v>
      </c>
      <c r="L795" s="482" t="s">
        <v>14</v>
      </c>
      <c r="M795" s="521" t="s">
        <v>15</v>
      </c>
    </row>
    <row r="796" spans="1:13" ht="29.25" customHeight="1">
      <c r="A796" s="510">
        <v>1</v>
      </c>
      <c r="B796" s="511" t="s">
        <v>386</v>
      </c>
      <c r="C796" s="512" t="s">
        <v>387</v>
      </c>
      <c r="D796" s="513" t="s">
        <v>16</v>
      </c>
      <c r="E796" s="514">
        <v>1000</v>
      </c>
      <c r="F796" s="514">
        <v>1</v>
      </c>
      <c r="G796" s="315">
        <f t="shared" ref="G796" si="152">CEILING(E796/F796,1)</f>
        <v>1000</v>
      </c>
      <c r="H796" s="290"/>
      <c r="I796" s="352">
        <f t="shared" ref="I796" si="153">H796*L796+H796</f>
        <v>0</v>
      </c>
      <c r="J796" s="352">
        <f t="shared" ref="J796" si="154">ROUND(H796*G796,2)</f>
        <v>0</v>
      </c>
      <c r="K796" s="352">
        <f t="shared" ref="K796" si="155">ROUND(I796*G796,2)</f>
        <v>0</v>
      </c>
      <c r="L796" s="515"/>
      <c r="M796" s="516"/>
    </row>
    <row r="797" spans="1:13">
      <c r="A797" s="669" t="s">
        <v>17</v>
      </c>
      <c r="B797" s="669"/>
      <c r="C797" s="669"/>
      <c r="D797" s="669"/>
      <c r="E797" s="669"/>
      <c r="F797" s="669"/>
      <c r="G797" s="669"/>
      <c r="H797" s="669"/>
      <c r="I797" s="669"/>
      <c r="J797" s="517">
        <f>SUM(J796:J796)</f>
        <v>0</v>
      </c>
      <c r="K797" s="517">
        <f>SUM(K796:K796)</f>
        <v>0</v>
      </c>
      <c r="L797" s="343"/>
      <c r="M797" s="343"/>
    </row>
    <row r="798" spans="1:13">
      <c r="A798" s="343"/>
      <c r="B798" s="522"/>
      <c r="C798" s="343"/>
      <c r="D798" s="343"/>
      <c r="E798" s="343"/>
      <c r="F798" s="343"/>
      <c r="G798" s="343"/>
      <c r="H798" s="519"/>
      <c r="I798" s="519"/>
      <c r="J798" s="355" t="s">
        <v>18</v>
      </c>
      <c r="K798" s="354">
        <f>K797-J797</f>
        <v>0</v>
      </c>
      <c r="L798" s="343"/>
      <c r="M798" s="343"/>
    </row>
    <row r="799" spans="1:13">
      <c r="A799" s="523"/>
      <c r="B799" s="524"/>
      <c r="C799" s="523"/>
      <c r="D799" s="523"/>
      <c r="E799" s="523"/>
      <c r="F799" s="523"/>
      <c r="G799" s="523"/>
      <c r="H799" s="523"/>
      <c r="I799" s="523"/>
      <c r="J799" s="523"/>
      <c r="K799" s="523"/>
      <c r="L799" s="523"/>
      <c r="M799" s="523"/>
    </row>
    <row r="800" spans="1:13">
      <c r="A800" s="523"/>
      <c r="B800" s="523"/>
      <c r="C800" s="523"/>
      <c r="D800" s="523"/>
      <c r="E800" s="523"/>
      <c r="F800" s="523"/>
      <c r="G800" s="523"/>
      <c r="H800" s="523"/>
      <c r="I800" s="523"/>
      <c r="J800" s="523"/>
      <c r="K800" s="523"/>
      <c r="L800" s="523"/>
      <c r="M800" s="523"/>
    </row>
    <row r="801" spans="1:13">
      <c r="A801" s="525"/>
      <c r="B801" s="525"/>
      <c r="C801" s="525"/>
      <c r="D801" s="525"/>
      <c r="E801" s="525"/>
      <c r="F801" s="525"/>
      <c r="G801" s="525"/>
      <c r="H801" s="525"/>
      <c r="I801" s="525"/>
      <c r="J801" s="525"/>
      <c r="K801" s="525"/>
      <c r="L801" s="525"/>
      <c r="M801" s="525"/>
    </row>
    <row r="802" spans="1:13">
      <c r="A802" s="525"/>
      <c r="B802" s="21" t="s">
        <v>225</v>
      </c>
      <c r="C802" s="525"/>
      <c r="D802" s="525"/>
      <c r="E802" s="525"/>
      <c r="F802" s="525"/>
      <c r="G802" s="525"/>
      <c r="H802" s="525"/>
      <c r="I802" s="525"/>
      <c r="J802" s="525"/>
      <c r="K802" s="525"/>
      <c r="L802" s="525"/>
      <c r="M802" s="525"/>
    </row>
    <row r="803" spans="1:13">
      <c r="A803" s="525"/>
      <c r="B803" s="21" t="s">
        <v>19</v>
      </c>
      <c r="C803" s="526"/>
      <c r="D803" s="525"/>
      <c r="E803" s="525"/>
      <c r="F803" s="525"/>
      <c r="G803" s="525"/>
      <c r="H803" s="525"/>
      <c r="I803" s="525"/>
      <c r="J803" s="525"/>
      <c r="K803" s="525"/>
      <c r="L803" s="525"/>
      <c r="M803" s="525"/>
    </row>
    <row r="804" spans="1:13">
      <c r="A804" s="525"/>
      <c r="B804" s="21" t="s">
        <v>20</v>
      </c>
      <c r="C804" s="526"/>
      <c r="D804" s="525"/>
      <c r="E804" s="525"/>
      <c r="F804" s="525"/>
      <c r="G804" s="525"/>
      <c r="H804" s="525"/>
      <c r="I804" s="525"/>
      <c r="J804" s="525"/>
      <c r="K804" s="525"/>
      <c r="L804" s="525"/>
      <c r="M804" s="525"/>
    </row>
    <row r="805" spans="1:13" ht="22.8">
      <c r="A805" s="194" t="s">
        <v>3</v>
      </c>
      <c r="B805" s="195" t="s">
        <v>4</v>
      </c>
      <c r="C805" s="194" t="s">
        <v>5</v>
      </c>
      <c r="D805" s="196" t="s">
        <v>6</v>
      </c>
      <c r="E805" s="196" t="s">
        <v>7</v>
      </c>
      <c r="F805" s="196" t="s">
        <v>8</v>
      </c>
      <c r="G805" s="196" t="s">
        <v>9</v>
      </c>
      <c r="H805" s="196" t="s">
        <v>10</v>
      </c>
      <c r="I805" s="196" t="s">
        <v>11</v>
      </c>
      <c r="J805" s="196" t="s">
        <v>12</v>
      </c>
      <c r="K805" s="196" t="s">
        <v>13</v>
      </c>
      <c r="L805" s="196" t="s">
        <v>14</v>
      </c>
      <c r="M805" s="198" t="s">
        <v>15</v>
      </c>
    </row>
    <row r="806" spans="1:13">
      <c r="A806" s="350">
        <v>1</v>
      </c>
      <c r="B806" s="361" t="s">
        <v>388</v>
      </c>
      <c r="C806" s="358" t="s">
        <v>389</v>
      </c>
      <c r="D806" s="358" t="s">
        <v>21</v>
      </c>
      <c r="E806" s="353">
        <v>5000</v>
      </c>
      <c r="F806" s="527">
        <v>100</v>
      </c>
      <c r="G806" s="351">
        <f>CEILING(E806/F806,1)</f>
        <v>50</v>
      </c>
      <c r="H806" s="352"/>
      <c r="I806" s="352">
        <f t="shared" ref="I806" si="156">H806*L806+H806</f>
        <v>0</v>
      </c>
      <c r="J806" s="352">
        <f t="shared" ref="J806" si="157">ROUND(H806*G806,2)</f>
        <v>0</v>
      </c>
      <c r="K806" s="352">
        <f t="shared" ref="K806" si="158">ROUND(I806*G806,2)</f>
        <v>0</v>
      </c>
      <c r="L806" s="26"/>
      <c r="M806" s="362"/>
    </row>
    <row r="807" spans="1:13">
      <c r="A807" s="350">
        <v>2</v>
      </c>
      <c r="B807" s="361" t="s">
        <v>390</v>
      </c>
      <c r="C807" s="358" t="s">
        <v>391</v>
      </c>
      <c r="D807" s="358" t="s">
        <v>276</v>
      </c>
      <c r="E807" s="353">
        <v>20000</v>
      </c>
      <c r="F807" s="527">
        <v>100</v>
      </c>
      <c r="G807" s="351">
        <f>CEILING(E807/F807,1)</f>
        <v>200</v>
      </c>
      <c r="H807" s="352"/>
      <c r="I807" s="352">
        <f t="shared" ref="I807:I809" si="159">H807*L807+H807</f>
        <v>0</v>
      </c>
      <c r="J807" s="352">
        <f t="shared" ref="J807:J809" si="160">ROUND(H807*G807,2)</f>
        <v>0</v>
      </c>
      <c r="K807" s="352">
        <f t="shared" ref="K807:K809" si="161">ROUND(I807*G807,2)</f>
        <v>0</v>
      </c>
      <c r="L807" s="26"/>
      <c r="M807" s="362"/>
    </row>
    <row r="808" spans="1:13">
      <c r="A808" s="528">
        <v>3</v>
      </c>
      <c r="B808" s="529" t="s">
        <v>392</v>
      </c>
      <c r="C808" s="530" t="s">
        <v>391</v>
      </c>
      <c r="D808" s="530" t="s">
        <v>276</v>
      </c>
      <c r="E808" s="531">
        <v>20000</v>
      </c>
      <c r="F808" s="532">
        <v>100</v>
      </c>
      <c r="G808" s="533">
        <f>CEILING(E808/F808,1)</f>
        <v>200</v>
      </c>
      <c r="H808" s="534"/>
      <c r="I808" s="352">
        <f t="shared" si="159"/>
        <v>0</v>
      </c>
      <c r="J808" s="352">
        <f t="shared" si="160"/>
        <v>0</v>
      </c>
      <c r="K808" s="352">
        <f t="shared" si="161"/>
        <v>0</v>
      </c>
      <c r="L808" s="535"/>
      <c r="M808" s="536"/>
    </row>
    <row r="809" spans="1:13">
      <c r="A809" s="537">
        <v>4</v>
      </c>
      <c r="B809" s="538" t="s">
        <v>393</v>
      </c>
      <c r="C809" s="539" t="s">
        <v>394</v>
      </c>
      <c r="D809" s="539" t="s">
        <v>276</v>
      </c>
      <c r="E809" s="540">
        <v>4800</v>
      </c>
      <c r="F809" s="541">
        <v>1</v>
      </c>
      <c r="G809" s="351">
        <f>CEILING(E809/F809,1)</f>
        <v>4800</v>
      </c>
      <c r="H809" s="352"/>
      <c r="I809" s="352">
        <f t="shared" si="159"/>
        <v>0</v>
      </c>
      <c r="J809" s="352">
        <f t="shared" si="160"/>
        <v>0</v>
      </c>
      <c r="K809" s="352">
        <f t="shared" si="161"/>
        <v>0</v>
      </c>
      <c r="L809" s="542"/>
      <c r="M809" s="543"/>
    </row>
    <row r="810" spans="1:13">
      <c r="A810" s="681" t="s">
        <v>17</v>
      </c>
      <c r="B810" s="682"/>
      <c r="C810" s="682"/>
      <c r="D810" s="682"/>
      <c r="E810" s="682"/>
      <c r="F810" s="682"/>
      <c r="G810" s="682"/>
      <c r="H810" s="682"/>
      <c r="I810" s="683"/>
      <c r="J810" s="517">
        <f>SUM(J806:J809)</f>
        <v>0</v>
      </c>
      <c r="K810" s="360">
        <f>SUM(K806:K809)</f>
        <v>0</v>
      </c>
      <c r="L810" s="544"/>
      <c r="M810" s="544"/>
    </row>
    <row r="811" spans="1:13">
      <c r="A811" s="706"/>
      <c r="B811" s="706"/>
      <c r="C811" s="544"/>
      <c r="D811" s="544"/>
      <c r="E811" s="544"/>
      <c r="F811" s="544"/>
      <c r="G811" s="544"/>
      <c r="H811" s="544"/>
      <c r="I811" s="544"/>
      <c r="J811" s="355" t="s">
        <v>18</v>
      </c>
      <c r="K811" s="354">
        <f>K810-J810</f>
        <v>0</v>
      </c>
      <c r="L811" s="544"/>
      <c r="M811" s="544"/>
    </row>
    <row r="812" spans="1:13">
      <c r="A812" s="523"/>
      <c r="B812" s="523"/>
      <c r="C812" s="523"/>
      <c r="D812" s="523"/>
      <c r="E812" s="523"/>
      <c r="F812" s="523"/>
      <c r="G812" s="523"/>
      <c r="H812" s="523"/>
      <c r="I812" s="523"/>
      <c r="J812" s="523"/>
      <c r="K812" s="523"/>
      <c r="L812" s="523"/>
      <c r="M812" s="523"/>
    </row>
    <row r="813" spans="1:13">
      <c r="A813" s="523"/>
      <c r="B813" s="523"/>
      <c r="C813" s="523"/>
      <c r="D813" s="523"/>
      <c r="E813" s="523"/>
      <c r="F813" s="523"/>
      <c r="G813" s="523"/>
      <c r="H813" s="523"/>
      <c r="I813" s="523"/>
      <c r="J813" s="523"/>
      <c r="K813" s="523"/>
      <c r="L813" s="523"/>
      <c r="M813" s="523"/>
    </row>
    <row r="814" spans="1:13">
      <c r="A814" s="523"/>
      <c r="B814" s="523"/>
      <c r="C814" s="523"/>
      <c r="D814" s="523"/>
      <c r="E814" s="523"/>
      <c r="F814" s="523"/>
      <c r="G814" s="523"/>
      <c r="H814" s="523"/>
      <c r="I814" s="523"/>
      <c r="J814" s="523"/>
      <c r="K814" s="523"/>
      <c r="L814" s="523"/>
      <c r="M814" s="523"/>
    </row>
    <row r="815" spans="1:13">
      <c r="A815" s="545"/>
      <c r="B815" s="21" t="s">
        <v>66</v>
      </c>
      <c r="C815" s="545"/>
      <c r="D815" s="545"/>
      <c r="E815" s="545"/>
      <c r="F815" s="545"/>
      <c r="G815" s="545"/>
      <c r="H815" s="545"/>
      <c r="I815" s="545"/>
      <c r="J815" s="545"/>
      <c r="K815" s="545"/>
      <c r="L815" s="545"/>
      <c r="M815" s="545"/>
    </row>
    <row r="816" spans="1:13">
      <c r="A816" s="545"/>
      <c r="B816" s="21" t="s">
        <v>28</v>
      </c>
      <c r="C816" s="526"/>
      <c r="D816" s="545"/>
      <c r="E816" s="545"/>
      <c r="F816" s="545"/>
      <c r="G816" s="545"/>
      <c r="H816" s="545"/>
      <c r="I816" s="545"/>
      <c r="J816" s="545"/>
      <c r="K816" s="545"/>
      <c r="L816" s="545"/>
      <c r="M816" s="545"/>
    </row>
    <row r="817" spans="1:13">
      <c r="A817" s="545"/>
      <c r="B817" s="21" t="s">
        <v>29</v>
      </c>
      <c r="C817" s="526"/>
      <c r="D817" s="545"/>
      <c r="E817" s="545"/>
      <c r="F817" s="545"/>
      <c r="G817" s="545"/>
      <c r="H817" s="545"/>
      <c r="I817" s="545"/>
      <c r="J817" s="545"/>
      <c r="K817" s="545"/>
      <c r="L817" s="545"/>
      <c r="M817" s="545"/>
    </row>
    <row r="818" spans="1:13" ht="22.8">
      <c r="A818" s="194" t="s">
        <v>3</v>
      </c>
      <c r="B818" s="546" t="s">
        <v>4</v>
      </c>
      <c r="C818" s="194" t="s">
        <v>5</v>
      </c>
      <c r="D818" s="196" t="s">
        <v>6</v>
      </c>
      <c r="E818" s="196" t="s">
        <v>7</v>
      </c>
      <c r="F818" s="196" t="s">
        <v>8</v>
      </c>
      <c r="G818" s="196" t="s">
        <v>9</v>
      </c>
      <c r="H818" s="196" t="s">
        <v>10</v>
      </c>
      <c r="I818" s="196" t="s">
        <v>11</v>
      </c>
      <c r="J818" s="196" t="s">
        <v>12</v>
      </c>
      <c r="K818" s="196" t="s">
        <v>13</v>
      </c>
      <c r="L818" s="196" t="s">
        <v>14</v>
      </c>
      <c r="M818" s="310" t="s">
        <v>15</v>
      </c>
    </row>
    <row r="819" spans="1:13">
      <c r="A819" s="350">
        <v>1</v>
      </c>
      <c r="B819" s="547" t="s">
        <v>395</v>
      </c>
      <c r="C819" s="358" t="s">
        <v>396</v>
      </c>
      <c r="D819" s="348" t="s">
        <v>16</v>
      </c>
      <c r="E819" s="548">
        <v>15000</v>
      </c>
      <c r="F819" s="349">
        <v>1</v>
      </c>
      <c r="G819" s="350">
        <f>CEILING(E819/F819,1)</f>
        <v>15000</v>
      </c>
      <c r="H819" s="549"/>
      <c r="I819" s="352">
        <f t="shared" ref="I819" si="162">H819*L819+H819</f>
        <v>0</v>
      </c>
      <c r="J819" s="352">
        <f t="shared" ref="J819" si="163">ROUND(H819*G819,2)</f>
        <v>0</v>
      </c>
      <c r="K819" s="352">
        <f t="shared" ref="K819" si="164">ROUND(I819*G819,2)</f>
        <v>0</v>
      </c>
      <c r="L819" s="26"/>
      <c r="M819" s="550"/>
    </row>
    <row r="820" spans="1:13">
      <c r="A820" s="350">
        <v>2</v>
      </c>
      <c r="B820" s="551" t="s">
        <v>397</v>
      </c>
      <c r="C820" s="358" t="s">
        <v>398</v>
      </c>
      <c r="D820" s="348" t="s">
        <v>16</v>
      </c>
      <c r="E820" s="349">
        <v>15000</v>
      </c>
      <c r="F820" s="349">
        <v>1</v>
      </c>
      <c r="G820" s="350">
        <f>CEILING(E820/F820,1)</f>
        <v>15000</v>
      </c>
      <c r="H820" s="549"/>
      <c r="I820" s="352">
        <f t="shared" ref="I820" si="165">H820*L820+H820</f>
        <v>0</v>
      </c>
      <c r="J820" s="352">
        <f t="shared" ref="J820" si="166">ROUND(H820*G820,2)</f>
        <v>0</v>
      </c>
      <c r="K820" s="352">
        <f t="shared" ref="K820" si="167">ROUND(I820*G820,2)</f>
        <v>0</v>
      </c>
      <c r="L820" s="26"/>
      <c r="M820" s="550"/>
    </row>
    <row r="821" spans="1:13">
      <c r="A821" s="678" t="s">
        <v>17</v>
      </c>
      <c r="B821" s="678"/>
      <c r="C821" s="678"/>
      <c r="D821" s="678"/>
      <c r="E821" s="678"/>
      <c r="F821" s="678"/>
      <c r="G821" s="678"/>
      <c r="H821" s="678"/>
      <c r="I821" s="678"/>
      <c r="J821" s="552">
        <f>SUM(J819:J820)</f>
        <v>0</v>
      </c>
      <c r="K821" s="553">
        <f>SUM(K819:K820)</f>
        <v>0</v>
      </c>
      <c r="L821" s="554"/>
      <c r="M821" s="554"/>
    </row>
    <row r="822" spans="1:13">
      <c r="A822" s="545"/>
      <c r="B822" s="555"/>
      <c r="C822" s="554"/>
      <c r="D822" s="554"/>
      <c r="E822" s="554"/>
      <c r="F822" s="554"/>
      <c r="G822" s="554"/>
      <c r="H822" s="554"/>
      <c r="I822" s="554"/>
      <c r="J822" s="556" t="s">
        <v>18</v>
      </c>
      <c r="K822" s="557">
        <f>K821-J821</f>
        <v>0</v>
      </c>
      <c r="L822" s="554"/>
      <c r="M822" s="554"/>
    </row>
    <row r="823" spans="1:13">
      <c r="A823" s="545" t="s">
        <v>399</v>
      </c>
      <c r="B823" s="555"/>
      <c r="C823" s="554"/>
      <c r="D823" s="554"/>
      <c r="E823" s="554"/>
      <c r="F823" s="554"/>
      <c r="G823" s="554"/>
      <c r="H823" s="554"/>
      <c r="I823" s="554"/>
      <c r="J823" s="558"/>
      <c r="K823" s="559"/>
      <c r="L823" s="554"/>
      <c r="M823" s="554"/>
    </row>
    <row r="824" spans="1:13">
      <c r="A824" s="545"/>
      <c r="B824" s="555"/>
      <c r="C824" s="554"/>
      <c r="D824" s="554"/>
      <c r="E824" s="554"/>
      <c r="F824" s="554"/>
      <c r="G824" s="554"/>
      <c r="H824" s="554"/>
      <c r="I824" s="554"/>
      <c r="J824" s="560"/>
      <c r="K824" s="561"/>
      <c r="L824" s="554"/>
      <c r="M824" s="554"/>
    </row>
    <row r="825" spans="1:13" ht="190.05" customHeight="1">
      <c r="A825" s="545"/>
      <c r="B825" s="633" t="s">
        <v>400</v>
      </c>
      <c r="C825" s="25"/>
      <c r="D825" s="25"/>
      <c r="E825" s="25"/>
      <c r="F825" s="25"/>
      <c r="G825" s="25"/>
      <c r="H825" s="25"/>
      <c r="I825" s="25"/>
      <c r="J825" s="25"/>
      <c r="K825" s="25"/>
      <c r="L825" s="25"/>
      <c r="M825" s="563"/>
    </row>
    <row r="826" spans="1:13" ht="15.6">
      <c r="B826" s="25"/>
      <c r="C826" s="25"/>
      <c r="D826" s="25"/>
      <c r="E826" s="25"/>
      <c r="F826" s="25"/>
      <c r="G826" s="25"/>
      <c r="H826" s="25"/>
      <c r="I826" s="25"/>
    </row>
    <row r="827" spans="1:13" ht="15.6">
      <c r="B827" s="25"/>
      <c r="C827" s="25"/>
      <c r="D827" s="25"/>
      <c r="E827" s="25"/>
      <c r="F827" s="25"/>
      <c r="G827" s="25"/>
      <c r="H827" s="25"/>
      <c r="I827" s="25"/>
    </row>
    <row r="828" spans="1:13">
      <c r="A828" s="24"/>
      <c r="B828" s="564"/>
      <c r="C828" s="24"/>
      <c r="D828" s="24"/>
      <c r="E828" s="24"/>
      <c r="F828" s="24"/>
      <c r="G828" s="24"/>
      <c r="H828" s="24"/>
      <c r="I828" s="24"/>
      <c r="J828" s="565"/>
      <c r="K828" s="566"/>
      <c r="L828" s="24"/>
      <c r="M828" s="24"/>
    </row>
    <row r="829" spans="1:13">
      <c r="A829" s="567"/>
      <c r="B829" s="21" t="s">
        <v>102</v>
      </c>
      <c r="C829" s="567"/>
      <c r="D829" s="567"/>
      <c r="E829" s="567"/>
      <c r="F829" s="567"/>
      <c r="G829" s="567"/>
      <c r="H829" s="567"/>
      <c r="I829" s="567"/>
      <c r="J829" s="567"/>
      <c r="K829" s="567"/>
      <c r="L829" s="567"/>
      <c r="M829" s="567"/>
    </row>
    <row r="830" spans="1:13">
      <c r="A830" s="567"/>
      <c r="B830" s="21" t="s">
        <v>19</v>
      </c>
      <c r="C830" s="567"/>
      <c r="D830" s="567"/>
      <c r="E830" s="567"/>
      <c r="F830" s="567"/>
      <c r="G830" s="567"/>
      <c r="H830" s="567"/>
      <c r="I830" s="567"/>
      <c r="J830" s="567"/>
      <c r="K830" s="567"/>
      <c r="L830" s="567"/>
      <c r="M830" s="567"/>
    </row>
    <row r="831" spans="1:13">
      <c r="A831" s="567"/>
      <c r="B831" s="21" t="s">
        <v>20</v>
      </c>
      <c r="C831" s="567"/>
      <c r="D831" s="567"/>
      <c r="E831" s="567"/>
      <c r="F831" s="567"/>
      <c r="G831" s="567"/>
      <c r="H831" s="567"/>
      <c r="I831" s="567"/>
      <c r="J831" s="567"/>
      <c r="K831" s="567"/>
      <c r="L831" s="567"/>
      <c r="M831" s="567"/>
    </row>
    <row r="832" spans="1:13" ht="22.8">
      <c r="A832" s="568" t="s">
        <v>3</v>
      </c>
      <c r="B832" s="569" t="s">
        <v>4</v>
      </c>
      <c r="C832" s="568" t="s">
        <v>5</v>
      </c>
      <c r="D832" s="568" t="s">
        <v>6</v>
      </c>
      <c r="E832" s="568" t="s">
        <v>7</v>
      </c>
      <c r="F832" s="568" t="s">
        <v>8</v>
      </c>
      <c r="G832" s="568" t="s">
        <v>9</v>
      </c>
      <c r="H832" s="568" t="s">
        <v>10</v>
      </c>
      <c r="I832" s="568" t="s">
        <v>11</v>
      </c>
      <c r="J832" s="568" t="s">
        <v>12</v>
      </c>
      <c r="K832" s="568" t="s">
        <v>13</v>
      </c>
      <c r="L832" s="568" t="s">
        <v>14</v>
      </c>
      <c r="M832" s="570" t="s">
        <v>15</v>
      </c>
    </row>
    <row r="833" spans="1:13" ht="24">
      <c r="A833" s="571">
        <v>1</v>
      </c>
      <c r="B833" s="562" t="s">
        <v>401</v>
      </c>
      <c r="C833" s="572" t="s">
        <v>366</v>
      </c>
      <c r="D833" s="573" t="s">
        <v>16</v>
      </c>
      <c r="E833" s="574">
        <v>1500</v>
      </c>
      <c r="F833" s="575">
        <v>10</v>
      </c>
      <c r="G833" s="350">
        <f>CEILING(E833/F833,1)</f>
        <v>150</v>
      </c>
      <c r="H833" s="352"/>
      <c r="I833" s="352">
        <f t="shared" ref="I833" si="168">H833*L833+H833</f>
        <v>0</v>
      </c>
      <c r="J833" s="352">
        <f t="shared" ref="J833" si="169">ROUND(H833*G833,2)</f>
        <v>0</v>
      </c>
      <c r="K833" s="352">
        <f t="shared" ref="K833" si="170">ROUND(I833*G833,2)</f>
        <v>0</v>
      </c>
      <c r="L833" s="576"/>
      <c r="M833" s="577"/>
    </row>
    <row r="834" spans="1:13">
      <c r="A834" s="571">
        <v>2</v>
      </c>
      <c r="B834" s="578" t="s">
        <v>402</v>
      </c>
      <c r="C834" s="572" t="s">
        <v>366</v>
      </c>
      <c r="D834" s="579" t="s">
        <v>16</v>
      </c>
      <c r="E834" s="572">
        <v>1200</v>
      </c>
      <c r="F834" s="573">
        <v>10</v>
      </c>
      <c r="G834" s="350">
        <f t="shared" ref="G834:G836" si="171">CEILING(E834/F834,1)</f>
        <v>120</v>
      </c>
      <c r="H834" s="352"/>
      <c r="I834" s="352">
        <f t="shared" ref="I834:I836" si="172">H834*L834+H834</f>
        <v>0</v>
      </c>
      <c r="J834" s="352">
        <f t="shared" ref="J834:J836" si="173">ROUND(H834*G834,2)</f>
        <v>0</v>
      </c>
      <c r="K834" s="352">
        <f t="shared" ref="K834:K836" si="174">ROUND(I834*G834,2)</f>
        <v>0</v>
      </c>
      <c r="L834" s="576"/>
      <c r="M834" s="577"/>
    </row>
    <row r="835" spans="1:13">
      <c r="A835" s="571">
        <v>3</v>
      </c>
      <c r="B835" s="580" t="s">
        <v>403</v>
      </c>
      <c r="C835" s="572" t="s">
        <v>404</v>
      </c>
      <c r="D835" s="579" t="s">
        <v>16</v>
      </c>
      <c r="E835" s="572">
        <v>10500</v>
      </c>
      <c r="F835" s="573">
        <v>100</v>
      </c>
      <c r="G835" s="350">
        <f t="shared" si="171"/>
        <v>105</v>
      </c>
      <c r="H835" s="352"/>
      <c r="I835" s="352">
        <f t="shared" si="172"/>
        <v>0</v>
      </c>
      <c r="J835" s="352">
        <f t="shared" si="173"/>
        <v>0</v>
      </c>
      <c r="K835" s="352">
        <f t="shared" si="174"/>
        <v>0</v>
      </c>
      <c r="L835" s="576"/>
      <c r="M835" s="577"/>
    </row>
    <row r="836" spans="1:13">
      <c r="A836" s="571">
        <v>4</v>
      </c>
      <c r="B836" s="581" t="s">
        <v>405</v>
      </c>
      <c r="C836" s="579"/>
      <c r="D836" s="579" t="s">
        <v>16</v>
      </c>
      <c r="E836" s="582">
        <v>20000</v>
      </c>
      <c r="F836" s="583">
        <v>100</v>
      </c>
      <c r="G836" s="350">
        <f t="shared" si="171"/>
        <v>200</v>
      </c>
      <c r="H836" s="352"/>
      <c r="I836" s="352">
        <f t="shared" si="172"/>
        <v>0</v>
      </c>
      <c r="J836" s="352">
        <f t="shared" si="173"/>
        <v>0</v>
      </c>
      <c r="K836" s="352">
        <f t="shared" si="174"/>
        <v>0</v>
      </c>
      <c r="L836" s="576"/>
      <c r="M836" s="577"/>
    </row>
    <row r="837" spans="1:13">
      <c r="A837" s="707" t="s">
        <v>17</v>
      </c>
      <c r="B837" s="707"/>
      <c r="C837" s="707"/>
      <c r="D837" s="707"/>
      <c r="E837" s="707"/>
      <c r="F837" s="707"/>
      <c r="G837" s="707"/>
      <c r="H837" s="707"/>
      <c r="I837" s="707"/>
      <c r="J837" s="354">
        <f>SUM(J833:J836)</f>
        <v>0</v>
      </c>
      <c r="K837" s="360">
        <f>SUM(K833:K836)</f>
        <v>0</v>
      </c>
      <c r="L837" s="584"/>
      <c r="M837" s="584"/>
    </row>
    <row r="838" spans="1:13">
      <c r="A838" s="584"/>
      <c r="B838" s="585"/>
      <c r="C838" s="584"/>
      <c r="D838" s="584"/>
      <c r="E838" s="584"/>
      <c r="F838" s="584"/>
      <c r="G838" s="584"/>
      <c r="H838" s="584"/>
      <c r="I838" s="584"/>
      <c r="J838" s="355" t="s">
        <v>18</v>
      </c>
      <c r="K838" s="356">
        <f>K837-J837</f>
        <v>0</v>
      </c>
      <c r="L838" s="584"/>
      <c r="M838" s="584"/>
    </row>
    <row r="840" spans="1:13" ht="88.5" customHeight="1"/>
    <row r="842" spans="1:13">
      <c r="A842" s="523"/>
      <c r="B842" s="21" t="s">
        <v>108</v>
      </c>
      <c r="C842" s="523"/>
      <c r="D842" s="523"/>
      <c r="E842" s="523"/>
      <c r="F842" s="523"/>
      <c r="G842" s="523"/>
      <c r="H842" s="523"/>
      <c r="I842" s="523"/>
      <c r="J842" s="523"/>
      <c r="K842" s="523"/>
      <c r="L842" s="523"/>
      <c r="M842" s="523"/>
    </row>
    <row r="843" spans="1:13">
      <c r="A843" s="544"/>
      <c r="B843" s="21" t="s">
        <v>50</v>
      </c>
      <c r="C843" s="586"/>
      <c r="D843" s="587"/>
      <c r="E843" s="587"/>
      <c r="F843" s="587"/>
      <c r="G843" s="587"/>
      <c r="H843" s="587"/>
      <c r="I843" s="587"/>
      <c r="J843" s="587"/>
      <c r="K843" s="587"/>
      <c r="L843" s="587"/>
      <c r="M843" s="587"/>
    </row>
    <row r="844" spans="1:13">
      <c r="A844" s="544"/>
      <c r="B844" s="21" t="s">
        <v>51</v>
      </c>
      <c r="C844" s="586"/>
      <c r="D844" s="587"/>
      <c r="E844" s="587"/>
      <c r="F844" s="587"/>
      <c r="G844" s="587"/>
      <c r="H844" s="587"/>
      <c r="I844" s="587"/>
      <c r="J844" s="587"/>
      <c r="K844" s="587"/>
      <c r="L844" s="587"/>
      <c r="M844" s="587"/>
    </row>
    <row r="845" spans="1:13" ht="22.8">
      <c r="A845" s="194" t="s">
        <v>3</v>
      </c>
      <c r="B845" s="195" t="s">
        <v>4</v>
      </c>
      <c r="C845" s="194" t="s">
        <v>5</v>
      </c>
      <c r="D845" s="196" t="s">
        <v>6</v>
      </c>
      <c r="E845" s="196" t="s">
        <v>7</v>
      </c>
      <c r="F845" s="196" t="s">
        <v>8</v>
      </c>
      <c r="G845" s="196" t="s">
        <v>9</v>
      </c>
      <c r="H845" s="196" t="s">
        <v>10</v>
      </c>
      <c r="I845" s="196" t="s">
        <v>11</v>
      </c>
      <c r="J845" s="196" t="s">
        <v>12</v>
      </c>
      <c r="K845" s="196" t="s">
        <v>13</v>
      </c>
      <c r="L845" s="196" t="s">
        <v>14</v>
      </c>
      <c r="M845" s="198" t="s">
        <v>15</v>
      </c>
    </row>
    <row r="846" spans="1:13" ht="24">
      <c r="A846" s="350">
        <v>1</v>
      </c>
      <c r="B846" s="361" t="s">
        <v>406</v>
      </c>
      <c r="C846" s="358" t="s">
        <v>278</v>
      </c>
      <c r="D846" s="358" t="s">
        <v>16</v>
      </c>
      <c r="E846" s="353">
        <v>350000</v>
      </c>
      <c r="F846" s="527">
        <v>5</v>
      </c>
      <c r="G846" s="351">
        <f>CEILING(E846/F846,1)</f>
        <v>70000</v>
      </c>
      <c r="H846" s="352"/>
      <c r="I846" s="352">
        <f t="shared" ref="I846" si="175">H846*L846+H846</f>
        <v>0</v>
      </c>
      <c r="J846" s="352">
        <f t="shared" ref="J846" si="176">ROUND(H846*G846,2)</f>
        <v>0</v>
      </c>
      <c r="K846" s="352">
        <f t="shared" ref="K846" si="177">ROUND(I846*G846,2)</f>
        <v>0</v>
      </c>
      <c r="L846" s="26"/>
      <c r="M846" s="588"/>
    </row>
    <row r="847" spans="1:13" ht="24">
      <c r="A847" s="350">
        <v>2</v>
      </c>
      <c r="B847" s="361" t="s">
        <v>407</v>
      </c>
      <c r="C847" s="358" t="s">
        <v>278</v>
      </c>
      <c r="D847" s="358" t="s">
        <v>16</v>
      </c>
      <c r="E847" s="353">
        <v>180000</v>
      </c>
      <c r="F847" s="527">
        <v>2</v>
      </c>
      <c r="G847" s="351">
        <f>CEILING(E847/F847,1)</f>
        <v>90000</v>
      </c>
      <c r="H847" s="352"/>
      <c r="I847" s="352">
        <f t="shared" ref="I847:I848" si="178">H847*L847+H847</f>
        <v>0</v>
      </c>
      <c r="J847" s="352">
        <f t="shared" ref="J847:J848" si="179">ROUND(H847*G847,2)</f>
        <v>0</v>
      </c>
      <c r="K847" s="352">
        <f t="shared" ref="K847:K848" si="180">ROUND(I847*G847,2)</f>
        <v>0</v>
      </c>
      <c r="L847" s="26"/>
      <c r="M847" s="588"/>
    </row>
    <row r="848" spans="1:13">
      <c r="A848" s="528">
        <v>3</v>
      </c>
      <c r="B848" s="529" t="s">
        <v>408</v>
      </c>
      <c r="C848" s="530" t="s">
        <v>278</v>
      </c>
      <c r="D848" s="530" t="s">
        <v>16</v>
      </c>
      <c r="E848" s="531">
        <v>7000</v>
      </c>
      <c r="F848" s="532">
        <v>2</v>
      </c>
      <c r="G848" s="351">
        <f>CEILING(E848/F848,1)</f>
        <v>3500</v>
      </c>
      <c r="H848" s="534"/>
      <c r="I848" s="352">
        <f t="shared" si="178"/>
        <v>0</v>
      </c>
      <c r="J848" s="352">
        <f t="shared" si="179"/>
        <v>0</v>
      </c>
      <c r="K848" s="352">
        <f t="shared" si="180"/>
        <v>0</v>
      </c>
      <c r="L848" s="26"/>
      <c r="M848" s="588"/>
    </row>
    <row r="849" spans="1:13">
      <c r="A849" s="708" t="s">
        <v>17</v>
      </c>
      <c r="B849" s="708"/>
      <c r="C849" s="708"/>
      <c r="D849" s="708"/>
      <c r="E849" s="708"/>
      <c r="F849" s="708"/>
      <c r="G849" s="708"/>
      <c r="H849" s="708"/>
      <c r="I849" s="708"/>
      <c r="J849" s="354">
        <f>SUM(J846:J848)</f>
        <v>0</v>
      </c>
      <c r="K849" s="360">
        <f>SUM(K846:K848)</f>
        <v>0</v>
      </c>
      <c r="L849" s="587"/>
      <c r="M849" s="587"/>
    </row>
    <row r="850" spans="1:13">
      <c r="A850" s="589"/>
      <c r="B850" s="590"/>
      <c r="C850" s="544"/>
      <c r="D850" s="544"/>
      <c r="E850" s="544"/>
      <c r="F850" s="544"/>
      <c r="G850" s="544"/>
      <c r="H850" s="544"/>
      <c r="I850" s="544"/>
      <c r="J850" s="355" t="s">
        <v>18</v>
      </c>
      <c r="K850" s="356">
        <f>K849-J849</f>
        <v>0</v>
      </c>
      <c r="L850" s="587"/>
      <c r="M850" s="587"/>
    </row>
    <row r="851" spans="1:13">
      <c r="A851" s="709"/>
      <c r="B851" s="709"/>
      <c r="C851" s="587"/>
      <c r="D851" s="587"/>
      <c r="E851" s="587"/>
      <c r="F851" s="587"/>
      <c r="G851" s="587"/>
      <c r="H851" s="587"/>
      <c r="I851" s="587"/>
      <c r="J851" s="587"/>
      <c r="K851" s="587"/>
      <c r="L851" s="587"/>
      <c r="M851" s="587"/>
    </row>
    <row r="852" spans="1:13" ht="127.95" customHeight="1">
      <c r="A852" s="544"/>
      <c r="B852" s="592" t="s">
        <v>504</v>
      </c>
      <c r="C852" s="591"/>
      <c r="D852" s="591"/>
      <c r="E852" s="591"/>
      <c r="F852" s="591"/>
      <c r="G852" s="591"/>
      <c r="H852" s="591"/>
      <c r="I852" s="591"/>
      <c r="J852" s="591"/>
      <c r="K852" s="591"/>
      <c r="L852" s="591"/>
      <c r="M852" s="591"/>
    </row>
    <row r="853" spans="1:13" ht="25.95" customHeight="1">
      <c r="B853" s="592" t="s">
        <v>510</v>
      </c>
    </row>
    <row r="854" spans="1:13" ht="28.5" customHeight="1">
      <c r="B854" s="592" t="s">
        <v>511</v>
      </c>
    </row>
    <row r="855" spans="1:13">
      <c r="B855" s="592"/>
    </row>
    <row r="856" spans="1:13">
      <c r="B856" s="592"/>
    </row>
    <row r="858" spans="1:13">
      <c r="A858" s="591"/>
      <c r="B858" s="21" t="s">
        <v>521</v>
      </c>
      <c r="C858" s="591"/>
      <c r="D858" s="591"/>
      <c r="E858" s="591"/>
      <c r="F858" s="591"/>
      <c r="G858" s="591"/>
      <c r="H858" s="591"/>
      <c r="I858" s="591"/>
      <c r="J858" s="593"/>
      <c r="K858" s="518"/>
      <c r="L858" s="591"/>
      <c r="M858" s="591"/>
    </row>
    <row r="859" spans="1:13">
      <c r="A859" s="591"/>
      <c r="B859" s="21" t="s">
        <v>1</v>
      </c>
      <c r="C859" s="591"/>
      <c r="D859" s="591"/>
      <c r="E859" s="591"/>
      <c r="F859" s="591"/>
      <c r="G859" s="591"/>
      <c r="H859" s="591"/>
      <c r="I859" s="591"/>
      <c r="J859" s="594"/>
      <c r="K859" s="595"/>
      <c r="L859" s="591"/>
      <c r="M859" s="591"/>
    </row>
    <row r="860" spans="1:13">
      <c r="A860" s="462"/>
      <c r="B860" s="21" t="s">
        <v>2</v>
      </c>
      <c r="C860" s="462"/>
      <c r="D860" s="462"/>
      <c r="E860" s="462"/>
      <c r="F860" s="462"/>
      <c r="G860" s="462"/>
      <c r="H860" s="462"/>
      <c r="I860" s="462"/>
      <c r="J860" s="462"/>
      <c r="K860" s="462"/>
      <c r="L860" s="462"/>
      <c r="M860" s="462"/>
    </row>
    <row r="861" spans="1:13" ht="26.4">
      <c r="A861" s="493" t="s">
        <v>3</v>
      </c>
      <c r="B861" s="596" t="s">
        <v>4</v>
      </c>
      <c r="C861" s="493" t="s">
        <v>5</v>
      </c>
      <c r="D861" s="482" t="s">
        <v>6</v>
      </c>
      <c r="E861" s="482" t="s">
        <v>7</v>
      </c>
      <c r="F861" s="482" t="s">
        <v>8</v>
      </c>
      <c r="G861" s="482" t="s">
        <v>9</v>
      </c>
      <c r="H861" s="482" t="s">
        <v>10</v>
      </c>
      <c r="I861" s="482" t="s">
        <v>11</v>
      </c>
      <c r="J861" s="482" t="s">
        <v>12</v>
      </c>
      <c r="K861" s="482" t="s">
        <v>13</v>
      </c>
      <c r="L861" s="482" t="s">
        <v>14</v>
      </c>
      <c r="M861" s="521" t="s">
        <v>15</v>
      </c>
    </row>
    <row r="862" spans="1:13" ht="87.45" customHeight="1">
      <c r="A862" s="22">
        <v>1</v>
      </c>
      <c r="B862" s="597" t="s">
        <v>409</v>
      </c>
      <c r="C862" s="312" t="s">
        <v>410</v>
      </c>
      <c r="D862" s="341" t="s">
        <v>16</v>
      </c>
      <c r="E862" s="314">
        <v>625</v>
      </c>
      <c r="F862" s="326">
        <v>25</v>
      </c>
      <c r="G862" s="351">
        <f>CEILING(E862/F862,1)</f>
        <v>25</v>
      </c>
      <c r="H862" s="290"/>
      <c r="I862" s="352">
        <f t="shared" ref="I862" si="181">H862*L862+H862</f>
        <v>0</v>
      </c>
      <c r="J862" s="352">
        <f t="shared" ref="J862" si="182">ROUND(H862*G862,2)</f>
        <v>0</v>
      </c>
      <c r="K862" s="352">
        <f t="shared" ref="K862" si="183">ROUND(I862*G862,2)</f>
        <v>0</v>
      </c>
      <c r="L862" s="316"/>
      <c r="M862" s="598"/>
    </row>
    <row r="863" spans="1:13" ht="136.5" customHeight="1">
      <c r="A863" s="22">
        <v>2</v>
      </c>
      <c r="B863" s="599" t="s">
        <v>411</v>
      </c>
      <c r="C863" s="312" t="s">
        <v>410</v>
      </c>
      <c r="D863" s="341" t="s">
        <v>16</v>
      </c>
      <c r="E863" s="326">
        <v>1250</v>
      </c>
      <c r="F863" s="326">
        <v>50</v>
      </c>
      <c r="G863" s="351">
        <f>CEILING(E863/F863,1)</f>
        <v>25</v>
      </c>
      <c r="H863" s="290"/>
      <c r="I863" s="352">
        <f t="shared" ref="I863" si="184">H863*L863+H863</f>
        <v>0</v>
      </c>
      <c r="J863" s="352">
        <f t="shared" ref="J863" si="185">ROUND(H863*G863,2)</f>
        <v>0</v>
      </c>
      <c r="K863" s="352">
        <f t="shared" ref="K863" si="186">ROUND(I863*G863,2)</f>
        <v>0</v>
      </c>
      <c r="L863" s="316"/>
      <c r="M863" s="598"/>
    </row>
    <row r="864" spans="1:13">
      <c r="A864" s="675" t="s">
        <v>17</v>
      </c>
      <c r="B864" s="675"/>
      <c r="C864" s="675"/>
      <c r="D864" s="675"/>
      <c r="E864" s="675"/>
      <c r="F864" s="675"/>
      <c r="G864" s="675"/>
      <c r="H864" s="675"/>
      <c r="I864" s="675"/>
      <c r="J864" s="294">
        <f>SUM(J862:J863)</f>
        <v>0</v>
      </c>
      <c r="K864" s="294">
        <f>SUM(K862:K863)</f>
        <v>0</v>
      </c>
      <c r="L864" s="501"/>
      <c r="M864" s="501"/>
    </row>
    <row r="865" spans="1:13">
      <c r="J865" s="355" t="s">
        <v>18</v>
      </c>
      <c r="K865" s="385">
        <f>(K864-J864)</f>
        <v>0</v>
      </c>
    </row>
    <row r="869" spans="1:13">
      <c r="A869" s="525"/>
      <c r="B869" s="21" t="s">
        <v>522</v>
      </c>
      <c r="C869" s="545"/>
      <c r="D869" s="545"/>
      <c r="E869" s="545"/>
      <c r="F869" s="545"/>
      <c r="G869" s="545"/>
      <c r="H869" s="545"/>
      <c r="I869" s="545"/>
      <c r="J869" s="545"/>
      <c r="K869" s="545"/>
      <c r="L869" s="545"/>
      <c r="M869" s="545"/>
    </row>
    <row r="870" spans="1:13">
      <c r="A870" s="525"/>
      <c r="B870" s="21" t="s">
        <v>22</v>
      </c>
      <c r="C870" s="526"/>
      <c r="D870" s="545"/>
      <c r="E870" s="545"/>
      <c r="F870" s="545"/>
      <c r="G870" s="545"/>
      <c r="H870" s="545"/>
      <c r="I870" s="545"/>
      <c r="J870" s="545"/>
      <c r="K870" s="545"/>
      <c r="L870" s="545"/>
      <c r="M870" s="545"/>
    </row>
    <row r="871" spans="1:13">
      <c r="A871" s="525"/>
      <c r="B871" s="21" t="s">
        <v>23</v>
      </c>
      <c r="C871" s="526"/>
      <c r="D871" s="545"/>
      <c r="E871" s="545"/>
      <c r="F871" s="545"/>
      <c r="G871" s="545"/>
      <c r="H871" s="545"/>
      <c r="I871" s="545"/>
      <c r="J871" s="545"/>
      <c r="K871" s="545"/>
      <c r="L871" s="545"/>
      <c r="M871" s="545"/>
    </row>
    <row r="872" spans="1:13" ht="22.8">
      <c r="A872" s="194" t="s">
        <v>3</v>
      </c>
      <c r="B872" s="546" t="s">
        <v>4</v>
      </c>
      <c r="C872" s="194" t="s">
        <v>5</v>
      </c>
      <c r="D872" s="196" t="s">
        <v>6</v>
      </c>
      <c r="E872" s="196" t="s">
        <v>7</v>
      </c>
      <c r="F872" s="196" t="s">
        <v>8</v>
      </c>
      <c r="G872" s="196" t="s">
        <v>9</v>
      </c>
      <c r="H872" s="196" t="s">
        <v>10</v>
      </c>
      <c r="I872" s="196" t="s">
        <v>11</v>
      </c>
      <c r="J872" s="196" t="s">
        <v>12</v>
      </c>
      <c r="K872" s="196" t="s">
        <v>13</v>
      </c>
      <c r="L872" s="196" t="s">
        <v>412</v>
      </c>
      <c r="M872" s="310" t="s">
        <v>15</v>
      </c>
    </row>
    <row r="873" spans="1:13" ht="30" customHeight="1">
      <c r="A873" s="350">
        <v>1</v>
      </c>
      <c r="B873" s="547" t="s">
        <v>413</v>
      </c>
      <c r="C873" s="358" t="s">
        <v>414</v>
      </c>
      <c r="D873" s="348" t="s">
        <v>16</v>
      </c>
      <c r="E873" s="548">
        <v>50000</v>
      </c>
      <c r="F873" s="349">
        <v>100</v>
      </c>
      <c r="G873" s="351">
        <f>CEILING(E873/F873,1)</f>
        <v>500</v>
      </c>
      <c r="H873" s="352"/>
      <c r="I873" s="352">
        <f t="shared" ref="I873" si="187">H873*L873+H873</f>
        <v>0</v>
      </c>
      <c r="J873" s="352">
        <f t="shared" ref="J873" si="188">ROUND(H873*G873,2)</f>
        <v>0</v>
      </c>
      <c r="K873" s="352">
        <f t="shared" ref="K873" si="189">ROUND(I873*G873,2)</f>
        <v>0</v>
      </c>
      <c r="L873" s="26"/>
      <c r="M873" s="365"/>
    </row>
    <row r="874" spans="1:13">
      <c r="A874" s="681" t="s">
        <v>17</v>
      </c>
      <c r="B874" s="682"/>
      <c r="C874" s="682"/>
      <c r="D874" s="682"/>
      <c r="E874" s="682"/>
      <c r="F874" s="682"/>
      <c r="G874" s="682"/>
      <c r="H874" s="682"/>
      <c r="I874" s="682"/>
      <c r="J874" s="382">
        <f>SUM(J873:J873)</f>
        <v>0</v>
      </c>
      <c r="K874" s="382">
        <f>SUM(K873:K873)</f>
        <v>0</v>
      </c>
      <c r="L874" s="554"/>
      <c r="M874" s="554"/>
    </row>
    <row r="875" spans="1:13">
      <c r="A875" s="525"/>
      <c r="B875" s="555"/>
      <c r="C875" s="554"/>
      <c r="D875" s="554"/>
      <c r="E875" s="554"/>
      <c r="F875" s="554"/>
      <c r="G875" s="554"/>
      <c r="H875" s="554"/>
      <c r="I875" s="554"/>
      <c r="J875" s="384" t="s">
        <v>18</v>
      </c>
      <c r="K875" s="385">
        <f>(K874-J874)</f>
        <v>0</v>
      </c>
      <c r="L875" s="554"/>
      <c r="M875" s="554"/>
    </row>
    <row r="879" spans="1:13">
      <c r="A879" s="424"/>
      <c r="B879" s="21" t="s">
        <v>523</v>
      </c>
      <c r="C879" s="424"/>
      <c r="D879" s="424"/>
      <c r="E879" s="424"/>
      <c r="F879" s="424"/>
      <c r="G879" s="424"/>
      <c r="H879" s="600"/>
      <c r="I879" s="600"/>
      <c r="J879" s="600"/>
      <c r="K879" s="600"/>
      <c r="L879" s="424"/>
      <c r="M879" s="424"/>
    </row>
    <row r="880" spans="1:13">
      <c r="A880" s="424"/>
      <c r="B880" s="21" t="s">
        <v>22</v>
      </c>
      <c r="C880" s="424"/>
      <c r="D880" s="424"/>
      <c r="E880" s="424"/>
      <c r="F880" s="424"/>
      <c r="G880" s="424"/>
      <c r="H880" s="600"/>
      <c r="I880" s="600"/>
      <c r="J880" s="600"/>
      <c r="K880" s="600"/>
      <c r="L880" s="424"/>
      <c r="M880" s="424"/>
    </row>
    <row r="881" spans="1:13">
      <c r="A881" s="424"/>
      <c r="B881" s="21" t="s">
        <v>2</v>
      </c>
      <c r="C881" s="601"/>
      <c r="D881" s="424"/>
      <c r="E881" s="424"/>
      <c r="F881" s="424"/>
      <c r="G881" s="424"/>
      <c r="H881" s="600"/>
      <c r="I881" s="600"/>
      <c r="J881" s="600"/>
      <c r="K881" s="600"/>
      <c r="L881" s="424"/>
      <c r="M881" s="424"/>
    </row>
    <row r="882" spans="1:13" ht="24">
      <c r="A882" s="368" t="s">
        <v>3</v>
      </c>
      <c r="B882" s="418" t="s">
        <v>4</v>
      </c>
      <c r="C882" s="368" t="s">
        <v>5</v>
      </c>
      <c r="D882" s="368" t="s">
        <v>6</v>
      </c>
      <c r="E882" s="368" t="s">
        <v>7</v>
      </c>
      <c r="F882" s="368" t="s">
        <v>8</v>
      </c>
      <c r="G882" s="602" t="s">
        <v>9</v>
      </c>
      <c r="H882" s="370" t="s">
        <v>10</v>
      </c>
      <c r="I882" s="370" t="s">
        <v>11</v>
      </c>
      <c r="J882" s="370" t="s">
        <v>12</v>
      </c>
      <c r="K882" s="370" t="s">
        <v>13</v>
      </c>
      <c r="L882" s="386" t="s">
        <v>412</v>
      </c>
      <c r="M882" s="397" t="s">
        <v>15</v>
      </c>
    </row>
    <row r="883" spans="1:13" ht="48">
      <c r="A883" s="372">
        <v>1</v>
      </c>
      <c r="B883" s="77" t="s">
        <v>415</v>
      </c>
      <c r="C883" s="78" t="s">
        <v>416</v>
      </c>
      <c r="D883" s="374" t="s">
        <v>16</v>
      </c>
      <c r="E883" s="603">
        <v>15500</v>
      </c>
      <c r="F883" s="380">
        <v>100</v>
      </c>
      <c r="G883" s="390">
        <f>CEILING(E883/F883,1)</f>
        <v>155</v>
      </c>
      <c r="H883" s="391"/>
      <c r="I883" s="391">
        <f>H883*L883+H883</f>
        <v>0</v>
      </c>
      <c r="J883" s="391">
        <f>ROUND(H883*G883,2)</f>
        <v>0</v>
      </c>
      <c r="K883" s="391">
        <f>ROUND(I883*G883,2)</f>
        <v>0</v>
      </c>
      <c r="L883" s="27"/>
      <c r="M883" s="417"/>
    </row>
    <row r="884" spans="1:13" ht="48">
      <c r="A884" s="372">
        <v>2</v>
      </c>
      <c r="B884" s="77" t="s">
        <v>415</v>
      </c>
      <c r="C884" s="78" t="s">
        <v>417</v>
      </c>
      <c r="D884" s="374" t="s">
        <v>16</v>
      </c>
      <c r="E884" s="603">
        <v>8000</v>
      </c>
      <c r="F884" s="380">
        <v>50</v>
      </c>
      <c r="G884" s="390">
        <f t="shared" ref="G884:G890" si="190">CEILING(E884/F884,1)</f>
        <v>160</v>
      </c>
      <c r="H884" s="391"/>
      <c r="I884" s="391">
        <f t="shared" ref="I884:I890" si="191">H884*L884+H884</f>
        <v>0</v>
      </c>
      <c r="J884" s="391">
        <f t="shared" ref="J884:J890" si="192">ROUND(H884*G884,2)</f>
        <v>0</v>
      </c>
      <c r="K884" s="391">
        <f t="shared" ref="K884:K890" si="193">ROUND(I884*G884,2)</f>
        <v>0</v>
      </c>
      <c r="L884" s="27"/>
      <c r="M884" s="417"/>
    </row>
    <row r="885" spans="1:13" ht="48">
      <c r="A885" s="372">
        <v>3</v>
      </c>
      <c r="B885" s="77" t="s">
        <v>415</v>
      </c>
      <c r="C885" s="78" t="s">
        <v>418</v>
      </c>
      <c r="D885" s="374" t="s">
        <v>16</v>
      </c>
      <c r="E885" s="603">
        <v>8000</v>
      </c>
      <c r="F885" s="380">
        <v>30</v>
      </c>
      <c r="G885" s="390">
        <f t="shared" si="190"/>
        <v>267</v>
      </c>
      <c r="H885" s="391"/>
      <c r="I885" s="391">
        <f t="shared" si="191"/>
        <v>0</v>
      </c>
      <c r="J885" s="391">
        <f t="shared" si="192"/>
        <v>0</v>
      </c>
      <c r="K885" s="391">
        <f t="shared" si="193"/>
        <v>0</v>
      </c>
      <c r="L885" s="27"/>
      <c r="M885" s="417"/>
    </row>
    <row r="886" spans="1:13" ht="48">
      <c r="A886" s="372">
        <v>4</v>
      </c>
      <c r="B886" s="77" t="s">
        <v>415</v>
      </c>
      <c r="C886" s="78" t="s">
        <v>419</v>
      </c>
      <c r="D886" s="374" t="s">
        <v>16</v>
      </c>
      <c r="E886" s="603">
        <v>8000</v>
      </c>
      <c r="F886" s="380">
        <v>30</v>
      </c>
      <c r="G886" s="390">
        <f t="shared" si="190"/>
        <v>267</v>
      </c>
      <c r="H886" s="391"/>
      <c r="I886" s="391">
        <f t="shared" si="191"/>
        <v>0</v>
      </c>
      <c r="J886" s="391">
        <f t="shared" si="192"/>
        <v>0</v>
      </c>
      <c r="K886" s="391">
        <f t="shared" si="193"/>
        <v>0</v>
      </c>
      <c r="L886" s="27"/>
      <c r="M886" s="417"/>
    </row>
    <row r="887" spans="1:13" ht="48">
      <c r="A887" s="372">
        <v>5</v>
      </c>
      <c r="B887" s="77" t="s">
        <v>415</v>
      </c>
      <c r="C887" s="78" t="s">
        <v>420</v>
      </c>
      <c r="D887" s="374" t="s">
        <v>16</v>
      </c>
      <c r="E887" s="603">
        <v>8000</v>
      </c>
      <c r="F887" s="380">
        <v>25</v>
      </c>
      <c r="G887" s="390">
        <f t="shared" si="190"/>
        <v>320</v>
      </c>
      <c r="H887" s="391"/>
      <c r="I887" s="391">
        <f t="shared" si="191"/>
        <v>0</v>
      </c>
      <c r="J887" s="391">
        <f t="shared" si="192"/>
        <v>0</v>
      </c>
      <c r="K887" s="391">
        <f t="shared" si="193"/>
        <v>0</v>
      </c>
      <c r="L887" s="27"/>
      <c r="M887" s="417"/>
    </row>
    <row r="888" spans="1:13" ht="48">
      <c r="A888" s="372">
        <v>6</v>
      </c>
      <c r="B888" s="77" t="s">
        <v>415</v>
      </c>
      <c r="C888" s="78" t="s">
        <v>421</v>
      </c>
      <c r="D888" s="374" t="s">
        <v>16</v>
      </c>
      <c r="E888" s="603">
        <v>4250</v>
      </c>
      <c r="F888" s="380">
        <v>25</v>
      </c>
      <c r="G888" s="390">
        <f t="shared" si="190"/>
        <v>170</v>
      </c>
      <c r="H888" s="391"/>
      <c r="I888" s="391">
        <f t="shared" si="191"/>
        <v>0</v>
      </c>
      <c r="J888" s="391">
        <f t="shared" si="192"/>
        <v>0</v>
      </c>
      <c r="K888" s="391">
        <f t="shared" si="193"/>
        <v>0</v>
      </c>
      <c r="L888" s="27"/>
      <c r="M888" s="417"/>
    </row>
    <row r="889" spans="1:13" ht="48">
      <c r="A889" s="372">
        <v>7</v>
      </c>
      <c r="B889" s="77" t="s">
        <v>415</v>
      </c>
      <c r="C889" s="78" t="s">
        <v>422</v>
      </c>
      <c r="D889" s="374" t="s">
        <v>16</v>
      </c>
      <c r="E889" s="603">
        <v>375</v>
      </c>
      <c r="F889" s="380">
        <v>25</v>
      </c>
      <c r="G889" s="390">
        <f t="shared" si="190"/>
        <v>15</v>
      </c>
      <c r="H889" s="391"/>
      <c r="I889" s="391">
        <f t="shared" si="191"/>
        <v>0</v>
      </c>
      <c r="J889" s="391">
        <f t="shared" si="192"/>
        <v>0</v>
      </c>
      <c r="K889" s="391">
        <f t="shared" si="193"/>
        <v>0</v>
      </c>
      <c r="L889" s="27"/>
      <c r="M889" s="417"/>
    </row>
    <row r="890" spans="1:13" ht="43.95" customHeight="1">
      <c r="A890" s="372">
        <v>8</v>
      </c>
      <c r="B890" s="77" t="s">
        <v>423</v>
      </c>
      <c r="C890" s="78" t="s">
        <v>424</v>
      </c>
      <c r="D890" s="374" t="s">
        <v>16</v>
      </c>
      <c r="E890" s="603">
        <v>4200</v>
      </c>
      <c r="F890" s="380">
        <v>300</v>
      </c>
      <c r="G890" s="390">
        <f t="shared" si="190"/>
        <v>14</v>
      </c>
      <c r="H890" s="391"/>
      <c r="I890" s="391">
        <f t="shared" si="191"/>
        <v>0</v>
      </c>
      <c r="J890" s="391">
        <f t="shared" si="192"/>
        <v>0</v>
      </c>
      <c r="K890" s="391">
        <f t="shared" si="193"/>
        <v>0</v>
      </c>
      <c r="L890" s="27"/>
      <c r="M890" s="417"/>
    </row>
    <row r="891" spans="1:13">
      <c r="A891" s="696" t="s">
        <v>17</v>
      </c>
      <c r="B891" s="697"/>
      <c r="C891" s="697"/>
      <c r="D891" s="697"/>
      <c r="E891" s="697"/>
      <c r="F891" s="697"/>
      <c r="G891" s="697"/>
      <c r="H891" s="697"/>
      <c r="I891" s="698"/>
      <c r="J891" s="382">
        <f>SUM(J883:J890)</f>
        <v>0</v>
      </c>
      <c r="K891" s="383">
        <f>SUM(K883:K890)</f>
        <v>0</v>
      </c>
      <c r="L891" s="424"/>
      <c r="M891" s="424"/>
    </row>
    <row r="892" spans="1:13">
      <c r="A892" s="424"/>
      <c r="B892" s="604"/>
      <c r="C892" s="424"/>
      <c r="D892" s="424"/>
      <c r="E892" s="424"/>
      <c r="F892" s="424"/>
      <c r="G892" s="424"/>
      <c r="H892" s="600"/>
      <c r="I892" s="600"/>
      <c r="J892" s="384" t="s">
        <v>18</v>
      </c>
      <c r="K892" s="385">
        <f>(K891-J891)</f>
        <v>0</v>
      </c>
      <c r="L892" s="424"/>
      <c r="M892" s="424"/>
    </row>
    <row r="896" spans="1:13">
      <c r="A896" s="525"/>
      <c r="B896" s="21" t="s">
        <v>524</v>
      </c>
      <c r="C896" s="545"/>
      <c r="D896" s="545"/>
      <c r="E896" s="545"/>
      <c r="F896" s="545"/>
      <c r="G896" s="545"/>
      <c r="H896" s="545"/>
      <c r="I896" s="545"/>
      <c r="J896" s="545"/>
      <c r="K896" s="545"/>
      <c r="L896" s="545"/>
      <c r="M896" s="545"/>
    </row>
    <row r="897" spans="1:13">
      <c r="A897" s="525"/>
      <c r="B897" s="21" t="s">
        <v>22</v>
      </c>
      <c r="C897" s="526"/>
      <c r="D897" s="545"/>
      <c r="E897" s="545"/>
      <c r="F897" s="545"/>
      <c r="G897" s="545"/>
      <c r="H897" s="545"/>
      <c r="I897" s="545"/>
      <c r="J897" s="545"/>
      <c r="K897" s="545"/>
      <c r="L897" s="545"/>
      <c r="M897" s="545"/>
    </row>
    <row r="898" spans="1:13">
      <c r="A898" s="525"/>
      <c r="B898" s="21" t="s">
        <v>23</v>
      </c>
      <c r="C898" s="526"/>
      <c r="D898" s="545"/>
      <c r="E898" s="545"/>
      <c r="F898" s="545"/>
      <c r="G898" s="545"/>
      <c r="H898" s="545"/>
      <c r="I898" s="545"/>
      <c r="J898" s="545"/>
      <c r="K898" s="545"/>
      <c r="L898" s="545"/>
      <c r="M898" s="545"/>
    </row>
    <row r="899" spans="1:13" ht="22.8">
      <c r="A899" s="194" t="s">
        <v>3</v>
      </c>
      <c r="B899" s="546" t="s">
        <v>4</v>
      </c>
      <c r="C899" s="194" t="s">
        <v>5</v>
      </c>
      <c r="D899" s="196" t="s">
        <v>6</v>
      </c>
      <c r="E899" s="196" t="s">
        <v>7</v>
      </c>
      <c r="F899" s="196" t="s">
        <v>8</v>
      </c>
      <c r="G899" s="196" t="s">
        <v>9</v>
      </c>
      <c r="H899" s="196" t="s">
        <v>10</v>
      </c>
      <c r="I899" s="196" t="s">
        <v>11</v>
      </c>
      <c r="J899" s="196" t="s">
        <v>12</v>
      </c>
      <c r="K899" s="196" t="s">
        <v>13</v>
      </c>
      <c r="L899" s="196" t="s">
        <v>412</v>
      </c>
      <c r="M899" s="310" t="s">
        <v>15</v>
      </c>
    </row>
    <row r="900" spans="1:13" ht="61.5" customHeight="1">
      <c r="A900" s="350">
        <v>1</v>
      </c>
      <c r="B900" s="77" t="s">
        <v>425</v>
      </c>
      <c r="C900" s="358" t="s">
        <v>426</v>
      </c>
      <c r="D900" s="348" t="s">
        <v>16</v>
      </c>
      <c r="E900" s="548">
        <v>10000</v>
      </c>
      <c r="F900" s="349">
        <v>100</v>
      </c>
      <c r="G900" s="351">
        <f>CEILING(E900/F900,1)</f>
        <v>100</v>
      </c>
      <c r="H900" s="352"/>
      <c r="I900" s="391">
        <f t="shared" ref="I900" si="194">H900*L900+H900</f>
        <v>0</v>
      </c>
      <c r="J900" s="391">
        <f t="shared" ref="J900" si="195">ROUND(H900*G900,2)</f>
        <v>0</v>
      </c>
      <c r="K900" s="391">
        <f t="shared" ref="K900" si="196">ROUND(I900*G900,2)</f>
        <v>0</v>
      </c>
      <c r="L900" s="26"/>
      <c r="M900" s="365"/>
    </row>
    <row r="901" spans="1:13">
      <c r="A901" s="681" t="s">
        <v>17</v>
      </c>
      <c r="B901" s="682"/>
      <c r="C901" s="682"/>
      <c r="D901" s="682"/>
      <c r="E901" s="682"/>
      <c r="F901" s="682"/>
      <c r="G901" s="682"/>
      <c r="H901" s="682"/>
      <c r="I901" s="682"/>
      <c r="J901" s="382">
        <f>J900</f>
        <v>0</v>
      </c>
      <c r="K901" s="382">
        <f>K900</f>
        <v>0</v>
      </c>
      <c r="L901" s="554"/>
      <c r="M901" s="554"/>
    </row>
    <row r="902" spans="1:13">
      <c r="A902" s="525"/>
      <c r="B902" s="555"/>
      <c r="C902" s="554"/>
      <c r="D902" s="554"/>
      <c r="E902" s="554"/>
      <c r="F902" s="554"/>
      <c r="G902" s="554"/>
      <c r="H902" s="554"/>
      <c r="I902" s="554"/>
      <c r="J902" s="355" t="s">
        <v>18</v>
      </c>
      <c r="K902" s="385">
        <f>K901-J901</f>
        <v>0</v>
      </c>
      <c r="L902" s="554"/>
      <c r="M902" s="554"/>
    </row>
    <row r="906" spans="1:13">
      <c r="B906" s="21" t="s">
        <v>525</v>
      </c>
    </row>
    <row r="907" spans="1:13">
      <c r="A907" s="525"/>
      <c r="B907" s="21" t="s">
        <v>22</v>
      </c>
      <c r="C907" s="526"/>
      <c r="D907" s="545"/>
      <c r="E907" s="545"/>
      <c r="F907" s="545"/>
      <c r="G907" s="545"/>
      <c r="H907" s="545"/>
      <c r="I907" s="545"/>
      <c r="J907" s="545"/>
      <c r="K907" s="545"/>
      <c r="L907" s="545"/>
      <c r="M907" s="545"/>
    </row>
    <row r="908" spans="1:13">
      <c r="A908" s="525"/>
      <c r="B908" s="21" t="s">
        <v>23</v>
      </c>
      <c r="C908" s="526"/>
      <c r="D908" s="545"/>
      <c r="E908" s="545"/>
      <c r="F908" s="545"/>
      <c r="G908" s="545"/>
      <c r="H908" s="545"/>
      <c r="I908" s="545"/>
      <c r="J908" s="545"/>
      <c r="K908" s="545"/>
      <c r="L908" s="545"/>
      <c r="M908" s="545"/>
    </row>
    <row r="909" spans="1:13" ht="22.8">
      <c r="A909" s="194" t="s">
        <v>3</v>
      </c>
      <c r="B909" s="546" t="s">
        <v>4</v>
      </c>
      <c r="C909" s="194" t="s">
        <v>5</v>
      </c>
      <c r="D909" s="196" t="s">
        <v>6</v>
      </c>
      <c r="E909" s="196" t="s">
        <v>7</v>
      </c>
      <c r="F909" s="196" t="s">
        <v>8</v>
      </c>
      <c r="G909" s="196" t="s">
        <v>9</v>
      </c>
      <c r="H909" s="196" t="s">
        <v>10</v>
      </c>
      <c r="I909" s="196" t="s">
        <v>11</v>
      </c>
      <c r="J909" s="196" t="s">
        <v>12</v>
      </c>
      <c r="K909" s="196" t="s">
        <v>13</v>
      </c>
      <c r="L909" s="196" t="s">
        <v>412</v>
      </c>
      <c r="M909" s="310" t="s">
        <v>15</v>
      </c>
    </row>
    <row r="910" spans="1:13" ht="45" customHeight="1">
      <c r="A910" s="350">
        <v>1</v>
      </c>
      <c r="B910" s="77" t="s">
        <v>427</v>
      </c>
      <c r="C910" s="358" t="s">
        <v>428</v>
      </c>
      <c r="D910" s="348" t="s">
        <v>16</v>
      </c>
      <c r="E910" s="548">
        <v>800</v>
      </c>
      <c r="F910" s="349">
        <v>8</v>
      </c>
      <c r="G910" s="351">
        <f>CEILING(E910/F910,1)</f>
        <v>100</v>
      </c>
      <c r="H910" s="352"/>
      <c r="I910" s="391">
        <f t="shared" ref="I910" si="197">H910*L910+H910</f>
        <v>0</v>
      </c>
      <c r="J910" s="391">
        <f t="shared" ref="J910" si="198">ROUND(H910*G910,2)</f>
        <v>0</v>
      </c>
      <c r="K910" s="391">
        <f t="shared" ref="K910" si="199">ROUND(I910*G910,2)</f>
        <v>0</v>
      </c>
      <c r="L910" s="26"/>
      <c r="M910" s="365"/>
    </row>
    <row r="911" spans="1:13">
      <c r="A911" s="681" t="s">
        <v>17</v>
      </c>
      <c r="B911" s="682"/>
      <c r="C911" s="682"/>
      <c r="D911" s="682"/>
      <c r="E911" s="682"/>
      <c r="F911" s="682"/>
      <c r="G911" s="682"/>
      <c r="H911" s="682"/>
      <c r="I911" s="682"/>
      <c r="J911" s="382">
        <f>J910</f>
        <v>0</v>
      </c>
      <c r="K911" s="382">
        <f>K910</f>
        <v>0</v>
      </c>
      <c r="L911" s="554"/>
      <c r="M911" s="554"/>
    </row>
    <row r="912" spans="1:13">
      <c r="A912" s="525"/>
      <c r="B912" s="555"/>
      <c r="C912" s="554"/>
      <c r="D912" s="554"/>
      <c r="E912" s="554"/>
      <c r="F912" s="554"/>
      <c r="G912" s="554"/>
      <c r="H912" s="554"/>
      <c r="I912" s="554"/>
      <c r="J912" s="355" t="s">
        <v>18</v>
      </c>
      <c r="K912" s="385">
        <f>K911-J911</f>
        <v>0</v>
      </c>
      <c r="L912" s="554"/>
      <c r="M912" s="554"/>
    </row>
    <row r="916" spans="1:13">
      <c r="A916" s="591"/>
      <c r="B916" s="21" t="s">
        <v>526</v>
      </c>
      <c r="C916" s="591"/>
      <c r="D916" s="591"/>
      <c r="E916" s="591"/>
      <c r="F916" s="591"/>
      <c r="G916" s="591"/>
      <c r="H916" s="591"/>
      <c r="I916" s="591"/>
      <c r="J916" s="593"/>
      <c r="K916" s="518"/>
      <c r="L916" s="591"/>
      <c r="M916" s="591"/>
    </row>
    <row r="917" spans="1:13">
      <c r="A917" s="591"/>
      <c r="B917" s="21" t="s">
        <v>1</v>
      </c>
      <c r="C917" s="591"/>
      <c r="D917" s="591"/>
      <c r="E917" s="591"/>
      <c r="F917" s="591"/>
      <c r="G917" s="591"/>
      <c r="H917" s="591"/>
      <c r="I917" s="591"/>
      <c r="J917" s="594"/>
      <c r="K917" s="595"/>
      <c r="L917" s="591"/>
      <c r="M917" s="591"/>
    </row>
    <row r="918" spans="1:13">
      <c r="A918" s="462"/>
      <c r="B918" s="21" t="s">
        <v>2</v>
      </c>
      <c r="C918" s="462"/>
      <c r="D918" s="462"/>
      <c r="E918" s="462"/>
      <c r="F918" s="462"/>
      <c r="G918" s="462"/>
      <c r="H918" s="462"/>
      <c r="I918" s="462"/>
      <c r="J918" s="462"/>
      <c r="K918" s="462"/>
      <c r="L918" s="462"/>
      <c r="M918" s="462"/>
    </row>
    <row r="919" spans="1:13" ht="26.4">
      <c r="A919" s="493" t="s">
        <v>3</v>
      </c>
      <c r="B919" s="596" t="s">
        <v>4</v>
      </c>
      <c r="C919" s="493" t="s">
        <v>5</v>
      </c>
      <c r="D919" s="482" t="s">
        <v>6</v>
      </c>
      <c r="E919" s="482" t="s">
        <v>7</v>
      </c>
      <c r="F919" s="482" t="s">
        <v>8</v>
      </c>
      <c r="G919" s="482" t="s">
        <v>9</v>
      </c>
      <c r="H919" s="482" t="s">
        <v>10</v>
      </c>
      <c r="I919" s="482" t="s">
        <v>11</v>
      </c>
      <c r="J919" s="482" t="s">
        <v>12</v>
      </c>
      <c r="K919" s="482" t="s">
        <v>13</v>
      </c>
      <c r="L919" s="482" t="s">
        <v>14</v>
      </c>
      <c r="M919" s="521" t="s">
        <v>15</v>
      </c>
    </row>
    <row r="920" spans="1:13" ht="91.5" customHeight="1">
      <c r="A920" s="350">
        <v>1</v>
      </c>
      <c r="B920" s="77" t="s">
        <v>546</v>
      </c>
      <c r="C920" s="358" t="s">
        <v>429</v>
      </c>
      <c r="D920" s="348" t="s">
        <v>16</v>
      </c>
      <c r="E920" s="548">
        <v>140</v>
      </c>
      <c r="F920" s="349">
        <v>1</v>
      </c>
      <c r="G920" s="351">
        <f>CEILING(E920/F920,1)</f>
        <v>140</v>
      </c>
      <c r="H920" s="352"/>
      <c r="I920" s="391">
        <f t="shared" ref="I920" si="200">H920*L920+H920</f>
        <v>0</v>
      </c>
      <c r="J920" s="391">
        <f t="shared" ref="J920" si="201">ROUND(H920*G920,2)</f>
        <v>0</v>
      </c>
      <c r="K920" s="391">
        <f t="shared" ref="K920" si="202">ROUND(I920*G920,2)</f>
        <v>0</v>
      </c>
      <c r="L920" s="26"/>
      <c r="M920" s="365"/>
    </row>
    <row r="921" spans="1:13" ht="91.05" customHeight="1">
      <c r="A921" s="350">
        <v>2</v>
      </c>
      <c r="B921" s="77" t="s">
        <v>547</v>
      </c>
      <c r="C921" s="358" t="s">
        <v>430</v>
      </c>
      <c r="D921" s="348" t="s">
        <v>16</v>
      </c>
      <c r="E921" s="548">
        <v>140</v>
      </c>
      <c r="F921" s="349">
        <v>1</v>
      </c>
      <c r="G921" s="351">
        <f>CEILING(E921/F921,1)</f>
        <v>140</v>
      </c>
      <c r="H921" s="352"/>
      <c r="I921" s="391">
        <f t="shared" ref="I921" si="203">H921*L921+H921</f>
        <v>0</v>
      </c>
      <c r="J921" s="391">
        <f t="shared" ref="J921" si="204">ROUND(H921*G921,2)</f>
        <v>0</v>
      </c>
      <c r="K921" s="391">
        <f t="shared" ref="K921" si="205">ROUND(I921*G921,2)</f>
        <v>0</v>
      </c>
      <c r="L921" s="26"/>
      <c r="M921" s="365"/>
    </row>
    <row r="922" spans="1:13">
      <c r="A922" s="675" t="s">
        <v>17</v>
      </c>
      <c r="B922" s="675"/>
      <c r="C922" s="675"/>
      <c r="D922" s="675"/>
      <c r="E922" s="675"/>
      <c r="F922" s="675"/>
      <c r="G922" s="675"/>
      <c r="H922" s="675"/>
      <c r="I922" s="675"/>
      <c r="J922" s="382">
        <f>SUM(J920:J921)</f>
        <v>0</v>
      </c>
      <c r="K922" s="382">
        <f>SUM(K920:K921)</f>
        <v>0</v>
      </c>
      <c r="L922" s="501"/>
      <c r="M922" s="501"/>
    </row>
    <row r="923" spans="1:13">
      <c r="J923" s="355" t="s">
        <v>18</v>
      </c>
      <c r="K923" s="385">
        <f>K922-J922</f>
        <v>0</v>
      </c>
    </row>
    <row r="927" spans="1:13">
      <c r="A927" s="605"/>
      <c r="B927" s="606" t="s">
        <v>528</v>
      </c>
      <c r="C927" s="607"/>
      <c r="D927" s="607"/>
      <c r="E927" s="607"/>
      <c r="F927" s="607"/>
      <c r="G927" s="607"/>
      <c r="H927" s="607"/>
      <c r="I927" s="607"/>
      <c r="J927" s="607"/>
      <c r="K927" s="607"/>
      <c r="L927" s="607"/>
      <c r="M927" s="607"/>
    </row>
    <row r="928" spans="1:13">
      <c r="A928" s="605"/>
      <c r="B928" s="563" t="s">
        <v>529</v>
      </c>
      <c r="C928" s="586"/>
      <c r="D928" s="607"/>
      <c r="E928" s="607"/>
      <c r="F928" s="607"/>
      <c r="G928" s="607"/>
      <c r="H928" s="607"/>
      <c r="I928" s="607"/>
      <c r="J928" s="607"/>
      <c r="K928" s="607"/>
      <c r="L928" s="607"/>
      <c r="M928" s="607"/>
    </row>
    <row r="929" spans="1:13">
      <c r="A929" s="605"/>
      <c r="B929" s="563" t="s">
        <v>530</v>
      </c>
      <c r="C929" s="607"/>
      <c r="D929" s="607"/>
      <c r="E929" s="607"/>
      <c r="F929" s="607"/>
      <c r="G929" s="607"/>
      <c r="H929" s="607"/>
      <c r="I929" s="607"/>
      <c r="J929" s="607"/>
      <c r="K929" s="607"/>
      <c r="L929" s="607"/>
      <c r="M929" s="607"/>
    </row>
    <row r="930" spans="1:13" ht="22.8">
      <c r="A930" s="194" t="s">
        <v>3</v>
      </c>
      <c r="B930" s="194" t="s">
        <v>4</v>
      </c>
      <c r="C930" s="194" t="s">
        <v>5</v>
      </c>
      <c r="D930" s="196" t="s">
        <v>6</v>
      </c>
      <c r="E930" s="196" t="s">
        <v>7</v>
      </c>
      <c r="F930" s="196" t="s">
        <v>8</v>
      </c>
      <c r="G930" s="196" t="s">
        <v>9</v>
      </c>
      <c r="H930" s="196" t="s">
        <v>10</v>
      </c>
      <c r="I930" s="196" t="s">
        <v>11</v>
      </c>
      <c r="J930" s="196" t="s">
        <v>12</v>
      </c>
      <c r="K930" s="196" t="s">
        <v>13</v>
      </c>
      <c r="L930" s="196" t="s">
        <v>14</v>
      </c>
      <c r="M930" s="198" t="s">
        <v>15</v>
      </c>
    </row>
    <row r="931" spans="1:13">
      <c r="A931" s="350">
        <v>1</v>
      </c>
      <c r="B931" s="608" t="s">
        <v>531</v>
      </c>
      <c r="C931" s="358" t="s">
        <v>532</v>
      </c>
      <c r="D931" s="348" t="s">
        <v>470</v>
      </c>
      <c r="E931" s="349">
        <v>400000</v>
      </c>
      <c r="F931" s="349">
        <v>25</v>
      </c>
      <c r="G931" s="351">
        <f>CEILING(E931/F931,1)</f>
        <v>16000</v>
      </c>
      <c r="H931" s="352"/>
      <c r="I931" s="352">
        <f>H931*L931+H931</f>
        <v>0</v>
      </c>
      <c r="J931" s="352">
        <f>ROUND(H931*G931,2)</f>
        <v>0</v>
      </c>
      <c r="K931" s="352">
        <f>ROUND(I931*G931,2)</f>
        <v>0</v>
      </c>
      <c r="L931" s="26"/>
      <c r="M931" s="609"/>
    </row>
    <row r="932" spans="1:13">
      <c r="A932" s="702" t="s">
        <v>17</v>
      </c>
      <c r="B932" s="702"/>
      <c r="C932" s="702"/>
      <c r="D932" s="702"/>
      <c r="E932" s="702"/>
      <c r="F932" s="702"/>
      <c r="G932" s="702"/>
      <c r="H932" s="702"/>
      <c r="I932" s="702"/>
      <c r="J932" s="354">
        <f>SUM(J931)</f>
        <v>0</v>
      </c>
      <c r="K932" s="354">
        <f>SUM(K931)</f>
        <v>0</v>
      </c>
      <c r="L932" s="607"/>
      <c r="M932" s="607"/>
    </row>
    <row r="933" spans="1:13">
      <c r="A933" s="607"/>
      <c r="B933" s="607"/>
      <c r="C933" s="607"/>
      <c r="D933" s="607"/>
      <c r="E933" s="607"/>
      <c r="F933" s="607"/>
      <c r="G933" s="607"/>
      <c r="H933" s="607"/>
      <c r="I933" s="607"/>
      <c r="J933" s="355" t="s">
        <v>18</v>
      </c>
      <c r="K933" s="356">
        <f>K932-J932</f>
        <v>0</v>
      </c>
      <c r="L933" s="607"/>
      <c r="M933" s="587"/>
    </row>
    <row r="934" spans="1:13">
      <c r="A934" s="607"/>
      <c r="B934" s="607"/>
      <c r="C934" s="607"/>
      <c r="D934" s="607"/>
      <c r="E934" s="607"/>
      <c r="F934" s="607"/>
      <c r="G934" s="607"/>
      <c r="H934" s="607"/>
      <c r="I934" s="607"/>
      <c r="J934" s="607"/>
      <c r="K934" s="607"/>
      <c r="L934" s="607"/>
      <c r="M934" s="607"/>
    </row>
    <row r="935" spans="1:13" ht="90.45" customHeight="1">
      <c r="A935" s="607"/>
      <c r="B935" s="563" t="s">
        <v>548</v>
      </c>
      <c r="C935" s="563"/>
      <c r="D935" s="563"/>
      <c r="E935" s="563"/>
      <c r="F935" s="563"/>
      <c r="G935" s="563"/>
      <c r="H935" s="563"/>
      <c r="I935" s="563"/>
      <c r="J935" s="563"/>
      <c r="K935" s="607"/>
      <c r="L935" s="607"/>
      <c r="M935" s="607"/>
    </row>
    <row r="939" spans="1:13">
      <c r="I939" s="639" t="s">
        <v>549</v>
      </c>
    </row>
    <row r="940" spans="1:13">
      <c r="I940" s="640" t="s">
        <v>550</v>
      </c>
    </row>
    <row r="941" spans="1:13">
      <c r="I941" s="641" t="s">
        <v>551</v>
      </c>
    </row>
  </sheetData>
  <mergeCells count="64">
    <mergeCell ref="A932:I932"/>
    <mergeCell ref="A756:I756"/>
    <mergeCell ref="A769:I769"/>
    <mergeCell ref="A787:I787"/>
    <mergeCell ref="B788:I788"/>
    <mergeCell ref="A797:I797"/>
    <mergeCell ref="A810:I810"/>
    <mergeCell ref="A811:B811"/>
    <mergeCell ref="A821:I821"/>
    <mergeCell ref="A837:I837"/>
    <mergeCell ref="A911:I911"/>
    <mergeCell ref="A922:I922"/>
    <mergeCell ref="A849:I849"/>
    <mergeCell ref="A851:B851"/>
    <mergeCell ref="A864:I864"/>
    <mergeCell ref="A874:I874"/>
    <mergeCell ref="A891:I891"/>
    <mergeCell ref="A901:I901"/>
    <mergeCell ref="A635:I635"/>
    <mergeCell ref="A685:I685"/>
    <mergeCell ref="A624:I624"/>
    <mergeCell ref="A564:I564"/>
    <mergeCell ref="A578:I578"/>
    <mergeCell ref="A592:I592"/>
    <mergeCell ref="A612:I612"/>
    <mergeCell ref="B455:B456"/>
    <mergeCell ref="A511:I511"/>
    <mergeCell ref="A527:I527"/>
    <mergeCell ref="A538:I538"/>
    <mergeCell ref="A553:I553"/>
    <mergeCell ref="B562:B563"/>
    <mergeCell ref="A491:I491"/>
    <mergeCell ref="A501:I501"/>
    <mergeCell ref="A457:I457"/>
    <mergeCell ref="A467:I467"/>
    <mergeCell ref="A479:I479"/>
    <mergeCell ref="A360:I360"/>
    <mergeCell ref="A426:I426"/>
    <mergeCell ref="A437:I437"/>
    <mergeCell ref="A446:I446"/>
    <mergeCell ref="A371:I371"/>
    <mergeCell ref="A381:I381"/>
    <mergeCell ref="A415:I415"/>
    <mergeCell ref="A246:I246"/>
    <mergeCell ref="B255:B256"/>
    <mergeCell ref="A223:I223"/>
    <mergeCell ref="A349:I349"/>
    <mergeCell ref="B346:B348"/>
    <mergeCell ref="A257:I257"/>
    <mergeCell ref="A269:I269"/>
    <mergeCell ref="A279:I279"/>
    <mergeCell ref="A333:I333"/>
    <mergeCell ref="B342:B345"/>
    <mergeCell ref="A289:I289"/>
    <mergeCell ref="A302:I302"/>
    <mergeCell ref="A312:I312"/>
    <mergeCell ref="A322:I322"/>
    <mergeCell ref="A81:I81"/>
    <mergeCell ref="A92:I92"/>
    <mergeCell ref="A111:I111"/>
    <mergeCell ref="B199:H199"/>
    <mergeCell ref="A213:I213"/>
    <mergeCell ref="A125:I125"/>
    <mergeCell ref="A172:I172"/>
  </mergeCells>
  <conditionalFormatting sqref="B732:C733 B848:F848 L847:M848 C847:F847 G883:G890 G778:G786 G747:G755 G765:G768 G796 G931 A932:I932 A601:A607 B604 C602:C607 L612:M612 D601:M604 D605:E607 L605:L611 G605:G611 A692:A734 D692:M733 K618:M619 A625:I625 A620:M620 L624:M625 C634 G629:G634 A638:M665 D635:I635 A632:F632 H629:M632 K637 L635 A629:A631 C629:F631 C683:C684 B692:C723 G675:G684 A689:M689 B678:E678 B681 C679:E681 D685:I685 F675:F681 H675:M678 K687 A675:A684 L679:L685 D675:E675 C676:E677 A666:A671 C666:M671 G388:G401 A379:A381 C381:I381 B379:M379 L380 B380:G380 B393:F401 C402:I402 B425:C425 G414 G425 G436 G445 G455:G456 C465:L465 C466:G466 C467:I467 L466 A465:B467 G490 M477:M478 A491:I491 G500 G477:G478 A592:I592 M562:M563 G536:G537 G547:G552 G562:G563 G590:G591 G573:G577 G510 G523:G526 B417 C196:I196">
    <cfRule type="expression" dxfId="1" priority="54" stopIfTrue="1">
      <formula>ISERROR(A196)</formula>
    </cfRule>
  </conditionalFormatting>
  <conditionalFormatting sqref="M806:M809">
    <cfRule type="expression" dxfId="0" priority="38" stopIfTrue="1">
      <formula>ISERROR(M806)</formula>
    </cfRule>
  </conditionalFormatting>
  <pageMargins left="0.70866141732283472" right="0.70866141732283472" top="0.74803149606299213" bottom="0.74803149606299213" header="0.31496062992125984" footer="0.31496062992125984"/>
  <pageSetup paperSize="9" scale="15" orientation="landscape" r:id="rId1"/>
  <rowBreaks count="9" manualBreakCount="9">
    <brk id="42" max="12" man="1"/>
    <brk id="95" max="12" man="1"/>
    <brk id="131" max="12" man="1"/>
    <brk id="149" max="12" man="1"/>
    <brk id="197" max="12" man="1"/>
    <brk id="258" max="12" man="1"/>
    <brk id="305" max="12" man="1"/>
    <brk id="791" max="12" man="1"/>
    <brk id="92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Plazińska</dc:creator>
  <cp:lastModifiedBy>user</cp:lastModifiedBy>
  <cp:lastPrinted>2019-08-19T11:51:18Z</cp:lastPrinted>
  <dcterms:created xsi:type="dcterms:W3CDTF">2019-06-17T12:26:49Z</dcterms:created>
  <dcterms:modified xsi:type="dcterms:W3CDTF">2020-12-31T08:57:04Z</dcterms:modified>
</cp:coreProperties>
</file>