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Z:\wspolny\sprawy\opatrunki\2020\dok\"/>
    </mc:Choice>
  </mc:AlternateContent>
  <xr:revisionPtr revIDLastSave="0" documentId="13_ncr:1_{F232B1D5-88F1-4A74-9F95-D44DFE9DCDF5}" xr6:coauthVersionLast="45" xr6:coauthVersionMax="45" xr10:uidLastSave="{00000000-0000-0000-0000-000000000000}"/>
  <bookViews>
    <workbookView xWindow="22908" yWindow="-132" windowWidth="23304" windowHeight="13224" tabRatio="604" xr2:uid="{00000000-000D-0000-FFFF-FFFF00000000}"/>
  </bookViews>
  <sheets>
    <sheet name="Arkusz1" sheetId="1" r:id="rId1"/>
  </sheets>
  <definedNames>
    <definedName name="_xlnm.Print_Area" localSheetId="0">Arkusz1!$A$1:$M$946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10" i="1" l="1"/>
  <c r="I931" i="1" l="1"/>
  <c r="G931" i="1"/>
  <c r="J931" i="1" s="1"/>
  <c r="J932" i="1" s="1"/>
  <c r="K931" i="1" l="1"/>
  <c r="K932" i="1" s="1"/>
  <c r="A55" i="1"/>
  <c r="C54" i="1"/>
  <c r="K933" i="1" l="1"/>
  <c r="I370" i="1" l="1"/>
  <c r="I359" i="1"/>
  <c r="I343" i="1"/>
  <c r="I344" i="1"/>
  <c r="I345" i="1"/>
  <c r="I346" i="1"/>
  <c r="I347" i="1"/>
  <c r="I348" i="1"/>
  <c r="I332" i="1"/>
  <c r="I267" i="1"/>
  <c r="I268" i="1"/>
  <c r="I256" i="1"/>
  <c r="I243" i="1"/>
  <c r="I244" i="1"/>
  <c r="I245" i="1"/>
  <c r="I195" i="1"/>
  <c r="I194" i="1"/>
  <c r="I193" i="1"/>
  <c r="I192" i="1"/>
  <c r="I191" i="1"/>
  <c r="I190" i="1"/>
  <c r="I189" i="1"/>
  <c r="I188" i="1"/>
  <c r="I187" i="1"/>
  <c r="I186" i="1"/>
  <c r="I185" i="1"/>
  <c r="I184" i="1"/>
  <c r="I183" i="1"/>
  <c r="I18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J143" i="1"/>
  <c r="I143" i="1"/>
  <c r="K143" i="1" s="1"/>
  <c r="I142" i="1"/>
  <c r="I141" i="1"/>
  <c r="I140" i="1"/>
  <c r="I139" i="1"/>
  <c r="I138" i="1"/>
  <c r="I137" i="1"/>
  <c r="I124" i="1"/>
  <c r="I110" i="1"/>
  <c r="I103" i="1"/>
  <c r="I104" i="1"/>
  <c r="I105" i="1"/>
  <c r="I106" i="1"/>
  <c r="I107" i="1"/>
  <c r="I63" i="1"/>
  <c r="I64" i="1"/>
  <c r="I65" i="1"/>
  <c r="I66" i="1"/>
  <c r="I67" i="1"/>
  <c r="I68" i="1"/>
  <c r="I52" i="1"/>
  <c r="I53" i="1"/>
  <c r="I54" i="1"/>
  <c r="I55" i="1"/>
  <c r="I56" i="1"/>
  <c r="I57" i="1"/>
  <c r="I58" i="1"/>
  <c r="I59" i="1"/>
  <c r="I60" i="1"/>
  <c r="I45" i="1"/>
  <c r="I46" i="1"/>
  <c r="I47" i="1"/>
  <c r="I48" i="1"/>
  <c r="I49" i="1"/>
  <c r="I22" i="1"/>
  <c r="I23" i="1"/>
  <c r="I24" i="1"/>
  <c r="I25" i="1"/>
  <c r="I26" i="1"/>
  <c r="I27" i="1"/>
  <c r="I28" i="1"/>
  <c r="I29" i="1"/>
  <c r="I30" i="1"/>
  <c r="I31" i="1"/>
  <c r="I32" i="1"/>
  <c r="I33" i="1"/>
  <c r="I34" i="1"/>
  <c r="I35" i="1"/>
  <c r="I36" i="1"/>
  <c r="I37" i="1"/>
  <c r="I38" i="1"/>
  <c r="I39" i="1"/>
  <c r="I40" i="1"/>
  <c r="I41" i="1"/>
  <c r="I42" i="1"/>
  <c r="G182" i="1"/>
  <c r="J182" i="1" s="1"/>
  <c r="G183" i="1"/>
  <c r="J183" i="1" s="1"/>
  <c r="G184" i="1"/>
  <c r="G185" i="1"/>
  <c r="J185" i="1" s="1"/>
  <c r="G186" i="1"/>
  <c r="J186" i="1" s="1"/>
  <c r="G187" i="1"/>
  <c r="J187" i="1" s="1"/>
  <c r="G188" i="1"/>
  <c r="J188" i="1" s="1"/>
  <c r="G189" i="1"/>
  <c r="J189" i="1" s="1"/>
  <c r="G190" i="1"/>
  <c r="J190" i="1" s="1"/>
  <c r="G191" i="1"/>
  <c r="J191" i="1" s="1"/>
  <c r="G192" i="1"/>
  <c r="G193" i="1"/>
  <c r="J193" i="1" s="1"/>
  <c r="G194" i="1"/>
  <c r="J194" i="1" s="1"/>
  <c r="G195" i="1"/>
  <c r="J195" i="1" s="1"/>
  <c r="G22" i="1"/>
  <c r="J22" i="1" s="1"/>
  <c r="G23" i="1"/>
  <c r="J23" i="1" s="1"/>
  <c r="G24" i="1"/>
  <c r="J24" i="1" s="1"/>
  <c r="G25" i="1"/>
  <c r="J25" i="1" s="1"/>
  <c r="G26" i="1"/>
  <c r="J26" i="1" s="1"/>
  <c r="G27" i="1"/>
  <c r="J27" i="1" s="1"/>
  <c r="G28" i="1"/>
  <c r="J28" i="1" s="1"/>
  <c r="G29" i="1"/>
  <c r="J29" i="1" s="1"/>
  <c r="G30" i="1"/>
  <c r="J30" i="1" s="1"/>
  <c r="G31" i="1"/>
  <c r="J31" i="1" s="1"/>
  <c r="G32" i="1"/>
  <c r="J32" i="1" s="1"/>
  <c r="G33" i="1"/>
  <c r="J33" i="1" s="1"/>
  <c r="G34" i="1"/>
  <c r="J34" i="1" s="1"/>
  <c r="G35" i="1"/>
  <c r="J35" i="1" s="1"/>
  <c r="G36" i="1"/>
  <c r="J36" i="1" s="1"/>
  <c r="G37" i="1"/>
  <c r="J37" i="1" s="1"/>
  <c r="G38" i="1"/>
  <c r="J38" i="1" s="1"/>
  <c r="G39" i="1"/>
  <c r="J39" i="1" s="1"/>
  <c r="G40" i="1"/>
  <c r="J40" i="1" s="1"/>
  <c r="G41" i="1"/>
  <c r="J41" i="1" s="1"/>
  <c r="G42" i="1"/>
  <c r="J42" i="1" s="1"/>
  <c r="G44" i="1"/>
  <c r="G45" i="1"/>
  <c r="J45" i="1" s="1"/>
  <c r="G46" i="1"/>
  <c r="J46" i="1" s="1"/>
  <c r="G47" i="1"/>
  <c r="J47" i="1" s="1"/>
  <c r="G48" i="1"/>
  <c r="J48" i="1" s="1"/>
  <c r="G49" i="1"/>
  <c r="J49" i="1" s="1"/>
  <c r="G51" i="1"/>
  <c r="G52" i="1"/>
  <c r="J52" i="1" s="1"/>
  <c r="G53" i="1"/>
  <c r="J53" i="1" s="1"/>
  <c r="G54" i="1"/>
  <c r="J54" i="1" s="1"/>
  <c r="G55" i="1"/>
  <c r="J55" i="1" s="1"/>
  <c r="G56" i="1"/>
  <c r="J56" i="1" s="1"/>
  <c r="G57" i="1"/>
  <c r="J57" i="1" s="1"/>
  <c r="G58" i="1"/>
  <c r="J58" i="1" s="1"/>
  <c r="G59" i="1"/>
  <c r="J59" i="1" s="1"/>
  <c r="G60" i="1"/>
  <c r="J60" i="1" s="1"/>
  <c r="G62" i="1"/>
  <c r="G63" i="1"/>
  <c r="J63" i="1" s="1"/>
  <c r="G64" i="1"/>
  <c r="J64" i="1" s="1"/>
  <c r="G65" i="1"/>
  <c r="J65" i="1" s="1"/>
  <c r="G66" i="1"/>
  <c r="J66" i="1" s="1"/>
  <c r="G67" i="1"/>
  <c r="J67" i="1" s="1"/>
  <c r="G68" i="1"/>
  <c r="J68" i="1" s="1"/>
  <c r="G921" i="1"/>
  <c r="G920" i="1"/>
  <c r="G910" i="1"/>
  <c r="G900" i="1"/>
  <c r="G873" i="1"/>
  <c r="G863" i="1"/>
  <c r="G862" i="1"/>
  <c r="G834" i="1"/>
  <c r="G835" i="1"/>
  <c r="G836" i="1"/>
  <c r="G833" i="1"/>
  <c r="G809" i="1"/>
  <c r="G796" i="1"/>
  <c r="G779" i="1"/>
  <c r="G780" i="1"/>
  <c r="G781" i="1"/>
  <c r="G782" i="1"/>
  <c r="G783" i="1"/>
  <c r="G784" i="1"/>
  <c r="G785" i="1"/>
  <c r="G786" i="1"/>
  <c r="G778" i="1"/>
  <c r="G766" i="1"/>
  <c r="G767" i="1"/>
  <c r="G768" i="1"/>
  <c r="G765" i="1"/>
  <c r="G751" i="1"/>
  <c r="G752" i="1"/>
  <c r="G753" i="1"/>
  <c r="G754" i="1"/>
  <c r="G755" i="1"/>
  <c r="G750" i="1"/>
  <c r="G749" i="1"/>
  <c r="G748" i="1"/>
  <c r="G747" i="1"/>
  <c r="G605" i="1"/>
  <c r="G606" i="1"/>
  <c r="G607" i="1"/>
  <c r="G608" i="1"/>
  <c r="G609" i="1"/>
  <c r="G610" i="1"/>
  <c r="G574" i="1"/>
  <c r="G575" i="1"/>
  <c r="G576" i="1"/>
  <c r="G577" i="1"/>
  <c r="K192" i="1" l="1"/>
  <c r="K184" i="1"/>
  <c r="K27" i="1"/>
  <c r="K58" i="1"/>
  <c r="K40" i="1"/>
  <c r="K24" i="1"/>
  <c r="K57" i="1"/>
  <c r="K54" i="1"/>
  <c r="K189" i="1"/>
  <c r="K39" i="1"/>
  <c r="K35" i="1"/>
  <c r="K29" i="1"/>
  <c r="K23" i="1"/>
  <c r="K47" i="1"/>
  <c r="K67" i="1"/>
  <c r="K64" i="1"/>
  <c r="K193" i="1"/>
  <c r="K32" i="1"/>
  <c r="K46" i="1"/>
  <c r="K66" i="1"/>
  <c r="K63" i="1"/>
  <c r="K185" i="1"/>
  <c r="K188" i="1"/>
  <c r="K37" i="1"/>
  <c r="K31" i="1"/>
  <c r="K49" i="1"/>
  <c r="K55" i="1"/>
  <c r="K34" i="1"/>
  <c r="K26" i="1"/>
  <c r="K60" i="1"/>
  <c r="K36" i="1"/>
  <c r="K28" i="1"/>
  <c r="K59" i="1"/>
  <c r="K182" i="1"/>
  <c r="K187" i="1"/>
  <c r="K190" i="1"/>
  <c r="K195" i="1"/>
  <c r="K52" i="1"/>
  <c r="K41" i="1"/>
  <c r="K38" i="1"/>
  <c r="K33" i="1"/>
  <c r="K30" i="1"/>
  <c r="K25" i="1"/>
  <c r="K22" i="1"/>
  <c r="K48" i="1"/>
  <c r="K45" i="1"/>
  <c r="K56" i="1"/>
  <c r="K53" i="1"/>
  <c r="K68" i="1"/>
  <c r="K65" i="1"/>
  <c r="J184" i="1"/>
  <c r="J192" i="1"/>
  <c r="K42" i="1"/>
  <c r="K183" i="1"/>
  <c r="K186" i="1"/>
  <c r="K191" i="1"/>
  <c r="K194" i="1"/>
  <c r="G524" i="1"/>
  <c r="J524" i="1" s="1"/>
  <c r="G525" i="1"/>
  <c r="J525" i="1" s="1"/>
  <c r="G526" i="1"/>
  <c r="J526" i="1" s="1"/>
  <c r="G523" i="1"/>
  <c r="J523" i="1" s="1"/>
  <c r="G510" i="1"/>
  <c r="G389" i="1"/>
  <c r="J389" i="1" s="1"/>
  <c r="G390" i="1"/>
  <c r="G391" i="1"/>
  <c r="J391" i="1" s="1"/>
  <c r="G392" i="1"/>
  <c r="J392" i="1" s="1"/>
  <c r="G393" i="1"/>
  <c r="J393" i="1" s="1"/>
  <c r="G394" i="1"/>
  <c r="J394" i="1" s="1"/>
  <c r="G395" i="1"/>
  <c r="J395" i="1" s="1"/>
  <c r="G396" i="1"/>
  <c r="J396" i="1" s="1"/>
  <c r="G397" i="1"/>
  <c r="J397" i="1" s="1"/>
  <c r="G398" i="1"/>
  <c r="J398" i="1" s="1"/>
  <c r="G399" i="1"/>
  <c r="J399" i="1" s="1"/>
  <c r="G400" i="1"/>
  <c r="J400" i="1" s="1"/>
  <c r="G401" i="1"/>
  <c r="J401" i="1" s="1"/>
  <c r="I921" i="1"/>
  <c r="K921" i="1" s="1"/>
  <c r="J921" i="1"/>
  <c r="J920" i="1"/>
  <c r="I920" i="1"/>
  <c r="K920" i="1" s="1"/>
  <c r="J910" i="1"/>
  <c r="I910" i="1"/>
  <c r="K910" i="1" s="1"/>
  <c r="J900" i="1"/>
  <c r="I900" i="1"/>
  <c r="K900" i="1" s="1"/>
  <c r="I884" i="1"/>
  <c r="I885" i="1"/>
  <c r="I886" i="1"/>
  <c r="I887" i="1"/>
  <c r="I888" i="1"/>
  <c r="I889" i="1"/>
  <c r="I890" i="1"/>
  <c r="J873" i="1"/>
  <c r="J874" i="1" s="1"/>
  <c r="I873" i="1"/>
  <c r="K873" i="1" s="1"/>
  <c r="K874" i="1" s="1"/>
  <c r="I863" i="1"/>
  <c r="K863" i="1" s="1"/>
  <c r="J863" i="1"/>
  <c r="J862" i="1"/>
  <c r="I862" i="1"/>
  <c r="K862" i="1" s="1"/>
  <c r="I847" i="1"/>
  <c r="I848" i="1"/>
  <c r="I846" i="1"/>
  <c r="I834" i="1"/>
  <c r="K834" i="1" s="1"/>
  <c r="J834" i="1"/>
  <c r="I835" i="1"/>
  <c r="K835" i="1" s="1"/>
  <c r="J835" i="1"/>
  <c r="I836" i="1"/>
  <c r="K836" i="1" s="1"/>
  <c r="J836" i="1"/>
  <c r="J833" i="1"/>
  <c r="I833" i="1"/>
  <c r="K833" i="1" s="1"/>
  <c r="I820" i="1"/>
  <c r="I819" i="1"/>
  <c r="I807" i="1"/>
  <c r="I808" i="1"/>
  <c r="I809" i="1"/>
  <c r="K809" i="1" s="1"/>
  <c r="J809" i="1"/>
  <c r="I806" i="1"/>
  <c r="J796" i="1"/>
  <c r="J797" i="1" s="1"/>
  <c r="I796" i="1"/>
  <c r="K796" i="1" s="1"/>
  <c r="K797" i="1" s="1"/>
  <c r="I779" i="1"/>
  <c r="K779" i="1" s="1"/>
  <c r="J779" i="1"/>
  <c r="I780" i="1"/>
  <c r="K780" i="1" s="1"/>
  <c r="J780" i="1"/>
  <c r="I781" i="1"/>
  <c r="K781" i="1" s="1"/>
  <c r="J781" i="1"/>
  <c r="I782" i="1"/>
  <c r="K782" i="1" s="1"/>
  <c r="J782" i="1"/>
  <c r="I783" i="1"/>
  <c r="K783" i="1" s="1"/>
  <c r="J783" i="1"/>
  <c r="I784" i="1"/>
  <c r="K784" i="1" s="1"/>
  <c r="J784" i="1"/>
  <c r="I785" i="1"/>
  <c r="K785" i="1" s="1"/>
  <c r="J785" i="1"/>
  <c r="I786" i="1"/>
  <c r="K786" i="1" s="1"/>
  <c r="J786" i="1"/>
  <c r="J778" i="1"/>
  <c r="I778" i="1"/>
  <c r="K778" i="1" s="1"/>
  <c r="I766" i="1"/>
  <c r="K766" i="1" s="1"/>
  <c r="J766" i="1"/>
  <c r="I767" i="1"/>
  <c r="K767" i="1" s="1"/>
  <c r="J767" i="1"/>
  <c r="I768" i="1"/>
  <c r="K768" i="1" s="1"/>
  <c r="J768" i="1"/>
  <c r="J765" i="1"/>
  <c r="I765" i="1"/>
  <c r="K765" i="1" s="1"/>
  <c r="I748" i="1"/>
  <c r="K748" i="1" s="1"/>
  <c r="J748" i="1"/>
  <c r="I749" i="1"/>
  <c r="K749" i="1" s="1"/>
  <c r="J749" i="1"/>
  <c r="I750" i="1"/>
  <c r="K750" i="1" s="1"/>
  <c r="J750" i="1"/>
  <c r="I751" i="1"/>
  <c r="K751" i="1" s="1"/>
  <c r="J751" i="1"/>
  <c r="I752" i="1"/>
  <c r="K752" i="1" s="1"/>
  <c r="J752" i="1"/>
  <c r="I753" i="1"/>
  <c r="K753" i="1" s="1"/>
  <c r="J753" i="1"/>
  <c r="I754" i="1"/>
  <c r="K754" i="1" s="1"/>
  <c r="J754" i="1"/>
  <c r="I755" i="1"/>
  <c r="K755" i="1" s="1"/>
  <c r="J755" i="1"/>
  <c r="J747" i="1"/>
  <c r="I747" i="1"/>
  <c r="K747" i="1" s="1"/>
  <c r="G370" i="1"/>
  <c r="J370" i="1" s="1"/>
  <c r="I369" i="1"/>
  <c r="G369" i="1"/>
  <c r="J369" i="1" s="1"/>
  <c r="G359" i="1"/>
  <c r="J359" i="1" s="1"/>
  <c r="I358" i="1"/>
  <c r="G358" i="1"/>
  <c r="J358" i="1" s="1"/>
  <c r="I181" i="1"/>
  <c r="G181" i="1"/>
  <c r="J181" i="1" s="1"/>
  <c r="G890" i="1"/>
  <c r="J890" i="1" s="1"/>
  <c r="G889" i="1"/>
  <c r="J889" i="1" s="1"/>
  <c r="G888" i="1"/>
  <c r="J888" i="1" s="1"/>
  <c r="G887" i="1"/>
  <c r="J887" i="1" s="1"/>
  <c r="G886" i="1"/>
  <c r="G885" i="1"/>
  <c r="J885" i="1" s="1"/>
  <c r="G884" i="1"/>
  <c r="J884" i="1" s="1"/>
  <c r="I883" i="1"/>
  <c r="G883" i="1"/>
  <c r="J883" i="1" s="1"/>
  <c r="G848" i="1"/>
  <c r="J848" i="1" s="1"/>
  <c r="G847" i="1"/>
  <c r="J847" i="1" s="1"/>
  <c r="G846" i="1"/>
  <c r="G820" i="1"/>
  <c r="J820" i="1" s="1"/>
  <c r="G819" i="1"/>
  <c r="J819" i="1" s="1"/>
  <c r="G808" i="1"/>
  <c r="J808" i="1" s="1"/>
  <c r="G807" i="1"/>
  <c r="J807" i="1" s="1"/>
  <c r="G806" i="1"/>
  <c r="J806" i="1" s="1"/>
  <c r="I684" i="1"/>
  <c r="G684" i="1"/>
  <c r="J684" i="1" s="1"/>
  <c r="I683" i="1"/>
  <c r="G683" i="1"/>
  <c r="J683" i="1" s="1"/>
  <c r="I682" i="1"/>
  <c r="G682" i="1"/>
  <c r="J682" i="1" s="1"/>
  <c r="I681" i="1"/>
  <c r="G681" i="1"/>
  <c r="J681" i="1" s="1"/>
  <c r="I680" i="1"/>
  <c r="G680" i="1"/>
  <c r="J680" i="1" s="1"/>
  <c r="I679" i="1"/>
  <c r="G679" i="1"/>
  <c r="J679" i="1" s="1"/>
  <c r="I634" i="1"/>
  <c r="G634" i="1"/>
  <c r="J634" i="1" s="1"/>
  <c r="I633" i="1"/>
  <c r="G633" i="1"/>
  <c r="J633" i="1" s="1"/>
  <c r="I623" i="1"/>
  <c r="G623" i="1"/>
  <c r="J623" i="1" s="1"/>
  <c r="I622" i="1"/>
  <c r="G622" i="1"/>
  <c r="J622" i="1" s="1"/>
  <c r="I621" i="1"/>
  <c r="G621" i="1"/>
  <c r="J621" i="1" s="1"/>
  <c r="I611" i="1"/>
  <c r="G611" i="1"/>
  <c r="J611" i="1" s="1"/>
  <c r="I610" i="1"/>
  <c r="J610" i="1"/>
  <c r="I609" i="1"/>
  <c r="J609" i="1"/>
  <c r="I608" i="1"/>
  <c r="J608" i="1"/>
  <c r="J607" i="1"/>
  <c r="I607" i="1"/>
  <c r="K607" i="1" s="1"/>
  <c r="I606" i="1"/>
  <c r="J606" i="1"/>
  <c r="J605" i="1"/>
  <c r="I605" i="1"/>
  <c r="K605" i="1" s="1"/>
  <c r="I591" i="1"/>
  <c r="G591" i="1"/>
  <c r="J591" i="1" s="1"/>
  <c r="I590" i="1"/>
  <c r="G590" i="1"/>
  <c r="J590" i="1" s="1"/>
  <c r="I577" i="1"/>
  <c r="J577" i="1"/>
  <c r="J576" i="1"/>
  <c r="I576" i="1"/>
  <c r="K576" i="1" s="1"/>
  <c r="I575" i="1"/>
  <c r="J575" i="1"/>
  <c r="I574" i="1"/>
  <c r="J574" i="1"/>
  <c r="I573" i="1"/>
  <c r="G573" i="1"/>
  <c r="J573" i="1" s="1"/>
  <c r="I563" i="1"/>
  <c r="G563" i="1"/>
  <c r="J563" i="1" s="1"/>
  <c r="I562" i="1"/>
  <c r="G562" i="1"/>
  <c r="J562" i="1" s="1"/>
  <c r="I552" i="1"/>
  <c r="G552" i="1"/>
  <c r="J552" i="1" s="1"/>
  <c r="I551" i="1"/>
  <c r="G551" i="1"/>
  <c r="J551" i="1" s="1"/>
  <c r="I550" i="1"/>
  <c r="G550" i="1"/>
  <c r="J550" i="1" s="1"/>
  <c r="I549" i="1"/>
  <c r="G549" i="1"/>
  <c r="J549" i="1" s="1"/>
  <c r="I548" i="1"/>
  <c r="G548" i="1"/>
  <c r="J548" i="1" s="1"/>
  <c r="I547" i="1"/>
  <c r="G547" i="1"/>
  <c r="J547" i="1" s="1"/>
  <c r="I537" i="1"/>
  <c r="G537" i="1"/>
  <c r="J537" i="1" s="1"/>
  <c r="I536" i="1"/>
  <c r="G536" i="1"/>
  <c r="J536" i="1" s="1"/>
  <c r="I526" i="1"/>
  <c r="I525" i="1"/>
  <c r="I524" i="1"/>
  <c r="I523" i="1"/>
  <c r="I500" i="1"/>
  <c r="G500" i="1"/>
  <c r="J500" i="1" s="1"/>
  <c r="J501" i="1" s="1"/>
  <c r="I490" i="1"/>
  <c r="G490" i="1"/>
  <c r="J490" i="1" s="1"/>
  <c r="J491" i="1" s="1"/>
  <c r="I478" i="1"/>
  <c r="G478" i="1"/>
  <c r="J478" i="1" s="1"/>
  <c r="I477" i="1"/>
  <c r="G477" i="1"/>
  <c r="J477" i="1" s="1"/>
  <c r="I466" i="1"/>
  <c r="G466" i="1"/>
  <c r="J466" i="1" s="1"/>
  <c r="J467" i="1" s="1"/>
  <c r="I456" i="1"/>
  <c r="G456" i="1"/>
  <c r="J456" i="1" s="1"/>
  <c r="I455" i="1"/>
  <c r="G455" i="1"/>
  <c r="J455" i="1" s="1"/>
  <c r="I445" i="1"/>
  <c r="G445" i="1"/>
  <c r="J445" i="1" s="1"/>
  <c r="J446" i="1" s="1"/>
  <c r="I436" i="1"/>
  <c r="G436" i="1"/>
  <c r="J436" i="1" s="1"/>
  <c r="J437" i="1" s="1"/>
  <c r="I425" i="1"/>
  <c r="G425" i="1"/>
  <c r="J425" i="1" s="1"/>
  <c r="J426" i="1" s="1"/>
  <c r="I414" i="1"/>
  <c r="G414" i="1"/>
  <c r="J414" i="1" s="1"/>
  <c r="J415" i="1" s="1"/>
  <c r="I401" i="1"/>
  <c r="I400" i="1"/>
  <c r="I399" i="1"/>
  <c r="I398" i="1"/>
  <c r="I397" i="1"/>
  <c r="I396" i="1"/>
  <c r="I395" i="1"/>
  <c r="I394" i="1"/>
  <c r="I393" i="1"/>
  <c r="I392" i="1"/>
  <c r="I391" i="1"/>
  <c r="I390" i="1"/>
  <c r="J390" i="1"/>
  <c r="I389" i="1"/>
  <c r="I388" i="1"/>
  <c r="G388" i="1"/>
  <c r="J388" i="1" s="1"/>
  <c r="I380" i="1"/>
  <c r="G380" i="1"/>
  <c r="J380" i="1" s="1"/>
  <c r="J381" i="1" s="1"/>
  <c r="J510" i="1" l="1"/>
  <c r="J511" i="1" s="1"/>
  <c r="K510" i="1"/>
  <c r="K511" i="1" s="1"/>
  <c r="J911" i="1"/>
  <c r="K911" i="1"/>
  <c r="J901" i="1"/>
  <c r="K901" i="1"/>
  <c r="K886" i="1"/>
  <c r="J886" i="1"/>
  <c r="K820" i="1"/>
  <c r="K808" i="1"/>
  <c r="J479" i="1"/>
  <c r="K846" i="1"/>
  <c r="K885" i="1"/>
  <c r="K370" i="1"/>
  <c r="K847" i="1"/>
  <c r="K787" i="1"/>
  <c r="K819" i="1"/>
  <c r="K890" i="1"/>
  <c r="K887" i="1"/>
  <c r="K922" i="1"/>
  <c r="K807" i="1"/>
  <c r="K359" i="1"/>
  <c r="J846" i="1"/>
  <c r="J849" i="1" s="1"/>
  <c r="K888" i="1"/>
  <c r="J592" i="1"/>
  <c r="K806" i="1"/>
  <c r="K848" i="1"/>
  <c r="K889" i="1"/>
  <c r="K884" i="1"/>
  <c r="K512" i="1"/>
  <c r="K875" i="1"/>
  <c r="K864" i="1"/>
  <c r="K798" i="1"/>
  <c r="J787" i="1"/>
  <c r="J769" i="1"/>
  <c r="J756" i="1"/>
  <c r="K358" i="1"/>
  <c r="K369" i="1"/>
  <c r="J371" i="1"/>
  <c r="J457" i="1"/>
  <c r="J360" i="1"/>
  <c r="K181" i="1"/>
  <c r="K391" i="1"/>
  <c r="K551" i="1"/>
  <c r="K562" i="1"/>
  <c r="K573" i="1"/>
  <c r="K606" i="1"/>
  <c r="K608" i="1"/>
  <c r="K610" i="1"/>
  <c r="K621" i="1"/>
  <c r="K684" i="1"/>
  <c r="K414" i="1"/>
  <c r="K415" i="1" s="1"/>
  <c r="K455" i="1"/>
  <c r="K399" i="1"/>
  <c r="K563" i="1"/>
  <c r="K681" i="1"/>
  <c r="K436" i="1"/>
  <c r="K466" i="1"/>
  <c r="K467" i="1" s="1"/>
  <c r="K526" i="1"/>
  <c r="K392" i="1"/>
  <c r="J553" i="1"/>
  <c r="K574" i="1"/>
  <c r="K683" i="1"/>
  <c r="K394" i="1"/>
  <c r="K523" i="1"/>
  <c r="K525" i="1"/>
  <c r="J564" i="1"/>
  <c r="K388" i="1"/>
  <c r="K536" i="1"/>
  <c r="K547" i="1"/>
  <c r="K549" i="1"/>
  <c r="K634" i="1"/>
  <c r="K390" i="1"/>
  <c r="K395" i="1"/>
  <c r="K398" i="1"/>
  <c r="K425" i="1"/>
  <c r="K426" i="1" s="1"/>
  <c r="K456" i="1"/>
  <c r="K477" i="1"/>
  <c r="K500" i="1"/>
  <c r="K680" i="1"/>
  <c r="J810" i="1"/>
  <c r="J821" i="1"/>
  <c r="K537" i="1"/>
  <c r="K575" i="1"/>
  <c r="K577" i="1"/>
  <c r="K591" i="1"/>
  <c r="K633" i="1"/>
  <c r="K679" i="1"/>
  <c r="J635" i="1"/>
  <c r="J624" i="1"/>
  <c r="K389" i="1"/>
  <c r="K393" i="1"/>
  <c r="K397" i="1"/>
  <c r="K401" i="1"/>
  <c r="K445" i="1"/>
  <c r="K478" i="1"/>
  <c r="K548" i="1"/>
  <c r="K552" i="1"/>
  <c r="K590" i="1"/>
  <c r="K609" i="1"/>
  <c r="K611" i="1"/>
  <c r="K623" i="1"/>
  <c r="K837" i="1"/>
  <c r="K883" i="1"/>
  <c r="K396" i="1"/>
  <c r="K400" i="1"/>
  <c r="K524" i="1"/>
  <c r="K622" i="1"/>
  <c r="K682" i="1"/>
  <c r="J402" i="1"/>
  <c r="K490" i="1"/>
  <c r="K491" i="1" s="1"/>
  <c r="K550" i="1"/>
  <c r="J612" i="1"/>
  <c r="J685" i="1"/>
  <c r="J922" i="1"/>
  <c r="K756" i="1"/>
  <c r="K769" i="1"/>
  <c r="J837" i="1"/>
  <c r="J864" i="1"/>
  <c r="K380" i="1"/>
  <c r="K381" i="1" s="1"/>
  <c r="J578" i="1"/>
  <c r="J527" i="1"/>
  <c r="J538" i="1"/>
  <c r="G170" i="1"/>
  <c r="K912" i="1" l="1"/>
  <c r="K902" i="1"/>
  <c r="K371" i="1"/>
  <c r="K592" i="1"/>
  <c r="K479" i="1"/>
  <c r="K468" i="1"/>
  <c r="K492" i="1"/>
  <c r="K788" i="1"/>
  <c r="K382" i="1"/>
  <c r="K427" i="1"/>
  <c r="K416" i="1"/>
  <c r="K865" i="1"/>
  <c r="K360" i="1"/>
  <c r="K838" i="1"/>
  <c r="K446" i="1"/>
  <c r="K501" i="1"/>
  <c r="J170" i="1"/>
  <c r="K170" i="1"/>
  <c r="K437" i="1"/>
  <c r="K770" i="1"/>
  <c r="K757" i="1"/>
  <c r="K564" i="1"/>
  <c r="K810" i="1"/>
  <c r="K457" i="1"/>
  <c r="K538" i="1"/>
  <c r="K196" i="1"/>
  <c r="K891" i="1"/>
  <c r="K624" i="1"/>
  <c r="J196" i="1"/>
  <c r="K578" i="1"/>
  <c r="K849" i="1"/>
  <c r="K923" i="1"/>
  <c r="K821" i="1"/>
  <c r="K527" i="1"/>
  <c r="K612" i="1"/>
  <c r="K635" i="1"/>
  <c r="K402" i="1"/>
  <c r="K553" i="1"/>
  <c r="K685" i="1"/>
  <c r="J891" i="1"/>
  <c r="G348" i="1"/>
  <c r="G347" i="1"/>
  <c r="G346" i="1"/>
  <c r="G345" i="1"/>
  <c r="G344" i="1"/>
  <c r="G343" i="1"/>
  <c r="G342" i="1"/>
  <c r="K361" i="1" l="1"/>
  <c r="K593" i="1"/>
  <c r="K372" i="1"/>
  <c r="K438" i="1"/>
  <c r="K528" i="1"/>
  <c r="K554" i="1"/>
  <c r="K579" i="1"/>
  <c r="K458" i="1"/>
  <c r="K811" i="1"/>
  <c r="K636" i="1"/>
  <c r="K625" i="1"/>
  <c r="K539" i="1"/>
  <c r="K502" i="1"/>
  <c r="K403" i="1"/>
  <c r="K822" i="1"/>
  <c r="K686" i="1"/>
  <c r="K613" i="1"/>
  <c r="K850" i="1"/>
  <c r="K565" i="1"/>
  <c r="K447" i="1"/>
  <c r="K480" i="1"/>
  <c r="J348" i="1"/>
  <c r="K348" i="1"/>
  <c r="J345" i="1"/>
  <c r="K345" i="1"/>
  <c r="K346" i="1"/>
  <c r="J346" i="1"/>
  <c r="J344" i="1"/>
  <c r="K344" i="1"/>
  <c r="K343" i="1"/>
  <c r="J343" i="1"/>
  <c r="J347" i="1"/>
  <c r="K347" i="1"/>
  <c r="K892" i="1"/>
  <c r="K197" i="1"/>
  <c r="G232" i="1"/>
  <c r="I21" i="1" l="1"/>
  <c r="G21" i="1"/>
  <c r="G288" i="1" l="1"/>
  <c r="G298" i="1"/>
  <c r="G299" i="1"/>
  <c r="G300" i="1"/>
  <c r="G278" i="1"/>
  <c r="G256" i="1"/>
  <c r="G255" i="1"/>
  <c r="G242" i="1"/>
  <c r="G222" i="1"/>
  <c r="J256" i="1" l="1"/>
  <c r="K256" i="1"/>
  <c r="G267" i="1"/>
  <c r="G268" i="1"/>
  <c r="J268" i="1" l="1"/>
  <c r="K268" i="1"/>
  <c r="J267" i="1"/>
  <c r="K267" i="1"/>
  <c r="I342" i="1"/>
  <c r="J342" i="1"/>
  <c r="G332" i="1"/>
  <c r="I331" i="1"/>
  <c r="G331" i="1"/>
  <c r="J331" i="1" s="1"/>
  <c r="J332" i="1" l="1"/>
  <c r="J333" i="1" s="1"/>
  <c r="K332" i="1"/>
  <c r="K342" i="1"/>
  <c r="K331" i="1"/>
  <c r="J349" i="1"/>
  <c r="G301" i="1"/>
  <c r="I136" i="1"/>
  <c r="I109" i="1"/>
  <c r="I102" i="1"/>
  <c r="I62" i="1"/>
  <c r="I51" i="1"/>
  <c r="I44" i="1"/>
  <c r="J62" i="1"/>
  <c r="J51" i="1"/>
  <c r="K21" i="1"/>
  <c r="G80" i="1"/>
  <c r="J80" i="1" s="1"/>
  <c r="J81" i="1" s="1"/>
  <c r="I80" i="1"/>
  <c r="G90" i="1"/>
  <c r="J90" i="1" s="1"/>
  <c r="I90" i="1"/>
  <c r="G91" i="1"/>
  <c r="J91" i="1" s="1"/>
  <c r="I91" i="1"/>
  <c r="G102" i="1"/>
  <c r="J102" i="1" s="1"/>
  <c r="G103" i="1"/>
  <c r="G104" i="1"/>
  <c r="G105" i="1"/>
  <c r="G106" i="1"/>
  <c r="G107" i="1"/>
  <c r="G109" i="1"/>
  <c r="J109" i="1" s="1"/>
  <c r="G110" i="1"/>
  <c r="G123" i="1"/>
  <c r="J123" i="1" s="1"/>
  <c r="I123" i="1"/>
  <c r="G124" i="1"/>
  <c r="G136" i="1"/>
  <c r="J136" i="1" s="1"/>
  <c r="G137" i="1"/>
  <c r="G138" i="1"/>
  <c r="G139" i="1"/>
  <c r="G140" i="1"/>
  <c r="G141" i="1"/>
  <c r="G142"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1" i="1"/>
  <c r="G212" i="1"/>
  <c r="J212" i="1" s="1"/>
  <c r="J213" i="1" s="1"/>
  <c r="I212" i="1"/>
  <c r="J222" i="1"/>
  <c r="J223" i="1" s="1"/>
  <c r="I222" i="1"/>
  <c r="J232" i="1"/>
  <c r="J233" i="1" s="1"/>
  <c r="I232" i="1"/>
  <c r="J242" i="1"/>
  <c r="I242" i="1"/>
  <c r="G243" i="1"/>
  <c r="G244" i="1"/>
  <c r="G245" i="1"/>
  <c r="J255" i="1"/>
  <c r="I255" i="1"/>
  <c r="G266" i="1"/>
  <c r="J266" i="1" s="1"/>
  <c r="I266" i="1"/>
  <c r="J278" i="1"/>
  <c r="J279" i="1" s="1"/>
  <c r="I278" i="1"/>
  <c r="J288" i="1"/>
  <c r="J289" i="1" s="1"/>
  <c r="I288" i="1"/>
  <c r="G311" i="1"/>
  <c r="J311" i="1" s="1"/>
  <c r="J312" i="1" s="1"/>
  <c r="I311" i="1"/>
  <c r="G321" i="1"/>
  <c r="J321" i="1" s="1"/>
  <c r="J322" i="1" s="1"/>
  <c r="I321" i="1"/>
  <c r="K243" i="1" l="1"/>
  <c r="J243" i="1"/>
  <c r="J167" i="1"/>
  <c r="K167" i="1"/>
  <c r="J159" i="1"/>
  <c r="K159" i="1"/>
  <c r="J151" i="1"/>
  <c r="K151" i="1"/>
  <c r="J147" i="1"/>
  <c r="K147" i="1"/>
  <c r="J138" i="1"/>
  <c r="K138" i="1"/>
  <c r="J107" i="1"/>
  <c r="K107" i="1"/>
  <c r="J103" i="1"/>
  <c r="K103" i="1"/>
  <c r="J171" i="1"/>
  <c r="K171" i="1"/>
  <c r="J166" i="1"/>
  <c r="K166" i="1"/>
  <c r="J162" i="1"/>
  <c r="K162" i="1"/>
  <c r="J158" i="1"/>
  <c r="K158" i="1"/>
  <c r="J154" i="1"/>
  <c r="K154" i="1"/>
  <c r="J150" i="1"/>
  <c r="K150" i="1"/>
  <c r="J146" i="1"/>
  <c r="K146" i="1"/>
  <c r="K141" i="1"/>
  <c r="J141" i="1"/>
  <c r="J137" i="1"/>
  <c r="K137" i="1"/>
  <c r="J106" i="1"/>
  <c r="K106" i="1"/>
  <c r="J299" i="1"/>
  <c r="I299" i="1"/>
  <c r="K299" i="1" s="1"/>
  <c r="J163" i="1"/>
  <c r="K163" i="1"/>
  <c r="J155" i="1"/>
  <c r="K155" i="1"/>
  <c r="J142" i="1"/>
  <c r="K142" i="1"/>
  <c r="J301" i="1"/>
  <c r="I301" i="1"/>
  <c r="K301" i="1" s="1"/>
  <c r="J245" i="1"/>
  <c r="K245" i="1"/>
  <c r="K169" i="1"/>
  <c r="J169" i="1"/>
  <c r="J165" i="1"/>
  <c r="K165" i="1"/>
  <c r="J161" i="1"/>
  <c r="K161" i="1"/>
  <c r="J157" i="1"/>
  <c r="K157" i="1"/>
  <c r="J153" i="1"/>
  <c r="K153" i="1"/>
  <c r="J149" i="1"/>
  <c r="K149" i="1"/>
  <c r="J145" i="1"/>
  <c r="K145" i="1"/>
  <c r="J140" i="1"/>
  <c r="K140" i="1"/>
  <c r="J110" i="1"/>
  <c r="K110" i="1"/>
  <c r="J105" i="1"/>
  <c r="K105" i="1"/>
  <c r="I300" i="1"/>
  <c r="K300" i="1" s="1"/>
  <c r="J300" i="1"/>
  <c r="J244" i="1"/>
  <c r="K244" i="1"/>
  <c r="J168" i="1"/>
  <c r="K168" i="1"/>
  <c r="J164" i="1"/>
  <c r="K164" i="1"/>
  <c r="J160" i="1"/>
  <c r="K160" i="1"/>
  <c r="J156" i="1"/>
  <c r="K156" i="1"/>
  <c r="J152" i="1"/>
  <c r="K152" i="1"/>
  <c r="J148" i="1"/>
  <c r="K148" i="1"/>
  <c r="J144" i="1"/>
  <c r="K144" i="1"/>
  <c r="J139" i="1"/>
  <c r="K139" i="1"/>
  <c r="J124" i="1"/>
  <c r="J125" i="1" s="1"/>
  <c r="K124" i="1"/>
  <c r="J104" i="1"/>
  <c r="K104" i="1"/>
  <c r="K333" i="1"/>
  <c r="K349" i="1"/>
  <c r="K102" i="1"/>
  <c r="K136" i="1"/>
  <c r="K44" i="1"/>
  <c r="K62" i="1"/>
  <c r="K51" i="1"/>
  <c r="J44" i="1"/>
  <c r="J21" i="1"/>
  <c r="K311" i="1"/>
  <c r="K312" i="1" s="1"/>
  <c r="J298" i="1"/>
  <c r="J92" i="1"/>
  <c r="K266" i="1"/>
  <c r="K80" i="1"/>
  <c r="K81" i="1" s="1"/>
  <c r="J257" i="1"/>
  <c r="K222" i="1"/>
  <c r="K223" i="1" s="1"/>
  <c r="K288" i="1"/>
  <c r="K289" i="1" s="1"/>
  <c r="K255" i="1"/>
  <c r="K242" i="1"/>
  <c r="I298" i="1"/>
  <c r="K298" i="1" s="1"/>
  <c r="J269" i="1"/>
  <c r="K212" i="1"/>
  <c r="K213" i="1" s="1"/>
  <c r="K123" i="1"/>
  <c r="K109" i="1"/>
  <c r="K278" i="1"/>
  <c r="K279" i="1" s="1"/>
  <c r="K232" i="1"/>
  <c r="K233" i="1" s="1"/>
  <c r="K91" i="1"/>
  <c r="K90" i="1"/>
  <c r="K321" i="1"/>
  <c r="K322" i="1" s="1"/>
  <c r="J111" i="1" l="1"/>
  <c r="J246" i="1"/>
  <c r="K234" i="1"/>
  <c r="K214" i="1"/>
  <c r="K82" i="1"/>
  <c r="K280" i="1"/>
  <c r="K290" i="1"/>
  <c r="K313" i="1"/>
  <c r="K350" i="1"/>
  <c r="K323" i="1"/>
  <c r="K224" i="1"/>
  <c r="K334" i="1"/>
  <c r="J172" i="1"/>
  <c r="J69" i="1"/>
  <c r="K69" i="1"/>
  <c r="K172" i="1"/>
  <c r="K257" i="1"/>
  <c r="K125" i="1"/>
  <c r="K246" i="1"/>
  <c r="K269" i="1"/>
  <c r="J302" i="1"/>
  <c r="K302" i="1"/>
  <c r="K111" i="1"/>
  <c r="K92" i="1"/>
  <c r="K173" i="1" l="1"/>
  <c r="K270" i="1"/>
  <c r="K93" i="1"/>
  <c r="K112" i="1"/>
  <c r="K247" i="1"/>
  <c r="K126" i="1"/>
  <c r="K258" i="1"/>
  <c r="K70" i="1"/>
  <c r="K303" i="1"/>
</calcChain>
</file>

<file path=xl/sharedStrings.xml><?xml version="1.0" encoding="utf-8"?>
<sst xmlns="http://schemas.openxmlformats.org/spreadsheetml/2006/main" count="1916" uniqueCount="552">
  <si>
    <t>Zadanie nr 10</t>
  </si>
  <si>
    <t>Plastry</t>
  </si>
  <si>
    <t>33141112-8</t>
  </si>
  <si>
    <t>L.p.</t>
  </si>
  <si>
    <t>Opis przedmiotu zamówienia</t>
  </si>
  <si>
    <t>Rozmiar</t>
  </si>
  <si>
    <t>j.m.</t>
  </si>
  <si>
    <t>Ilość</t>
  </si>
  <si>
    <t>Ilość w opakowaniu</t>
  </si>
  <si>
    <t>Ilość  opakowań</t>
  </si>
  <si>
    <t>Cena netto opakowania</t>
  </si>
  <si>
    <t>Cena brutto opakowania</t>
  </si>
  <si>
    <t>Wartość netto</t>
  </si>
  <si>
    <t>Wartość brutto</t>
  </si>
  <si>
    <t>Stawka Vat (%)</t>
  </si>
  <si>
    <t>Przedmiot zamówienia / 
Nr katalogowy / Producent</t>
  </si>
  <si>
    <t>szt.</t>
  </si>
  <si>
    <t>Razem</t>
  </si>
  <si>
    <t>wartość VAT:</t>
  </si>
  <si>
    <t>Opatrunki</t>
  </si>
  <si>
    <t>33141110-4</t>
  </si>
  <si>
    <t>mb</t>
  </si>
  <si>
    <t>Opatrunki przylepne</t>
  </si>
  <si>
    <t>33141111-1</t>
  </si>
  <si>
    <t>Zadanie nr 18</t>
  </si>
  <si>
    <t>Jednorazowe, niechemiczne artykuły medyczne i hematologiczne</t>
  </si>
  <si>
    <t>33141000-0</t>
  </si>
  <si>
    <t>Poduszeczka do czyszczenia elektrod</t>
  </si>
  <si>
    <t>Gaza medyczna</t>
  </si>
  <si>
    <t>33141114-2</t>
  </si>
  <si>
    <t>Sterylne obłożenie do przezcewkowych zabiegów urologicznych</t>
  </si>
  <si>
    <t>podany w opisie</t>
  </si>
  <si>
    <t>Zadanie nr 14</t>
  </si>
  <si>
    <t>Zadanie nr 20</t>
  </si>
  <si>
    <t>Sterylna samoprzylepna kieszeń</t>
  </si>
  <si>
    <t>Serweta operacyjna do zabiegów na kończynie</t>
  </si>
  <si>
    <t>Sterylny zestaw do operacji biodra</t>
  </si>
  <si>
    <t>Serweta w kształcie worka</t>
  </si>
  <si>
    <t>Zadanie nr 12</t>
  </si>
  <si>
    <t>Sterylna serweta z wycięciem U</t>
  </si>
  <si>
    <t>Zadanie nr 13</t>
  </si>
  <si>
    <t xml:space="preserve">Sterylna serweta chirurgiczna </t>
  </si>
  <si>
    <t>Zadanie nr 15</t>
  </si>
  <si>
    <t>Zadanie nr 16</t>
  </si>
  <si>
    <t>Sterylny zestaw do artroskopii barku</t>
  </si>
  <si>
    <t>Sterylny zestaw do operacji kolana</t>
  </si>
  <si>
    <t xml:space="preserve">Zestaw do cięcia cesarskiego   </t>
  </si>
  <si>
    <t>Zadanie nr 19</t>
  </si>
  <si>
    <t xml:space="preserve">Sterylny fartuch chirurgiczny, </t>
  </si>
  <si>
    <t>Zadanie nr 21</t>
  </si>
  <si>
    <t>Zestawy opatrunkowe</t>
  </si>
  <si>
    <t>33141116-6</t>
  </si>
  <si>
    <t>Zadanie nr 23</t>
  </si>
  <si>
    <t>Zestaw do operacji uniwersalny</t>
  </si>
  <si>
    <t>Zadanie nr 17</t>
  </si>
  <si>
    <t>Zadanie nr 25</t>
  </si>
  <si>
    <t>Zadanie nr 26</t>
  </si>
  <si>
    <t>Zadanie nr 27</t>
  </si>
  <si>
    <t>Zadanie nr 28</t>
  </si>
  <si>
    <t>Zadanie nr 29</t>
  </si>
  <si>
    <t>Sterylny zestaw do wkłucia centralnego</t>
  </si>
  <si>
    <t>Zadanie nr 30</t>
  </si>
  <si>
    <t>Zestaw  sterylny do zabiegów bariatrycznych.</t>
  </si>
  <si>
    <t>Zadanie nr 33</t>
  </si>
  <si>
    <t>Zadanie nr 31</t>
  </si>
  <si>
    <t>Zadanie nr 32</t>
  </si>
  <si>
    <t>Zadanie nr 50</t>
  </si>
  <si>
    <t>Szpitalne wyroby papierowe</t>
  </si>
  <si>
    <t>33198000-4</t>
  </si>
  <si>
    <r>
      <t xml:space="preserve">Torebka foliowo-papierowa płaska wskaźnik sterylizacji para wodna-tlenek etylenu umieszczona między warstwami laminatu lub </t>
    </r>
    <r>
      <rPr>
        <b/>
        <u/>
        <sz val="9"/>
        <color rgb="FF000000"/>
        <rFont val="Times New Roman"/>
        <family val="1"/>
        <charset val="238"/>
      </rPr>
      <t>na papierze pod folią</t>
    </r>
    <r>
      <rPr>
        <b/>
        <sz val="9"/>
        <color rgb="FF000000"/>
        <rFont val="Times New Roman"/>
        <family val="1"/>
        <charset val="238"/>
      </rPr>
      <t>. (wymiary w mm)</t>
    </r>
  </si>
  <si>
    <t>100 x 150</t>
  </si>
  <si>
    <t>100 x 200</t>
  </si>
  <si>
    <t>100 x 350</t>
  </si>
  <si>
    <t>160 x 200</t>
  </si>
  <si>
    <t>210 x 350</t>
  </si>
  <si>
    <t>210 x 400</t>
  </si>
  <si>
    <t>270 x 350</t>
  </si>
  <si>
    <t>120 x 300</t>
  </si>
  <si>
    <t>120 x 200</t>
  </si>
  <si>
    <t>420 x 500</t>
  </si>
  <si>
    <t>270 x 450</t>
  </si>
  <si>
    <t>75 x 150</t>
  </si>
  <si>
    <t>75 x 200</t>
  </si>
  <si>
    <t>75 x 300</t>
  </si>
  <si>
    <t>50 x 250</t>
  </si>
  <si>
    <t>100 x 400</t>
  </si>
  <si>
    <t>120 x 400</t>
  </si>
  <si>
    <t>120 x 250</t>
  </si>
  <si>
    <t>160 x 340</t>
  </si>
  <si>
    <t>320 x 500</t>
  </si>
  <si>
    <t>420 x 600</t>
  </si>
  <si>
    <t>250 x 380</t>
  </si>
  <si>
    <r>
      <t xml:space="preserve">Torebka foliowo-papierowa z fałdą wskaźnik sterylizacji para wodna-tlenek etylenu umieszczona między warstwami laminatu lub </t>
    </r>
    <r>
      <rPr>
        <b/>
        <u/>
        <sz val="9"/>
        <color rgb="FF000000"/>
        <rFont val="Times New Roman"/>
        <family val="1"/>
        <charset val="238"/>
      </rPr>
      <t>na papierze pod folią</t>
    </r>
    <r>
      <rPr>
        <b/>
        <sz val="9"/>
        <color rgb="FF000000"/>
        <rFont val="Times New Roman"/>
        <family val="1"/>
        <charset val="238"/>
      </rPr>
      <t>. (wymiary w mm)</t>
    </r>
  </si>
  <si>
    <t>160 x 360x50</t>
  </si>
  <si>
    <t>320 x 500x60</t>
  </si>
  <si>
    <t>100 x 300x40</t>
  </si>
  <si>
    <t>200 x 400x50</t>
  </si>
  <si>
    <t>75 x 300x30</t>
  </si>
  <si>
    <t>420x600x90</t>
  </si>
  <si>
    <r>
      <t xml:space="preserve">Rękaw foliowo-papierowy płaski wskaźnik sterylizacji para wodna-tlenek etylenu umieszczony między warstwami laminatu lub </t>
    </r>
    <r>
      <rPr>
        <b/>
        <u/>
        <sz val="9"/>
        <color rgb="FF000000"/>
        <rFont val="Times New Roman"/>
        <family val="1"/>
        <charset val="238"/>
      </rPr>
      <t xml:space="preserve">na papierze pod folia. </t>
    </r>
    <r>
      <rPr>
        <b/>
        <sz val="9"/>
        <color rgb="FF000000"/>
        <rFont val="Times New Roman"/>
        <family val="1"/>
        <charset val="238"/>
      </rPr>
      <t>(szerokość w mm)</t>
    </r>
  </si>
  <si>
    <r>
      <t xml:space="preserve">Rękaw foliowo-papierowy z fałdą wskaźnik sterylizacji para wodna-tlenek etylenu umieszczony między warstwami laminatu lub </t>
    </r>
    <r>
      <rPr>
        <b/>
        <u/>
        <sz val="9"/>
        <color rgb="FF000000"/>
        <rFont val="Times New Roman"/>
        <family val="1"/>
        <charset val="238"/>
      </rPr>
      <t>na papierze pod folią.</t>
    </r>
    <r>
      <rPr>
        <b/>
        <sz val="9"/>
        <color rgb="FF000000"/>
        <rFont val="Times New Roman"/>
        <family val="1"/>
        <charset val="238"/>
      </rPr>
      <t xml:space="preserve"> (szerokość w mm)</t>
    </r>
  </si>
  <si>
    <t>Wyrób nie powinien mieć nadruków na żadnej powierzchni, która jest przeznaczona do bezpośredniego kontaktu z wyrobami przeznaczonymi do zapakowania. 
Odstęp pomiędzy powtarzającym się nadrukiem na rękawie powinien być nie większy niż 155 mm.
Powierzchnia pojedynczego wskaźnika sterylizacji nie mniejsza niż 100mm2.
Zgrzew fabryczny wielokrotny.
Na opakowaniach  umieszczony numer LOT, rozmiar, kierunek otwierania w postaci piktogramu (otwartej torebki).
Znak CE umieszczony na opakowaniu zbiorczym . Dla torebek dodatkowo wycięcie na kciuk ułatwiające otwieranie opakowania.
Wskaźniki sterylizacji parą wodną i tlenkiem etylenu umieszczone między warstwami laminatu lub w obrębie fabrycznego zgrzewu na papierze od strony folii.
Opisy dotyczące wskaźników procesu sterylizacji umieszczonych na opakowaniach papierowo foliowych w języku polskim.
Wykonawca na czas trwania umowy zapewnia zgrzewarkę rotacyjną z dotykowym wyświetlaczem, z drukarką umożliwiającą nadruk na rękawach i torebkach papierowo-foliowych.. Szybkość zgrzewu 10m/min. Wyposażona w stolik rolkowy .Zamawiający wymaga usługi walidacji zgrzewów wykonanej na posiadanych przez zamawiającego zgrzewarkach rolkowych, udokumentowanej protokołem.</t>
  </si>
  <si>
    <t>Zadanie nr 51</t>
  </si>
  <si>
    <t>materiały medyczne</t>
  </si>
  <si>
    <t>33140000-3</t>
  </si>
  <si>
    <t>Gaz - tlenek etylenu 100% 134g</t>
  </si>
  <si>
    <t>134 g.</t>
  </si>
  <si>
    <t>4-134</t>
  </si>
  <si>
    <t>Zadanie nr 52</t>
  </si>
  <si>
    <t xml:space="preserve">Filtr papierowy jednorazowy do kontenerów sterylizacyjnych kompatybilny z pokrywami firmy aesculap. </t>
  </si>
  <si>
    <t>Olej do narzędzi chirurgicznych w sprayu o poj. 400Ml</t>
  </si>
  <si>
    <t>Papier do sterylizacji 60 gr. Miękki krepowy (zielony)</t>
  </si>
  <si>
    <t>1200 mm x 1200 mm</t>
  </si>
  <si>
    <t>750 mm x 750 mm</t>
  </si>
  <si>
    <t>600 mm x 600 mm</t>
  </si>
  <si>
    <t>500 mm x 500 mm</t>
  </si>
  <si>
    <t>900 mm x 900 mm</t>
  </si>
  <si>
    <t>1000 mm x 1000 mm</t>
  </si>
  <si>
    <t>Włóknina o gr 60gr do sterylizacji w arkuszach kolor niebieski</t>
  </si>
  <si>
    <t>Wyroby muszą posiadać potwierdzenie szczelności mikrobiologicznej zgodnie z DIN 58953-6 wystawione przez niezależne certyfikowane laboratorium. Stabilny wymiar w stanie suchym i mokrym, gramatura nominalna papieru mi. 60g/m2, zawartość chlorków nie większa niż 0,2 %, siarczanów nie większa niż 0,05 %. Oryginalna etykieta na opakowaniu jednostkowym.</t>
  </si>
  <si>
    <t>Szpitalne wyroby papierowe II</t>
  </si>
  <si>
    <t>Wkładki absorbcyjne do zapobiegania uszkodzeń opakowań tac lub koszy sterylizacyjnych podczas całego procesu sterylizacji. Nie pozostawiają włókien,nie powodują korozji instrumentów.</t>
  </si>
  <si>
    <t>30x40</t>
  </si>
  <si>
    <t>30x50</t>
  </si>
  <si>
    <t>Wartość VAT:</t>
  </si>
  <si>
    <t>Szczotka do czyszczenia narzędzi wykonana z bezpiecznego i osłoniętego drutu ze stali nierdzewnej, włosie nylonowe,odporne na temp. Do 134 st. C, do mycia w myjni dezynfektorze. Średnica, szczotki w mm 5.0, długość główki szczotki w mm.100; długość całkowita w mm 300.</t>
  </si>
  <si>
    <t>Szczotka do czyszczenia narzędzi wykonana z bezpiecznego i osłoniętego drutu ze stali nierdzewnej, włosie nylonowe,odporne na temp. Do 134 st. C, do mycia w myjni dezynfektorze. Średnica, szczotki w mm 5.0, długość główki szczotki w mm.100; długość całkowita w mm 610.</t>
  </si>
  <si>
    <t>Szczotka do czyszczenia narzędzi wykonana z bezpiecznego i osłoniętego drutu ze stali nierdzewnej, włosie nylonowe,odporne na temp. Do 134 st. C, do mycia w myjni dezynfektorze. Średnica, szczotki w mm 2,5, długość główki szczotki w mm.50; długość całkowita w mm 610.</t>
  </si>
  <si>
    <t>Szczotka do czyszczenia narzędzi wykonana z bezpiecznego i osłoniętego drutu ze stali nierdzewnej, włosie nylonowe,odporne na temp. Do 134 st. C, do mycia w myjni dezynfektorze. Średnica, szczotki w mm 7 długość główki szczotki w mm.50; długość całkowita w mm 405.</t>
  </si>
  <si>
    <t>Szczotka do czyszczenia narzędzi wykonana z bezpiecznego i osłoniętego drutu ze stali nierdzewnej, włosie nylonowe,odporne na temp. Do 134 st. C, do mycia w myjni dezynfektorze. Średnica, szczotki w mm 5 długość główki szczotki w mm.80; długość całkowita w mm 405.</t>
  </si>
  <si>
    <t>Szczotka do czyszczenia narzędzi wykonana z bezpiecznego i osłoniętego drutu ze stali nierdzewnej, włosie nylonowe,odporne na temp. Do 134 st. C, do mycia w myjni dezynfektorze. Średnica, szczotki w mm  7 długość główki szczotki w mm.100; długość całkowita w mm 610.</t>
  </si>
  <si>
    <t>Szczotka do czyszczenia narzędzi wykonana z bezpiecznego i osłoniętego drutu ze stali nierdzewnej, włosie nylonowe,odporne na temp. Do 134 st. C, do mycia w myjni dezynfektorze. Średnica, szczotki w mm  10 długość główki szczotki w mm.100; długość całkowita w mm 610.</t>
  </si>
  <si>
    <t>Szczotka do czyszczenia narzędzi wykonana z bezpiecznego i osłoniętego drutu ze stali nierdzewnej, włosie nylonowe,odporne na temp. Do 134 st. C, do mycia w myjni dezynfektorze. Średnica, szczotki w mm  4 długość główki szczotki w mm.100; długość całkowita w mm 300.</t>
  </si>
  <si>
    <t>Szczotka do czyszczenia narzędzi wykonana z bezpiecznego i osłoniętego drutu ze stali nierdzewnej, włosie nylonowe,odporne na temp. Do 134 st. C, do mycia w myjni dezynfektorze. Średnica, szczotki w mm  1,6 długość główki szczotki w mm.22; długość całkowita w mm 215.</t>
  </si>
  <si>
    <t>Szczotka do czyszczenia narzędzi wykonana z bezpiecznego i osłoniętego drutu ze stali nierdzewnej, włosie nylonowe,odporne na temp. Do 134 st. C, do mycia w myjni dezynfektorze. Średnica, szczotki w mm  3 długość główki szczotki w mm.18; długość całkowita w mm 215.</t>
  </si>
  <si>
    <t>Szczotka do czyszczenia narzędzi wykonana z bezpiecznego i osłoniętego drutu ze stali nierdzewnej, włosie nylonowe,odporne na temp. Do 134 st. C, do mycia w myjni dezynfektorze. Średnica, szczotki w mm  4 długość główki szczotki w mm.18,5; długość całkowita w mm 215.</t>
  </si>
  <si>
    <t>Szczotka do czyszczenia narzędzi wykonana z bezpiecznego i osłoniętego drutu ze stali nierdzewnej, włosie nylonowe,odporne na temp. Do 134 st. C, do mycia w myjni dezynfektorze. Średnica, szczotki w mm  2,5 długość główki szczotki w mm.21; długość całkowita w mm 215.</t>
  </si>
  <si>
    <t>Szczotka do czyszczenia narzędzi wykonana z bezpiecznego i osłoniętego drutu ze stali nierdzewnej, włosie nylonowe,odporne na temp. Do 134 st. C, do mycia w myjni dezynfektorze. Średnica, szczotki w mm  2 długość główki szczotki w mm.21; długość całkowita w mm 215.</t>
  </si>
  <si>
    <t>Szczotka do czyszczenia narzędzi wykonana z bezpiecznego i osłoniętego drutu ze stali nierdzewnej, włosie nylonowe,odporne na temp. Do 134 st. C, do mycia w myjni dezynfektorze. Średnica, szczotki w mm  6 długość główki szczotki w mm.100; długość całkowita w mm 300.</t>
  </si>
  <si>
    <t>Szczotka do czyszczenia narzędzi wykonana z bezpiecznego i osłoniętego drutu ze stali nierdzewnej, włosie nylonowe,odporne na temp. Do 134 st. C, do mycia w myjni dezynfektorze. Średnica, szczotki w mm  1 długość główki szczotki w mm.13; długość całkowita w mm 450.</t>
  </si>
  <si>
    <t>Szczotka do czyszczenia narzędzi wykonana z bezpiecznego i osłoniętego drutu ze stali nierdzewnej, włosie nylonowe,odporne na temp. Do 134 st. C, do mycia w myjni dezynfektorze. Średnica, szczotki w mm  1,6 długość główki szczotki w mm.13; długość całkowita w mm 450.</t>
  </si>
  <si>
    <t>Szczotka do czyszczenia butelek wykonana z bezpiecznego i osłoniętego drutu ze stali nierdzewnej, włosie nylonowe,odporne na temp. Do 134 st. C, do mycia w myjni dezynfektorze. Średnica, szczotki w mm  40 długość główki szczotki w mm.60; długość całkowita w mm 650.</t>
  </si>
  <si>
    <t>Szczotki wielorazowego użytku do czyszczenia narzędzi kanałowych, z zaokrągloną końcówką wykonane z drutu ze stali nierdzewnej, włosie poskręcane syntetyczne z materiału TYNTX o średnicy 0,002 mm. Pierwsze 90 mm szczotki bez włosia. Średnica szczotki 0,6 mm, długość szczotki 8,0 mm, długość całkowita 450,0 mm. Szczotki nadające się do mycia w myjnidezynfektorze i odporne na sterylizacją w 134°C.</t>
  </si>
  <si>
    <t>Szczotka do czyszczenia narzędzi wykonana z bezpiecznego i osłoniętego drutu ze stali nierdzewnej, włosie nylonowe,odporne na temp. Do 134 st. C, do mycia w myjni dezynfektorze. Średnica, szczotki w mm  15 długość główki szczotki w mm.100; długość całkowita w mm 300.</t>
  </si>
  <si>
    <t>Jednorazowa Szczotka do mycia endoskopów giętkich zakończona z dwóch stron. Długość całkowita szczotki 100 cm, długość szczotki 12 mm, średnica szczotki 2 mm. Do czyszczenia kanałów średnicy od 1,5 mm do 1,5 mm</t>
  </si>
  <si>
    <t>Jednorazowa Szczotka do mycia endoskopów giętkich zakończona z dwóch stron. Długość całkowita szczotki 230 cm, długość szczotki 14 mm, średnica szczotki 2,5 mm. Do czyszczenia kanałów średnicy od 1,4 mm do 2 mm</t>
  </si>
  <si>
    <t>Szczoteczki do czyszczenia zaworów, długość całkowita 156 mm, długość szczotek 19,5 mm i 28,5 mm.</t>
  </si>
  <si>
    <t>Jednorazowy czyścik do kanałów w formie zwoju, średnio twardy, średnica 6 mm, długość 7,5 m. wykonany z poliestru i nylonu</t>
  </si>
  <si>
    <t>Gumka do czyszczenia stali kwasoodpornej i powierzchni metalowych Wymiary 40 x 25 x 12 mm</t>
  </si>
  <si>
    <t>Czyściki z włókniny do czyszczenia metalu z rdzy i innych zabrudzeń wymiary 150 x 100 delikatny kolor szary.</t>
  </si>
  <si>
    <t>Czyściki z włókniny do czyszczenia metalu z rdzy i innych zabrudzeń wymiary 150 x 100 szorstki kolor brązowy.</t>
  </si>
  <si>
    <t xml:space="preserve">Dwustronna szczotka z włosiem bardzo twardym z tworzywa sztucznego do czyszczenia narzędzi. Odporna na sterylizację parą wodną. Wymiary dł. 175 mm, dł. powierzchni czyszczącej 25 i 35 mm, dł. włosia 5 i 10 mm.  </t>
  </si>
  <si>
    <t>Dwustronna szczotka z włosiem średnio twardym z tworzywa sztucznego do czyszczenia narzędzi. Odporna na sterylizację parą wodną. Wymiary dł. 175 mm, dł. powierzchni czyszczącej 40 i 30 mm, dł. włosia 10 i 10 mm.</t>
  </si>
  <si>
    <t>Dwustronna szczotka z bardzo twardym włosiem z tworzywa sztucznego do czyszczenia narzędzi. Odporna na sterylizację parą wodną. Wymiary dł. 175 mm, dł. powierzchni czyszczącej 40 i 30 mm, dł. włosia 10 i 10 mm.</t>
  </si>
  <si>
    <t xml:space="preserve">Wygięta szczotka do czyszczenia narzędzi z twardym syntetycznym włosiem o długości 12 mm. Długość całkowita szczotki 165 mm. </t>
  </si>
  <si>
    <t>Szczotka do czyszczenia narzędzi z miękkim włosiem wykonanym z nylonu  z rączką z tworzywa sztucznego. Długość całkowita 215 mm,  długość szczotki 75 mm, długość włosia 15 mm. Morze być poddawana myciu w myjni-dezynfektorze i sterylizacji parą wodną.</t>
  </si>
  <si>
    <t>Szczotka do czyszczenia narzędzi z bardzo twardym włosiem wykonanym z nylonu  z wygiętą rączką z tworzywa sztucznego. Długość całkowita 235 mm,  długość szczotki 75 mm, długość włosia 15 mm. Morze być poddawana myciu w myjni-dezynfektorze i sterylizacji parą wodną.</t>
  </si>
  <si>
    <t>Szczotka do czyszczenia narzędzi z bardzo twardym włosiem wykonanym z nylonu  z rączką z tworzywa sztucznego. Długość całkowita 215 mm,  długość szczotki 75 mm, długość włosia 15 mm. Morze być poddawana myciu w myjni-dezynfektorze i sterylizacji parą wodną.</t>
  </si>
  <si>
    <t>Szczotka do czyszczenia narzędzi z włosiem z nylonowym, na trzonku z tworzywa, nieodporna na wysokie temperatury, uniwersalna, dwustronna, do mycia narzędzi,  długość całkowita 155 mm, dł. szczotki 10 i 30 mm, długość włosia 12-15 mm</t>
  </si>
  <si>
    <t>Dwustronna szczotka do czyszczenia osprzętu ortopedycznego.</t>
  </si>
  <si>
    <t>Zestawy diagnostyczne</t>
  </si>
  <si>
    <t>33141625-7</t>
  </si>
  <si>
    <t>Test biologiczny do sterylizacji 100% tlenkiem etylenu-fiolkowy. Wymagane przedstawienie przykładowego atestu serii oferowanego wskaźnika</t>
  </si>
  <si>
    <t>Test kl V do sterylizacji tlenkiem etylenu, w postaci paska z liniowo rozłożoną substansją wskaźnikową</t>
  </si>
  <si>
    <t>Test kontroli dezynfekcji termicznej, zgodny z poniższymi parametrami:
- w zakresie parametrów temperatury i czasu: 90°C 5 min / 93°C 10 min,
- forma pokrytego laminatem paska samoprzylepnego, na którym umieszczono substancje testową,
- na teście powinny znajdować się informacje w języku polskim o normie, kolorze wskaźnika po prawidłowym procesie dezynfekcji, nazwie produktu, numerze LOT, dacie produkcji i przydatności,
- opakowanie strunowe ułatwiające przechowywanie, nie przepuszczające światła zapewniajace wielokrotne otwieranie oraz zamykanie.</t>
  </si>
  <si>
    <t>Wysoce wrażliwy test kontroli pozostałosści białkowych, zgodny z poniższymi parametrami:
- wykrycie białka 1 femtomola ATP, odczytanie wyniku w ciągu 15 sekund
- Kompatybilny z urządzeniem do pomiaru luminometrycznego
- Urządzenie do pomoaru liminometrycznego musi dawać możlliwość wydruku wyniku testu
- opakowanie strunowe ułatwiające przechowywanie, nie przepuszczające światła zapewniajace wielokrotne otwieranie oraz zamykanie</t>
  </si>
  <si>
    <t>Silikonowe  zabezpieczenia na narzędzia od 1,5mm do 25,4 mm</t>
  </si>
  <si>
    <t>Taśma samoprzylepna ze wskaźnikiem sterylizacji parą wodną o wymiarze 25 mmx50m. Taśma nie może zawierać lateksu ani ołowiu.</t>
  </si>
  <si>
    <t>m.b.</t>
  </si>
  <si>
    <t>Taśma samoprzylepna bez wskaźnika do zamykania pakietów o wymiarze 25 mmx50m. Taśma nie może zawierać lateksu ani ołowiu.</t>
  </si>
  <si>
    <t>Test typu Bowie&amp;Dick w formie paska, z przesuwalną substancją wskaźnikową, zgodny z poniższymi parametrami:
- testy zgodne z norma PN EN ISO 11140-4:2014,
- na tescie powinny znajdować się informacje w języku polskim o normie, wyniku, nazwie produktu, numerze LOT, dacie przydatności,
- testy kompatybilne z przyrządem testowym- tubą PCD Control
- opakowanie strunowe, nie przepuszczające światła zapewniajace wielokrotne otwieranie oraz zamykanie</t>
  </si>
  <si>
    <t>op</t>
  </si>
  <si>
    <t>Metkownica alfanumeryczna ,trzyrzędowa , 12 znaków w wierszu , do metek podwójnie przylepnych do oznaczania pakietów i dokumentacji procesu sterylizacji</t>
  </si>
  <si>
    <t>Etykiety z laminatu wielokrotnego użytku w formie zawieszek do koszy narzędziowych -etykiety do kontenerów</t>
  </si>
  <si>
    <t>Etykiety trzyrzędowe podwójnie przylepne do metkownicy , ze wskaźnikiem kl. A kompatybilne z metkownicą (L.p.11)</t>
  </si>
  <si>
    <t>rolka</t>
  </si>
  <si>
    <t xml:space="preserve">Koperty do archiwizacji dokumentacji  dotyczącej procesu sterylizacji </t>
  </si>
  <si>
    <t xml:space="preserve">Wartość Vat : </t>
  </si>
  <si>
    <t>Wykonawca na czas trwania umowy zapewni urządzenie do analizy testów białkowych.</t>
  </si>
  <si>
    <t>Ilość wierszy tabeli dostosować do oferowanego asortymentu (każdy nr katalogowy w odrębnym wierszu)</t>
  </si>
  <si>
    <t>Nr pozycji zadania powyżej</t>
  </si>
  <si>
    <r>
      <t>Przedmiot zamówienia
(</t>
    </r>
    <r>
      <rPr>
        <sz val="9"/>
        <rFont val="Times New Roman"/>
        <family val="1"/>
        <charset val="238"/>
      </rPr>
      <t>Podać nazwę zgodną z nazewnictwem używanym w wystawianych dokumentach dostaw oraz fakturach)</t>
    </r>
  </si>
  <si>
    <t>Producent</t>
  </si>
  <si>
    <t>Zadanie nr 37</t>
  </si>
  <si>
    <t>Elektrody</t>
  </si>
  <si>
    <t>-</t>
  </si>
  <si>
    <t>Zadanie nr 40</t>
  </si>
  <si>
    <t>Jednorazowe wyroby papierowe</t>
  </si>
  <si>
    <t>33772000-2</t>
  </si>
  <si>
    <t>Podkłady celulozowe w rolce z perforacją co 40-50 cm, o szerokości 50-60 cm.</t>
  </si>
  <si>
    <t>Zadanie nr 41</t>
  </si>
  <si>
    <t>Fartuch foliowy przedni wiązany z tyłu.</t>
  </si>
  <si>
    <t>uniwersalny</t>
  </si>
  <si>
    <t>Zadanie nr 42</t>
  </si>
  <si>
    <t xml:space="preserve">Pielucho-majtki dla dorosłych. Pieluchomajtki oddychające na całej powierzchni, zapinane z boku na przylepce. </t>
  </si>
  <si>
    <t xml:space="preserve">rozmiar   L </t>
  </si>
  <si>
    <t xml:space="preserve">Pielucho-majtki dla dzieci </t>
  </si>
  <si>
    <t>(5-9 kg)</t>
  </si>
  <si>
    <t>Pielucho-majtki dla dzieci</t>
  </si>
  <si>
    <t xml:space="preserve"> (8-18 kg) </t>
  </si>
  <si>
    <t xml:space="preserve"> (12-25 kg)</t>
  </si>
  <si>
    <t>Zadanie nr 43</t>
  </si>
  <si>
    <t>Podkłady higieniczne celulozowo-foliowe</t>
  </si>
  <si>
    <t>Podkłady higieniczne celulozowo-foliowe, warstwa wierzchnia z włókniny.</t>
  </si>
  <si>
    <t xml:space="preserve">60 x 60 cm </t>
  </si>
  <si>
    <t xml:space="preserve">60 x 90 cm </t>
  </si>
  <si>
    <t>Zadanie nr 44</t>
  </si>
  <si>
    <t>Materiały medyczne</t>
  </si>
  <si>
    <t>Spodenki do badań kolonoskopijnych fizelinowe z otworem na odbyt.</t>
  </si>
  <si>
    <t>Pokrowce foliowe na obuwie ściągane gumką, jednorazowe, uniwersalny rozmiar.</t>
  </si>
  <si>
    <t>Zadanie nr 45</t>
  </si>
  <si>
    <t>Ubranie chirurgiczne</t>
  </si>
  <si>
    <t>33199000-1</t>
  </si>
  <si>
    <t>Koszula operacyjna wiązana z tyłu wykonana z nieprzeziernej włókniny  o gramaturze min. 35g/m2. Kolor niebieski.</t>
  </si>
  <si>
    <t>Odzież medyczna</t>
  </si>
  <si>
    <t>Zadanie nr 47</t>
  </si>
  <si>
    <t>Pościel z włókniny</t>
  </si>
  <si>
    <t xml:space="preserve">Komplet pościeli z włókniny (gramatura min. 35 g/m2). Opakowanie powinno zawierac informacje o rodzaju  zastosowanej  włókniny,  gramaturze  i  okresie trwałośći
- powłoka 200 x 150 cm
- powłoczka 90 x 75 cm 
- prześcieradło 210 x 160 cm  </t>
  </si>
  <si>
    <t>kpl.</t>
  </si>
  <si>
    <t>Prześcieradło długość 200 cm, szerokość rękawa od strony głowy i nóg noszy - 60 cm,  szerokość prześcieradła - 80 cm możliwość "sznurowania " prześcieradła w środkowej części
wymiar poszwy na koc 200x150
wymiar powłoczki 60x30
gramatura 30 gr.</t>
  </si>
  <si>
    <t xml:space="preserve">Sterylny komplet pościeli z włókniny (gramatura min. 35 g/m2):
- powłoka 200 x 150 cm
- powłoczka 90 x 75 cm
- prześcieradło 210 x 160 cm                                                                                                                                                                               </t>
  </si>
  <si>
    <t xml:space="preserve">Prześcieradło z włókniny duże
210 x 160 cm (gramatura min. 35 g/m2),  składane  pojedyńczo,  w  opakowaniu  zawierającym informację o rodzaju zastosowanej  włókniny i  gramatury,  okresie  trwałości  </t>
  </si>
  <si>
    <t>Zadanie nr 48</t>
  </si>
  <si>
    <t>Maska chirurgiczna trójwarstwowa, pełnobarierowa</t>
  </si>
  <si>
    <t>Maska chirurgiczna trójwarstwowa, pełnobarierowa, zawiązywana na troki, wykonana z wysokiej jakości  włóknin, nie powodująca utrudnienia w oddychaniu, odporna na przesiąkanie, nie dająca podrażnień skóry, zaopatrzona w części nosowej element do modulowania przylegania, kolor zielony lub niebieski, pakowana w kartoniki gwarantujące higieniczne przechowywanie i pojedyncze wyjmowanie maski Spełnia wymagania normy EN 14683(typ II)</t>
  </si>
  <si>
    <t>Zadanie nr 49</t>
  </si>
  <si>
    <t>Fartuch urologiczny – bez rękawów, niejałowy, wykonany całkowicie z nieprzemakalnego laminatu  skladajacego  się z warstwy  włókmniny  i  warstwy foli  , obszerny, szeroki, gwarantujący zabezpieczenie operatora przed przenikaniem płynów także w pozycji siedzącej, składany pojedyńczo, gramatura  min. 35g/m²</t>
  </si>
  <si>
    <t xml:space="preserve">Fartuch fizelinowy zielony, długi rękaw, niesterylny, odporny na uszkodzenia mechaniczne, rękaw zakończony mankietem, wiązany na troki, Gramatura min 25g/m². </t>
  </si>
  <si>
    <t>Śliniak do karmienia pacjentów z kieszonką, foliowo-fizelinowy, wiązany lub zapinany na rzepy.</t>
  </si>
  <si>
    <t>31711140-6</t>
  </si>
  <si>
    <t>Wszystkie oferowane wyroby medyczne muszą posiadać aktualne dokumenty potwierdzające dopuszczenie  do obrotu zgodnie z obowiązującymi przepisami  (certyfikaty, deklaracje zgodności CE producenta potwierdzające zgodność wyrobu z wymaganiami dyrektyw Unii Europejskiej, potwierdzenie zgłoszenia do Rejestru Wytwórców i Wyrobów Medycznych Prezesa Urzędu Rejestracji produktów Leczniczych, Wyrobów Medycznych i produktów Biobójczych).</t>
  </si>
  <si>
    <t>Test emulacyjny typu 6 w formie paska samoklejacego o wymiarach 10 cm x 2 cm, zgodny z poniższymi parametrami:
- zakres temperatur i czasu: 134°C 5,3 min, 121°C-15 min lub 134°C 7 min, 121°C 20min,
- test zgodny z normą PN EN ISO 11140:2014,
- na teście powinny znajdować się informacje w języku polskim o kolorze referencyjnym, normie, nazwie produktu, numerze LOT, dacie przydatności i produkcji,
- zmiana koloru wskaźnika z różowego na czarny,
- testy kompatybilne z przyrządem testowym- tubą PCD Control,
- opakowanie strunowe ułatwiajace przechowywanie, nie przepuszczające światła zapewniajace wielokrotne otwieranie oraz zamykanie</t>
  </si>
  <si>
    <t>Ampułkowy test biologiczny szybkiego odczytu, zgodny z poniższymi parametrami:
- wstępny odczyt po 3 godz., ostateczny po 5 godz.,
- rodzaj zastosowanych szczepów bakterii wyraźnie oznaczony na każdej ampułce,
- etykieta na ampułce łatwo odklejana, ze wskaźnikiem sterylizacji parowej,
- kompatybilny z inkubatorem Smart Well.</t>
  </si>
  <si>
    <t>Zadanie nr 22</t>
  </si>
  <si>
    <t>Zadanie nr 24</t>
  </si>
  <si>
    <t>Zadanie nr 34</t>
  </si>
  <si>
    <t>Zadanie nr 35</t>
  </si>
  <si>
    <t>Zadanie nr 36</t>
  </si>
  <si>
    <t>Zadanie nr 38</t>
  </si>
  <si>
    <t>„Sukcesywne dostawy materiałów opatrunkowych, wyrobów z włókniny i innych artykułów jednorazowego użytku.”</t>
  </si>
  <si>
    <t>Okrągły czepek chirurgiczny (typu beret), wykonany z lekkiej przewiewnej włókniny 25g/m2, ściągnięty lekko gumką, sposób pakowania czepków gwarantujący  higieniczne przechowywanie i wyjmowanie.</t>
  </si>
  <si>
    <t>Czepek chirurgiczny damski o kroju furażerki, włókninowy 25g/m2, z tyłu wiązany na troki, z taśmą o szerokości 5-6 cm pochłaniającą pot nad czołem, zaś w części górnej z włókniny perforowanej, kolor dowolny (oprócz białego). Sposób pakowania czepków gwarantujący higieniczne przechowywanie i wyjmowanie.</t>
  </si>
  <si>
    <t>XL</t>
  </si>
  <si>
    <t>Ubranie chirurgiczne (komplet: spodnie z nogawkami bez ściągaczy + bluza z kieszenią)  wykonane z włókniny antystatycznej, niepylącej i oddychającej , typu SMMS (składającej się z czterech warstw polipropylenowych), do stosowania przez personel medyczny bloku operacyjnego, kolor zielony i różowy.</t>
  </si>
  <si>
    <t>Rozmiar S, różowy/ fioletowy</t>
  </si>
  <si>
    <t>Rozmiar M, różowyfioletowy/ niebieski</t>
  </si>
  <si>
    <t>Rozmiar L, zielony</t>
  </si>
  <si>
    <t>Rozmiar XL, zielony</t>
  </si>
  <si>
    <t>Sukienka jednorazowego użytku. Zakładana przez głowę, z krótkim rękawem, trzy kieszenie, wykończenie V, z tyłu trok do regulacji w talii, pakowana pojedynczo, wykonana na całej powierzchni z włókniny polipropylenowej typu SMS (lamówka wykonana z tego samego materiału co sukienka ) o gramaturze min. 45g/m2 (gramatura wymagana). Rozmiar S-XL, w dwóch kolorach: niebieski i fioletowy.</t>
  </si>
  <si>
    <t>Rozmiar S, niebieski, fioletowy</t>
  </si>
  <si>
    <t>Rozmiar M, niebieski, fioletowy</t>
  </si>
  <si>
    <t>Rozmiar L, niebieski, fioletowy</t>
  </si>
  <si>
    <t>Zadanie nr 11</t>
  </si>
  <si>
    <t>Prześcieradło w włókniny</t>
  </si>
  <si>
    <t>Jednorazowe prześcieradło nieprzemakalne, wykonane min. Z 2 warstwowej włókniny polipropylenowej i polietylenowej ofoliowanej, o gr, min. 45G/m2, wytrzymałe na rozsciąhanie i na rozerwanie, miękkie, absorpcja płynów min. 780%, zielone o wymiarach min. 210X80 cm, składane pojedyńczo, pakowane w worki foliowe.  Nieprzepuszczalne dla wody, krwi i płynów ustrojowych.</t>
  </si>
  <si>
    <t>Prześcieradło do okrycia pacjenta. Jednorazowe prześcieradło niejałowe wykonane z włókniny polipropylenowej o gr. min 35g. Bez warstwy klejącej i otworu, odporne na sterylizcję parą wodna w temperaturze 134 st. wymiary min. 180X80 cm. Składane pojedyńczo, pakwane w worki foliowe.</t>
  </si>
  <si>
    <t xml:space="preserve">Maski chirurgiczne </t>
  </si>
  <si>
    <t>Maska chirurgiczna czterowarstwowa, pełnobarierowa, z przezroczystą,  nierosiejącą, antyodblaskową osłoną na oczy, zawiązywana na troki, wykonana z wysokiej jakości  włóknin, odporna na przesiąkanie, nie powodująca utrudnienia w oddychaniu, nie dająca podrażnień skóry, zaopatrzona w części nosowej element do modulowania przylegania, kolor  zielony lub niebieski ,pakowana w kartoniki gwarantujące higieniczne przechowywanie i pojedyncze wyjmowanie maski. Spełnia wymagania normy EN 14683(typ II R). Rozmiar uniwersalny.</t>
  </si>
  <si>
    <t>Maska chirurgiczna trójwarstwowa, pełnobarierowa, zawiązywana na troki, wykonana z wysokiej jakości  włóknin, nie powodująca utrudnienia w oddychaniu, odporna na przesiąkanie, nie dająca podrażnień skóry, zaopatrzona w części nosowej element do modulowania przylegania, posiadająca pasek o funkcji antyrefluksowej (polecany dla osób noszących okulary) kolor zielony lub niebieski, pakowana w kartoniki gwarantujące higieniczne. przechowywanie i pojedyncze wyjmowanie maski. Spełnia wymagania normy EN 14683(typ II). Rozmiar uniwersalny.</t>
  </si>
  <si>
    <t>Szczotka do czyszczenia narzędzi wykonana z bezpiecznego i osłoniętego drutu ze stali nierdzewnej, z plastikową rękojeścią, włosie nylonowe,odporne na temp. Do 134 st. C, do mycia w myjni dezynfektorze. Średnica, szczotki w mm  3,0 długość główki szczotki w mm.100; długość całkowita w mm 450.</t>
  </si>
  <si>
    <t>Lignina arkusze medyczne bielona</t>
  </si>
  <si>
    <t>40 cm x 60 cm</t>
  </si>
  <si>
    <t>kg</t>
  </si>
  <si>
    <t>20 cm x 20 cm</t>
  </si>
  <si>
    <t xml:space="preserve">Podkład ginekologiczny z możliwością sterylizacji parą wodną </t>
  </si>
  <si>
    <t>34 cm x 9 cm</t>
  </si>
  <si>
    <t>Syntetyczny podkład gipsowy</t>
  </si>
  <si>
    <t>15 cm x 3 m</t>
  </si>
  <si>
    <t>12 cm x 3 m</t>
  </si>
  <si>
    <t>Opaska gipsowa szybkowiążąca    min  4- 5 min, nawinięta na rdzeń z tworzywa sztucznego. Opaska obustronnie pokryta gipsem naturalnym (o zawartości mim . 94 % gipsu naturalnego). Surowce wchodzące w skład gipsu nie mogą wywoływac uczuleń i podraznień skóry</t>
  </si>
  <si>
    <t>Opaska gipsowa szybkowiążąca  min 4-5 min, nawinięta na rdzeń z tworzywa sztucznego. Opaska obustronnie pokryta gipsem naturalnym (o zawartości mim . 94 % gipsu naturalnego). Surowce wchodzące w skład gipsu nie mogą wywoływac uczuleń i podraznień skóry</t>
  </si>
  <si>
    <t>Wartość VAT</t>
  </si>
  <si>
    <t>Jałowe kompresy chłonne 16 warstwowe (8warstw gazy i 8 warstw włókniny) wykonane z włókniny medycznej od zewnątrz oraz gazy od wewnątrz. Rozmiar 10 cm x 20 cm, sterylizowany parą wodną w nadciśnieniu. Pakowany a’1 szt.</t>
  </si>
  <si>
    <t>10 cm x 20 cm</t>
  </si>
  <si>
    <t>Jałowy tupfer z gazy w kształcie rożka, wykonany z wykroju  gazy o wymiarach 18x18 cm, pakowany a’1 szt.</t>
  </si>
  <si>
    <t>18 cm x 18 cm,</t>
  </si>
  <si>
    <t>szt</t>
  </si>
  <si>
    <t>Zestaw opatrunkowy : tupfer kula 20 cm x 20 cm – 6 szt  , kompres włókninowy 7,5 cm x 7,5 cm -2 szt                                                                                                                       Pęseta anatomiczna plastikowa 13 cm- 1 szt . 
Dwie komory blistra – łatwa separacja materiału czystego od brudnego oraz możliwość użycia jednej z komór jako pojemnika na płyny.Sterylny.</t>
  </si>
  <si>
    <t>podany w  opisie</t>
  </si>
  <si>
    <t>Pakiet zabiegowy nr 1 (opis pakietu poniżej)</t>
  </si>
  <si>
    <t>Pakiet zabiegowy nr 2 (opis pakietu poniżej)</t>
  </si>
  <si>
    <t>PAKIET ZABIEGOWY NR 1 (jednorazowy zestaw do karetek)</t>
  </si>
  <si>
    <t>Serweta  na stół narzędziowy  włókniny foliowanej  150 cm x 90cm</t>
  </si>
  <si>
    <t>1szt</t>
  </si>
  <si>
    <t>Pokrowiec na kończynę dolna z  włóniny polipropylenowej 120 x 80 cm</t>
  </si>
  <si>
    <t>1 szt.</t>
  </si>
  <si>
    <t>Tupfery kule 30 x 30 cm 17 N</t>
  </si>
  <si>
    <t>5 szt</t>
  </si>
  <si>
    <t>Kompresy włókninowe40 g/m2 4W 10 cm x 20 cm</t>
  </si>
  <si>
    <t>Kompresy włókninowe 40 g/m2 4 W 7,5 cm x 7,5 cm</t>
  </si>
  <si>
    <t>10szt</t>
  </si>
  <si>
    <t>Nożyczki do cięcia pępowiny 12,5 cm</t>
  </si>
  <si>
    <t xml:space="preserve">Zaciski na pępowinę </t>
  </si>
  <si>
    <t>2 szt.</t>
  </si>
  <si>
    <t>Flaneka dla dziecka 160 x 75 cm</t>
  </si>
  <si>
    <t>Czapeczka</t>
  </si>
  <si>
    <t xml:space="preserve">Podkład Chłonny typu Seni Soft 90 x 60 cm </t>
  </si>
  <si>
    <t>Serweta z włókniny kompresowej 40 g/m2 80 cm x 60 cm</t>
  </si>
  <si>
    <t>Nożyczki do cięcia krocza 18 cm</t>
  </si>
  <si>
    <t>Korcang plastikowy jednorazowy 24 cm</t>
  </si>
  <si>
    <t>Nerka tekturowa na łożysko</t>
  </si>
  <si>
    <t>Rękawice lateksowe bezpudrowe rozmiar M</t>
  </si>
  <si>
    <t>Centymetr do mierzenia noworodka</t>
  </si>
  <si>
    <t>PAKIET ZABIEGOWY  NR 2</t>
  </si>
  <si>
    <t>4 szt.</t>
  </si>
  <si>
    <t>Serweta    włókniny foliowanej  75 cm x 90cm</t>
  </si>
  <si>
    <t xml:space="preserve">Pakiet zabiegowy nr 1 (opis pakietu poniżej) </t>
  </si>
  <si>
    <t>Pakiet zabiegowy nr 2 (opis pakietu poniżej )</t>
  </si>
  <si>
    <t>Pakiet zabiegowy nr 3 (opis pakietu poniżej)</t>
  </si>
  <si>
    <t>Pakiet zabiegowy nr 4 (opis pakietu poniżej )</t>
  </si>
  <si>
    <t>Pakiet zabiegowy nr 5 (opis pakietu poniżej)</t>
  </si>
  <si>
    <t>Pakiet zabiegowy nr 6 (opis pakietu poniżej)</t>
  </si>
  <si>
    <t>PAKIET ZABIEGOWY NR 1</t>
  </si>
  <si>
    <t>Serweta z taśmą 4 W 45 x 45 cm RTG 17N</t>
  </si>
  <si>
    <t>6 szt.</t>
  </si>
  <si>
    <t>Kompresy 16 W17N   10 x 10 cm RTG</t>
  </si>
  <si>
    <t>20 szt.</t>
  </si>
  <si>
    <t>Serweta 4W 45 x 45 cm</t>
  </si>
  <si>
    <t>Kompresy  8 W 17N  7,5 x 7,5 cm RTG</t>
  </si>
  <si>
    <t>20 szt</t>
  </si>
  <si>
    <t>Foliowa osłona na przewody 15 cm x 250 cm</t>
  </si>
  <si>
    <t>PAKIET ZABIEGOWY NR 3</t>
  </si>
  <si>
    <t>Kompresy 12 W 17 N 7,5 x 7,5 cm</t>
  </si>
  <si>
    <t>Barierowy rękaw na kończynę 120 cm x 45 cm</t>
  </si>
  <si>
    <t>1szt.</t>
  </si>
  <si>
    <t xml:space="preserve">Taśma medyczna mocująca 9cm x 50 cm </t>
  </si>
  <si>
    <t>2szt</t>
  </si>
  <si>
    <t>PAKIET ZABIEGOWY NR 4</t>
  </si>
  <si>
    <t>Serweta z włókniny podfoliowanej 50x50cm</t>
  </si>
  <si>
    <t>Kompresy 8 W 17N  7,5 x 7,5 cm RTG</t>
  </si>
  <si>
    <t>7 szt.</t>
  </si>
  <si>
    <t>Opatrunek do zabezpieczania wkłuć 8x5,8 cm</t>
  </si>
  <si>
    <t>PAKIET ZABIEGOWY  NR 5</t>
  </si>
  <si>
    <t>Serweta z taśmą 4 W 45  x 45cm  RTG  17N</t>
  </si>
  <si>
    <t>Kompresy 16 W17N  7,5 x 7,5 cm RTG</t>
  </si>
  <si>
    <t>2 x 20 szt.</t>
  </si>
  <si>
    <t>Kompresy 16 W  17N 10 x10 cm RTG</t>
  </si>
  <si>
    <t xml:space="preserve">2 x 20 szt.  </t>
  </si>
  <si>
    <t xml:space="preserve">Tupfery kule 20 x 20 cm   RTG                                  </t>
  </si>
  <si>
    <t>10 szt.</t>
  </si>
  <si>
    <t>Tupfery fasolki 15 x 15 cm RTG</t>
  </si>
  <si>
    <t>2 x 10 szt.</t>
  </si>
  <si>
    <t>Setony 5 cm x 2 m 4W RTG</t>
  </si>
  <si>
    <t>PAKIET ZABIEGOWY  NR 6</t>
  </si>
  <si>
    <t>Kompres włókninowy 4-warstwowy 7,5cm x 7,5cm</t>
  </si>
  <si>
    <t>5 sztuk</t>
  </si>
  <si>
    <t>Tupfer kula 20cm x 20cm</t>
  </si>
  <si>
    <t>3 sztuki</t>
  </si>
  <si>
    <t>Serweta podfoliowana 75cm x 45cm</t>
  </si>
  <si>
    <t>1 sztuka</t>
  </si>
  <si>
    <t>Serweta podfoliowana 60cm x 50cm z otworem o średnicy 8cm i przylepcem wokół otworu</t>
  </si>
  <si>
    <t>Imadło metalowe 13cm</t>
  </si>
  <si>
    <t>Pęseta metalowa chirurgiczna 12cm</t>
  </si>
  <si>
    <t>Pęseta plastikowa 13cm</t>
  </si>
  <si>
    <t>Nożyczki metalowe ostro-ostre</t>
  </si>
  <si>
    <t xml:space="preserve">Przylepiec chirurgiczny na tkaninie bawełnianej hypoalergiczny, o dużej przylepności, łatwy do dzielenia bez użycia nożyczek, ząbkowane krawędzie, pokryty równomiernie na całej powierzchni klejem akrylowym bez dodatku uczulającego cynku i kauczuku. </t>
  </si>
  <si>
    <t>1,25cm x 9,14 m</t>
  </si>
  <si>
    <t>2,5 cm x 9,14 m</t>
  </si>
  <si>
    <t xml:space="preserve">Przylepiec chirurgiczny, z włókniny poliestrowej, hypoalergiczny, perforowany na całej powierzchni umożliwiającej dzielenie bez nożyczek wzdłuż i w poprzek, oddychający, z klejem akrylowym, wodoodporny, o dużej przylepności długoterminowej i pierwotnej. </t>
  </si>
  <si>
    <t xml:space="preserve">Przylepiec chirurgiczny, hypoalergiczny, z przezroczystego mikroporowatego polietylenu, perforowany na całej powierzchni umożliwiającej dzielenie bez nożyczek wzdłuż i w poprzek, elastyczny z wodoodpornym klejem akrylowym. </t>
  </si>
  <si>
    <t>Plaster opatrunkowy włókninowy, hypoalergiczny, przepuszczalny dla pary wodnej i powietrza o wymiarach.</t>
  </si>
  <si>
    <t>6 cm x 1m</t>
  </si>
  <si>
    <t>Przylepiec opatrunkowy na półelastycznej białej włókninie o wysokiej przylepności, wodoodporny, hypoalergiczny, z klejem akrylowym równomiernie naniesionym na całej powierzchni lepnej na rolce.</t>
  </si>
  <si>
    <t>5 cm x 10 m</t>
  </si>
  <si>
    <t>Przylepiec opatrunkowy na półelastycznej białej włókninie o wysokiej przylepności, wodoodporny, hypoalergiczny, z klejem akrylowym równomiernie naniesionym na całej powierzchni lepnej, na rolce.</t>
  </si>
  <si>
    <t>10 cm x 10 m</t>
  </si>
  <si>
    <t>10 cm x 10 cm</t>
  </si>
  <si>
    <t xml:space="preserve">Opatrunek hydrokoloidowy składający się z 3 hydrokoloidów żelatyny, pektyny, karbosymetylocelulozy.zawieszonych w macierzy polimerowej . Cienki elastyczny, półprzezroczysty. Sterylny. </t>
  </si>
  <si>
    <t>15cm x 15 cm</t>
  </si>
  <si>
    <t>Unikalny żelujący opatrunek piankowy oparty o technologię Hydrofiber. Zbudowany z zew. Warstwy poliureta nowej, warstwy absorbującej wykonanej z nie tkankowych włókien w technologii Hydrofiber, cienkiej warstwy kontaktującej z raną . Przylepny.</t>
  </si>
  <si>
    <t>Opatrunek przeciwbakteryjny zawierający jona srebra 1,2 % zbudowany z nietkankowych włókien karbosy- metylocelulozy. Szerokie spektrum antybakteryjne łącznie z MRSA, VRE E.coli. w  ranie.</t>
  </si>
  <si>
    <t xml:space="preserve">Opaska dziana wiskozowa  indywidualnie  pakowana  </t>
  </si>
  <si>
    <t>4 m x 5 cm</t>
  </si>
  <si>
    <t xml:space="preserve">Opaska dziana  wiskozowa indywidualnie  pakowana  </t>
  </si>
  <si>
    <t>4 m x 10 cm</t>
  </si>
  <si>
    <t xml:space="preserve">Opaska dziana wiskozowa  indywidualnie pakowana  </t>
  </si>
  <si>
    <t>4 m x 15 cm</t>
  </si>
  <si>
    <t>Opaska elastyczna z zapinką wewnątrz opakowania  indywidualnego</t>
  </si>
  <si>
    <t>4 m x 12 cm</t>
  </si>
  <si>
    <t xml:space="preserve"> 2,5-3 cm  x 14 m</t>
  </si>
  <si>
    <t>3,5-4 cm  x 15 m</t>
  </si>
  <si>
    <t xml:space="preserve">5,5-6 cmx 15 m
</t>
  </si>
  <si>
    <t>Min 10 x 16,5  m</t>
  </si>
  <si>
    <t>Chusta trójkatna</t>
  </si>
  <si>
    <t>96 cm x96 cmx 136 cm</t>
  </si>
  <si>
    <t>14 x 11,6 m</t>
  </si>
  <si>
    <t xml:space="preserve">Czyścik do koagulacji 5 x 5 cm </t>
  </si>
  <si>
    <t xml:space="preserve">podany w opisie </t>
  </si>
  <si>
    <t xml:space="preserve">Gaza bawełniana bielona 17 N  </t>
  </si>
  <si>
    <t>90 cm</t>
  </si>
  <si>
    <t>Kompresy gazowe  8W ,17 N .Podwijane brzegi niesterylne</t>
  </si>
  <si>
    <t>7,5 cm x 7,5 cm</t>
  </si>
  <si>
    <t>Kompresy  włókniny 40 G 4W niesterylne.</t>
  </si>
  <si>
    <t>Gaza bawełniana niesterylna 1 m 17 N 8W(26 x18)</t>
  </si>
  <si>
    <t>100 cm</t>
  </si>
  <si>
    <t xml:space="preserve">Gaza wyjałowiona 17 N1 m sterylizowana parą wodną </t>
  </si>
  <si>
    <t>1m x 1m</t>
  </si>
  <si>
    <t xml:space="preserve">Gaza wyjałowiona 17 N1/2 m sterylizowana parą wodną </t>
  </si>
  <si>
    <t>0,5m x 1m</t>
  </si>
  <si>
    <t xml:space="preserve">                   </t>
  </si>
  <si>
    <t>1.Wyroby muszą posiadać dokumenty, na podstawie których są wprowadzone w Polsce do obrotu i używania tj. Certyfikat CE wystawiony dla producenta przez Jednostkę Notyfikowaną. Deklaracja zgodności wyrobów medycznych oraz Zgłoszenie lub potwierdzenia wpisu do Rejestru Wyrobów Medycznych, dokument potwierdzający walidację procesu sterylizacji wyrobów stanowiących przedmiot oferty pod postacią Raportu z ponownej kwalifikacji procesu sterylizacji, wykonywanej z określoną częstotliwością zgodnie z PN-EN ISO 17665-1 dla wyrobów sterylizowanych parą wodną, a także oświadczenie, iż wyroby stanowiące przedmiot oferty są zgodne z Ustawą o Wyrobach Medycznych z dnia 20.05.2010r. oraz z Dyrektywą 93/42/EWG z dnia 14.06.1993r. dotycząca wyrobów medycznych oraz z Rozporządzeniem Ministra Zdrowia z dnia 03.11.2004 r. w sprawie wymagań zasadniczych dla wyrobów medycznych do różnego przeznaczenia. 
2. Każdy wyrób musi posiadać opakowanie foliowo-papierowe z widoczną zawartością zgodnie z normą PN-EN 868-5 zawierające m.in. wskaźnik informujący o przejściu procesu sterylizacji. 
3. Każdy wyrób jałowy musi być sterylizowany parą wodną w nadciśnieniu (dla wyrobów termolabilnych zamawiający dopuszcza sterylizację niskotemperaturową). 
4. Gaza musi spełniać wymogi zawarte w Farmakopei Polskiej tom VI (str.968)</t>
  </si>
  <si>
    <t>Opatrunek gazowy nasączony miękką  parafiną i 0,5% roztworem octanu  chlorheksydyny. Opatrunek  sterylny.</t>
  </si>
  <si>
    <t>Opatrunek  gazowy nasączony parafiną. Opatrunek sterylny.</t>
  </si>
  <si>
    <t>Szpatułki  drewniane laryngologiczne z drzewa brzozowego. Sterylne.</t>
  </si>
  <si>
    <t>150 x 18x 1,6 mm</t>
  </si>
  <si>
    <t>Gaziki nasączone alkoholem 70%.</t>
  </si>
  <si>
    <t xml:space="preserve">Kompresy 7,5  x  7,5 cm 17N8W    (. Gaza musi spełniać wymogi zawarte w Farmakopei Polskiej tom VI ( str.968) </t>
  </si>
  <si>
    <t xml:space="preserve">Kompresy 7,5  x  7,5 cm 17N8W   (. Gaza musi spełniać wymogi zawarte w Farmakopei Polskiej tom VI ( str.968) </t>
  </si>
  <si>
    <t>Kompresy włókninowe 4 W 7,5x7,5cm   Od 30 do 40g/m z nacięciem w kształcie „Y”</t>
  </si>
  <si>
    <t xml:space="preserve">Bakteriobójczy  przylepny opatrunek z PU do cewników centralnych z hydrożelem zawierającym 2% glukonian chlorheksydyny o natychmiastowym działaniu po aplikacji. Przezroczysty, z wycięciem, ze wzmocnionym  włókniną od spodu obrzeżem, 8,5 x 11,5 cm, 2 szerokie min. 2,5-3,5 cm aplikatory, z ramką, metką i 2 paskami mocującymi, klej akrylowy naniesiony ze wzorem siateczki dla wysokiej przepuszczalności pary wodnej, wyrób medyczny klasy III,  opakowanie typu folia-folia. </t>
  </si>
  <si>
    <t>8,5x 11,5 cm I.V.</t>
  </si>
  <si>
    <t>Sterylny przezroczysty półprzepuszczalny opatrunek do mocowania cewników centralnych o wysokiej przylepności i przepuszczalności dla pary wodnej, podwójny klej na części włókninowej i foliowej, klej diamond patern o wysokiej przepuszczalności dla pary wodnej, wzmocnienie włókniną obrzeża opatrunku z 4 stron, ramka ułatwiająca aplikację, proste wycięcie na port pionowy, zaokrąglone brzegi,  2 włókninowe paski mocujące łatwo odklejalne od opatrunku i cewnika, metka do oznaczenia, rozmiar 8,5x11,5cm, przezroczyste okno 6,3x5,5cm, odporny na działanie środków dezynfekcyjnych zawierających alkohol, wyrób medyczny klasy IIa, niepylące, nierwące się w kierunku otwarcia opakowanie typu folia-folia z polietylenu o wysokiej gęstości, zapewniające   sterylną powierzchnię dla odłożenia opatrunku po otwarciu opakowania.</t>
  </si>
  <si>
    <t>Stawka Vat 
(%)</t>
  </si>
  <si>
    <t>Hypoalergiczny włókninowy opatrunek z nacięciem do mocowania wkłuć obwodowych wyposażony w luźną podkładkę pod venflon o zaokrąglonych rogach</t>
  </si>
  <si>
    <t>8 cm x 6 cm
(+/-0,5 cm)</t>
  </si>
  <si>
    <t>Plaster włókninowy, sterylny, hypoalergiczny z centralnie umieszczoną wkładką o wysokiej chłonności, nieprzywierający do rany podczas zmiany opatrunku oraz o bardzo dobrej przylepności włókniny do skóry, klej hypoalergiczny akrylowy równomiernie naniesiony na całej powierzchni lepnej bez dodatku uczulającego cynku i kauczuku.</t>
  </si>
  <si>
    <t>5 cm   x   7,2 cm</t>
  </si>
  <si>
    <t>6 cm   x    10 cm</t>
  </si>
  <si>
    <t xml:space="preserve">10 cm   x  8 cm (+/-2 cm) </t>
  </si>
  <si>
    <t>10 cm   x    15 cm (+/- 2 cm)</t>
  </si>
  <si>
    <t>10 cm    x   20 cm</t>
  </si>
  <si>
    <t>10 cm   x    25 cm</t>
  </si>
  <si>
    <t>10 cm   x   35 cm</t>
  </si>
  <si>
    <t>Paski przylepne do łączenia brzegów ran, sterylne, wzmocnione nitką jedwabną, hypoalergiczne o wymiarach 6mm x 38mm, opakowania jednostkowe foliowe zgrzewane (op. a' 50 kopert x 6 pasków).</t>
  </si>
  <si>
    <t>6 mm x 38 mm</t>
  </si>
  <si>
    <t>Opatrunek przezroczysty z folii PU do zabezpieczania kaniul obwodowych i cewników do żył centralnych u osób dorosłych, z wycięciem umożliwiającym dopasowanie opatrunku do założonej kaniuli,  z systemem aplikacji typu ramka, z jedną taśmą do opisu, z klejem akrylowym  nakładanym metodą ciągłą. Opakowanie papier-papier, I klasa sterylna rozmiar 6 cm x 7 cm</t>
  </si>
  <si>
    <t>6 cm x 7 cm
(+/-0,5 cm)</t>
  </si>
  <si>
    <t xml:space="preserve">Kompres wysokochłonny jałowy, o budowie warstwowej: hydrofilowa włóknina- warstwa celulozy - pulpa celulozowa - hydrofobowa włóknina. Zewnętrzna nieprzemakalna dla płynów hydrofobowa włóknina w kolorze niebieskim, pakowany w w opakowanie papier- folia, </t>
  </si>
  <si>
    <t>20 cm x 40 cm</t>
  </si>
  <si>
    <t>7 x  5 x 1 cm</t>
  </si>
  <si>
    <t>7 x 5 x 1 mm</t>
  </si>
  <si>
    <t xml:space="preserve">Serweta z włókniny  kompresywnej 40 g/ m2  </t>
  </si>
  <si>
    <t>80 cm x 60 cm</t>
  </si>
  <si>
    <t>Kompresy włókninowe 4 W 7,5x7,5cm 40g/m2 RTG *</t>
  </si>
  <si>
    <t>Kompresy 7,5 x 7,5  RTG 17 N 16 W  *</t>
  </si>
  <si>
    <t>Kompresy 7,5 x 7,5  RTG 17 N 16 W *</t>
  </si>
  <si>
    <t>Kompresy 10x10 cm rtg 17N 16W *</t>
  </si>
  <si>
    <t>Tupfery małe 9,5 x 9,5 RTG*</t>
  </si>
  <si>
    <t>Tupfery kule 17N 20 x 20 RTG*</t>
  </si>
  <si>
    <t>Tupfery fasolki 15 x 15 RTG*</t>
  </si>
  <si>
    <t>Setony  17 N, 1 cm x 2m 4W RTG*</t>
  </si>
  <si>
    <t>Setony 17 N 5 cm x 2 m 4 W RTG*</t>
  </si>
  <si>
    <t>Setony 17 N 2 cm x 2m 4W RTG*</t>
  </si>
  <si>
    <t xml:space="preserve">Serweta 45x45 cm 17N 4W z taśmą i nitką RTG   (wszystkie brzegi podwinięte do środka)          </t>
  </si>
  <si>
    <t>Serweta 45x45 cm 17N 4W z taśmą i nitką RTG       (wszystkie brzegi podwinięte do środka)</t>
  </si>
  <si>
    <t xml:space="preserve">Serweta 45x45 cm 17N 8W z taśmą i nitką RTG    (wszystkie brzegi podwinięte do środka)                 </t>
  </si>
  <si>
    <t>Sterylny zestaw  do wkłucia centralnego
Skład zestawu:
1. 1 serweta typu Protect na stół narzędziowy 100 x 90 cm 
( owinięcie zestawu)
2. 1 Peha-instrument Nożyczki chirurgiczne proste ostro tępe 14,5 cm
3. 1 Peha- instrument Imadło chirurgiczne Mayo Hegar 14 cm
4. 1 pojemnik plastikowy 2 sekcje 450 ml
5.1 serweta typu Protect z regulacją otworu 2 części 45 x 75 cm
6. 1 kleszczyki plastikowe proste 14 cm
7. 6 tupferów z gazy 24 cm x 24 cm, 20 nitek</t>
  </si>
  <si>
    <t>zestaw</t>
  </si>
  <si>
    <t>Wymogi:
-materiał serwet bezwzględnie musi spełniać wymogi normy EN 13795 1-3 
- materiał musi składać się minimum z dwóch warstw(folia polietylenowa +włóknina polipropylenowa), o min gramaturze materiału na całej powierzchni 55g/m2
 -minimalna odporność na przenikanie płynów powyżej 150 cm H2O w obszarach niewzmocnionych 
-odporność na rozerwanie min. 150 kPa w obszarach niewzmocnionych i min 300 kPa w obszarach wzmocnionych
- niepylące, niezawierające lateksu
- produkty powinny posiadać informacje o dacie ważności i numerze serii w postaci naklejki do umieszczania na protokole operacyjnym (zestaw posiada 2 etykiety samoprzylepne zawierające nr katalogowy, LOT, datę ważności oraz dane producenta.)
- posiadać oznaczenia CE
- sterylne, z okresem przydatności min. 1 rok od daty dostawy
- wszystkie opisy na opakowaniach zbiorczych i jednostkowych powinny być zgodne z ustawą o wyrobach medycznych w języku polskim
- dopuszczalna tolerancja rozmiarów dla zestawu +/- 10 cm.</t>
  </si>
  <si>
    <t>Wymogi:
-materiał serwet bezwzględnie musi spełniać wymogi  wysokie normy EN 13795 1-3 
- materiał musi składać się minimum z dwóch warstw na całości (folia polietylenowa +włóknina polipropylenowa), o min gramaturze materiału na całej powierzchni 56g/m2
-odpornośćna na wypychanie na sucho i mokro min. 150 kPa 
- produkty powinny posiadać informacje o dacie ważności i numerze serii w postaci naklejki do umieszczania na protokole operacyjnym (zestaw posiada 2 etykiety samoprzylepne zawierające nr katalogowy, LOT, datę ważności oraz dane producenta.)
- posiadać oznaczenia CE
- sterylne, z okresem przydatności min. 1 rok od daty dostawy
- wszystkie opisy na opakowaniach zbiorczych ( pakowanych w dwa kartony z czego jeden może służyc jako dyspenser)  i jednostkowych powinny być zgodne z ustawą o wyrobach medycznych w języku polskim
- dopuszczalna tolerancja rozmiarów dla zestawu +/- 10 cm</t>
  </si>
  <si>
    <r>
      <t>Serweta operacyjna do zabiegów na kończynie</t>
    </r>
    <r>
      <rPr>
        <sz val="9"/>
        <rFont val="Times New Roman"/>
        <family val="1"/>
        <charset val="238"/>
      </rPr>
      <t xml:space="preserve">. Serweta operacyjna do chirurgii kończyny wzmocniona. Wymiar 225 cm x 320 cm z samouszczelniającym się otworem o średnicy 7 cm umieszczonym centralnie, ze zintegrowanymi uchwytami do mocowania przewodów i drenów.  Gramatura laminatu podstawowego min. 57,5 g/m2. Odporność na rozerwanie na sucho min: 245 kPa, na mokro min. 270 kPa. Wokół pola operacyjnego polipropylenowa łata chłonna o wymiarach min. 100 cm x 50 cm ( +/- 1 cm ). Całkowita gramatura laminatu podstawowego i łaty chłonnej min.  109,5 g/m2. Materiał obłożenia spełnia wymagania wysokie normy PN EN 13795. Opakowanie jednostkowe  posiada 2 etykiety samoprzylepne zawierające nr katalogowy, LOT, datę ważności oraz dane producenta. Sterylizacja tlenkiem etylenu. Pojedyncze sterylne serwety zapakowane do transportu w kartonowy dyspenser oraz karton zewnętrzny.
</t>
    </r>
  </si>
  <si>
    <r>
      <t xml:space="preserve">Serweta w kształcie worka, </t>
    </r>
    <r>
      <rPr>
        <sz val="9"/>
        <rFont val="Times New Roman"/>
        <family val="1"/>
        <charset val="238"/>
      </rPr>
      <t>złożona w sposób umożliwiający aseptyczną aplikację ,wykonana z zielonej folii polietylenowej.   Obszar wzmocniony wykonany z włókniny polipropylenowej. Gramatura materiału w obszarze wzmocnionym 65 g/m2. Wielkość wzmocnienia min. 65 cm x 80 cm. Materiał spełnia wymagania normy PN EN 13795. Opakowanie posiada 2 etykiety samoprzylepne zawierające nr katalogowy, LOT ,datę ważności oraz dane producenta. Produkt zapakowany pojedynczo w opakowanie papierowo foliowe, sterylizowany tlenkiem etylenu.</t>
    </r>
  </si>
  <si>
    <t>80 x 145 cm</t>
  </si>
  <si>
    <r>
      <rPr>
        <b/>
        <sz val="9"/>
        <rFont val="Times New Roman"/>
        <family val="1"/>
        <charset val="238"/>
      </rPr>
      <t xml:space="preserve">Sterylna serweta z wycięciem U </t>
    </r>
    <r>
      <rPr>
        <sz val="9"/>
        <rFont val="Times New Roman"/>
        <family val="1"/>
        <charset val="238"/>
      </rPr>
      <t xml:space="preserve">posiadająca samoprzylepny obszar wokół wycięcia o szerokości 5 cm Serwety wykonane z laminatu dwuwarstwowego ( włóknina polipropylenowa i folia polietylenowa). Gramatura laminatu min. 57,5 g/m2. Odporność na rozerwanie na sucho min: 245 kPa, na mokro min. 270 kPa
Materiał obłożenia spełnia wymagania wysokie normy PN EN 13795. Serweta posiada 2 etykiety samoprzylepne zawierające nr katalogowy, LOT, datę ważności oraz dane producenta. Opakowanie jednostkowe papierowo foliowe, sterylizacja tlenkiem etylenu.
Pojedyncze sterylne serwety zapakowane do transportu w kartonowy dyspenser oraz karton zewnętrzny.
</t>
    </r>
  </si>
  <si>
    <t>225 x 260 cm wycięcie 10 x 100 cm</t>
  </si>
  <si>
    <t xml:space="preserve">150 x 200 cm wycięcie 10 x 65 cm- </t>
  </si>
  <si>
    <t>Zestaw do operacji uniwersalny 
Skład zestawu:
serweta z przylepcem 1 szt  240x150
serweta z przylepcem 1 szt  180x170
serweta z przylepcem - przylepiec na szerszym boku 2 szt  90x75
taśma medyczna 1szt   50x9
serweta na stół instrum. 1  szt  190x150 ( z dodatkowym wzmocnieniem min.190 x  65 )
serweta na stolik Mayo 1 szt   145x80 ( złożoną teleskopowo do środka z warstwą chłonna min 85 x 75 cm )
serwetki do rąk 2 włók. kom. 40x20</t>
  </si>
  <si>
    <t>Wymogi:
- materiał serwet bezwzględnie musi spełniać wymogi  wysokie normy EN 13795 1-3 
- materiał musi składać się minimum z dwóch warstw na całości (folia polietylenowa +włóknina polipropylenowa), o min gramaturze materiału na całej powierzchni 56g/m2
- odpornośćna na wypychanie na sucho i mokro min. 150 kPa 
- produkty powinny posiadać informacje o dacie ważności i numerze serii w postaci naklejki do umieszczania na protokole operacyjnym
- posiadać oznaczenia CE
- sterylne, z okresem przydatności min. 1 rok od daty dostawy
- wszystkie opisy na opakowaniach zbiorczych ( pakowanych w dwa kartony z czego jeden może służyc jako dyspenser)  i jednostkowych powinny być zgodne z ustawą o wyrobach medycznych w języku polskim
- dopuszczalna tolerancja rozmiarów dla zestawu +/- 10 cm</t>
  </si>
  <si>
    <t xml:space="preserve">Sterylny zestaw do artroskopii  barku  
Skład zestawu:
1. 1 serweta na stolik instrumentariuszki, wzmocniona, 140x190 cm
2. 1 serweta samoprzylepna, wzmacniana 200x 260 cm z wycięciem U o wymiarze 6,5x60 cm wykończonym taśmą samoprzylepną
3. 1 serweta pomocnicza 150x150 cm 
4.  1 serweta samoprzylepna ze wzmocnieniem 150x240
5.  1 osłona na kończynę o wym.25x80 cm
6. 2 taśmy samoprzylepne 10x50 cm    </t>
  </si>
  <si>
    <t>Sterylny zestaw do chirurgii odbytnicy :
-1 serweta na stolik narzędziowy wzmocniona 140 cmx 190 cm,
-1 serweta z samoprzylepnym, wchłanialnym  oknem w okolicy jamy brzusznej(28cmx32cm) i otworem w okolicy odbytu (12x15cm) w rozmiarze 300 cm  x 250 cm
-1 serweta nieprzylepna 75cm x 90 cm 
-1 serweta na stolik Mayo wzmocniona 80 cm  x 145 cm 
- 1taśma samoprzylepna 10x50 cm .
- 4 ręczniki celulozowe 30 cm x 33 cm, 2 uchyty Velcro 2 x 23</t>
  </si>
  <si>
    <r>
      <t xml:space="preserve">Wymogi:
-materiał serwet bezwzględnie musi spełniać wymogi normy EN 13795 1-3 
- materiał musi składać się minimum z dwóch warstw(folia polietylenowa +włóknina polipropylenowa), o min gramaturze materiału na całej powierzchni </t>
    </r>
    <r>
      <rPr>
        <u/>
        <sz val="9"/>
        <rFont val="Times New Roman"/>
        <family val="1"/>
        <charset val="238"/>
      </rPr>
      <t>50g/m2</t>
    </r>
    <r>
      <rPr>
        <sz val="9"/>
        <rFont val="Times New Roman"/>
        <family val="1"/>
        <charset val="238"/>
      </rPr>
      <t xml:space="preserve">+ dodatkowy pad :w częściach wzmocnionych o gramaturze </t>
    </r>
    <r>
      <rPr>
        <u/>
        <sz val="9"/>
        <rFont val="Times New Roman"/>
        <family val="1"/>
        <charset val="238"/>
      </rPr>
      <t xml:space="preserve">min 100g/m2
</t>
    </r>
    <r>
      <rPr>
        <sz val="9"/>
        <rFont val="Times New Roman"/>
        <family val="1"/>
        <charset val="238"/>
      </rPr>
      <t xml:space="preserve"> -minimalna odporność na przenikanie płynów powyżej 150 cm H2O w obszarach niewzmocnionych 
-odporność na rozerwanie min. 150 kPa w obszarach niewzmocnionych i min 300 kPa w obszarach wzmocnionych
- niepylące, niezawierające lateksu
- produkty powinny posiadać informacje o dacie ważności i numerze serii w postaci naklejki do umieszczania na protokole operacyjnym
- posiadać oznaczenia CE
- sterylne, z okresem przydatności min. 1 rok od daty dostawy
- wszystkie </t>
    </r>
    <r>
      <rPr>
        <u/>
        <sz val="9"/>
        <rFont val="Times New Roman"/>
        <family val="1"/>
        <charset val="238"/>
      </rPr>
      <t>opisy na opakowaniach zbiorczych i jednostkowych</t>
    </r>
    <r>
      <rPr>
        <sz val="9"/>
        <rFont val="Times New Roman"/>
        <family val="1"/>
        <charset val="238"/>
      </rPr>
      <t xml:space="preserve"> powinny być zgodne z ustawą o wyrobach medycznych w języku polskim
- dopuszczalna tolerancja rozmiarów dla zestawu +/- 10 cm (oprócz osłony na kończynę)
- zestaw posiada 2 etykiety samoprzylepne zawierające nr katalogowy, LOT, datę ważności oraz dane producenta.</t>
    </r>
  </si>
  <si>
    <r>
      <rPr>
        <b/>
        <sz val="9"/>
        <rFont val="Times New Roman"/>
        <family val="1"/>
        <charset val="238"/>
      </rPr>
      <t>Zestaw do operacji kończyny dolnej</t>
    </r>
    <r>
      <rPr>
        <sz val="9"/>
        <rFont val="Times New Roman"/>
        <family val="1"/>
        <charset val="238"/>
      </rPr>
      <t xml:space="preserve">  
Skład minimalny:
1 serweta na stolik instrumentariuszki 150 x 190 cm ( owinięcie )
2 ręczniki 30 x 40 cm
1 serweta na stolik Mayo Special 80 x 145 cm
1 taśma samoprzylepna 9 x 50 cm
1 serweta operacyjna dwuwarstwowa 150 x 180 cm
1 serweta na kończynę dwuwarstwowa 270/200 x 335 cm z dodatkowym wzmocnieniem polipropylenowym, z elastycznym otworem 7 cm, z osłoną podpórek kończyn górnych, ze zintegrowanymi uchwytami do mocowania przewodów i drenów.
Obłożenie pacjenta wykonane z laminatu trzywarstwowego: włóknina polipropylenowa i folia polietylenowa. Gramatura laminatu podstawowego min. 60 g/m2. Odporność na rozerwanie na sucho min: 245 kPa, na mokro min. 270 kPa. Wokół pola operacyjnego polipropylenowa łata chłonna o wymiarach 130 cm x 50 cm ( +/- 1 cm ). Całkowita gramatura laminatu podstawowego i łaty chłonnej min. 109,5 g/m2. Materiał obłożenia spełnia wymagania wysokie normy PN EN 13795. Zestaw posiada 2 etykiety samoprzylepne zawierające nr katalogowy, LOT, datę ważności oraz dane producenta. Opakowanie jednostkowe papierowo foliowe, sterylizacja tlenkiem etylenu. Na opakowaniu wyraźnie zaznaczony kierunek otwierania. Serwety posiadają oznaczenia kierunku rozkładania w postaci piktogramów.
Zestawy pakowane do transportu podwójnie w worek foliowy oraz karton zewnętrzny.</t>
    </r>
  </si>
  <si>
    <r>
      <t xml:space="preserve">Zestaw do cięcia cesarskiego    
</t>
    </r>
    <r>
      <rPr>
        <sz val="9"/>
        <rFont val="Times New Roman"/>
        <family val="1"/>
        <charset val="238"/>
      </rPr>
      <t xml:space="preserve"> 1 serweta na stolik instrumentariuszki 150 cm x 190 cm ( owinięcie )                        
2 ręczniki do rak 30 cm x 20 cm                                                                         
1 serweta na stolik Mayo 80 cm x 145 cm                                      
1 serweta dla noworodka  90 cm x 90 cm                                          
1 serweta do cięcia cesarskiego w kształcie litery "T" 230/200 cm x 312 cm z otworem  27 cm x 33 cm w obszarze jamy brzusznej wypełnionym folią operacyjną z workiem do zbiórki płynów 360 stopni.
Obłożenie pacjenta wykonane z laminatu dwuwarstwowego włóknina polipropylenowa i folia polietylenowa. Poszczególne warstwy są połączone równomiernie przy użyciu techniki współwytłaczania. Ekran anestezjologiczny wykonany z folii polietylenowej. 
Materiał obłożenia spełnia normę PN EN 13795. Zestaw posiada 2 etykiety samoprzylepne zawierające nr katalogowy, LOT, datę ważności oraz dane producenta. Opakowanie jednostkowe papierowo foliowe, sterylizacja tlenkiem etylenu. Na opakowaniu wyraźnie zaznaczony kierunek otwierania. 
Zestawy pakowane do transportu podwójnie w worek foliowy oraz karton zewnętrzny.</t>
    </r>
  </si>
  <si>
    <r>
      <t xml:space="preserve"> Sterylny zestaw do operacji biodra.
</t>
    </r>
    <r>
      <rPr>
        <sz val="9"/>
        <rFont val="Times New Roman"/>
        <family val="1"/>
        <charset val="238"/>
      </rPr>
      <t>1 serweta na stolik instrumentariuszki 150 cm x 190 cm ( owinięcie )
  - 4 ręczniki 30 cm x 40 cm
 1 serweta na stolik Mayo 80 cm x 145 cm  ( wzmocniona włókniną oraz laminatem dwuwarstwowym )                            
1 taśma samoprzylepna 9 cm x 50 cm                                    
1 samoprzylepna serweta operacyjna 75 cm x 90 cm             
1 serweta operacyjna 180 cm x 150 cm                                       
1 osłona ortopedyczna na kończynę 33 cm x 110 cm                               
2 taśmy foliowe samoprzylepne 10 cm x 50 cm                                  
1 serweta operacyjna wzmocniona samoprzylepna (ekran anestezjologiczny ) 225 cm x 270 cm z wycięciem "U" 45 cm x 60 cm , z osłoną podpórek kończyn górnych                                                                          
1 serweta operacyjna  wzmocniona samoprzylepna 225 cm x 260 cm z wycięciem "U" 10 cm x 100 cm ze zintegrowanymi uchwytami do mocowania przewodów i drenów</t>
    </r>
  </si>
  <si>
    <t>lp</t>
  </si>
  <si>
    <t>10 cm x 12 cm</t>
  </si>
  <si>
    <t>Sterylna, transparentna folia do obłożenia pola operacyjnego</t>
  </si>
  <si>
    <t>30 cm x 35 cm (+/-5 cm)</t>
  </si>
  <si>
    <t>45 cm x 50 cm (+/- 5 cm)</t>
  </si>
  <si>
    <t xml:space="preserve"> 40cm x 40cm (+/- 5 cm)</t>
  </si>
  <si>
    <t>pakiet (2 szt.)</t>
  </si>
  <si>
    <t>Stawka Vat
 (%)</t>
  </si>
  <si>
    <t>30 x 32 cm (+/- 5cm)</t>
  </si>
  <si>
    <t>100 x 220 cm (+/- 5cm)</t>
  </si>
  <si>
    <t>Sterylna osłona na aparaturę z mocnej przezroczystej folii PE, sciągnięta gumką.  Produkt powinien posiadać informacje o dacie ważności i numerze serii w postaci naklejki do umieszczania na protokole operacyjnym.</t>
  </si>
  <si>
    <t>80 x 150 cm (+/- 5cm)</t>
  </si>
  <si>
    <t>Sterylny pokrowiec  foliowy na przewody z mocnej, przezroczystej folii PE do  laparoskopii  złożony teleskopowo z taśmą przylepną do mocowania na końcówkach. Produkt powinien posiadac informacje o dacie waznosci , numerze serii w postaci naklejki do umieczczenia na protokole operacyjnym.</t>
  </si>
  <si>
    <t>16 x 250 cm (+/- 5cm)</t>
  </si>
  <si>
    <t>42 x 38 cm (tolerancja +/-5cm)</t>
  </si>
  <si>
    <t>33 x 110 cm  (tolerancja +/-5cm)</t>
  </si>
  <si>
    <t>100 x 150 cm  (+/- 5 cm)</t>
  </si>
  <si>
    <t>150 x 180 cm (+/- 5 cm)</t>
  </si>
  <si>
    <t>150 x 240 cm</t>
  </si>
  <si>
    <t>150 x 180 cm</t>
  </si>
  <si>
    <t>50 x 50 cm</t>
  </si>
  <si>
    <t>75 x 90 cm i otworem o średnicy  min 5 cm, samoprzylepnym</t>
  </si>
  <si>
    <t xml:space="preserve"> 50 x 60 cm (+/-5 cm) z otworem samoprzylepnym </t>
  </si>
  <si>
    <t>M- XXL</t>
  </si>
  <si>
    <t>M-/XXL</t>
  </si>
  <si>
    <r>
      <t>Przedmiot zamówienia
(</t>
    </r>
    <r>
      <rPr>
        <sz val="9"/>
        <rFont val="Calibri"/>
        <family val="2"/>
        <charset val="238"/>
      </rPr>
      <t>Podać nazwę zgodną z nazewnictwem używanym w wystawianych dokumentach dostaw oraz fakturach)</t>
    </r>
  </si>
  <si>
    <t xml:space="preserve">Sterylna ściereczka chłonna, wykonana z  bardzo chłonnej celulozy, służąca do wycierania rąk przez operatora po myciu chirurgicznym oraz osuszania jałowych powierzchni. Pakowane w pakiety po 2 szt. W kartoniku zbiorczym umożliwiającym higieniczne przechowywanie i wyjmowanie. </t>
  </si>
  <si>
    <r>
      <t>Zestaw do zabiegów TUR  
Skł</t>
    </r>
    <r>
      <rPr>
        <sz val="9"/>
        <rFont val="Calibri"/>
        <family val="2"/>
        <charset val="238"/>
      </rPr>
      <t xml:space="preserve">ad minimalny:
1 serweta na stolik instrumentariuszki 150 x 190 cm ( owiniecie )
2 ręczniki 30 x 40 cm
1 uchwyt typu rzep do mocowania przewodów 2,5 x 20/24 cm
1 serweta do procedur TUR 225/260 x 210 cm ze zintegrowanymi osłonami na kończyny dolne z otworem w okolicy odbytu 5 cm, z otworem nadłonowym 8 cm oraz ze zintegrowaną torbą na płyny  z sitem i zaworem do podłączenia drenu, z bezlateksową osłoną na palec.
Laminat dwuwarstwowy na całej powierzchni, gramatura laminatu min. 57,5 g/m2. Odporność na rozerwanie na sucho min: 245 kPa, na mokro min. 270 kPa
Materiał obłożenia spełnia wymagania wysokie normy PN EN 13795. Serwety posiadają 2 etykiety samoprzylepne zawierające nr katalogowy, LOT, datę ważności oraz dane producenta. . Opakowanie jednostkowe papierowo foliowe, sterylizacja tlenkiem etylenu. Na opakowaniu wyraźnie zaznaczony kierunek otwierania. Serwety posiadają oznaczenia kierunku rozkładania w postaci piktogramów. Zestawy pakowane do transportu podwójnie w worek foliowy oraz karton zewnętrzny. </t>
    </r>
  </si>
  <si>
    <t>Sterylna samoprzylepna kieszeń, wykonana z mocnej folii przezroczystej, wyposażona w sztywnik.  Produkt powinien posiadać informacje o dacie ważności i numerze serii w postaci naklejki do umieszczania na protokole operacyjnym.</t>
  </si>
  <si>
    <t xml:space="preserve">Sterylna osłona na aparaturę z mocnej przezroczystej folii PE na ramię C aparatu RTG, wyposażona  w gumkę do mocowania  oraz dodatkowa gumkę do zabezpieczenia  w górnej  części  ramienia C. Produkt powinien posiadać informacje o dacie ważności i numerze serii w postaci naklejki do umieszczania na protokole operacyjnym. </t>
  </si>
  <si>
    <t>Sterylna kieszeń samoprzylepna dwukomorowa na ssak i koagulację, wykonana z mocnej przezroczystej folii, wyposażona w sztywnik do modelowania brzegów. Produkt powinien posiadać informacje o dacie ważności i numerze serii w postaci naklejki do umieszczania na protokole operacyjnym.</t>
  </si>
  <si>
    <r>
      <t xml:space="preserve">Osłona ortopedyczna na kończynę o wymiarach </t>
    </r>
    <r>
      <rPr>
        <u/>
        <sz val="9"/>
        <rFont val="Calibri"/>
        <family val="2"/>
        <charset val="238"/>
      </rPr>
      <t>33 x 110 cm</t>
    </r>
    <r>
      <rPr>
        <sz val="9"/>
        <rFont val="Calibri"/>
        <family val="2"/>
        <charset val="238"/>
      </rPr>
      <t xml:space="preserve"> z 2 taśmami samoprzylepnymi 10 x 50 cm.</t>
    </r>
    <r>
      <rPr>
        <i/>
        <sz val="9"/>
        <rFont val="Calibri"/>
        <family val="2"/>
        <charset val="238"/>
      </rPr>
      <t xml:space="preserve"> </t>
    </r>
    <r>
      <rPr>
        <sz val="9"/>
        <rFont val="Calibri"/>
        <family val="2"/>
        <charset val="238"/>
      </rPr>
      <t xml:space="preserve">Osłona ortopedyczna na kończynę wykonana z laminatu dwuwarstwowego włóknina polipropylenowa i folia polietylenowa. Gramatura laminatu min. 57,5 g/m2. Odporność na rozerwanie na sucho min: 245 kPa, na mokro min. 270 kPa. Pakowana a' 1 szt.  z 2 polietylenowymi taśmami samoprzylepnymi 10 x 50 cm szt. Osłona złożona w sposób ułatwiający jałową aplikację na kończynę pacjenta- włóknina polipropylenowa wewnątrz, folia polietylenowa  na zewnątrz zabezpiecza przed przemakaniem. Opakowanie jednostkowe papierowo foliowe, sterylizacja tlenkiem etylenu. Opakowanie zbiorcze w formie kartonowego podajnika/ dyspensera, do transportu pakowane dodatkowo w karton zewnętrzny. </t>
    </r>
  </si>
  <si>
    <r>
      <t>Sterylna serweta chirurgiczna dwuwarstwowa, nieprzylepna</t>
    </r>
    <r>
      <rPr>
        <sz val="9"/>
        <rFont val="Calibri"/>
        <family val="2"/>
        <charset val="238"/>
      </rPr>
      <t xml:space="preserve"> Serwety wykonane z laminatu dwuwarstwowego (włóknina polipropylenowa i folia polietylenowa). Gramatura laminatu min. 57,5 g/m2. Odporność na rozerwanie na sucho min: 245 kPa, na mokro min. 270 kPa
Materiał obłożenia spełnia wymagania wysokie normy PN EN 13795. Serweta posiada 2 etykiety samoprzylepne zawierające nr katalogowy, LOT, datę ważności oraz dane producenta. Opakowanie jednostkowe papierowo foliowe, sterylizacja tlenkiem etylenu.
Pojedyncze sterylne serwety zapakowane do transportu w kartonowy dyspenser oraz karton zewnętrzny. </t>
    </r>
  </si>
  <si>
    <t xml:space="preserve">Sterylna serweta chirurgiczna dwuwarstwowa samoprzylepna  </t>
  </si>
  <si>
    <t xml:space="preserve">Sterylna serweta chirurgiczna dwuwarstwowa samoprzylepna   </t>
  </si>
  <si>
    <t xml:space="preserve">Sterylna serweta chirurgiczna dwuwarstwowa samoprzylepna </t>
  </si>
  <si>
    <t>Siatka opatrunkowa</t>
  </si>
  <si>
    <t>Obłożenie pacjenta wykonane z laminatu dwuwarstwowego: włóknina polipropylenowa i folia polietylenowa. Gramatura laminatu podstawowego min. 57,5 g/m2. Odporność na rozerwanie na sucho min: 245 kPa, na mokro min. 270 kPa. Wokół pola operacyjnego polipropylenowa łata chłonna o wymiarach 100 cm x 50 cm ( +/- 1 cm ). Całkowita gramatura laminatu podstawowego i łaty chłonnej min. 109,5 g/m2. Materiał obłożenia spełnia wymagania wysokie normy PN EN 13795. Zestaw posiada 2 etykiety samoprzylepne zawierające nr katalogowy, LOT, datę ważności oraz dane producenta. Opakowanie jednostkowe papierowo foliowe, sterylizacja tlenkiem etylenu. Na opakowaniu wyraźnie zaznaczony kierunek otwierania. Serwety posiadają oznaczenia kierunku rozkładania w postaci piktogramów.
Taśma mocująca w serwetach operacyjnych samoprzylepnych pokryta klejem hypoalergicznym i repozycjonowalnym ( umożliwiającym swobodne odklejanie i przyklejanie bez ryzyka uszkodzenia materiału), szerokości  min. 5 cm, wyposażona w marginesy ułatwiające odklejanie papieru zabezpieczającego. Zestawy pakowane do transportu podwójnie w worek foliowy oraz karton zewnętrzny.</t>
  </si>
  <si>
    <t xml:space="preserve">Jednorazowy jałowy uniwersalny fartuch operacyjny, pełnobarierowy, wykonany z włókniny SMMMS, pięciowarstwowy, posiadający miękkie poliestrowe mankiety (min. 7cm) nie powodujące ucisku na skórę, podwójny szew na szerokich rękawach, zapewniających swobodę ruchów. O gramaturze 35g/m2, przy szyi zapinany na rzep, w pasie wiązany na trok. . Wyposażony w 2 troki zewnętrzne i 2 wewnętrzne, troki zewnętrzne połączone kartonikiem, złożony w sposób zapewniający zachowanie sterylności z przodu i z tyłu operatora, posiadający czytelne oznaczenie rozmiaru umieszczone w widocznym miejscu po wyjęciu fartucha z opakowania, a przed rozłożeniem.
Odporność na przenikanie cieczy &gt; 100cm H2O
Odporność na rozerwanie na sucho/mokro 200kPa IB – 6,0
Produkt sterylny, pakowany z 2 ręcznikami 30x30 cm w sposób gwarantujący aseptyczny sposób aplikacji. Zapakowany w opakowanie pośrednie kartonowe – dyspenser z perforowanym jednym brzegiem oraz karton transportowy (zawiera etykietę produktu) – w celu zapewnienia bezpieczeństwa transportu i przechowywania w warunkach bloku operacyjnego. Na opakowaniu minimum 4 repozycjonowalne etykiety samoprzylepne zawierające numer katalogowy, serię, datę ważności oraz informację o producencie służące do archiwizacji danych. W rozmiarach M-XXL zamawiany wg potrzeb zamawiającego. </t>
  </si>
  <si>
    <t xml:space="preserve">Jednorazowy jałowy uniwersalny fartuch operacyjny, pełnobarierowy, wykonany z włókniny SMMMS, pięciowarstwowy, posiadający miękkie poliestrowe mankiety (min. 7cm) nie powodujące ucisku na skórę, podwójny szew na szerokich rękawach, zapewniających swobodę ruchów. Fartuch o gramaturze 35g/m2, przy szyi zapinany na rzep, w pasie wiązany na trok. Posiadający przepuszczające powietrze wzmocnienia z laminatu w części przedniej i na rękawach o gramaturze 50g/m2. Wyposażony w 2 troki zewnętrzne i 2 wewnętrzne, troki zewnętrzne połączone kartonikiem. Złożony w sposób zapewniający zachowanie sterylności z przodu i z tyłu operatora,  posiadający czytelne oznaczenie rozmiaru umieszczone w widocznym miejscu po wyjęciu fartucha z opakowania, a przed rozłożeniem.
Odporność na przenikanie cieczy &gt; 100cm H2O
Odporność na rozerwanie na sucho/mokro 200kPa IB – 6,0
Produkt sterylny, pakowany z 2 ręcznikami 30x30 cm w sposób gwarantujący aseptyczny sposób aplikacji. Zapakowany w opakowanie pośrednie kartonowe – dyspenser z perforowanym jednym brzegiem oraz karton transportowy (zawiera etykietę produktu) – w celu zapewnienia bezpieczeństwa transportu
 i przechowywania w warunkach bloku operacyjnego. Na opakowaniu minimum 4 
repozycjonowalne etykiety samoprzylepne zawierające numer katalogowy, serię, datę ważności
 oraz informację o producencie służące do archiwizacji danych. W rozmiarach M-XXL zamawiany wg potrzeb zamawiającego. </t>
  </si>
  <si>
    <t>1. Wyroby muszą posiadać dokumenty, na podstawie których  są wprowadzone w Polsce do obrotu i używania tj. Certyfikat CE wystawiony dla producenta przez Jednostkę Notyfikowaną, Deklaracja zgodności wyrobów medycznych oraz Zgłoszenie lub potwierdzenie wpisu do Rejestru Wyrobów Medycznych, dokument potwierdzający walidację procesu sterylizacji wyrobów stanowiących przedmiot oferty pod postacią Raportu z ponownej kwalifikacji procesu sterylizacji, wykonywanej z określoną częstotliwością zgodnie z: PN-EN ISO 17665-1 dla wyrobów sterylizowanych parą wodną, a także oświadczenie, iż wyroby stanowiące przedmiot oferty są zgodne z Ustawą o Wyrobach Medycznych, z dnia 20 maja 2010 roku oraz Dyrektywą 93/42/EWG z dnia 14 czerwca 1993 roku dotycząca wyrobów medycznych oraz z Rozporządzeniem Ministra Zdrowia z dnia 3 listopada 2004 roku w sprawie wymagań zasadniczych dla wyrobów medycznych do różnego przeznaczenia.</t>
  </si>
  <si>
    <t>2.Każdy wyrób musi posiadać opakowanie foliowo-papierowe z widoczną zawartością zgodnie z normą PN-EN 868-5,  zawierające m.in. wskaźnik informujący o przejściu procesu sterylizacji.</t>
  </si>
  <si>
    <t>3.Każdy wyrób jałowy musi być sterylizowany parą wodą w nadciśnieniu ( dla wyrobów termolabilnych zamawiający dopuszcza sterylizację niskotemperaturową).</t>
  </si>
  <si>
    <t>4.Wyroby będą stosowane na Bloku operacyjnym w zabiegach chirurgicznych jako inwazyjny wyrób medyczny(rejestracja w klasie II a  reguła7).</t>
  </si>
  <si>
    <t>5.Kompresy w pakietach przewiązywane nitką po 10 sztuk.</t>
  </si>
  <si>
    <t>6.Gaza musi spełniać wymogi zawarte w Farmakopei Polskiej tom VI ( str.968)</t>
  </si>
  <si>
    <t>2. Każdy wyrób musi posiadać opakowanie foliowo-papierowe z widoczną zawartością zgodnie z normą PN-EN 868-5,  zawierające m.in. wskaźnik informujący o przejściu procesu sterylizacji.</t>
  </si>
  <si>
    <t>3.Wyroby będą stosowane na Bloku operacyjnym w zabiegach chirurgicznych jako inwazyjny wyrób medyczny(rejestracja w klasie II a  reguła7).</t>
  </si>
  <si>
    <t>Zadanie nr 01</t>
  </si>
  <si>
    <t>Zadanie nr 02</t>
  </si>
  <si>
    <t>Zadanie nr 03</t>
  </si>
  <si>
    <t>Zadanie nr 04</t>
  </si>
  <si>
    <t>Zadanie nr 05</t>
  </si>
  <si>
    <t>Zadanie nr 06</t>
  </si>
  <si>
    <t>Zadanie nr 07</t>
  </si>
  <si>
    <t>Zadanie nr 08</t>
  </si>
  <si>
    <t>Zadanie nr 09</t>
  </si>
  <si>
    <t>Zadanie nr 53</t>
  </si>
  <si>
    <t>Zadanie nr 54</t>
  </si>
  <si>
    <t>Zadanie nr 55</t>
  </si>
  <si>
    <t>Zadanie nr 56</t>
  </si>
  <si>
    <t>Zadanie nr 57</t>
  </si>
  <si>
    <t>Zadanie nr 58</t>
  </si>
  <si>
    <t>Opatrunek zbudowany z 3 hydrokoloidów zawieszonych w macierzy polimerowej. Cienki elastyczny, półprzezroczysty. Sterylny.</t>
  </si>
  <si>
    <t>Zadanie nr 59</t>
  </si>
  <si>
    <t>Kompresy</t>
  </si>
  <si>
    <t>33141119-7</t>
  </si>
  <si>
    <t>Kompresy włókninowe   30 G  jałowe.</t>
  </si>
  <si>
    <t>5 cm x 5 cm</t>
  </si>
  <si>
    <t>Elektroda System ze złączem  QUICK COMBO do deflibrylatora Life Pack 12</t>
  </si>
  <si>
    <t xml:space="preserve">Zestaw do operacji uniwersalny bariatria
Skład zestawu:
serweta z przylepcem  na dłuższym boku 1 szt  240x 200
serweta z przylepcem  na krótszym boku 2 szt  240 x1200
serweta z przylepcem - przylepiec na szerszym boku 2 szt  90x75
taśma medyczna 1szt   50 x9
serweta na stół instrum. 1  szt  190x150 ( z dodatkowym wzmocnieniem min.190 x  65)
serweta na stolik Mayo 1 szt   145x 80 ( złożoną teleskopowo do środka z warstwą chłonna min 85 x 75 cm )
serwetki do rąk 4szt .50x40 . 1 szt  Osłona na przewody 15 x 250 ,  1 szt kieszeń z kształtką , 2 fartuchy chirurgiczne z wółokniny  typu SMS , 20 szt kompresów 13N8W 10 x 10 </t>
  </si>
  <si>
    <r>
      <t>Sterylny zestaw ginekologiczno- urologiczny</t>
    </r>
    <r>
      <rPr>
        <sz val="9"/>
        <rFont val="Calibri"/>
        <family val="2"/>
        <charset val="238"/>
      </rPr>
      <t xml:space="preserve">  </t>
    </r>
    <r>
      <rPr>
        <i/>
        <sz val="9"/>
        <rFont val="Calibri"/>
        <family val="2"/>
        <charset val="238"/>
      </rPr>
      <t xml:space="preserve">   
</t>
    </r>
    <r>
      <rPr>
        <sz val="9"/>
        <rFont val="Calibri"/>
        <family val="2"/>
        <charset val="238"/>
      </rPr>
      <t xml:space="preserve">Skład minimalny:
1 serweta na stolik instrumentariuszki 150 x 190 cm ( owinięcie )
2 ręczniki 30 x 40 cm
1 taśma samoprzylepna 9 x 50 cm
1 serweta pod pacjenta dwuwarstwowa 75 x 120 cm
1 serweta dwuwarstwowa do ginekologii 175/260 x 210 cm ze zintegrowanymi osłonami na kończyny dolne, z samoprzylepnym otworem w okolicy odbytu 10 x 15 cm
Laminat dwuwarstwowy na całej powierzchni, gramatura laminatu min. 57,5 g/m2. Odporność na rozerwanie na sucho min: 245 kPa, na mokro min. 270 kPa
Materiał obłożenia spełnia wymagania wysokie normy PN EN 13795. Serwety posiadają 2 etykiety samoprzylepne zawierające nr katalogowy, LOT, datę ważności oraz dane producenta. . Opakowanie jednostkowe papierowo foliowe, sterylizacja tlenkiem etylenu. Na opakowaniu wyraźnie zaznaczony kierunek otwierania. Serwety posiadają oznaczenia kierunku rozkładania w postaci piktogramów. Zestawy pakowane do transportu podwójnie w worek foliowy oraz karton zewnętrzny. </t>
    </r>
  </si>
  <si>
    <t>pakiet</t>
  </si>
  <si>
    <t>Zadanie nr 46</t>
  </si>
  <si>
    <t>Zadanie nr 39</t>
  </si>
  <si>
    <t>Serwety wykonane z laminatu dwuwarstwowego ( włóknina polipropylenowa i folia polietylenowa). Gramatura laminatu min. 57,5 g/m2. Odporność na rozerwanie na sucho min: 245 kPa, na mokro min. 270 kPa
Materiał obłożenia spełnia wymagania wysokie normy PN EN 13795. Serweta posiada 2 etykiety samoprzylepne zawierające nr katalogowy, LOT, datę ważności oraz dane producenta. Opakowanie jednostkowe papierowo foliowe, sterylizacja tlenkiem etylenu.</t>
  </si>
  <si>
    <r>
      <t>Dotyczy wszystkich zadań:
UWAGA!
W celu wyliczenia ceny zadania należy uzupełnić wyłącznie kolumny:
- cena netto opakowania</t>
    </r>
    <r>
      <rPr>
        <b/>
        <sz val="12"/>
        <rFont val="Times New Roman"/>
        <family val="1"/>
        <charset val="238"/>
      </rPr>
      <t xml:space="preserve">,
- ilość w opakowaniu </t>
    </r>
    <r>
      <rPr>
        <b/>
        <sz val="12"/>
        <color rgb="FF0070C0"/>
        <rFont val="Times New Roman"/>
        <family val="1"/>
        <charset val="238"/>
      </rPr>
      <t>(ilości wskazane w formularzu są przykładowe i  mogą być zmieniane według uznania Wykonawcy za wyjątkiem zad. nr 52 poz. 1 i 2 oraz zad. nr 59 poz. 1, w których Zamawiający wymaga zaoferowania wskazanej ilości)</t>
    </r>
    <r>
      <rPr>
        <b/>
        <sz val="12"/>
        <rFont val="Times New Roman"/>
        <family val="1"/>
        <charset val="238"/>
      </rPr>
      <t xml:space="preserve">
- stawka VAT.
</t>
    </r>
    <r>
      <rPr>
        <b/>
        <sz val="12"/>
        <color theme="1"/>
        <rFont val="Times New Roman"/>
        <family val="1"/>
        <charset val="238"/>
      </rPr>
      <t xml:space="preserve">
Pozostałe dane zostaną uzupełnione automatycznie z uwzględnieniem następujących zasad:
- ilość opakowań jest zaokrąglana do pełnego opakowania w górę,
- wartość pozycji jest zaokąglana do 2 miejsc po przecinku (do 1 grosza).
UWAGA!
Wyliczenia wykonane w inny sposób będę traktowane jako niezgodne z SIWZ.</t>
    </r>
  </si>
  <si>
    <t xml:space="preserve">Formularz cenowy / opis przedmiotu zamówienia </t>
  </si>
  <si>
    <t>Załącznik nr 2 do SIWZ 22/2020</t>
  </si>
  <si>
    <t>Nr sprawy: 22/2020</t>
  </si>
  <si>
    <t xml:space="preserve">Test kontroli skuteczności zgrzewu. </t>
  </si>
  <si>
    <t>1. Wyroby muszą posiadać dokumenty, na podstawie których  są wprowadzone w Polsce do obrotu i używania tj. Certyfikat CE wystawiony dla producenta przez Jednostkę Notyfikowaną, Deklaracja zgodności wyrobów medycznych oraz Zgłoszenie lub potwierdzenie wpisu do Rejestru Wyrobów Medycznych, dokument potwierdzający walidację procesu sterylizacji wyrobów stanowiących przedmiot oferty pod postacią Raportu z ponownej kwalifikacji procesu sterylizacji, wykonywanej z określoną częstotliwością zgodnie z: PN-EN ISO 17665-1 dla wyrobów sterylizowanych parą wodną, a także oświadczenie, iż wyroby stanowiące przedmiot oferty są zgodne z Ustawą o Wyrobach Medycznych, z dnia 20 maja 2010 roku oraz Dyrektywą 93/42/EWG z dnia 14 czerwca 1993 roku dotycząca wyrobów medycznych oraz z Rozporządzeniem Ministra Zdrowia z dnia 3 listopada 2004 roku w sprawie wymagań zasadniczych dla wyrobów medycznych do różnego przeznaczenia.
2. Każdy wyrób musi posiadać opakowanie foliowo-papierowe z widoczną zawartością zgodnie z normą PN-EN 868-5, zawierające m.in. wskaźnik informujący o przejściu procesu sterylizacji.
3. Każdy wyrób jałowy musi być sterylizowany parą wodą w nadciśnieniu ( dla wyrobów termolabilnych zamawiający dopuszcza sterylizację niskotemperaturową).
4. Wyroby będą stosowane na Bloku operacyjnym w zabiegach chirurgicznych jako inwazyjny wyrób medyczny(rejestracja w klasie II a  reguła7).
5. Kompresy w pakietach przewiązywane nitką po 10 sztuk.
6. Gaza musi spełniać wymogi zawarte w Farmakopei Polskiej tom VI ( str.968)</t>
  </si>
  <si>
    <t>Opatrunek hemostatyczny typu standard używany jest w do blokowania krwawienia, opatrywania krwawiących miejsc o utrudnionym dostępie i dużej wilgotności np. krwawień żylnych, tętniczych i włośniczkowych. Opatrunek hemostatyczny wykonany jest z oczyszczonej wieprzowej pianki żelatynowej, rozpuszcza się po 3 - 5 dniach.
Przy kontakcie z raną gąbka aktywuje płytki krwi i przyspiesza proces krzepnięcia.,
 Opatrunek wchłania płyn i cząsteczki krwi w ilościach wielokrotnie przekraczających jego własną masę, uciska więc tym samym mechanicznie krwawiące naczynia.</t>
  </si>
  <si>
    <t>Opatrunek hemostatyczny typu specjal  używany jest w do blokowania krwawienia, opatrywania krwawiących miejsc o utrudnionym dostępie i dużej wilgotności np. krwawień żylnych, tętniczych i włośniczkowych. Opatrunek hemostatyczny Opatrunek  wykonany jest z oczyszczonej wieprzowej pianki żelatynowej, rozpuszcza się po 3 - 5 dniach.
Przy kontakcie z raną gąbka aktywuje płytki krwi i przyspiesza proces krzepnięcia.,
 Opatrunek  wchłania płyn i cząsteczki krwi w ilościach wielokrotnie przekraczających jego własną masę, uciska więc tym samym mechanicznie krwawiące naczynia.</t>
  </si>
  <si>
    <t>1. Wyroby muszą posiadać dokumenty, na podstawie których  są wprowadzone w Polsce do obrotu i używania tj. Certyfikat CE wystawiony dla producenta przez Jednostkę Notyfikowaną, Deklaracja zgodności wyrobów medycznych oraz Zgłoszenie lub potwierdzenie wpisu do Rejestru Wyrobów Medycznych.
2.Każdy wyrób musi posiadać opakowanie foliowo-papierowe z widoczną zawartością zgodnie z normą PN-EN 868-5. zawierające m.in. wskaźnik informujący o przejściu procesu sterylizacji.</t>
  </si>
  <si>
    <t>.................................................................................</t>
  </si>
  <si>
    <t xml:space="preserve">(data i podpisy osób upoważnionych do składania </t>
  </si>
  <si>
    <t>oświadczeń woli w imieniu wykonawcy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</si>
</sst>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zł&quot;_-;\-* #,##0.00\ &quot;zł&quot;_-;_-* &quot;-&quot;??\ &quot;zł&quot;_-;_-@_-"/>
    <numFmt numFmtId="164" formatCode="_-* #,##0.00\ _z_ł_-;\-* #,##0.00\ _z_ł_-;_-* &quot;-&quot;??\ _z_ł_-;_-@_-"/>
    <numFmt numFmtId="165" formatCode="\ #,##0.00&quot;    &quot;;\-#,##0.00&quot;    &quot;;&quot; -&quot;00&quot;    &quot;;\ @\ "/>
    <numFmt numFmtId="166" formatCode="_-* #,##0.00\ _z_ł_-;\-* #,##0.00\ _z_ł_-;_-* \-??\ _z_ł_-;_-@_-"/>
    <numFmt numFmtId="167" formatCode="_-* #,##0.00&quot; zł&quot;_-;\-* #,##0.00&quot; zł&quot;_-;_-* \-??&quot; zł&quot;_-;_-@_-"/>
    <numFmt numFmtId="168" formatCode="&quot; &quot;#,##0.00&quot;    &quot;;&quot;-&quot;#,##0.00&quot;    &quot;;&quot; -&quot;00&quot;    &quot;;&quot; &quot;@&quot; &quot;"/>
    <numFmt numFmtId="169" formatCode="&quot; &quot;#,##0&quot;      &quot;;&quot;-&quot;#,##0&quot;      &quot;;&quot; -      &quot;;@&quot; &quot;"/>
    <numFmt numFmtId="170" formatCode="#,##0.00&quot; &quot;[$zł-415]"/>
    <numFmt numFmtId="171" formatCode="#,##0.00&quot; zł&quot;;[Red]\-#,##0.00&quot; zł&quot;"/>
    <numFmt numFmtId="172" formatCode="_-* #,##0\ _z_ł_-;\-* #,##0\ _z_ł_-;_-* &quot;- &quot;_z_ł_-;_-@_-"/>
  </numFmts>
  <fonts count="56">
    <font>
      <sz val="11"/>
      <color theme="1"/>
      <name val="Calibri"/>
      <family val="2"/>
      <charset val="238"/>
      <scheme val="minor"/>
    </font>
    <font>
      <b/>
      <sz val="11"/>
      <color theme="1"/>
      <name val="Calibri"/>
      <family val="2"/>
      <charset val="238"/>
      <scheme val="minor"/>
    </font>
    <font>
      <sz val="10"/>
      <name val="Times New Roman"/>
      <family val="1"/>
      <charset val="238"/>
    </font>
    <font>
      <sz val="11"/>
      <color indexed="8"/>
      <name val="Calibri"/>
      <family val="2"/>
      <charset val="238"/>
    </font>
    <font>
      <b/>
      <sz val="10"/>
      <name val="Times New Roman"/>
      <family val="1"/>
      <charset val="238"/>
    </font>
    <font>
      <sz val="10"/>
      <name val="Arial CE"/>
      <family val="2"/>
      <charset val="238"/>
    </font>
    <font>
      <sz val="10"/>
      <name val="Arial"/>
      <family val="2"/>
      <charset val="238"/>
    </font>
    <font>
      <sz val="11"/>
      <color rgb="FF000000"/>
      <name val="Times New Roman"/>
      <family val="1"/>
      <charset val="238"/>
    </font>
    <font>
      <b/>
      <sz val="10"/>
      <color rgb="FF000000"/>
      <name val="Times New Roman"/>
      <family val="1"/>
      <charset val="238"/>
    </font>
    <font>
      <sz val="11"/>
      <color theme="1"/>
      <name val="Calibri"/>
      <family val="2"/>
      <charset val="238"/>
      <scheme val="minor"/>
    </font>
    <font>
      <b/>
      <sz val="12"/>
      <name val="Times New Roman"/>
      <family val="1"/>
      <charset val="238"/>
    </font>
    <font>
      <sz val="9"/>
      <name val="Times New Roman"/>
      <family val="1"/>
      <charset val="238"/>
    </font>
    <font>
      <sz val="10"/>
      <color rgb="FF000000"/>
      <name val="Times New Roman"/>
      <family val="1"/>
      <charset val="238"/>
    </font>
    <font>
      <b/>
      <sz val="9"/>
      <name val="Times New Roman"/>
      <family val="1"/>
      <charset val="238"/>
    </font>
    <font>
      <sz val="9"/>
      <color rgb="FF000000"/>
      <name val="Calibri"/>
      <family val="2"/>
      <charset val="238"/>
    </font>
    <font>
      <sz val="9"/>
      <color rgb="FF000000"/>
      <name val="Times New Roman"/>
      <family val="1"/>
      <charset val="238"/>
    </font>
    <font>
      <b/>
      <sz val="9"/>
      <color rgb="FF000000"/>
      <name val="Times New Roman"/>
      <family val="1"/>
      <charset val="238"/>
    </font>
    <font>
      <b/>
      <u/>
      <sz val="9"/>
      <color rgb="FF000000"/>
      <name val="Times New Roman"/>
      <family val="1"/>
      <charset val="238"/>
    </font>
    <font>
      <sz val="9"/>
      <name val="Arial"/>
      <family val="2"/>
      <charset val="238"/>
    </font>
    <font>
      <b/>
      <sz val="9"/>
      <name val="Arial"/>
      <family val="2"/>
      <charset val="238"/>
    </font>
    <font>
      <sz val="9"/>
      <color rgb="FFFF0000"/>
      <name val="Times New Roman"/>
      <family val="1"/>
      <charset val="238"/>
    </font>
    <font>
      <sz val="10"/>
      <color theme="1"/>
      <name val="Calibri"/>
      <family val="2"/>
      <charset val="238"/>
      <scheme val="minor"/>
    </font>
    <font>
      <sz val="10"/>
      <name val="Calibri"/>
      <family val="2"/>
      <charset val="238"/>
      <scheme val="minor"/>
    </font>
    <font>
      <b/>
      <sz val="10"/>
      <name val="Calibri"/>
      <family val="2"/>
      <charset val="238"/>
      <scheme val="minor"/>
    </font>
    <font>
      <sz val="10"/>
      <color rgb="FF000000"/>
      <name val="Calibri"/>
      <family val="2"/>
      <charset val="238"/>
      <scheme val="minor"/>
    </font>
    <font>
      <b/>
      <sz val="10"/>
      <color rgb="FF000000"/>
      <name val="Calibri"/>
      <family val="2"/>
      <charset val="238"/>
      <scheme val="minor"/>
    </font>
    <font>
      <i/>
      <sz val="11"/>
      <color rgb="FF7F7F7F"/>
      <name val="Czcionka tekstu podstawowego"/>
      <family val="2"/>
      <charset val="238"/>
    </font>
    <font>
      <b/>
      <sz val="12"/>
      <color theme="1"/>
      <name val="Times New Roman"/>
      <family val="1"/>
      <charset val="238"/>
    </font>
    <font>
      <sz val="9"/>
      <color indexed="8"/>
      <name val="Times New Roman"/>
      <family val="1"/>
      <charset val="1"/>
    </font>
    <font>
      <sz val="9"/>
      <color indexed="8"/>
      <name val="Times New Roman"/>
      <family val="1"/>
      <charset val="238"/>
    </font>
    <font>
      <sz val="9"/>
      <color rgb="FF000000"/>
      <name val="Calibri"/>
      <family val="2"/>
      <charset val="238"/>
      <scheme val="minor"/>
    </font>
    <font>
      <b/>
      <sz val="9"/>
      <color indexed="8"/>
      <name val="Times New Roman"/>
      <family val="1"/>
      <charset val="1"/>
    </font>
    <font>
      <b/>
      <sz val="9"/>
      <color indexed="8"/>
      <name val="Times New Roman"/>
      <family val="1"/>
      <charset val="238"/>
    </font>
    <font>
      <sz val="11"/>
      <color indexed="8"/>
      <name val="Times New Roman"/>
      <family val="1"/>
      <charset val="238"/>
    </font>
    <font>
      <sz val="10"/>
      <color rgb="FFFF0000"/>
      <name val="Times New Roman"/>
      <family val="1"/>
      <charset val="238"/>
    </font>
    <font>
      <b/>
      <sz val="11"/>
      <color rgb="FF000000"/>
      <name val="Times New Roman"/>
      <family val="1"/>
      <charset val="238"/>
    </font>
    <font>
      <sz val="10"/>
      <color indexed="8"/>
      <name val="Times New Roman"/>
      <family val="1"/>
      <charset val="238"/>
    </font>
    <font>
      <b/>
      <sz val="10"/>
      <color indexed="8"/>
      <name val="Times New Roman"/>
      <family val="1"/>
      <charset val="238"/>
    </font>
    <font>
      <sz val="9"/>
      <color theme="1"/>
      <name val="Calibri"/>
      <family val="2"/>
      <charset val="238"/>
      <scheme val="minor"/>
    </font>
    <font>
      <sz val="9"/>
      <name val="Calibri"/>
      <family val="2"/>
      <charset val="238"/>
      <scheme val="minor"/>
    </font>
    <font>
      <b/>
      <sz val="9"/>
      <name val="Calibri"/>
      <family val="2"/>
      <charset val="238"/>
      <scheme val="minor"/>
    </font>
    <font>
      <b/>
      <sz val="9"/>
      <color rgb="FF000000"/>
      <name val="Calibri"/>
      <family val="2"/>
      <charset val="238"/>
      <scheme val="minor"/>
    </font>
    <font>
      <sz val="10"/>
      <color indexed="58"/>
      <name val="Times New Roman"/>
      <family val="1"/>
      <charset val="238"/>
    </font>
    <font>
      <u/>
      <sz val="9"/>
      <name val="Times New Roman"/>
      <family val="1"/>
      <charset val="238"/>
    </font>
    <font>
      <sz val="9"/>
      <name val="Calibri"/>
      <family val="2"/>
      <charset val="238"/>
    </font>
    <font>
      <i/>
      <sz val="9"/>
      <name val="Calibri"/>
      <family val="2"/>
      <charset val="238"/>
    </font>
    <font>
      <u/>
      <sz val="9"/>
      <name val="Calibri"/>
      <family val="2"/>
      <charset val="238"/>
    </font>
    <font>
      <i/>
      <sz val="9"/>
      <name val="Calibri"/>
      <family val="2"/>
      <charset val="238"/>
      <scheme val="minor"/>
    </font>
    <font>
      <sz val="9"/>
      <color rgb="FFFF0000"/>
      <name val="Calibri"/>
      <family val="2"/>
      <charset val="238"/>
      <scheme val="minor"/>
    </font>
    <font>
      <sz val="14"/>
      <color theme="1"/>
      <name val="Calibri"/>
      <family val="2"/>
      <charset val="238"/>
      <scheme val="minor"/>
    </font>
    <font>
      <b/>
      <sz val="14"/>
      <color theme="1"/>
      <name val="Calibri"/>
      <family val="2"/>
      <charset val="238"/>
      <scheme val="minor"/>
    </font>
    <font>
      <b/>
      <sz val="12"/>
      <color rgb="FF0070C0"/>
      <name val="Times New Roman"/>
      <family val="1"/>
      <charset val="238"/>
    </font>
    <font>
      <sz val="11"/>
      <color theme="1"/>
      <name val="Times New Roman"/>
      <family val="1"/>
      <charset val="238"/>
    </font>
    <font>
      <i/>
      <sz val="11"/>
      <color theme="1"/>
      <name val="Times New Roman"/>
      <family val="1"/>
      <charset val="238"/>
    </font>
    <font>
      <b/>
      <sz val="14"/>
      <color theme="1"/>
      <name val="Times New Roman"/>
      <family val="1"/>
      <charset val="238"/>
    </font>
    <font>
      <sz val="12"/>
      <color theme="1"/>
      <name val="Calibri"/>
      <family val="2"/>
      <charset val="238"/>
      <scheme val="minor"/>
    </font>
  </fonts>
  <fills count="2">
    <fill>
      <patternFill patternType="none"/>
    </fill>
    <fill>
      <patternFill patternType="gray125"/>
    </fill>
  </fills>
  <borders count="6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hair">
        <color auto="1"/>
      </left>
      <right style="hair">
        <color auto="1"/>
      </right>
      <top/>
      <bottom style="hair">
        <color auto="1"/>
      </bottom>
      <diagonal/>
    </border>
    <border>
      <left style="thin">
        <color auto="1"/>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hair">
        <color indexed="64"/>
      </left>
      <right/>
      <top/>
      <bottom style="hair">
        <color indexed="64"/>
      </bottom>
      <diagonal/>
    </border>
    <border>
      <left/>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style="thin">
        <color rgb="FF000000"/>
      </top>
      <bottom/>
      <diagonal/>
    </border>
    <border>
      <left/>
      <right/>
      <top/>
      <bottom style="hair">
        <color indexed="64"/>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auto="1"/>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style="thin">
        <color rgb="FF000000"/>
      </right>
      <top/>
      <bottom/>
      <diagonal/>
    </border>
    <border>
      <left/>
      <right/>
      <top style="thin">
        <color indexed="8"/>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style="hair">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64"/>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hair">
        <color indexed="64"/>
      </bottom>
      <diagonal/>
    </border>
    <border>
      <left style="thin">
        <color auto="1"/>
      </left>
      <right style="thin">
        <color auto="1"/>
      </right>
      <top style="thin">
        <color auto="1"/>
      </top>
      <bottom/>
      <diagonal/>
    </border>
  </borders>
  <cellStyleXfs count="28">
    <xf numFmtId="0" fontId="0" fillId="0" borderId="0"/>
    <xf numFmtId="0" fontId="3" fillId="0" borderId="0"/>
    <xf numFmtId="0" fontId="5" fillId="0" borderId="0"/>
    <xf numFmtId="0" fontId="6" fillId="0" borderId="0"/>
    <xf numFmtId="9" fontId="6" fillId="0" borderId="0" applyFill="0" applyBorder="0" applyAlignment="0" applyProtection="0"/>
    <xf numFmtId="167" fontId="3" fillId="0" borderId="0" applyFill="0" applyBorder="0" applyAlignment="0" applyProtection="0"/>
    <xf numFmtId="0" fontId="3" fillId="0" borderId="0"/>
    <xf numFmtId="44" fontId="3" fillId="0" borderId="0" applyFont="0" applyFill="0" applyBorder="0" applyAlignment="0" applyProtection="0"/>
    <xf numFmtId="167" fontId="6" fillId="0" borderId="0" applyBorder="0" applyProtection="0"/>
    <xf numFmtId="9" fontId="5" fillId="0" borderId="0" applyBorder="0" applyProtection="0"/>
    <xf numFmtId="0" fontId="6" fillId="0" borderId="0"/>
    <xf numFmtId="0" fontId="5" fillId="0" borderId="0"/>
    <xf numFmtId="166" fontId="6" fillId="0" borderId="0" applyFill="0" applyBorder="0" applyAlignment="0" applyProtection="0"/>
    <xf numFmtId="0" fontId="6" fillId="0" borderId="0"/>
    <xf numFmtId="0" fontId="5" fillId="0" borderId="0"/>
    <xf numFmtId="0" fontId="5" fillId="0" borderId="0"/>
    <xf numFmtId="0" fontId="9" fillId="0" borderId="0"/>
    <xf numFmtId="9" fontId="5" fillId="0" borderId="0" applyFill="0" applyBorder="0" applyAlignment="0" applyProtection="0"/>
    <xf numFmtId="9" fontId="5"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6" fillId="0" borderId="0" applyNumberFormat="0" applyFill="0" applyBorder="0" applyAlignment="0" applyProtection="0"/>
    <xf numFmtId="167" fontId="6" fillId="0" borderId="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9" fillId="0" borderId="0" applyFont="0" applyFill="0" applyBorder="0" applyAlignment="0" applyProtection="0"/>
  </cellStyleXfs>
  <cellXfs count="713">
    <xf numFmtId="0" fontId="0" fillId="0" borderId="0" xfId="0"/>
    <xf numFmtId="0" fontId="0" fillId="0" borderId="0" xfId="0" applyFill="1"/>
    <xf numFmtId="0" fontId="10" fillId="0" borderId="0" xfId="0" applyFont="1" applyFill="1" applyAlignment="1">
      <alignment wrapText="1"/>
    </xf>
    <xf numFmtId="0" fontId="34" fillId="0" borderId="0" xfId="14" applyFont="1" applyFill="1" applyAlignment="1"/>
    <xf numFmtId="0" fontId="12" fillId="0" borderId="0" xfId="14" applyFont="1" applyFill="1" applyAlignment="1"/>
    <xf numFmtId="2" fontId="12" fillId="0" borderId="0" xfId="14" applyNumberFormat="1" applyFont="1" applyFill="1" applyAlignment="1"/>
    <xf numFmtId="0" fontId="12" fillId="0" borderId="0" xfId="14" applyFont="1" applyFill="1" applyAlignment="1">
      <alignment wrapText="1"/>
    </xf>
    <xf numFmtId="0" fontId="8" fillId="0" borderId="22" xfId="2" applyFont="1" applyFill="1" applyBorder="1" applyAlignment="1">
      <alignment horizontal="center" vertical="center" wrapText="1"/>
    </xf>
    <xf numFmtId="0" fontId="8" fillId="0" borderId="22" xfId="2" applyFont="1" applyFill="1" applyBorder="1" applyAlignment="1">
      <alignment horizontal="left" vertical="center" wrapText="1"/>
    </xf>
    <xf numFmtId="0" fontId="8" fillId="0" borderId="22" xfId="14" applyFont="1" applyFill="1" applyBorder="1" applyAlignment="1">
      <alignment horizontal="center" vertical="center" wrapText="1"/>
    </xf>
    <xf numFmtId="168" fontId="8" fillId="0" borderId="0" xfId="14" applyNumberFormat="1" applyFont="1" applyFill="1" applyAlignment="1">
      <alignment horizontal="center" vertical="center" wrapText="1"/>
    </xf>
    <xf numFmtId="168" fontId="8" fillId="0" borderId="0" xfId="14" applyNumberFormat="1" applyFont="1" applyFill="1" applyAlignment="1">
      <alignment horizontal="left" vertical="center" wrapText="1"/>
    </xf>
    <xf numFmtId="168" fontId="8" fillId="0" borderId="0" xfId="14" applyNumberFormat="1" applyFont="1" applyFill="1" applyBorder="1" applyAlignment="1">
      <alignment horizontal="right"/>
    </xf>
    <xf numFmtId="170" fontId="8" fillId="0" borderId="0" xfId="0" applyNumberFormat="1" applyFont="1" applyFill="1" applyBorder="1" applyAlignment="1">
      <alignment horizontal="center" vertical="center"/>
    </xf>
    <xf numFmtId="0" fontId="2" fillId="0" borderId="0" xfId="0" applyFont="1" applyFill="1" applyAlignment="1"/>
    <xf numFmtId="0" fontId="12" fillId="0" borderId="0" xfId="1" applyFont="1" applyFill="1" applyAlignment="1"/>
    <xf numFmtId="0" fontId="12" fillId="0" borderId="0" xfId="16" applyFont="1" applyFill="1" applyAlignment="1"/>
    <xf numFmtId="0" fontId="8" fillId="0" borderId="0" xfId="16" applyFont="1" applyFill="1" applyBorder="1" applyAlignment="1"/>
    <xf numFmtId="168" fontId="8" fillId="0" borderId="0" xfId="14" applyNumberFormat="1" applyFont="1" applyFill="1" applyBorder="1" applyAlignment="1">
      <alignment vertical="center" wrapText="1"/>
    </xf>
    <xf numFmtId="0" fontId="15" fillId="0" borderId="0" xfId="10" applyFont="1" applyFill="1"/>
    <xf numFmtId="0" fontId="16" fillId="0" borderId="0" xfId="10" applyFont="1" applyFill="1"/>
    <xf numFmtId="0" fontId="1" fillId="0" borderId="0" xfId="0" applyFont="1" applyFill="1"/>
    <xf numFmtId="0" fontId="2" fillId="0" borderId="41" xfId="3" applyFont="1" applyFill="1" applyBorder="1" applyAlignment="1">
      <alignment horizontal="center" vertical="center"/>
    </xf>
    <xf numFmtId="0" fontId="2" fillId="0" borderId="43" xfId="3" applyFont="1" applyFill="1" applyBorder="1" applyAlignment="1">
      <alignment horizontal="center" vertical="center"/>
    </xf>
    <xf numFmtId="0" fontId="2" fillId="0" borderId="0" xfId="0" applyFont="1" applyFill="1"/>
    <xf numFmtId="0" fontId="10" fillId="0" borderId="0" xfId="0" applyFont="1" applyFill="1" applyAlignment="1">
      <alignment horizontal="left" vertical="center" wrapText="1"/>
    </xf>
    <xf numFmtId="9" fontId="11" fillId="0" borderId="41" xfId="4" applyFont="1" applyFill="1" applyBorder="1" applyAlignment="1">
      <alignment horizontal="center" vertical="center"/>
    </xf>
    <xf numFmtId="9" fontId="39" fillId="0" borderId="48" xfId="18" applyFont="1" applyFill="1" applyBorder="1" applyAlignment="1" applyProtection="1">
      <alignment horizontal="center" vertical="center"/>
    </xf>
    <xf numFmtId="0" fontId="15" fillId="0" borderId="15" xfId="10" applyFont="1" applyFill="1" applyBorder="1" applyAlignment="1">
      <alignment horizontal="center" vertical="center" wrapText="1"/>
    </xf>
    <xf numFmtId="0" fontId="22" fillId="0" borderId="1" xfId="3" applyFont="1" applyFill="1" applyBorder="1" applyAlignment="1">
      <alignment horizontal="center" vertical="center"/>
    </xf>
    <xf numFmtId="0" fontId="15" fillId="0" borderId="15" xfId="10" applyFont="1" applyFill="1" applyBorder="1" applyAlignment="1">
      <alignment horizontal="center" vertical="center"/>
    </xf>
    <xf numFmtId="0" fontId="29" fillId="0" borderId="1" xfId="10" applyFont="1" applyFill="1" applyBorder="1" applyAlignment="1">
      <alignment horizontal="center" vertical="center"/>
    </xf>
    <xf numFmtId="0" fontId="29" fillId="0" borderId="1" xfId="6" applyFont="1" applyFill="1" applyBorder="1" applyAlignment="1">
      <alignment horizontal="center" vertical="center"/>
    </xf>
    <xf numFmtId="166" fontId="29" fillId="0" borderId="1" xfId="10" applyNumberFormat="1" applyFont="1" applyFill="1" applyBorder="1" applyAlignment="1">
      <alignment horizontal="center" vertical="center"/>
    </xf>
    <xf numFmtId="166" fontId="29" fillId="0" borderId="1" xfId="0" applyNumberFormat="1" applyFont="1" applyFill="1" applyBorder="1" applyAlignment="1">
      <alignment horizontal="center" vertical="center"/>
    </xf>
    <xf numFmtId="166" fontId="29" fillId="0" borderId="1" xfId="0" applyNumberFormat="1" applyFont="1" applyFill="1" applyBorder="1" applyAlignment="1">
      <alignment horizontal="right" vertical="center"/>
    </xf>
    <xf numFmtId="164" fontId="7" fillId="0" borderId="3" xfId="0" applyNumberFormat="1" applyFont="1" applyFill="1" applyBorder="1" applyAlignment="1">
      <alignment horizontal="center" vertical="center"/>
    </xf>
    <xf numFmtId="9" fontId="29" fillId="0" borderId="1" xfId="10" applyNumberFormat="1" applyFont="1" applyFill="1" applyBorder="1" applyAlignment="1">
      <alignment horizontal="center" vertical="center"/>
    </xf>
    <xf numFmtId="9" fontId="15" fillId="0" borderId="15" xfId="10" applyNumberFormat="1" applyFont="1" applyFill="1" applyBorder="1" applyAlignment="1">
      <alignment horizontal="center" vertical="center" wrapText="1"/>
    </xf>
    <xf numFmtId="3" fontId="29" fillId="0" borderId="1" xfId="10" applyNumberFormat="1" applyFont="1" applyFill="1" applyBorder="1" applyAlignment="1">
      <alignment horizontal="center" vertical="center" wrapText="1"/>
    </xf>
    <xf numFmtId="0" fontId="29" fillId="0" borderId="1" xfId="10" applyFont="1" applyFill="1" applyBorder="1" applyAlignment="1">
      <alignment horizontal="center" vertical="center" wrapText="1"/>
    </xf>
    <xf numFmtId="3" fontId="15" fillId="0" borderId="15" xfId="10" applyNumberFormat="1" applyFont="1" applyFill="1" applyBorder="1" applyAlignment="1">
      <alignment horizontal="center" vertical="center" wrapText="1"/>
    </xf>
    <xf numFmtId="1" fontId="29" fillId="0" borderId="1" xfId="10" applyNumberFormat="1" applyFont="1" applyFill="1" applyBorder="1" applyAlignment="1">
      <alignment horizontal="center" vertical="center" wrapText="1"/>
    </xf>
    <xf numFmtId="0" fontId="15" fillId="0" borderId="3" xfId="10" applyFont="1" applyFill="1" applyBorder="1" applyAlignment="1">
      <alignment horizontal="center" vertical="center" wrapText="1"/>
    </xf>
    <xf numFmtId="9" fontId="15" fillId="0" borderId="3" xfId="10" applyNumberFormat="1" applyFont="1" applyFill="1" applyBorder="1" applyAlignment="1">
      <alignment horizontal="center" vertical="center" wrapText="1"/>
    </xf>
    <xf numFmtId="0" fontId="15" fillId="0" borderId="14" xfId="10" applyFont="1" applyFill="1" applyBorder="1" applyAlignment="1">
      <alignment horizontal="center" vertical="center" wrapText="1"/>
    </xf>
    <xf numFmtId="3" fontId="29" fillId="0" borderId="36" xfId="10" applyNumberFormat="1" applyFont="1" applyFill="1" applyBorder="1" applyAlignment="1">
      <alignment horizontal="center" vertical="center"/>
    </xf>
    <xf numFmtId="0" fontId="29" fillId="0" borderId="36" xfId="10" applyFont="1" applyFill="1" applyBorder="1" applyAlignment="1">
      <alignment horizontal="center" vertical="center"/>
    </xf>
    <xf numFmtId="166" fontId="29" fillId="0" borderId="36" xfId="10" applyNumberFormat="1" applyFont="1" applyFill="1" applyBorder="1" applyAlignment="1">
      <alignment horizontal="center" vertical="center"/>
    </xf>
    <xf numFmtId="9" fontId="15" fillId="0" borderId="14" xfId="10" applyNumberFormat="1" applyFont="1" applyFill="1" applyBorder="1" applyAlignment="1">
      <alignment horizontal="center" vertical="center" wrapText="1"/>
    </xf>
    <xf numFmtId="3" fontId="29" fillId="0" borderId="1" xfId="10" applyNumberFormat="1" applyFont="1" applyFill="1" applyBorder="1" applyAlignment="1">
      <alignment horizontal="center" vertical="center"/>
    </xf>
    <xf numFmtId="0" fontId="15" fillId="0" borderId="10" xfId="10" applyFont="1" applyFill="1" applyBorder="1" applyAlignment="1">
      <alignment horizontal="center" vertical="center"/>
    </xf>
    <xf numFmtId="0" fontId="29" fillId="0" borderId="2" xfId="10" applyFont="1" applyFill="1" applyBorder="1" applyAlignment="1">
      <alignment horizontal="center" vertical="center"/>
    </xf>
    <xf numFmtId="0" fontId="25" fillId="0" borderId="22" xfId="2" applyFont="1" applyFill="1" applyBorder="1" applyAlignment="1">
      <alignment horizontal="center" vertical="center" wrapText="1"/>
    </xf>
    <xf numFmtId="0" fontId="25" fillId="0" borderId="30" xfId="2" applyFont="1" applyFill="1" applyBorder="1" applyAlignment="1">
      <alignment horizontal="left" vertical="center" wrapText="1"/>
    </xf>
    <xf numFmtId="0" fontId="25" fillId="0" borderId="30" xfId="3" applyFont="1" applyFill="1" applyBorder="1" applyAlignment="1">
      <alignment horizontal="center" vertical="center" wrapText="1"/>
    </xf>
    <xf numFmtId="0" fontId="2" fillId="0" borderId="42" xfId="3" applyFont="1" applyFill="1" applyBorder="1" applyAlignment="1">
      <alignment horizontal="center" vertical="center" wrapText="1"/>
    </xf>
    <xf numFmtId="0" fontId="2" fillId="0" borderId="42" xfId="0" applyFont="1" applyFill="1" applyBorder="1" applyAlignment="1">
      <alignment vertical="center" wrapText="1"/>
    </xf>
    <xf numFmtId="0" fontId="24" fillId="0" borderId="30" xfId="1" applyFont="1" applyFill="1" applyBorder="1" applyAlignment="1">
      <alignment horizontal="center" vertical="center" wrapText="1"/>
    </xf>
    <xf numFmtId="0" fontId="24" fillId="0" borderId="31" xfId="3" applyFont="1" applyFill="1" applyBorder="1" applyAlignment="1">
      <alignment horizontal="center" vertical="center" wrapText="1"/>
    </xf>
    <xf numFmtId="1" fontId="2" fillId="0" borderId="42" xfId="3" applyNumberFormat="1" applyFont="1" applyFill="1" applyBorder="1" applyAlignment="1">
      <alignment horizontal="center" vertical="center" wrapText="1"/>
    </xf>
    <xf numFmtId="0" fontId="2" fillId="0" borderId="42" xfId="0" applyFont="1" applyFill="1" applyBorder="1" applyAlignment="1">
      <alignment horizontal="center" vertical="center"/>
    </xf>
    <xf numFmtId="166" fontId="2" fillId="0" borderId="42" xfId="13" applyNumberFormat="1" applyFont="1" applyFill="1" applyBorder="1" applyAlignment="1">
      <alignment horizontal="center" vertical="center" wrapText="1"/>
    </xf>
    <xf numFmtId="164" fontId="12" fillId="0" borderId="42" xfId="0" applyNumberFormat="1" applyFont="1" applyFill="1" applyBorder="1" applyAlignment="1">
      <alignment horizontal="center" vertical="center"/>
    </xf>
    <xf numFmtId="9" fontId="2" fillId="0" borderId="42" xfId="27" applyFont="1" applyFill="1" applyBorder="1" applyAlignment="1" applyProtection="1">
      <alignment horizontal="center" vertical="center"/>
    </xf>
    <xf numFmtId="171" fontId="2" fillId="0" borderId="42" xfId="13" applyNumberFormat="1" applyFont="1" applyFill="1" applyBorder="1" applyAlignment="1">
      <alignment horizontal="center" vertical="center" wrapText="1"/>
    </xf>
    <xf numFmtId="0" fontId="24" fillId="0" borderId="3" xfId="1" applyFont="1" applyFill="1" applyBorder="1" applyAlignment="1">
      <alignment horizontal="center" vertical="center" wrapText="1"/>
    </xf>
    <xf numFmtId="0" fontId="24" fillId="0" borderId="3" xfId="3" applyFont="1" applyFill="1" applyBorder="1" applyAlignment="1">
      <alignment horizontal="center" vertical="center" wrapText="1"/>
    </xf>
    <xf numFmtId="164" fontId="25" fillId="0" borderId="17" xfId="3" applyNumberFormat="1" applyFont="1" applyFill="1" applyBorder="1" applyAlignment="1">
      <alignment horizontal="center"/>
    </xf>
    <xf numFmtId="164" fontId="25" fillId="0" borderId="9" xfId="3" applyNumberFormat="1" applyFont="1" applyFill="1" applyBorder="1" applyAlignment="1">
      <alignment horizontal="center" vertical="center"/>
    </xf>
    <xf numFmtId="0" fontId="24" fillId="0" borderId="0" xfId="3" applyFont="1" applyFill="1"/>
    <xf numFmtId="165" fontId="25" fillId="0" borderId="3" xfId="3" applyNumberFormat="1" applyFont="1" applyFill="1" applyBorder="1" applyAlignment="1">
      <alignment horizontal="center" vertical="center" wrapText="1"/>
    </xf>
    <xf numFmtId="164" fontId="25" fillId="0" borderId="3" xfId="3" applyNumberFormat="1" applyFont="1" applyFill="1" applyBorder="1" applyAlignment="1">
      <alignment horizontal="center" vertical="center"/>
    </xf>
    <xf numFmtId="0" fontId="0" fillId="0" borderId="0" xfId="0" applyFont="1" applyFill="1" applyBorder="1" applyAlignment="1">
      <alignment horizontal="center"/>
    </xf>
    <xf numFmtId="0" fontId="2" fillId="0" borderId="0" xfId="13" applyFont="1" applyFill="1" applyAlignment="1"/>
    <xf numFmtId="0" fontId="2" fillId="0" borderId="42" xfId="13" applyFont="1" applyFill="1" applyBorder="1" applyAlignment="1">
      <alignment horizontal="center" vertical="center" wrapText="1"/>
    </xf>
    <xf numFmtId="0" fontId="49" fillId="0" borderId="0" xfId="0" applyFont="1" applyFill="1" applyAlignment="1">
      <alignment horizontal="center" vertical="center"/>
    </xf>
    <xf numFmtId="0" fontId="39" fillId="0" borderId="41" xfId="1" applyFont="1" applyFill="1" applyBorder="1" applyAlignment="1">
      <alignment horizontal="left" vertical="center" wrapText="1"/>
    </xf>
    <xf numFmtId="0" fontId="39" fillId="0" borderId="41" xfId="1" applyFont="1" applyFill="1" applyBorder="1" applyAlignment="1">
      <alignment horizontal="center" vertical="center" wrapText="1"/>
    </xf>
    <xf numFmtId="3" fontId="39" fillId="0" borderId="41" xfId="2" applyNumberFormat="1" applyFont="1" applyFill="1" applyBorder="1" applyAlignment="1">
      <alignment horizontal="center" vertical="center" wrapText="1"/>
    </xf>
    <xf numFmtId="0" fontId="27" fillId="0" borderId="0" xfId="0" applyFont="1" applyFill="1" applyAlignment="1">
      <alignment vertical="center" wrapText="1"/>
    </xf>
    <xf numFmtId="0" fontId="49" fillId="0" borderId="0" xfId="0" applyFont="1" applyFill="1"/>
    <xf numFmtId="0" fontId="16" fillId="0" borderId="10"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left" wrapText="1"/>
    </xf>
    <xf numFmtId="0" fontId="16" fillId="0" borderId="12" xfId="0" applyFont="1" applyFill="1" applyBorder="1" applyAlignment="1">
      <alignment horizontal="center" vertical="center" wrapText="1"/>
    </xf>
    <xf numFmtId="0" fontId="15" fillId="0" borderId="14" xfId="0" applyFont="1" applyFill="1" applyBorder="1" applyAlignment="1">
      <alignment horizontal="center" vertical="center"/>
    </xf>
    <xf numFmtId="0" fontId="11" fillId="0" borderId="14" xfId="0" applyFont="1" applyFill="1" applyBorder="1"/>
    <xf numFmtId="0" fontId="15" fillId="0" borderId="14" xfId="0" applyFont="1" applyFill="1" applyBorder="1" applyAlignment="1">
      <alignment horizontal="center" vertical="center" wrapText="1"/>
    </xf>
    <xf numFmtId="3" fontId="15" fillId="0" borderId="40" xfId="0" applyNumberFormat="1" applyFont="1" applyFill="1" applyBorder="1" applyAlignment="1">
      <alignment horizontal="center" vertical="center"/>
    </xf>
    <xf numFmtId="0" fontId="15" fillId="0" borderId="40" xfId="0" applyFont="1" applyFill="1" applyBorder="1" applyAlignment="1">
      <alignment horizontal="center" vertical="center"/>
    </xf>
    <xf numFmtId="0" fontId="15" fillId="0" borderId="40" xfId="6" applyFont="1" applyFill="1" applyBorder="1" applyAlignment="1">
      <alignment horizontal="center" vertical="center"/>
    </xf>
    <xf numFmtId="166" fontId="15" fillId="0" borderId="42" xfId="0" applyNumberFormat="1" applyFont="1" applyFill="1" applyBorder="1" applyAlignment="1">
      <alignment horizontal="center" vertical="center"/>
    </xf>
    <xf numFmtId="9" fontId="15" fillId="0" borderId="14" xfId="0" applyNumberFormat="1" applyFont="1" applyFill="1" applyBorder="1" applyAlignment="1">
      <alignment horizontal="center" vertical="center"/>
    </xf>
    <xf numFmtId="0" fontId="15" fillId="0" borderId="3" xfId="0" applyFont="1" applyFill="1" applyBorder="1" applyAlignment="1">
      <alignment wrapText="1"/>
    </xf>
    <xf numFmtId="0" fontId="15" fillId="0" borderId="15" xfId="0" applyFont="1" applyFill="1" applyBorder="1" applyAlignment="1">
      <alignment horizontal="center" vertical="center"/>
    </xf>
    <xf numFmtId="0" fontId="15" fillId="0" borderId="15" xfId="0" applyFont="1" applyFill="1" applyBorder="1" applyAlignment="1">
      <alignment horizontal="left" wrapText="1"/>
    </xf>
    <xf numFmtId="0" fontId="15" fillId="0" borderId="15" xfId="0" applyFont="1" applyFill="1" applyBorder="1" applyAlignment="1">
      <alignment horizontal="center" vertical="center" wrapText="1"/>
    </xf>
    <xf numFmtId="3" fontId="15" fillId="0" borderId="3" xfId="0" applyNumberFormat="1" applyFont="1" applyFill="1" applyBorder="1" applyAlignment="1">
      <alignment horizontal="center" vertical="center"/>
    </xf>
    <xf numFmtId="0" fontId="15" fillId="0" borderId="3"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0" xfId="0" applyFont="1" applyFill="1" applyBorder="1" applyAlignment="1">
      <alignment horizontal="left" wrapText="1"/>
    </xf>
    <xf numFmtId="0" fontId="15" fillId="0" borderId="10" xfId="0" applyFont="1" applyFill="1" applyBorder="1" applyAlignment="1">
      <alignment horizontal="center" vertical="center" wrapText="1"/>
    </xf>
    <xf numFmtId="3" fontId="15" fillId="0" borderId="6" xfId="0" applyNumberFormat="1" applyFont="1" applyFill="1" applyBorder="1" applyAlignment="1">
      <alignment horizontal="center" vertical="center"/>
    </xf>
    <xf numFmtId="0" fontId="15" fillId="0" borderId="6" xfId="0" applyFont="1" applyFill="1" applyBorder="1" applyAlignment="1">
      <alignment horizontal="center" vertical="center"/>
    </xf>
    <xf numFmtId="166" fontId="15" fillId="0" borderId="46" xfId="0" applyNumberFormat="1" applyFont="1" applyFill="1" applyBorder="1" applyAlignment="1">
      <alignment horizontal="center" vertical="center"/>
    </xf>
    <xf numFmtId="0" fontId="16" fillId="0" borderId="7"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5" fillId="0" borderId="14" xfId="0" applyFont="1" applyFill="1" applyBorder="1" applyAlignment="1">
      <alignment horizontal="left" wrapText="1"/>
    </xf>
    <xf numFmtId="166" fontId="15" fillId="0" borderId="40" xfId="0" applyNumberFormat="1" applyFont="1" applyFill="1" applyBorder="1" applyAlignment="1">
      <alignment horizontal="center" vertical="center"/>
    </xf>
    <xf numFmtId="9" fontId="15" fillId="0" borderId="15" xfId="0" applyNumberFormat="1" applyFont="1" applyFill="1" applyBorder="1" applyAlignment="1">
      <alignment horizontal="center" vertical="center"/>
    </xf>
    <xf numFmtId="9" fontId="15" fillId="0" borderId="10" xfId="0" applyNumberFormat="1" applyFont="1" applyFill="1" applyBorder="1" applyAlignment="1">
      <alignment horizontal="center" vertical="center"/>
    </xf>
    <xf numFmtId="0" fontId="11" fillId="0" borderId="3" xfId="0" applyFont="1" applyFill="1" applyBorder="1" applyAlignment="1">
      <alignment wrapText="1"/>
    </xf>
    <xf numFmtId="0" fontId="15" fillId="0" borderId="15" xfId="0" applyFont="1" applyFill="1" applyBorder="1" applyAlignment="1">
      <alignment wrapText="1"/>
    </xf>
    <xf numFmtId="0" fontId="0" fillId="0" borderId="57" xfId="0" applyFill="1" applyBorder="1"/>
    <xf numFmtId="0" fontId="0" fillId="0" borderId="47" xfId="0" applyFill="1" applyBorder="1"/>
    <xf numFmtId="0" fontId="0" fillId="0" borderId="58" xfId="0" applyFill="1" applyBorder="1"/>
    <xf numFmtId="166" fontId="16" fillId="0" borderId="42" xfId="0" applyNumberFormat="1" applyFont="1" applyFill="1" applyBorder="1" applyAlignment="1">
      <alignment horizontal="center"/>
    </xf>
    <xf numFmtId="166" fontId="16" fillId="0" borderId="18" xfId="0" applyNumberFormat="1" applyFont="1" applyFill="1" applyBorder="1" applyAlignment="1">
      <alignment horizontal="center" vertical="center"/>
    </xf>
    <xf numFmtId="165" fontId="16" fillId="0" borderId="15" xfId="0" applyNumberFormat="1" applyFont="1" applyFill="1" applyBorder="1" applyAlignment="1">
      <alignment horizontal="center" vertical="center" wrapText="1"/>
    </xf>
    <xf numFmtId="166" fontId="16" fillId="0" borderId="3" xfId="0" applyNumberFormat="1" applyFont="1" applyFill="1" applyBorder="1" applyAlignment="1">
      <alignment horizontal="center" vertical="center"/>
    </xf>
    <xf numFmtId="0" fontId="15" fillId="0" borderId="0" xfId="0" applyFont="1" applyFill="1"/>
    <xf numFmtId="0" fontId="18" fillId="0" borderId="15" xfId="3" applyFont="1" applyFill="1" applyBorder="1" applyAlignment="1">
      <alignment horizontal="left" vertical="center" wrapText="1"/>
    </xf>
    <xf numFmtId="0" fontId="19" fillId="0" borderId="15" xfId="2" applyFont="1" applyFill="1" applyBorder="1" applyAlignment="1">
      <alignment horizontal="center" vertical="center" wrapText="1"/>
    </xf>
    <xf numFmtId="0" fontId="19" fillId="0" borderId="15" xfId="2" applyFont="1" applyFill="1" applyBorder="1" applyAlignment="1">
      <alignment horizontal="left" vertical="center" wrapText="1"/>
    </xf>
    <xf numFmtId="0" fontId="19" fillId="0" borderId="3" xfId="3" applyFont="1" applyFill="1" applyBorder="1" applyAlignment="1">
      <alignment horizontal="center" vertical="center" wrapText="1"/>
    </xf>
    <xf numFmtId="0" fontId="18" fillId="0" borderId="15" xfId="3" applyFont="1" applyFill="1" applyBorder="1" applyAlignment="1">
      <alignment horizontal="center" vertical="center"/>
    </xf>
    <xf numFmtId="0" fontId="18" fillId="0" borderId="11" xfId="3" applyFont="1" applyFill="1" applyBorder="1" applyAlignment="1">
      <alignment horizontal="left" vertical="center" wrapText="1"/>
    </xf>
    <xf numFmtId="3" fontId="18" fillId="0" borderId="15" xfId="3" applyNumberFormat="1" applyFont="1" applyFill="1" applyBorder="1" applyAlignment="1">
      <alignment horizontal="center" vertical="center"/>
    </xf>
    <xf numFmtId="0" fontId="15" fillId="0" borderId="15" xfId="6" applyFont="1" applyFill="1" applyBorder="1" applyAlignment="1">
      <alignment horizontal="center" vertical="center"/>
    </xf>
    <xf numFmtId="166" fontId="18" fillId="0" borderId="15" xfId="8" applyNumberFormat="1" applyFont="1" applyFill="1" applyBorder="1" applyAlignment="1">
      <alignment horizontal="center" vertical="center" wrapText="1"/>
    </xf>
    <xf numFmtId="9" fontId="18" fillId="0" borderId="15" xfId="4" applyFont="1" applyFill="1" applyBorder="1" applyAlignment="1">
      <alignment horizontal="center" vertical="center"/>
    </xf>
    <xf numFmtId="49" fontId="18" fillId="0" borderId="3" xfId="3" applyNumberFormat="1" applyFont="1" applyFill="1" applyBorder="1" applyAlignment="1">
      <alignment horizontal="center" vertical="center" wrapText="1"/>
    </xf>
    <xf numFmtId="166" fontId="16" fillId="0" borderId="17" xfId="0" applyNumberFormat="1" applyFont="1" applyFill="1" applyBorder="1" applyAlignment="1">
      <alignment horizontal="center"/>
    </xf>
    <xf numFmtId="0" fontId="19" fillId="0" borderId="15" xfId="3" applyFont="1" applyFill="1" applyBorder="1" applyAlignment="1">
      <alignment horizontal="right"/>
    </xf>
    <xf numFmtId="166" fontId="16" fillId="0" borderId="15" xfId="0" applyNumberFormat="1" applyFont="1" applyFill="1" applyBorder="1" applyAlignment="1">
      <alignment horizontal="center" vertical="center"/>
    </xf>
    <xf numFmtId="0" fontId="19" fillId="0" borderId="15" xfId="3" applyFont="1" applyFill="1" applyBorder="1" applyAlignment="1">
      <alignment horizontal="center" vertical="center" wrapText="1"/>
    </xf>
    <xf numFmtId="0" fontId="19" fillId="0" borderId="15" xfId="3" applyFont="1" applyFill="1" applyBorder="1" applyAlignment="1">
      <alignment horizontal="left" vertical="center" wrapText="1"/>
    </xf>
    <xf numFmtId="0" fontId="19" fillId="0" borderId="11" xfId="3" applyFont="1" applyFill="1" applyBorder="1" applyAlignment="1">
      <alignment horizontal="center" vertical="center" wrapText="1"/>
    </xf>
    <xf numFmtId="3" fontId="18" fillId="0" borderId="15" xfId="2" applyNumberFormat="1" applyFont="1" applyFill="1" applyBorder="1" applyAlignment="1">
      <alignment horizontal="center" vertical="center"/>
    </xf>
    <xf numFmtId="1" fontId="18" fillId="0" borderId="15" xfId="3" applyNumberFormat="1" applyFont="1" applyFill="1" applyBorder="1" applyAlignment="1">
      <alignment horizontal="center" vertical="center" wrapText="1"/>
    </xf>
    <xf numFmtId="166" fontId="18" fillId="0" borderId="15" xfId="3" applyNumberFormat="1" applyFont="1" applyFill="1" applyBorder="1" applyAlignment="1">
      <alignment horizontal="center" vertical="center" wrapText="1"/>
    </xf>
    <xf numFmtId="9" fontId="18" fillId="0" borderId="15" xfId="9" applyFont="1" applyFill="1" applyBorder="1" applyAlignment="1">
      <alignment horizontal="center" vertical="center"/>
    </xf>
    <xf numFmtId="0" fontId="18" fillId="0" borderId="16" xfId="3" applyFont="1" applyFill="1" applyBorder="1" applyAlignment="1">
      <alignment horizontal="center" vertical="center"/>
    </xf>
    <xf numFmtId="0" fontId="18" fillId="0" borderId="19" xfId="3" applyFont="1" applyFill="1" applyBorder="1" applyAlignment="1">
      <alignment horizontal="center" vertical="center"/>
    </xf>
    <xf numFmtId="166" fontId="19" fillId="0" borderId="15" xfId="3" applyNumberFormat="1" applyFont="1" applyFill="1" applyBorder="1" applyAlignment="1">
      <alignment vertical="center"/>
    </xf>
    <xf numFmtId="166" fontId="19" fillId="0" borderId="0" xfId="3" applyNumberFormat="1" applyFont="1" applyFill="1" applyBorder="1" applyAlignment="1">
      <alignment vertical="center"/>
    </xf>
    <xf numFmtId="166" fontId="16" fillId="0" borderId="0" xfId="0" applyNumberFormat="1" applyFont="1" applyFill="1" applyBorder="1" applyAlignment="1">
      <alignment horizontal="center" vertical="center"/>
    </xf>
    <xf numFmtId="0" fontId="16" fillId="0" borderId="15" xfId="0" applyFont="1" applyFill="1" applyBorder="1" applyAlignment="1">
      <alignment horizontal="center" vertical="center" wrapText="1"/>
    </xf>
    <xf numFmtId="0" fontId="16" fillId="0" borderId="15" xfId="0" applyFont="1" applyFill="1" applyBorder="1" applyAlignment="1">
      <alignment horizontal="left" vertical="center" wrapText="1"/>
    </xf>
    <xf numFmtId="3" fontId="15" fillId="0" borderId="14" xfId="0" applyNumberFormat="1" applyFont="1" applyFill="1" applyBorder="1" applyAlignment="1">
      <alignment horizontal="center" vertical="center"/>
    </xf>
    <xf numFmtId="0" fontId="15" fillId="0" borderId="14" xfId="6" applyFont="1" applyFill="1" applyBorder="1" applyAlignment="1">
      <alignment horizontal="center" vertical="center"/>
    </xf>
    <xf numFmtId="9" fontId="15" fillId="0" borderId="3" xfId="0" applyNumberFormat="1" applyFont="1" applyFill="1" applyBorder="1" applyAlignment="1">
      <alignment horizontal="center" vertical="center" wrapText="1"/>
    </xf>
    <xf numFmtId="3" fontId="15" fillId="0" borderId="15" xfId="0" applyNumberFormat="1" applyFont="1" applyFill="1" applyBorder="1" applyAlignment="1">
      <alignment horizontal="center" vertical="center"/>
    </xf>
    <xf numFmtId="166" fontId="15" fillId="0" borderId="3" xfId="0" applyNumberFormat="1" applyFont="1" applyFill="1" applyBorder="1" applyAlignment="1">
      <alignment horizontal="center" vertical="center"/>
    </xf>
    <xf numFmtId="164" fontId="7" fillId="0" borderId="40" xfId="0" applyNumberFormat="1" applyFont="1" applyFill="1" applyBorder="1" applyAlignment="1">
      <alignment horizontal="center" vertical="center"/>
    </xf>
    <xf numFmtId="166" fontId="16" fillId="0" borderId="3" xfId="0" applyNumberFormat="1" applyFont="1" applyFill="1" applyBorder="1" applyAlignment="1">
      <alignment horizontal="center"/>
    </xf>
    <xf numFmtId="166" fontId="16" fillId="0" borderId="20" xfId="0" applyNumberFormat="1" applyFont="1" applyFill="1" applyBorder="1" applyAlignment="1">
      <alignment horizontal="center" vertical="center"/>
    </xf>
    <xf numFmtId="0" fontId="15" fillId="0" borderId="15" xfId="3" applyFont="1" applyFill="1" applyBorder="1" applyAlignment="1">
      <alignment horizontal="left" wrapText="1"/>
    </xf>
    <xf numFmtId="0" fontId="15" fillId="0" borderId="0" xfId="0" applyFont="1" applyFill="1" applyAlignment="1">
      <alignment wrapText="1"/>
    </xf>
    <xf numFmtId="0" fontId="16" fillId="0" borderId="10" xfId="3" applyFont="1" applyFill="1" applyBorder="1" applyAlignment="1">
      <alignment horizontal="center" vertical="center" wrapText="1"/>
    </xf>
    <xf numFmtId="0" fontId="16" fillId="0" borderId="10" xfId="3" applyFont="1" applyFill="1" applyBorder="1" applyAlignment="1">
      <alignment horizontal="left" vertical="center" wrapText="1"/>
    </xf>
    <xf numFmtId="0" fontId="16" fillId="0" borderId="21" xfId="3" applyFont="1" applyFill="1" applyBorder="1" applyAlignment="1">
      <alignment horizontal="center" vertical="center" wrapText="1"/>
    </xf>
    <xf numFmtId="0" fontId="16" fillId="0" borderId="15" xfId="3" applyFont="1" applyFill="1" applyBorder="1" applyAlignment="1">
      <alignment horizontal="center" vertical="center" wrapText="1"/>
    </xf>
    <xf numFmtId="0" fontId="16" fillId="0" borderId="11" xfId="3" applyFont="1" applyFill="1" applyBorder="1" applyAlignment="1">
      <alignment horizontal="center" vertical="center" wrapText="1"/>
    </xf>
    <xf numFmtId="0" fontId="15" fillId="0" borderId="12" xfId="3" applyFont="1" applyFill="1" applyBorder="1" applyAlignment="1">
      <alignment horizontal="left" vertical="center" wrapText="1"/>
    </xf>
    <xf numFmtId="0" fontId="16" fillId="0" borderId="12" xfId="3" applyFont="1" applyFill="1" applyBorder="1" applyAlignment="1">
      <alignment horizontal="center" vertical="center" wrapText="1"/>
    </xf>
    <xf numFmtId="0" fontId="15" fillId="0" borderId="14" xfId="3" applyFont="1" applyFill="1" applyBorder="1" applyAlignment="1">
      <alignment horizontal="center" vertical="center"/>
    </xf>
    <xf numFmtId="0" fontId="15" fillId="0" borderId="14" xfId="3" applyFont="1" applyFill="1" applyBorder="1" applyAlignment="1">
      <alignment horizontal="left" vertical="center" wrapText="1"/>
    </xf>
    <xf numFmtId="0" fontId="15" fillId="0" borderId="14" xfId="3" applyFont="1" applyFill="1" applyBorder="1" applyAlignment="1">
      <alignment horizontal="center" vertical="center" wrapText="1"/>
    </xf>
    <xf numFmtId="3" fontId="15" fillId="0" borderId="14" xfId="3" applyNumberFormat="1" applyFont="1" applyFill="1" applyBorder="1" applyAlignment="1">
      <alignment horizontal="center" vertical="center"/>
    </xf>
    <xf numFmtId="166" fontId="15" fillId="0" borderId="14" xfId="3" applyNumberFormat="1" applyFont="1" applyFill="1" applyBorder="1" applyAlignment="1">
      <alignment horizontal="center" vertical="center"/>
    </xf>
    <xf numFmtId="9" fontId="15" fillId="0" borderId="14" xfId="3" applyNumberFormat="1" applyFont="1" applyFill="1" applyBorder="1" applyAlignment="1">
      <alignment horizontal="center" vertical="center"/>
    </xf>
    <xf numFmtId="9" fontId="15" fillId="0" borderId="3" xfId="3" applyNumberFormat="1" applyFont="1" applyFill="1" applyBorder="1" applyAlignment="1">
      <alignment horizontal="center" vertical="center" wrapText="1"/>
    </xf>
    <xf numFmtId="0" fontId="15" fillId="0" borderId="15" xfId="3" applyFont="1" applyFill="1" applyBorder="1" applyAlignment="1">
      <alignment horizontal="center" vertical="center"/>
    </xf>
    <xf numFmtId="0" fontId="15" fillId="0" borderId="15" xfId="3" applyFont="1" applyFill="1" applyBorder="1" applyAlignment="1">
      <alignment horizontal="center" vertical="center" wrapText="1"/>
    </xf>
    <xf numFmtId="3" fontId="15" fillId="0" borderId="15" xfId="3" applyNumberFormat="1" applyFont="1" applyFill="1" applyBorder="1" applyAlignment="1">
      <alignment horizontal="center" vertical="center"/>
    </xf>
    <xf numFmtId="166" fontId="15" fillId="0" borderId="15" xfId="3" applyNumberFormat="1" applyFont="1" applyFill="1" applyBorder="1" applyAlignment="1">
      <alignment horizontal="center" vertical="center"/>
    </xf>
    <xf numFmtId="9" fontId="15" fillId="0" borderId="15" xfId="3" applyNumberFormat="1" applyFont="1" applyFill="1" applyBorder="1" applyAlignment="1">
      <alignment horizontal="center" vertical="center"/>
    </xf>
    <xf numFmtId="166" fontId="16" fillId="0" borderId="15" xfId="0" applyNumberFormat="1" applyFont="1" applyFill="1" applyBorder="1" applyAlignment="1">
      <alignment horizontal="center"/>
    </xf>
    <xf numFmtId="165" fontId="16" fillId="0" borderId="15" xfId="3" applyNumberFormat="1" applyFont="1" applyFill="1" applyBorder="1" applyAlignment="1">
      <alignment horizontal="center" vertical="center" wrapText="1"/>
    </xf>
    <xf numFmtId="0" fontId="16" fillId="0" borderId="0" xfId="3" applyFont="1" applyFill="1"/>
    <xf numFmtId="0" fontId="16" fillId="0" borderId="3" xfId="3" applyFont="1" applyFill="1" applyBorder="1" applyAlignment="1">
      <alignment horizontal="center" vertical="center" wrapText="1"/>
    </xf>
    <xf numFmtId="0" fontId="28" fillId="0" borderId="3" xfId="0" applyFont="1" applyFill="1" applyBorder="1" applyAlignment="1">
      <alignment horizontal="center" vertical="center"/>
    </xf>
    <xf numFmtId="0" fontId="28" fillId="0" borderId="3" xfId="6" applyFont="1" applyFill="1" applyBorder="1" applyAlignment="1">
      <alignment horizontal="center" vertical="center"/>
    </xf>
    <xf numFmtId="166" fontId="28" fillId="0" borderId="42" xfId="0" applyNumberFormat="1" applyFont="1" applyFill="1" applyBorder="1" applyAlignment="1">
      <alignment horizontal="center" vertical="center"/>
    </xf>
    <xf numFmtId="166" fontId="28" fillId="0" borderId="3" xfId="0" applyNumberFormat="1" applyFont="1" applyFill="1" applyBorder="1" applyAlignment="1">
      <alignment horizontal="center" vertical="center"/>
    </xf>
    <xf numFmtId="9" fontId="28" fillId="0" borderId="42" xfId="0" applyNumberFormat="1" applyFont="1" applyFill="1" applyBorder="1" applyAlignment="1">
      <alignment horizontal="center" vertical="center"/>
    </xf>
    <xf numFmtId="0" fontId="0" fillId="0" borderId="15" xfId="0" applyFill="1" applyBorder="1" applyAlignment="1">
      <alignment horizontal="center" vertical="center"/>
    </xf>
    <xf numFmtId="166" fontId="31" fillId="0" borderId="36" xfId="0" applyNumberFormat="1" applyFont="1" applyFill="1" applyBorder="1" applyAlignment="1">
      <alignment vertical="center"/>
    </xf>
    <xf numFmtId="166" fontId="31" fillId="0" borderId="1" xfId="0" applyNumberFormat="1" applyFont="1" applyFill="1" applyBorder="1" applyAlignment="1">
      <alignment horizontal="center" vertical="center"/>
    </xf>
    <xf numFmtId="0" fontId="11" fillId="0" borderId="0" xfId="10" applyFont="1" applyFill="1" applyAlignment="1">
      <alignment vertical="center"/>
    </xf>
    <xf numFmtId="0" fontId="14" fillId="0" borderId="0" xfId="0" applyFont="1" applyFill="1"/>
    <xf numFmtId="0" fontId="13" fillId="0" borderId="43" xfId="2" applyFont="1" applyFill="1" applyBorder="1" applyAlignment="1">
      <alignment horizontal="center" vertical="center" wrapText="1"/>
    </xf>
    <xf numFmtId="0" fontId="13" fillId="0" borderId="43" xfId="2" applyFont="1" applyFill="1" applyBorder="1" applyAlignment="1">
      <alignment horizontal="left" vertical="center" wrapText="1"/>
    </xf>
    <xf numFmtId="0" fontId="13" fillId="0" borderId="41" xfId="2" applyFont="1" applyFill="1" applyBorder="1" applyAlignment="1">
      <alignment horizontal="center" vertical="center" wrapText="1"/>
    </xf>
    <xf numFmtId="0" fontId="13" fillId="0" borderId="48" xfId="2" applyFont="1" applyFill="1" applyBorder="1" applyAlignment="1">
      <alignment horizontal="center" vertical="center" wrapText="1"/>
    </xf>
    <xf numFmtId="0" fontId="13" fillId="0" borderId="41" xfId="0" applyFont="1" applyFill="1" applyBorder="1" applyAlignment="1">
      <alignment horizontal="center" vertical="center" wrapText="1"/>
    </xf>
    <xf numFmtId="0" fontId="4" fillId="0" borderId="57" xfId="0" applyFont="1" applyFill="1" applyBorder="1" applyAlignment="1">
      <alignment horizontal="left" vertical="center"/>
    </xf>
    <xf numFmtId="0" fontId="4" fillId="0" borderId="47" xfId="0" applyFont="1" applyFill="1" applyBorder="1" applyAlignment="1">
      <alignment horizontal="left" vertical="center"/>
    </xf>
    <xf numFmtId="0" fontId="4" fillId="0" borderId="58" xfId="0" applyFont="1" applyFill="1" applyBorder="1" applyAlignment="1">
      <alignment horizontal="left" vertical="center"/>
    </xf>
    <xf numFmtId="164" fontId="35" fillId="0" borderId="59" xfId="0" applyNumberFormat="1" applyFont="1" applyFill="1" applyBorder="1" applyAlignment="1">
      <alignment horizontal="center"/>
    </xf>
    <xf numFmtId="164" fontId="8" fillId="0" borderId="9" xfId="0" applyNumberFormat="1" applyFont="1" applyFill="1" applyBorder="1" applyAlignment="1">
      <alignment horizontal="center" vertical="center"/>
    </xf>
    <xf numFmtId="165" fontId="8" fillId="0" borderId="42" xfId="0" applyNumberFormat="1" applyFont="1" applyFill="1" applyBorder="1" applyAlignment="1">
      <alignment horizontal="center" vertical="center" wrapText="1"/>
    </xf>
    <xf numFmtId="164" fontId="35" fillId="0" borderId="42" xfId="0" applyNumberFormat="1" applyFont="1" applyFill="1" applyBorder="1" applyAlignment="1">
      <alignment horizontal="center" vertical="center"/>
    </xf>
    <xf numFmtId="0" fontId="15" fillId="0" borderId="0" xfId="10" applyFont="1" applyFill="1" applyAlignment="1">
      <alignment wrapText="1"/>
    </xf>
    <xf numFmtId="165" fontId="16" fillId="0" borderId="0" xfId="10" applyNumberFormat="1" applyFont="1" applyFill="1" applyBorder="1" applyAlignment="1">
      <alignment horizontal="center" vertical="center" wrapText="1"/>
    </xf>
    <xf numFmtId="166" fontId="15" fillId="0" borderId="0" xfId="10" applyNumberFormat="1" applyFont="1" applyFill="1"/>
    <xf numFmtId="165" fontId="16" fillId="0" borderId="0" xfId="10" applyNumberFormat="1" applyFont="1" applyFill="1" applyAlignment="1">
      <alignment horizontal="center" vertical="center" wrapText="1"/>
    </xf>
    <xf numFmtId="0" fontId="20" fillId="0" borderId="0" xfId="10" applyFont="1" applyFill="1"/>
    <xf numFmtId="0" fontId="11" fillId="0" borderId="0" xfId="10" applyFont="1" applyFill="1"/>
    <xf numFmtId="0" fontId="13" fillId="0" borderId="15" xfId="10" applyFont="1" applyFill="1" applyBorder="1" applyAlignment="1">
      <alignment horizontal="center" vertical="center" wrapText="1"/>
    </xf>
    <xf numFmtId="0" fontId="13" fillId="0" borderId="13" xfId="10" applyFont="1" applyFill="1" applyBorder="1" applyAlignment="1">
      <alignment horizontal="center" vertical="center" wrapText="1"/>
    </xf>
    <xf numFmtId="0" fontId="11" fillId="0" borderId="15" xfId="10" applyFont="1" applyFill="1" applyBorder="1" applyAlignment="1">
      <alignment horizontal="center" vertical="center"/>
    </xf>
    <xf numFmtId="0" fontId="11" fillId="0" borderId="15" xfId="10" applyFont="1" applyFill="1" applyBorder="1"/>
    <xf numFmtId="0" fontId="11" fillId="0" borderId="13" xfId="10" applyFont="1" applyFill="1" applyBorder="1"/>
    <xf numFmtId="0" fontId="23" fillId="0" borderId="1" xfId="2" applyFont="1" applyFill="1" applyBorder="1" applyAlignment="1">
      <alignment horizontal="center" vertical="center" wrapText="1"/>
    </xf>
    <xf numFmtId="0" fontId="23" fillId="0" borderId="1" xfId="2" applyFont="1" applyFill="1" applyBorder="1" applyAlignment="1">
      <alignment horizontal="left" vertical="center" wrapText="1"/>
    </xf>
    <xf numFmtId="0" fontId="23" fillId="0" borderId="1" xfId="3" applyFont="1" applyFill="1" applyBorder="1" applyAlignment="1">
      <alignment horizontal="center" vertical="center" wrapText="1"/>
    </xf>
    <xf numFmtId="0" fontId="22" fillId="0" borderId="4" xfId="3" applyFont="1" applyFill="1" applyBorder="1" applyAlignment="1">
      <alignment horizontal="left" vertical="center" wrapText="1"/>
    </xf>
    <xf numFmtId="3" fontId="22" fillId="0" borderId="1" xfId="3" applyNumberFormat="1" applyFont="1" applyFill="1" applyBorder="1" applyAlignment="1">
      <alignment horizontal="center" vertical="center"/>
    </xf>
    <xf numFmtId="3" fontId="22" fillId="0" borderId="1" xfId="0" applyNumberFormat="1" applyFont="1" applyFill="1" applyBorder="1" applyAlignment="1">
      <alignment horizontal="center" vertical="center"/>
    </xf>
    <xf numFmtId="0" fontId="15" fillId="0" borderId="3" xfId="6" applyFont="1" applyFill="1" applyBorder="1" applyAlignment="1">
      <alignment horizontal="center" vertical="center"/>
    </xf>
    <xf numFmtId="166" fontId="22" fillId="0" borderId="1" xfId="8" applyNumberFormat="1" applyFont="1" applyFill="1" applyBorder="1" applyAlignment="1">
      <alignment horizontal="center" vertical="center" wrapText="1"/>
    </xf>
    <xf numFmtId="9" fontId="22" fillId="0" borderId="1" xfId="4" applyFont="1" applyFill="1" applyBorder="1" applyAlignment="1">
      <alignment horizontal="center" vertical="center"/>
    </xf>
    <xf numFmtId="49" fontId="22" fillId="0" borderId="1" xfId="3" applyNumberFormat="1" applyFont="1" applyFill="1" applyBorder="1" applyAlignment="1">
      <alignment horizontal="center" vertical="center" wrapText="1"/>
    </xf>
    <xf numFmtId="165" fontId="16" fillId="0" borderId="15" xfId="10" applyNumberFormat="1" applyFont="1" applyFill="1" applyBorder="1" applyAlignment="1">
      <alignment horizontal="center" vertical="center" wrapText="1"/>
    </xf>
    <xf numFmtId="0" fontId="25" fillId="0" borderId="22" xfId="2" applyFont="1" applyFill="1" applyBorder="1" applyAlignment="1">
      <alignment horizontal="left" vertical="center" wrapText="1"/>
    </xf>
    <xf numFmtId="0" fontId="25" fillId="0" borderId="22" xfId="3" applyFont="1" applyFill="1" applyBorder="1" applyAlignment="1">
      <alignment horizontal="center" vertical="center" wrapText="1"/>
    </xf>
    <xf numFmtId="0" fontId="24" fillId="0" borderId="23" xfId="2" applyFont="1" applyFill="1" applyBorder="1" applyAlignment="1">
      <alignment horizontal="center" vertical="center"/>
    </xf>
    <xf numFmtId="0" fontId="24" fillId="0" borderId="24" xfId="2" applyFont="1" applyFill="1" applyBorder="1" applyAlignment="1">
      <alignment horizontal="left" vertical="center" wrapText="1"/>
    </xf>
    <xf numFmtId="0" fontId="24" fillId="0" borderId="22" xfId="1" applyFont="1" applyFill="1" applyBorder="1" applyAlignment="1">
      <alignment horizontal="center" vertical="center" wrapText="1"/>
    </xf>
    <xf numFmtId="0" fontId="24" fillId="0" borderId="25" xfId="3" applyFont="1" applyFill="1" applyBorder="1" applyAlignment="1">
      <alignment horizontal="center" vertical="center" wrapText="1"/>
    </xf>
    <xf numFmtId="3" fontId="24" fillId="0" borderId="26" xfId="3" applyNumberFormat="1" applyFont="1" applyFill="1" applyBorder="1" applyAlignment="1">
      <alignment horizontal="center" vertical="center" wrapText="1"/>
    </xf>
    <xf numFmtId="0" fontId="24" fillId="0" borderId="22" xfId="3" applyFont="1" applyFill="1" applyBorder="1" applyAlignment="1">
      <alignment horizontal="center" vertical="center" wrapText="1"/>
    </xf>
    <xf numFmtId="164" fontId="24" fillId="0" borderId="3" xfId="3" applyNumberFormat="1" applyFont="1" applyFill="1" applyBorder="1" applyAlignment="1">
      <alignment horizontal="center" vertical="center"/>
    </xf>
    <xf numFmtId="9" fontId="24" fillId="0" borderId="22" xfId="4" applyFont="1" applyFill="1" applyBorder="1" applyAlignment="1">
      <alignment horizontal="center" vertical="center"/>
    </xf>
    <xf numFmtId="9" fontId="24" fillId="0" borderId="22" xfId="3" applyNumberFormat="1" applyFont="1" applyFill="1" applyBorder="1" applyAlignment="1">
      <alignment horizontal="center" vertical="center" wrapText="1"/>
    </xf>
    <xf numFmtId="164" fontId="25" fillId="0" borderId="27" xfId="3" applyNumberFormat="1" applyFont="1" applyFill="1" applyBorder="1" applyAlignment="1">
      <alignment horizontal="center"/>
    </xf>
    <xf numFmtId="164" fontId="25" fillId="0" borderId="3" xfId="3" applyNumberFormat="1" applyFont="1" applyFill="1" applyBorder="1" applyAlignment="1">
      <alignment horizontal="center"/>
    </xf>
    <xf numFmtId="0" fontId="24" fillId="0" borderId="9" xfId="3" applyFont="1" applyFill="1" applyBorder="1" applyAlignment="1">
      <alignment horizontal="center" vertical="center" wrapText="1"/>
    </xf>
    <xf numFmtId="0" fontId="24" fillId="0" borderId="29" xfId="3" applyFont="1" applyFill="1" applyBorder="1" applyAlignment="1">
      <alignment horizontal="left" vertical="center" wrapText="1"/>
    </xf>
    <xf numFmtId="3" fontId="24" fillId="0" borderId="30" xfId="2" applyNumberFormat="1" applyFont="1" applyFill="1" applyBorder="1" applyAlignment="1">
      <alignment horizontal="center" vertical="center"/>
    </xf>
    <xf numFmtId="3" fontId="24" fillId="0" borderId="32" xfId="3" applyNumberFormat="1" applyFont="1" applyFill="1" applyBorder="1" applyAlignment="1">
      <alignment horizontal="center" vertical="center" wrapText="1"/>
    </xf>
    <xf numFmtId="164" fontId="24" fillId="0" borderId="6" xfId="3" applyNumberFormat="1" applyFont="1" applyFill="1" applyBorder="1" applyAlignment="1">
      <alignment horizontal="center" vertical="center"/>
    </xf>
    <xf numFmtId="9" fontId="24" fillId="0" borderId="22" xfId="4" applyFont="1" applyFill="1" applyBorder="1" applyAlignment="1">
      <alignment horizontal="center" vertical="center" wrapText="1"/>
    </xf>
    <xf numFmtId="0" fontId="25" fillId="0" borderId="5" xfId="3" applyFont="1" applyFill="1" applyBorder="1"/>
    <xf numFmtId="0" fontId="25" fillId="0" borderId="7" xfId="3" applyFont="1" applyFill="1" applyBorder="1"/>
    <xf numFmtId="0" fontId="25" fillId="0" borderId="8" xfId="3" applyFont="1" applyFill="1" applyBorder="1"/>
    <xf numFmtId="164" fontId="25" fillId="0" borderId="33" xfId="3" applyNumberFormat="1" applyFont="1" applyFill="1" applyBorder="1" applyAlignment="1">
      <alignment horizontal="center"/>
    </xf>
    <xf numFmtId="0" fontId="25" fillId="0" borderId="30" xfId="3" applyFont="1" applyFill="1" applyBorder="1" applyAlignment="1">
      <alignment vertical="center" wrapText="1"/>
    </xf>
    <xf numFmtId="0" fontId="24" fillId="0" borderId="22" xfId="3" applyFont="1" applyFill="1" applyBorder="1" applyAlignment="1">
      <alignment horizontal="center" vertical="center"/>
    </xf>
    <xf numFmtId="0" fontId="24" fillId="0" borderId="34" xfId="2" applyFont="1" applyFill="1" applyBorder="1" applyAlignment="1">
      <alignment horizontal="left" vertical="center" wrapText="1"/>
    </xf>
    <xf numFmtId="3" fontId="24" fillId="0" borderId="22" xfId="2" applyNumberFormat="1" applyFont="1" applyFill="1" applyBorder="1" applyAlignment="1">
      <alignment horizontal="center" vertical="center"/>
    </xf>
    <xf numFmtId="9" fontId="24" fillId="0" borderId="34" xfId="4" applyFont="1" applyFill="1" applyBorder="1" applyAlignment="1">
      <alignment horizontal="center" vertical="center"/>
    </xf>
    <xf numFmtId="0" fontId="24" fillId="0" borderId="3" xfId="3" applyFont="1" applyFill="1" applyBorder="1" applyAlignment="1">
      <alignment horizontal="center" wrapText="1"/>
    </xf>
    <xf numFmtId="0" fontId="24" fillId="0" borderId="23" xfId="3" applyFont="1" applyFill="1" applyBorder="1" applyAlignment="1">
      <alignment horizontal="center" vertical="center" wrapText="1"/>
    </xf>
    <xf numFmtId="3" fontId="24" fillId="0" borderId="22" xfId="3" applyNumberFormat="1" applyFont="1" applyFill="1" applyBorder="1" applyAlignment="1">
      <alignment horizontal="center" vertical="center" wrapText="1"/>
    </xf>
    <xf numFmtId="9" fontId="24" fillId="0" borderId="3" xfId="3" applyNumberFormat="1" applyFont="1" applyFill="1" applyBorder="1" applyAlignment="1">
      <alignment horizontal="center" vertical="center" wrapText="1"/>
    </xf>
    <xf numFmtId="0" fontId="24" fillId="0" borderId="30" xfId="3" applyFont="1" applyFill="1" applyBorder="1" applyAlignment="1">
      <alignment horizontal="center" vertical="center"/>
    </xf>
    <xf numFmtId="0" fontId="24" fillId="0" borderId="30" xfId="3" applyFont="1" applyFill="1" applyBorder="1" applyAlignment="1">
      <alignment horizontal="center" vertical="center" wrapText="1"/>
    </xf>
    <xf numFmtId="9" fontId="24" fillId="0" borderId="29" xfId="4" applyFont="1" applyFill="1" applyBorder="1" applyAlignment="1">
      <alignment horizontal="center" vertical="center"/>
    </xf>
    <xf numFmtId="0" fontId="24" fillId="0" borderId="3" xfId="3" applyFont="1" applyFill="1" applyBorder="1" applyAlignment="1">
      <alignment horizontal="center" vertical="center"/>
    </xf>
    <xf numFmtId="0" fontId="24" fillId="0" borderId="3" xfId="3" applyFont="1" applyFill="1" applyBorder="1" applyAlignment="1">
      <alignment horizontal="left" vertical="center"/>
    </xf>
    <xf numFmtId="3" fontId="24" fillId="0" borderId="3" xfId="3" applyNumberFormat="1" applyFont="1" applyFill="1" applyBorder="1" applyAlignment="1">
      <alignment horizontal="center" vertical="center" wrapText="1"/>
    </xf>
    <xf numFmtId="9" fontId="24" fillId="0" borderId="5" xfId="4" applyFont="1" applyFill="1" applyBorder="1" applyAlignment="1">
      <alignment horizontal="center" vertical="center"/>
    </xf>
    <xf numFmtId="0" fontId="24" fillId="0" borderId="34" xfId="3" applyFont="1" applyFill="1" applyBorder="1" applyAlignment="1">
      <alignment horizontal="center" vertical="center" wrapText="1"/>
    </xf>
    <xf numFmtId="0" fontId="24" fillId="0" borderId="34" xfId="3" applyFont="1" applyFill="1" applyBorder="1" applyAlignment="1">
      <alignment horizontal="left" vertical="center" wrapText="1"/>
    </xf>
    <xf numFmtId="0" fontId="24" fillId="0" borderId="22" xfId="1" applyFont="1" applyFill="1" applyBorder="1" applyAlignment="1">
      <alignment horizontal="left" vertical="center" wrapText="1"/>
    </xf>
    <xf numFmtId="0" fontId="24" fillId="0" borderId="22" xfId="2" applyFont="1" applyFill="1" applyBorder="1" applyAlignment="1">
      <alignment horizontal="center" vertical="center"/>
    </xf>
    <xf numFmtId="0" fontId="24" fillId="0" borderId="22" xfId="2" applyFont="1" applyFill="1" applyBorder="1" applyAlignment="1">
      <alignment horizontal="left" wrapText="1"/>
    </xf>
    <xf numFmtId="169" fontId="24" fillId="0" borderId="22" xfId="2" applyNumberFormat="1" applyFont="1" applyFill="1" applyBorder="1" applyAlignment="1">
      <alignment horizontal="center" vertical="center" wrapText="1"/>
    </xf>
    <xf numFmtId="0" fontId="30" fillId="0" borderId="22" xfId="3" applyFont="1" applyFill="1" applyBorder="1" applyAlignment="1">
      <alignment horizontal="center" vertical="center"/>
    </xf>
    <xf numFmtId="0" fontId="30" fillId="0" borderId="3" xfId="6" applyFont="1" applyFill="1" applyBorder="1" applyAlignment="1">
      <alignment horizontal="center" vertical="center"/>
    </xf>
    <xf numFmtId="164" fontId="30" fillId="0" borderId="3" xfId="3" applyNumberFormat="1" applyFont="1" applyFill="1" applyBorder="1" applyAlignment="1">
      <alignment horizontal="center" vertical="center"/>
    </xf>
    <xf numFmtId="0" fontId="24" fillId="0" borderId="23" xfId="1" applyFont="1" applyFill="1" applyBorder="1" applyAlignment="1">
      <alignment horizontal="left" vertical="center" wrapText="1"/>
    </xf>
    <xf numFmtId="0" fontId="22" fillId="0" borderId="0" xfId="3" applyFont="1" applyFill="1" applyAlignment="1">
      <alignment horizontal="center" vertical="center"/>
    </xf>
    <xf numFmtId="3" fontId="24" fillId="0" borderId="34" xfId="2" applyNumberFormat="1" applyFont="1" applyFill="1" applyBorder="1" applyAlignment="1">
      <alignment horizontal="center" vertical="center"/>
    </xf>
    <xf numFmtId="169" fontId="24" fillId="0" borderId="3" xfId="2" applyNumberFormat="1" applyFont="1" applyFill="1" applyBorder="1" applyAlignment="1">
      <alignment horizontal="center" vertical="center" wrapText="1"/>
    </xf>
    <xf numFmtId="0" fontId="30" fillId="0" borderId="25" xfId="3" applyFont="1" applyFill="1" applyBorder="1" applyAlignment="1">
      <alignment horizontal="center" vertical="center"/>
    </xf>
    <xf numFmtId="169" fontId="24" fillId="0" borderId="23" xfId="2" applyNumberFormat="1" applyFont="1" applyFill="1" applyBorder="1" applyAlignment="1">
      <alignment horizontal="center" vertical="center" wrapText="1"/>
    </xf>
    <xf numFmtId="165" fontId="25" fillId="0" borderId="0" xfId="3" applyNumberFormat="1" applyFont="1" applyFill="1" applyBorder="1" applyAlignment="1">
      <alignment horizontal="center" vertical="center" wrapText="1"/>
    </xf>
    <xf numFmtId="164" fontId="25" fillId="0" borderId="0" xfId="3" applyNumberFormat="1" applyFont="1" applyFill="1" applyBorder="1" applyAlignment="1">
      <alignment horizontal="center" vertical="center"/>
    </xf>
    <xf numFmtId="164" fontId="21" fillId="0" borderId="3" xfId="3" applyNumberFormat="1" applyFont="1" applyFill="1" applyBorder="1" applyAlignment="1">
      <alignment horizontal="center" vertical="center"/>
    </xf>
    <xf numFmtId="0" fontId="50" fillId="0" borderId="0" xfId="0" applyFont="1" applyFill="1"/>
    <xf numFmtId="0" fontId="12" fillId="0" borderId="22" xfId="14" applyFont="1" applyFill="1" applyBorder="1" applyAlignment="1">
      <alignment horizontal="center" vertical="center" wrapText="1"/>
    </xf>
    <xf numFmtId="0" fontId="12" fillId="0" borderId="22" xfId="14" applyFont="1" applyFill="1" applyBorder="1" applyAlignment="1">
      <alignment horizontal="left" vertical="top" wrapText="1"/>
    </xf>
    <xf numFmtId="3" fontId="12" fillId="0" borderId="22" xfId="2" applyNumberFormat="1" applyFont="1" applyFill="1" applyBorder="1" applyAlignment="1">
      <alignment horizontal="center" vertical="center"/>
    </xf>
    <xf numFmtId="0" fontId="33" fillId="0" borderId="41" xfId="6" applyFont="1" applyFill="1" applyBorder="1" applyAlignment="1">
      <alignment horizontal="center" vertical="center"/>
    </xf>
    <xf numFmtId="164" fontId="7" fillId="0" borderId="42" xfId="0" applyNumberFormat="1" applyFont="1" applyFill="1" applyBorder="1" applyAlignment="1">
      <alignment horizontal="center" vertical="center"/>
    </xf>
    <xf numFmtId="9" fontId="12" fillId="0" borderId="22" xfId="18" applyFont="1" applyFill="1" applyBorder="1" applyAlignment="1">
      <alignment horizontal="center" vertical="center"/>
    </xf>
    <xf numFmtId="9" fontId="12" fillId="0" borderId="22" xfId="14" applyNumberFormat="1" applyFont="1" applyFill="1" applyBorder="1" applyAlignment="1">
      <alignment horizontal="center" vertical="center" wrapText="1"/>
    </xf>
    <xf numFmtId="164" fontId="35" fillId="0" borderId="27" xfId="0" applyNumberFormat="1" applyFont="1" applyFill="1" applyBorder="1" applyAlignment="1">
      <alignment horizontal="center"/>
    </xf>
    <xf numFmtId="164" fontId="35" fillId="0" borderId="42" xfId="0" applyNumberFormat="1" applyFont="1" applyFill="1" applyBorder="1" applyAlignment="1">
      <alignment horizontal="center"/>
    </xf>
    <xf numFmtId="165" fontId="8" fillId="0" borderId="42" xfId="0" applyNumberFormat="1" applyFont="1" applyFill="1" applyBorder="1" applyAlignment="1" applyProtection="1">
      <alignment horizontal="center" vertical="center" wrapText="1"/>
    </xf>
    <xf numFmtId="164" fontId="7" fillId="0" borderId="0" xfId="0" applyNumberFormat="1" applyFont="1" applyFill="1" applyBorder="1" applyAlignment="1">
      <alignment horizontal="center" vertical="center"/>
    </xf>
    <xf numFmtId="0" fontId="8" fillId="0" borderId="22" xfId="16" applyFont="1" applyFill="1" applyBorder="1" applyAlignment="1">
      <alignment horizontal="center" vertical="center" wrapText="1"/>
    </xf>
    <xf numFmtId="0" fontId="12" fillId="0" borderId="22" xfId="16" applyFont="1" applyFill="1" applyBorder="1" applyAlignment="1">
      <alignment horizontal="center" vertical="center"/>
    </xf>
    <xf numFmtId="0" fontId="12" fillId="0" borderId="23" xfId="16" applyFont="1" applyFill="1" applyBorder="1" applyAlignment="1">
      <alignment horizontal="center" vertical="center" wrapText="1"/>
    </xf>
    <xf numFmtId="169" fontId="12" fillId="0" borderId="23" xfId="2" applyNumberFormat="1" applyFont="1" applyFill="1" applyBorder="1" applyAlignment="1">
      <alignment horizontal="center" vertical="center" wrapText="1"/>
    </xf>
    <xf numFmtId="9" fontId="12" fillId="0" borderId="22" xfId="16" applyNumberFormat="1" applyFont="1" applyFill="1" applyBorder="1" applyAlignment="1">
      <alignment horizontal="center" vertical="center" wrapText="1"/>
    </xf>
    <xf numFmtId="0" fontId="12" fillId="0" borderId="22" xfId="16" applyFont="1" applyFill="1" applyBorder="1" applyAlignment="1">
      <alignment horizontal="center" vertical="center" wrapText="1"/>
    </xf>
    <xf numFmtId="0" fontId="12" fillId="0" borderId="30" xfId="16" applyFont="1" applyFill="1" applyBorder="1" applyAlignment="1">
      <alignment horizontal="center" vertical="center" wrapText="1"/>
    </xf>
    <xf numFmtId="9" fontId="12" fillId="0" borderId="30" xfId="18" applyFont="1" applyFill="1" applyBorder="1" applyAlignment="1">
      <alignment horizontal="center" vertical="center"/>
    </xf>
    <xf numFmtId="0" fontId="12" fillId="0" borderId="24" xfId="16" applyFont="1" applyFill="1" applyBorder="1" applyAlignment="1">
      <alignment horizontal="center" vertical="center"/>
    </xf>
    <xf numFmtId="0" fontId="12" fillId="0" borderId="35" xfId="16" applyFont="1" applyFill="1" applyBorder="1" applyAlignment="1">
      <alignment horizontal="center" vertical="center" wrapText="1"/>
    </xf>
    <xf numFmtId="0" fontId="12" fillId="0" borderId="31" xfId="16" applyFont="1" applyFill="1" applyBorder="1" applyAlignment="1">
      <alignment horizontal="left" vertical="center" wrapText="1"/>
    </xf>
    <xf numFmtId="0" fontId="12" fillId="0" borderId="22" xfId="16" applyFont="1" applyFill="1" applyBorder="1" applyAlignment="1">
      <alignment horizontal="left" vertical="center" wrapText="1"/>
    </xf>
    <xf numFmtId="164" fontId="35" fillId="0" borderId="17" xfId="0" applyNumberFormat="1" applyFont="1" applyFill="1" applyBorder="1" applyAlignment="1">
      <alignment horizontal="center"/>
    </xf>
    <xf numFmtId="0" fontId="13" fillId="0" borderId="41" xfId="3" applyFont="1" applyFill="1" applyBorder="1" applyAlignment="1">
      <alignment horizontal="center" vertical="center" wrapText="1"/>
    </xf>
    <xf numFmtId="0" fontId="2" fillId="0" borderId="41" xfId="1" applyFont="1" applyFill="1" applyBorder="1" applyAlignment="1">
      <alignment horizontal="left" vertical="center" wrapText="1"/>
    </xf>
    <xf numFmtId="0" fontId="2" fillId="0" borderId="41" xfId="1" applyFont="1" applyFill="1" applyBorder="1" applyAlignment="1">
      <alignment horizontal="center" vertical="center" wrapText="1"/>
    </xf>
    <xf numFmtId="3" fontId="2" fillId="0" borderId="41" xfId="0" applyNumberFormat="1" applyFont="1" applyFill="1" applyBorder="1" applyAlignment="1">
      <alignment horizontal="center" vertical="center" wrapText="1"/>
    </xf>
    <xf numFmtId="0" fontId="2" fillId="0" borderId="41" xfId="2" applyFont="1" applyFill="1" applyBorder="1" applyAlignment="1">
      <alignment horizontal="center" vertical="center" wrapText="1"/>
    </xf>
    <xf numFmtId="0" fontId="2" fillId="0" borderId="41" xfId="0" applyFont="1" applyFill="1" applyBorder="1" applyAlignment="1">
      <alignment horizontal="center" vertical="center"/>
    </xf>
    <xf numFmtId="9" fontId="2" fillId="0" borderId="41" xfId="4" applyFont="1" applyFill="1" applyBorder="1" applyAlignment="1">
      <alignment horizontal="center" vertical="center"/>
    </xf>
    <xf numFmtId="3" fontId="2" fillId="0" borderId="41" xfId="2" applyNumberFormat="1" applyFont="1" applyFill="1" applyBorder="1" applyAlignment="1">
      <alignment horizontal="center" vertical="center" wrapText="1"/>
    </xf>
    <xf numFmtId="164" fontId="8" fillId="0" borderId="44" xfId="0" applyNumberFormat="1" applyFont="1" applyFill="1" applyBorder="1" applyAlignment="1">
      <alignment horizontal="center" vertical="center"/>
    </xf>
    <xf numFmtId="9" fontId="2" fillId="0" borderId="48" xfId="4" applyFont="1" applyFill="1" applyBorder="1" applyAlignment="1">
      <alignment horizontal="center" vertical="center"/>
    </xf>
    <xf numFmtId="9" fontId="2" fillId="0" borderId="41" xfId="0" applyNumberFormat="1" applyFont="1" applyFill="1" applyBorder="1" applyAlignment="1">
      <alignment horizontal="center" vertical="center" wrapText="1"/>
    </xf>
    <xf numFmtId="0" fontId="2" fillId="0" borderId="43" xfId="1" applyFont="1" applyFill="1" applyBorder="1" applyAlignment="1">
      <alignment horizontal="left" vertical="center" wrapText="1"/>
    </xf>
    <xf numFmtId="0" fontId="2" fillId="0" borderId="43" xfId="1" applyFont="1" applyFill="1" applyBorder="1" applyAlignment="1">
      <alignment horizontal="center" vertical="center" wrapText="1"/>
    </xf>
    <xf numFmtId="3" fontId="2" fillId="0" borderId="43" xfId="0" applyNumberFormat="1" applyFont="1" applyFill="1" applyBorder="1" applyAlignment="1">
      <alignment horizontal="center" vertical="center" wrapText="1"/>
    </xf>
    <xf numFmtId="0" fontId="2" fillId="0" borderId="43" xfId="2" applyFont="1" applyFill="1" applyBorder="1" applyAlignment="1">
      <alignment horizontal="center" vertical="center" wrapText="1"/>
    </xf>
    <xf numFmtId="0" fontId="2" fillId="0" borderId="48" xfId="1" applyFont="1" applyFill="1" applyBorder="1" applyAlignment="1">
      <alignment horizontal="left" vertical="center" wrapText="1"/>
    </xf>
    <xf numFmtId="3" fontId="2" fillId="0" borderId="41" xfId="3" applyNumberFormat="1" applyFont="1" applyFill="1" applyBorder="1" applyAlignment="1">
      <alignment horizontal="center" vertical="center" wrapText="1"/>
    </xf>
    <xf numFmtId="0" fontId="42" fillId="0" borderId="41" xfId="3" applyFont="1" applyFill="1" applyBorder="1" applyAlignment="1">
      <alignment horizontal="center" vertical="center"/>
    </xf>
    <xf numFmtId="0" fontId="42" fillId="0" borderId="50" xfId="1" applyFont="1" applyFill="1" applyBorder="1" applyAlignment="1">
      <alignment horizontal="left" vertical="center" wrapText="1"/>
    </xf>
    <xf numFmtId="0" fontId="42" fillId="0" borderId="41" xfId="1" applyFont="1" applyFill="1" applyBorder="1" applyAlignment="1">
      <alignment horizontal="center" vertical="center" wrapText="1"/>
    </xf>
    <xf numFmtId="3" fontId="42" fillId="0" borderId="41" xfId="3" applyNumberFormat="1" applyFont="1" applyFill="1" applyBorder="1" applyAlignment="1">
      <alignment horizontal="center" vertical="center" wrapText="1"/>
    </xf>
    <xf numFmtId="0" fontId="42" fillId="0" borderId="41" xfId="2" applyFont="1" applyFill="1" applyBorder="1" applyAlignment="1">
      <alignment horizontal="center" vertical="center" wrapText="1"/>
    </xf>
    <xf numFmtId="0" fontId="2" fillId="0" borderId="49" xfId="0" applyFont="1" applyFill="1" applyBorder="1" applyAlignment="1">
      <alignment horizontal="center" vertical="center" wrapText="1"/>
    </xf>
    <xf numFmtId="3" fontId="2" fillId="0" borderId="54" xfId="0" applyNumberFormat="1"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56" xfId="0" applyFont="1" applyFill="1" applyBorder="1" applyAlignment="1">
      <alignment horizontal="center" vertical="center" wrapText="1"/>
    </xf>
    <xf numFmtId="3" fontId="2" fillId="0" borderId="45" xfId="0" applyNumberFormat="1" applyFont="1" applyFill="1" applyBorder="1" applyAlignment="1">
      <alignment horizontal="center" vertical="center" wrapText="1"/>
    </xf>
    <xf numFmtId="0" fontId="2" fillId="0" borderId="43" xfId="0" applyFont="1" applyFill="1" applyBorder="1" applyAlignment="1">
      <alignment horizontal="center" vertical="center" wrapText="1"/>
    </xf>
    <xf numFmtId="164" fontId="7" fillId="0" borderId="46" xfId="0" applyNumberFormat="1" applyFont="1" applyFill="1" applyBorder="1" applyAlignment="1">
      <alignment horizontal="center" vertical="center"/>
    </xf>
    <xf numFmtId="0" fontId="2" fillId="0" borderId="0" xfId="0" applyFont="1" applyFill="1" applyAlignment="1">
      <alignment horizontal="center" vertical="center"/>
    </xf>
    <xf numFmtId="0" fontId="13" fillId="0" borderId="41" xfId="2" applyFont="1" applyFill="1" applyBorder="1" applyAlignment="1">
      <alignment horizontal="left" vertical="center" wrapText="1"/>
    </xf>
    <xf numFmtId="3" fontId="2" fillId="0" borderId="41" xfId="2" applyNumberFormat="1" applyFont="1" applyFill="1" applyBorder="1" applyAlignment="1">
      <alignment horizontal="center" vertical="center"/>
    </xf>
    <xf numFmtId="0" fontId="4" fillId="0" borderId="41" xfId="3" applyFont="1" applyFill="1" applyBorder="1" applyAlignment="1">
      <alignment horizontal="center" vertical="center"/>
    </xf>
    <xf numFmtId="0" fontId="2" fillId="0" borderId="0" xfId="3" applyFont="1" applyFill="1"/>
    <xf numFmtId="9" fontId="2" fillId="0" borderId="41" xfId="14" applyNumberFormat="1" applyFont="1" applyFill="1" applyBorder="1" applyAlignment="1">
      <alignment horizontal="center" vertical="center" wrapText="1"/>
    </xf>
    <xf numFmtId="0" fontId="11" fillId="0" borderId="48" xfId="3" applyFont="1" applyFill="1" applyBorder="1" applyAlignment="1">
      <alignment horizontal="center" vertical="center"/>
    </xf>
    <xf numFmtId="0" fontId="13" fillId="0" borderId="41" xfId="3" applyFont="1" applyFill="1" applyBorder="1" applyAlignment="1">
      <alignment horizontal="left" wrapText="1"/>
    </xf>
    <xf numFmtId="0" fontId="11" fillId="0" borderId="49" xfId="1" applyFont="1" applyFill="1" applyBorder="1" applyAlignment="1">
      <alignment horizontal="center" vertical="center" wrapText="1"/>
    </xf>
    <xf numFmtId="3" fontId="11" fillId="0" borderId="41" xfId="2" applyNumberFormat="1" applyFont="1" applyFill="1" applyBorder="1" applyAlignment="1">
      <alignment horizontal="center" vertical="center"/>
    </xf>
    <xf numFmtId="3" fontId="11" fillId="0" borderId="41" xfId="3" applyNumberFormat="1" applyFont="1" applyFill="1" applyBorder="1" applyAlignment="1">
      <alignment horizontal="center" vertical="center" wrapText="1"/>
    </xf>
    <xf numFmtId="0" fontId="11" fillId="0" borderId="41" xfId="3" applyFont="1" applyFill="1" applyBorder="1" applyAlignment="1">
      <alignment horizontal="center" vertical="center"/>
    </xf>
    <xf numFmtId="0" fontId="11" fillId="0" borderId="41" xfId="0" applyFont="1" applyFill="1" applyBorder="1" applyAlignment="1">
      <alignment horizontal="center" vertical="center"/>
    </xf>
    <xf numFmtId="164" fontId="15" fillId="0" borderId="42" xfId="0" applyNumberFormat="1" applyFont="1" applyFill="1" applyBorder="1" applyAlignment="1">
      <alignment horizontal="center" vertical="center"/>
    </xf>
    <xf numFmtId="3" fontId="11" fillId="0" borderId="41" xfId="0" applyNumberFormat="1" applyFont="1" applyFill="1" applyBorder="1" applyAlignment="1">
      <alignment horizontal="center" vertical="center" wrapText="1"/>
    </xf>
    <xf numFmtId="164" fontId="16" fillId="0" borderId="42" xfId="0" applyNumberFormat="1" applyFont="1" applyFill="1" applyBorder="1" applyAlignment="1">
      <alignment horizontal="center"/>
    </xf>
    <xf numFmtId="165" fontId="16" fillId="0" borderId="42" xfId="0" applyNumberFormat="1" applyFont="1" applyFill="1" applyBorder="1" applyAlignment="1">
      <alignment horizontal="center" vertical="center" wrapText="1"/>
    </xf>
    <xf numFmtId="164" fontId="16" fillId="0" borderId="42" xfId="0" applyNumberFormat="1" applyFont="1" applyFill="1" applyBorder="1" applyAlignment="1">
      <alignment horizontal="center" vertical="center"/>
    </xf>
    <xf numFmtId="0" fontId="13" fillId="0" borderId="41" xfId="1" applyFont="1" applyFill="1" applyBorder="1" applyAlignment="1">
      <alignment horizontal="left" vertical="center" wrapText="1"/>
    </xf>
    <xf numFmtId="0" fontId="11" fillId="0" borderId="41" xfId="1" applyFont="1" applyFill="1" applyBorder="1" applyAlignment="1">
      <alignment horizontal="center" vertical="center" wrapText="1"/>
    </xf>
    <xf numFmtId="9" fontId="11" fillId="0" borderId="41" xfId="14" applyNumberFormat="1" applyFont="1" applyFill="1" applyBorder="1" applyAlignment="1">
      <alignment horizontal="center" vertical="center" wrapText="1"/>
    </xf>
    <xf numFmtId="164" fontId="16" fillId="0" borderId="44" xfId="0" applyNumberFormat="1" applyFont="1" applyFill="1" applyBorder="1" applyAlignment="1">
      <alignment horizontal="center" vertical="center"/>
    </xf>
    <xf numFmtId="0" fontId="11" fillId="0" borderId="41" xfId="1" applyFont="1" applyFill="1" applyBorder="1" applyAlignment="1">
      <alignment horizontal="left" vertical="center" wrapText="1"/>
    </xf>
    <xf numFmtId="9" fontId="11" fillId="0" borderId="41" xfId="0" applyNumberFormat="1" applyFont="1" applyFill="1" applyBorder="1" applyAlignment="1">
      <alignment horizontal="center" vertical="center" wrapText="1"/>
    </xf>
    <xf numFmtId="0" fontId="0" fillId="0" borderId="0" xfId="0" applyFill="1" applyBorder="1"/>
    <xf numFmtId="0" fontId="11" fillId="0" borderId="48" xfId="0" applyFont="1" applyFill="1" applyBorder="1" applyAlignment="1">
      <alignment horizontal="center" vertical="center"/>
    </xf>
    <xf numFmtId="9" fontId="11" fillId="0" borderId="41" xfId="3" applyNumberFormat="1" applyFont="1" applyFill="1" applyBorder="1" applyAlignment="1">
      <alignment horizontal="center" vertical="center" wrapText="1"/>
    </xf>
    <xf numFmtId="0" fontId="13" fillId="0" borderId="41" xfId="1" applyFont="1" applyFill="1" applyBorder="1" applyAlignment="1">
      <alignment horizontal="left" vertical="center" wrapText="1" indent="1"/>
    </xf>
    <xf numFmtId="0" fontId="0" fillId="0" borderId="0" xfId="0" applyFill="1" applyAlignment="1">
      <alignment wrapText="1"/>
    </xf>
    <xf numFmtId="0" fontId="40" fillId="0" borderId="41" xfId="2" applyFont="1" applyFill="1" applyBorder="1" applyAlignment="1">
      <alignment horizontal="center" vertical="center" wrapText="1"/>
    </xf>
    <xf numFmtId="0" fontId="40" fillId="0" borderId="41" xfId="2" applyFont="1" applyFill="1" applyBorder="1" applyAlignment="1">
      <alignment horizontal="left" vertical="center" wrapText="1"/>
    </xf>
    <xf numFmtId="164" fontId="40" fillId="0" borderId="41" xfId="2" applyNumberFormat="1" applyFont="1" applyFill="1" applyBorder="1" applyAlignment="1">
      <alignment horizontal="center" vertical="center" wrapText="1"/>
    </xf>
    <xf numFmtId="0" fontId="40" fillId="0" borderId="41" xfId="0" applyFont="1" applyFill="1" applyBorder="1" applyAlignment="1">
      <alignment horizontal="center" vertical="center" wrapText="1"/>
    </xf>
    <xf numFmtId="0" fontId="39" fillId="0" borderId="41" xfId="3" applyFont="1" applyFill="1" applyBorder="1" applyAlignment="1">
      <alignment horizontal="center" vertical="center"/>
    </xf>
    <xf numFmtId="3" fontId="39" fillId="0" borderId="41" xfId="2" applyNumberFormat="1" applyFont="1" applyFill="1" applyBorder="1" applyAlignment="1">
      <alignment horizontal="center" vertical="center"/>
    </xf>
    <xf numFmtId="0" fontId="39" fillId="0" borderId="49" xfId="0" applyFont="1" applyFill="1" applyBorder="1" applyAlignment="1">
      <alignment horizontal="center" vertical="center" wrapText="1"/>
    </xf>
    <xf numFmtId="164" fontId="39" fillId="0" borderId="41" xfId="0" applyNumberFormat="1" applyFont="1" applyFill="1" applyBorder="1" applyAlignment="1">
      <alignment vertical="center"/>
    </xf>
    <xf numFmtId="9" fontId="39" fillId="0" borderId="41" xfId="18" applyFont="1" applyFill="1" applyBorder="1" applyAlignment="1" applyProtection="1">
      <alignment horizontal="center" vertical="center"/>
    </xf>
    <xf numFmtId="9" fontId="39" fillId="0" borderId="41" xfId="0" applyNumberFormat="1" applyFont="1" applyFill="1" applyBorder="1" applyAlignment="1">
      <alignment horizontal="center" vertical="center" wrapText="1"/>
    </xf>
    <xf numFmtId="9" fontId="39" fillId="0" borderId="43" xfId="0" applyNumberFormat="1" applyFont="1" applyFill="1" applyBorder="1" applyAlignment="1">
      <alignment horizontal="center" vertical="center" wrapText="1"/>
    </xf>
    <xf numFmtId="3" fontId="39" fillId="0" borderId="41" xfId="0" applyNumberFormat="1" applyFont="1" applyFill="1" applyBorder="1" applyAlignment="1">
      <alignment horizontal="center" vertical="center" wrapText="1"/>
    </xf>
    <xf numFmtId="0" fontId="39" fillId="0" borderId="41" xfId="0" applyFont="1" applyFill="1" applyBorder="1" applyAlignment="1">
      <alignment horizontal="center" vertical="center" wrapText="1"/>
    </xf>
    <xf numFmtId="0" fontId="39" fillId="0" borderId="42" xfId="0" applyFont="1" applyFill="1" applyBorder="1" applyAlignment="1">
      <alignment horizontal="center" vertical="center" wrapText="1"/>
    </xf>
    <xf numFmtId="164" fontId="41" fillId="0" borderId="42" xfId="0" applyNumberFormat="1" applyFont="1" applyFill="1" applyBorder="1" applyAlignment="1">
      <alignment horizontal="center"/>
    </xf>
    <xf numFmtId="164" fontId="41" fillId="0" borderId="44" xfId="0" applyNumberFormat="1" applyFont="1" applyFill="1" applyBorder="1" applyAlignment="1">
      <alignment horizontal="center" vertical="center"/>
    </xf>
    <xf numFmtId="164" fontId="41" fillId="0" borderId="42" xfId="0" applyNumberFormat="1" applyFont="1" applyFill="1" applyBorder="1" applyAlignment="1">
      <alignment horizontal="center" vertical="center" wrapText="1"/>
    </xf>
    <xf numFmtId="164" fontId="41" fillId="0" borderId="42" xfId="0" applyNumberFormat="1" applyFont="1" applyFill="1" applyBorder="1" applyAlignment="1">
      <alignment horizontal="center" vertical="center"/>
    </xf>
    <xf numFmtId="0" fontId="40" fillId="0" borderId="48" xfId="2" applyFont="1" applyFill="1" applyBorder="1" applyAlignment="1">
      <alignment horizontal="center" vertical="center" wrapText="1"/>
    </xf>
    <xf numFmtId="0" fontId="40" fillId="0" borderId="42" xfId="3" applyFont="1" applyFill="1" applyBorder="1" applyAlignment="1">
      <alignment horizontal="center" vertical="center" wrapText="1"/>
    </xf>
    <xf numFmtId="0" fontId="40" fillId="0" borderId="41" xfId="1" applyFont="1" applyFill="1" applyBorder="1" applyAlignment="1">
      <alignment horizontal="left" vertical="top" wrapText="1"/>
    </xf>
    <xf numFmtId="3" fontId="39" fillId="0" borderId="41" xfId="3" applyNumberFormat="1" applyFont="1" applyFill="1" applyBorder="1" applyAlignment="1">
      <alignment horizontal="center" vertical="center" wrapText="1"/>
    </xf>
    <xf numFmtId="0" fontId="39" fillId="0" borderId="41" xfId="0" applyFont="1" applyFill="1" applyBorder="1" applyAlignment="1">
      <alignment horizontal="center" vertical="center"/>
    </xf>
    <xf numFmtId="164" fontId="30" fillId="0" borderId="42" xfId="0" applyNumberFormat="1" applyFont="1" applyFill="1" applyBorder="1" applyAlignment="1">
      <alignment horizontal="center" vertical="center"/>
    </xf>
    <xf numFmtId="9" fontId="39" fillId="0" borderId="41" xfId="14" applyNumberFormat="1" applyFont="1" applyFill="1" applyBorder="1" applyAlignment="1">
      <alignment horizontal="center" vertical="center" wrapText="1"/>
    </xf>
    <xf numFmtId="0" fontId="40" fillId="0" borderId="42" xfId="2" applyFont="1" applyFill="1" applyBorder="1" applyAlignment="1">
      <alignment horizontal="left" vertical="center" wrapText="1"/>
    </xf>
    <xf numFmtId="0" fontId="40" fillId="0" borderId="42" xfId="2" applyFont="1" applyFill="1" applyBorder="1" applyAlignment="1">
      <alignment horizontal="center" vertical="center" wrapText="1"/>
    </xf>
    <xf numFmtId="164" fontId="40" fillId="0" borderId="42" xfId="2" applyNumberFormat="1" applyFont="1" applyFill="1" applyBorder="1" applyAlignment="1">
      <alignment horizontal="center" vertical="center" wrapText="1"/>
    </xf>
    <xf numFmtId="0" fontId="40" fillId="0" borderId="57" xfId="2" applyFont="1" applyFill="1" applyBorder="1" applyAlignment="1">
      <alignment horizontal="center" vertical="center" wrapText="1"/>
    </xf>
    <xf numFmtId="0" fontId="40" fillId="0" borderId="42" xfId="0" applyFont="1" applyFill="1" applyBorder="1" applyAlignment="1">
      <alignment horizontal="center" vertical="center" wrapText="1"/>
    </xf>
    <xf numFmtId="0" fontId="39" fillId="0" borderId="48" xfId="0" applyFont="1" applyFill="1" applyBorder="1" applyAlignment="1">
      <alignment horizontal="center" vertical="center"/>
    </xf>
    <xf numFmtId="0" fontId="39" fillId="0" borderId="42" xfId="1" applyFont="1" applyFill="1" applyBorder="1" applyAlignment="1">
      <alignment horizontal="left" vertical="center" wrapText="1"/>
    </xf>
    <xf numFmtId="0" fontId="39" fillId="0" borderId="42" xfId="1" applyFont="1" applyFill="1" applyBorder="1" applyAlignment="1">
      <alignment horizontal="center" vertical="center" wrapText="1"/>
    </xf>
    <xf numFmtId="3" fontId="39" fillId="0" borderId="42" xfId="2" applyNumberFormat="1" applyFont="1" applyFill="1" applyBorder="1" applyAlignment="1">
      <alignment horizontal="center" vertical="center"/>
    </xf>
    <xf numFmtId="3" fontId="39" fillId="0" borderId="42" xfId="0" applyNumberFormat="1" applyFont="1" applyFill="1" applyBorder="1" applyAlignment="1">
      <alignment horizontal="center" vertical="center" wrapText="1"/>
    </xf>
    <xf numFmtId="0" fontId="39" fillId="0" borderId="42" xfId="0" applyFont="1" applyFill="1" applyBorder="1" applyAlignment="1">
      <alignment horizontal="center" vertical="center"/>
    </xf>
    <xf numFmtId="164" fontId="39" fillId="0" borderId="41" xfId="0" applyNumberFormat="1" applyFont="1" applyFill="1" applyBorder="1" applyAlignment="1">
      <alignment horizontal="center" vertical="center" wrapText="1"/>
    </xf>
    <xf numFmtId="0" fontId="38" fillId="0" borderId="42" xfId="0" applyFont="1" applyFill="1" applyBorder="1" applyAlignment="1">
      <alignment horizontal="left" vertical="center" wrapText="1"/>
    </xf>
    <xf numFmtId="0" fontId="39" fillId="0" borderId="37" xfId="0" applyFont="1" applyFill="1" applyBorder="1" applyAlignment="1">
      <alignment horizontal="center" vertical="center"/>
    </xf>
    <xf numFmtId="3" fontId="39" fillId="0" borderId="42" xfId="3" applyNumberFormat="1" applyFont="1" applyFill="1" applyBorder="1" applyAlignment="1">
      <alignment horizontal="center" vertical="center" wrapText="1"/>
    </xf>
    <xf numFmtId="0" fontId="39" fillId="0" borderId="42" xfId="3" applyFont="1" applyFill="1" applyBorder="1" applyAlignment="1">
      <alignment horizontal="center" vertical="center"/>
    </xf>
    <xf numFmtId="0" fontId="39" fillId="0" borderId="42" xfId="3" applyFont="1" applyFill="1" applyBorder="1" applyAlignment="1">
      <alignment horizontal="left" vertical="center" wrapText="1"/>
    </xf>
    <xf numFmtId="9" fontId="39" fillId="0" borderId="42" xfId="14" applyNumberFormat="1" applyFont="1" applyFill="1" applyBorder="1" applyAlignment="1">
      <alignment horizontal="left" vertical="center" wrapText="1"/>
    </xf>
    <xf numFmtId="0" fontId="40" fillId="0" borderId="41" xfId="3" applyFont="1" applyFill="1" applyBorder="1" applyAlignment="1">
      <alignment horizontal="center" vertical="center" wrapText="1"/>
    </xf>
    <xf numFmtId="172" fontId="39" fillId="0" borderId="36" xfId="2" applyNumberFormat="1" applyFont="1" applyFill="1" applyBorder="1" applyAlignment="1">
      <alignment horizontal="center" vertical="center" wrapText="1"/>
    </xf>
    <xf numFmtId="9" fontId="39" fillId="0" borderId="41" xfId="4" applyFont="1" applyFill="1" applyBorder="1" applyAlignment="1">
      <alignment horizontal="center" vertical="center"/>
    </xf>
    <xf numFmtId="9" fontId="39" fillId="0" borderId="41" xfId="3" applyNumberFormat="1" applyFont="1" applyFill="1" applyBorder="1" applyAlignment="1">
      <alignment horizontal="center" vertical="center" wrapText="1"/>
    </xf>
    <xf numFmtId="0" fontId="40" fillId="0" borderId="43" xfId="3" applyFont="1" applyFill="1" applyBorder="1" applyAlignment="1">
      <alignment horizontal="center" vertical="center" wrapText="1"/>
    </xf>
    <xf numFmtId="9" fontId="39" fillId="0" borderId="48" xfId="4" applyFont="1" applyFill="1" applyBorder="1" applyAlignment="1">
      <alignment horizontal="center" vertical="center"/>
    </xf>
    <xf numFmtId="0" fontId="38" fillId="0" borderId="42" xfId="0" applyFont="1" applyFill="1" applyBorder="1" applyAlignment="1">
      <alignment horizontal="center" vertical="center" wrapText="1"/>
    </xf>
    <xf numFmtId="0" fontId="40" fillId="0" borderId="43" xfId="2" applyFont="1" applyFill="1" applyBorder="1" applyAlignment="1">
      <alignment horizontal="center" vertical="center" wrapText="1"/>
    </xf>
    <xf numFmtId="0" fontId="40" fillId="0" borderId="43" xfId="2" applyFont="1" applyFill="1" applyBorder="1" applyAlignment="1">
      <alignment horizontal="left" vertical="center" wrapText="1"/>
    </xf>
    <xf numFmtId="164" fontId="40" fillId="0" borderId="43" xfId="2" applyNumberFormat="1" applyFont="1" applyFill="1" applyBorder="1" applyAlignment="1">
      <alignment horizontal="center" vertical="center" wrapText="1"/>
    </xf>
    <xf numFmtId="0" fontId="39" fillId="0" borderId="43" xfId="2" applyFont="1" applyFill="1" applyBorder="1" applyAlignment="1">
      <alignment horizontal="center" vertical="center" wrapText="1"/>
    </xf>
    <xf numFmtId="0" fontId="39" fillId="0" borderId="43" xfId="2" applyFont="1" applyFill="1" applyBorder="1" applyAlignment="1">
      <alignment horizontal="left" vertical="top" wrapText="1"/>
    </xf>
    <xf numFmtId="0" fontId="39" fillId="0" borderId="41" xfId="1" applyFont="1" applyFill="1" applyBorder="1" applyAlignment="1">
      <alignment horizontal="left" vertical="top" wrapText="1"/>
    </xf>
    <xf numFmtId="0" fontId="39" fillId="0" borderId="0" xfId="0" applyFont="1" applyFill="1"/>
    <xf numFmtId="0" fontId="47" fillId="0" borderId="0" xfId="0" applyFont="1" applyFill="1" applyAlignment="1">
      <alignment wrapText="1"/>
    </xf>
    <xf numFmtId="0" fontId="48" fillId="0" borderId="0" xfId="10" applyFont="1" applyFill="1"/>
    <xf numFmtId="0" fontId="39" fillId="0" borderId="0" xfId="10" applyFont="1" applyFill="1"/>
    <xf numFmtId="0" fontId="40" fillId="0" borderId="42" xfId="10" applyFont="1" applyFill="1" applyBorder="1" applyAlignment="1">
      <alignment horizontal="center" vertical="center" wrapText="1"/>
    </xf>
    <xf numFmtId="0" fontId="40" fillId="0" borderId="58" xfId="10" applyFont="1" applyFill="1" applyBorder="1" applyAlignment="1">
      <alignment horizontal="center" vertical="center" wrapText="1"/>
    </xf>
    <xf numFmtId="0" fontId="39" fillId="0" borderId="57" xfId="0" applyFont="1" applyFill="1" applyBorder="1" applyAlignment="1">
      <alignment horizontal="center"/>
    </xf>
    <xf numFmtId="0" fontId="38" fillId="0" borderId="42" xfId="0" applyFont="1" applyFill="1" applyBorder="1"/>
    <xf numFmtId="0" fontId="39" fillId="0" borderId="42" xfId="0" applyFont="1" applyFill="1" applyBorder="1"/>
    <xf numFmtId="0" fontId="39" fillId="0" borderId="42" xfId="0" applyFont="1" applyFill="1" applyBorder="1" applyAlignment="1">
      <alignment horizontal="center"/>
    </xf>
    <xf numFmtId="0" fontId="2" fillId="0" borderId="0" xfId="6" applyFont="1" applyFill="1"/>
    <xf numFmtId="0" fontId="2" fillId="0" borderId="0" xfId="1" applyFont="1" applyFill="1"/>
    <xf numFmtId="3" fontId="2" fillId="0" borderId="43" xfId="2" applyNumberFormat="1" applyFont="1" applyFill="1" applyBorder="1" applyAlignment="1">
      <alignment horizontal="center" vertical="center"/>
    </xf>
    <xf numFmtId="9" fontId="2" fillId="0" borderId="0" xfId="4" applyFont="1" applyFill="1" applyAlignment="1">
      <alignment horizontal="center" vertical="center"/>
    </xf>
    <xf numFmtId="0" fontId="2" fillId="0" borderId="0" xfId="0" applyFont="1" applyFill="1" applyAlignment="1">
      <alignment wrapText="1"/>
    </xf>
    <xf numFmtId="0" fontId="36" fillId="0" borderId="0" xfId="1" applyFont="1" applyFill="1"/>
    <xf numFmtId="166" fontId="4" fillId="0" borderId="0" xfId="3" applyNumberFormat="1" applyFont="1" applyFill="1" applyAlignment="1">
      <alignment horizontal="left" vertical="center" wrapText="1"/>
    </xf>
    <xf numFmtId="0" fontId="37" fillId="0" borderId="0" xfId="1" applyFont="1" applyFill="1"/>
    <xf numFmtId="0" fontId="13" fillId="0" borderId="43" xfId="3" applyFont="1" applyFill="1" applyBorder="1" applyAlignment="1">
      <alignment horizontal="center" vertical="center" wrapText="1"/>
    </xf>
    <xf numFmtId="0" fontId="36" fillId="0" borderId="45" xfId="1" applyFont="1" applyFill="1" applyBorder="1" applyAlignment="1">
      <alignment horizontal="left" vertical="center" wrapText="1"/>
    </xf>
    <xf numFmtId="0" fontId="36" fillId="0" borderId="50" xfId="1" applyFont="1" applyFill="1" applyBorder="1" applyAlignment="1">
      <alignment horizontal="center" vertical="center" wrapText="1"/>
    </xf>
    <xf numFmtId="9" fontId="2" fillId="0" borderId="41" xfId="27" applyFont="1" applyFill="1" applyBorder="1" applyAlignment="1">
      <alignment horizontal="center" vertical="center"/>
    </xf>
    <xf numFmtId="0" fontId="2" fillId="0" borderId="41" xfId="14" applyFont="1" applyFill="1" applyBorder="1" applyAlignment="1">
      <alignment horizontal="center" wrapText="1"/>
    </xf>
    <xf numFmtId="0" fontId="2" fillId="0" borderId="45" xfId="1" applyFont="1" applyFill="1" applyBorder="1" applyAlignment="1">
      <alignment horizontal="left" vertical="center" wrapText="1"/>
    </xf>
    <xf numFmtId="0" fontId="2" fillId="0" borderId="43" xfId="0" applyFont="1" applyFill="1" applyBorder="1" applyAlignment="1">
      <alignment horizontal="center" vertical="center"/>
    </xf>
    <xf numFmtId="0" fontId="2" fillId="0" borderId="0" xfId="3" applyFont="1" applyFill="1" applyAlignment="1">
      <alignment horizontal="center"/>
    </xf>
    <xf numFmtId="0" fontId="2" fillId="0" borderId="0" xfId="3" applyFont="1" applyFill="1" applyAlignment="1">
      <alignment horizontal="center" wrapText="1"/>
    </xf>
    <xf numFmtId="0" fontId="2" fillId="0" borderId="41" xfId="1" applyFont="1" applyFill="1" applyBorder="1" applyAlignment="1">
      <alignment horizontal="left" wrapText="1"/>
    </xf>
    <xf numFmtId="0" fontId="2" fillId="0" borderId="0" xfId="0" applyFont="1" applyFill="1" applyAlignment="1">
      <alignment horizontal="center"/>
    </xf>
    <xf numFmtId="0" fontId="2" fillId="0" borderId="0" xfId="0" applyFont="1" applyFill="1" applyAlignment="1">
      <alignment horizontal="center" wrapText="1"/>
    </xf>
    <xf numFmtId="0" fontId="4" fillId="0" borderId="0" xfId="0" applyFont="1" applyFill="1"/>
    <xf numFmtId="166" fontId="4" fillId="0" borderId="0" xfId="3" applyNumberFormat="1" applyFont="1" applyFill="1" applyAlignment="1">
      <alignment vertical="center" wrapText="1"/>
    </xf>
    <xf numFmtId="0" fontId="4" fillId="0" borderId="0" xfId="1" applyFont="1" applyFill="1" applyAlignment="1">
      <alignment vertical="center" wrapText="1"/>
    </xf>
    <xf numFmtId="0" fontId="2" fillId="0" borderId="0" xfId="1" applyFont="1" applyFill="1" applyAlignment="1">
      <alignment horizontal="center"/>
    </xf>
    <xf numFmtId="0" fontId="2" fillId="0" borderId="41" xfId="1" applyFont="1" applyFill="1" applyBorder="1" applyAlignment="1">
      <alignment vertical="center" wrapText="1"/>
    </xf>
    <xf numFmtId="0" fontId="2" fillId="0" borderId="41" xfId="1" applyFont="1" applyFill="1" applyBorder="1" applyAlignment="1">
      <alignment horizontal="center"/>
    </xf>
    <xf numFmtId="0" fontId="2" fillId="0" borderId="0" xfId="1" applyFont="1" applyFill="1" applyAlignment="1">
      <alignment vertical="center" wrapText="1"/>
    </xf>
    <xf numFmtId="0" fontId="2" fillId="0" borderId="51" xfId="1" applyFont="1" applyFill="1" applyBorder="1" applyAlignment="1">
      <alignment horizontal="center"/>
    </xf>
    <xf numFmtId="0" fontId="12" fillId="0" borderId="0" xfId="0" applyFont="1" applyFill="1"/>
    <xf numFmtId="0" fontId="34" fillId="0" borderId="0" xfId="0" applyFont="1" applyFill="1" applyAlignment="1">
      <alignment wrapText="1"/>
    </xf>
    <xf numFmtId="165" fontId="8" fillId="0" borderId="0" xfId="0" applyNumberFormat="1" applyFont="1" applyFill="1" applyAlignment="1">
      <alignment horizontal="center" vertical="center" wrapText="1"/>
    </xf>
    <xf numFmtId="0" fontId="2" fillId="0" borderId="43" xfId="1" applyFont="1" applyFill="1" applyBorder="1" applyAlignment="1">
      <alignment horizontal="left" wrapText="1"/>
    </xf>
    <xf numFmtId="0" fontId="2" fillId="0" borderId="41" xfId="1" applyFont="1" applyFill="1" applyBorder="1" applyAlignment="1">
      <alignment horizontal="center" vertical="center"/>
    </xf>
    <xf numFmtId="44" fontId="2" fillId="0" borderId="0" xfId="7" applyFont="1" applyFill="1"/>
    <xf numFmtId="0" fontId="2" fillId="0" borderId="52" xfId="1" applyFont="1" applyFill="1" applyBorder="1" applyAlignment="1">
      <alignment vertical="top" wrapText="1"/>
    </xf>
    <xf numFmtId="0" fontId="2" fillId="0" borderId="53" xfId="1" applyFont="1" applyFill="1" applyBorder="1" applyAlignment="1">
      <alignment horizontal="center" vertical="center"/>
    </xf>
    <xf numFmtId="0" fontId="2" fillId="0" borderId="36" xfId="1" applyFont="1" applyFill="1" applyBorder="1" applyAlignment="1">
      <alignment vertical="top" wrapText="1"/>
    </xf>
    <xf numFmtId="0" fontId="2" fillId="0" borderId="36" xfId="1" applyFont="1" applyFill="1" applyBorder="1" applyAlignment="1">
      <alignment horizontal="center" vertical="center"/>
    </xf>
    <xf numFmtId="0" fontId="2" fillId="0" borderId="41" xfId="1" applyFont="1" applyFill="1" applyBorder="1" applyAlignment="1">
      <alignment vertical="top" wrapText="1"/>
    </xf>
    <xf numFmtId="0" fontId="2" fillId="0" borderId="43" xfId="1" applyFont="1" applyFill="1" applyBorder="1" applyAlignment="1">
      <alignment vertical="top" wrapText="1"/>
    </xf>
    <xf numFmtId="0" fontId="2" fillId="0" borderId="43" xfId="1" applyFont="1" applyFill="1" applyBorder="1" applyAlignment="1">
      <alignment horizontal="center" vertical="center"/>
    </xf>
    <xf numFmtId="0" fontId="2" fillId="0" borderId="42" xfId="1" applyFont="1" applyFill="1" applyBorder="1" applyAlignment="1">
      <alignment vertical="top" wrapText="1"/>
    </xf>
    <xf numFmtId="0" fontId="2" fillId="0" borderId="42" xfId="1" applyFont="1" applyFill="1" applyBorder="1" applyAlignment="1">
      <alignment horizontal="center" vertical="center"/>
    </xf>
    <xf numFmtId="0" fontId="2" fillId="0" borderId="0" xfId="1" applyFont="1" applyFill="1" applyAlignment="1">
      <alignment horizontal="justify" vertical="center" wrapText="1"/>
    </xf>
    <xf numFmtId="0" fontId="2" fillId="0" borderId="0" xfId="1" applyFont="1" applyFill="1" applyBorder="1" applyAlignment="1">
      <alignment vertical="top" wrapText="1"/>
    </xf>
    <xf numFmtId="0" fontId="2" fillId="0" borderId="0" xfId="1" applyFont="1" applyFill="1" applyAlignment="1">
      <alignment vertical="center"/>
    </xf>
    <xf numFmtId="0" fontId="2" fillId="0" borderId="0" xfId="0" applyFont="1" applyFill="1" applyAlignment="1">
      <alignment vertical="center"/>
    </xf>
    <xf numFmtId="164" fontId="2" fillId="0" borderId="0" xfId="0" applyNumberFormat="1" applyFont="1" applyFill="1" applyAlignment="1">
      <alignment vertical="center"/>
    </xf>
    <xf numFmtId="0" fontId="4" fillId="0" borderId="41" xfId="2" applyFont="1" applyFill="1" applyBorder="1" applyAlignment="1">
      <alignment horizontal="center" vertical="center" wrapText="1"/>
    </xf>
    <xf numFmtId="0" fontId="4" fillId="0" borderId="43" xfId="2" applyFont="1" applyFill="1" applyBorder="1" applyAlignment="1">
      <alignment horizontal="left" vertical="center" wrapText="1"/>
    </xf>
    <xf numFmtId="164" fontId="4" fillId="0" borderId="41" xfId="2" applyNumberFormat="1" applyFont="1" applyFill="1" applyBorder="1" applyAlignment="1">
      <alignment horizontal="center" vertical="center" wrapText="1"/>
    </xf>
    <xf numFmtId="0" fontId="4" fillId="0" borderId="41" xfId="0" applyFont="1" applyFill="1" applyBorder="1" applyAlignment="1">
      <alignment horizontal="center" vertical="center" wrapText="1"/>
    </xf>
    <xf numFmtId="0" fontId="36" fillId="0" borderId="41" xfId="3" applyFont="1" applyFill="1" applyBorder="1" applyAlignment="1">
      <alignment horizontal="center" vertical="center"/>
    </xf>
    <xf numFmtId="0" fontId="2" fillId="0" borderId="0" xfId="0" applyFont="1" applyFill="1" applyAlignment="1">
      <alignment horizontal="center" vertical="center" wrapText="1"/>
    </xf>
    <xf numFmtId="164" fontId="2" fillId="0" borderId="0" xfId="0" applyNumberFormat="1" applyFont="1" applyFill="1" applyAlignment="1">
      <alignment horizontal="center" vertical="center"/>
    </xf>
    <xf numFmtId="164" fontId="8" fillId="0" borderId="42" xfId="0" applyNumberFormat="1" applyFont="1" applyFill="1" applyBorder="1" applyAlignment="1">
      <alignment horizontal="center" vertical="center" wrapText="1"/>
    </xf>
    <xf numFmtId="164" fontId="2" fillId="0" borderId="0" xfId="0" applyNumberFormat="1" applyFont="1" applyFill="1"/>
    <xf numFmtId="164" fontId="36" fillId="0" borderId="0" xfId="1" applyNumberFormat="1" applyFont="1" applyFill="1"/>
    <xf numFmtId="164" fontId="4" fillId="0" borderId="0" xfId="3" applyNumberFormat="1" applyFont="1" applyFill="1" applyAlignment="1">
      <alignment horizontal="left" vertical="center" wrapText="1"/>
    </xf>
    <xf numFmtId="0" fontId="4" fillId="0" borderId="43" xfId="2" applyFont="1" applyFill="1" applyBorder="1" applyAlignment="1">
      <alignment horizontal="center" vertical="center" wrapText="1"/>
    </xf>
    <xf numFmtId="164" fontId="4" fillId="0" borderId="43" xfId="2" applyNumberFormat="1" applyFont="1" applyFill="1" applyBorder="1" applyAlignment="1">
      <alignment horizontal="center" vertical="center" wrapText="1"/>
    </xf>
    <xf numFmtId="0" fontId="4" fillId="0" borderId="43" xfId="3" applyFont="1" applyFill="1" applyBorder="1" applyAlignment="1">
      <alignment horizontal="center" vertical="center" wrapText="1"/>
    </xf>
    <xf numFmtId="0" fontId="36" fillId="0" borderId="41" xfId="1" applyFont="1" applyFill="1" applyBorder="1" applyAlignment="1">
      <alignment horizontal="left" vertical="center" wrapText="1"/>
    </xf>
    <xf numFmtId="0" fontId="2" fillId="0" borderId="41" xfId="3" applyFont="1" applyFill="1" applyBorder="1" applyAlignment="1">
      <alignment horizontal="center" vertical="center" wrapText="1"/>
    </xf>
    <xf numFmtId="0" fontId="36" fillId="0" borderId="43" xfId="1" applyFont="1" applyFill="1" applyBorder="1" applyAlignment="1">
      <alignment horizontal="center" vertical="center" wrapText="1"/>
    </xf>
    <xf numFmtId="164" fontId="2" fillId="0" borderId="0" xfId="3" applyNumberFormat="1" applyFont="1" applyFill="1" applyAlignment="1">
      <alignment horizontal="center"/>
    </xf>
    <xf numFmtId="0" fontId="2" fillId="0" borderId="0" xfId="3" applyFont="1" applyFill="1" applyAlignment="1">
      <alignment horizontal="center" vertical="center" wrapText="1"/>
    </xf>
    <xf numFmtId="0" fontId="2" fillId="0" borderId="0" xfId="3" applyFont="1" applyFill="1" applyAlignment="1">
      <alignment horizontal="center" vertical="center"/>
    </xf>
    <xf numFmtId="164" fontId="2" fillId="0" borderId="0" xfId="3" applyNumberFormat="1" applyFont="1" applyFill="1" applyAlignment="1">
      <alignment horizontal="center" vertical="center"/>
    </xf>
    <xf numFmtId="164" fontId="8" fillId="0" borderId="0" xfId="0" applyNumberFormat="1" applyFont="1" applyFill="1" applyBorder="1" applyAlignment="1">
      <alignment horizontal="center" vertical="center" wrapText="1"/>
    </xf>
    <xf numFmtId="164" fontId="35" fillId="0" borderId="0" xfId="0" applyNumberFormat="1" applyFont="1" applyFill="1" applyBorder="1" applyAlignment="1">
      <alignment horizontal="center"/>
    </xf>
    <xf numFmtId="164" fontId="2" fillId="0" borderId="0" xfId="6" applyNumberFormat="1" applyFont="1" applyFill="1"/>
    <xf numFmtId="0" fontId="4" fillId="0" borderId="42" xfId="2" applyFont="1" applyFill="1" applyBorder="1" applyAlignment="1">
      <alignment horizontal="center" vertical="center" wrapText="1"/>
    </xf>
    <xf numFmtId="0" fontId="4" fillId="0" borderId="42" xfId="2" applyFont="1" applyFill="1" applyBorder="1" applyAlignment="1">
      <alignment horizontal="left" vertical="center" wrapText="1"/>
    </xf>
    <xf numFmtId="164" fontId="4" fillId="0" borderId="42" xfId="2" applyNumberFormat="1" applyFont="1" applyFill="1" applyBorder="1" applyAlignment="1">
      <alignment horizontal="center" vertical="center" wrapText="1"/>
    </xf>
    <xf numFmtId="0" fontId="4" fillId="0" borderId="42" xfId="6" applyFont="1" applyFill="1" applyBorder="1" applyAlignment="1">
      <alignment horizontal="center" vertical="center" wrapText="1"/>
    </xf>
    <xf numFmtId="0" fontId="2" fillId="0" borderId="42" xfId="3" applyFont="1" applyFill="1" applyBorder="1" applyAlignment="1">
      <alignment horizontal="center" vertical="center"/>
    </xf>
    <xf numFmtId="0" fontId="2" fillId="0" borderId="42" xfId="1" applyFont="1" applyFill="1" applyBorder="1" applyAlignment="1">
      <alignment horizontal="left" vertical="center" wrapText="1"/>
    </xf>
    <xf numFmtId="0" fontId="2" fillId="0" borderId="42" xfId="1" applyFont="1" applyFill="1" applyBorder="1" applyAlignment="1">
      <alignment horizontal="center" vertical="center" wrapText="1"/>
    </xf>
    <xf numFmtId="3" fontId="2" fillId="0" borderId="42" xfId="2" applyNumberFormat="1" applyFont="1" applyFill="1" applyBorder="1" applyAlignment="1">
      <alignment horizontal="center" vertical="center"/>
    </xf>
    <xf numFmtId="3" fontId="2" fillId="0" borderId="42" xfId="6" applyNumberFormat="1" applyFont="1" applyFill="1" applyBorder="1" applyAlignment="1">
      <alignment horizontal="center" vertical="center" wrapText="1"/>
    </xf>
    <xf numFmtId="9" fontId="2" fillId="0" borderId="42" xfId="4" applyFont="1" applyFill="1" applyBorder="1" applyAlignment="1">
      <alignment horizontal="center" vertical="center"/>
    </xf>
    <xf numFmtId="3" fontId="2" fillId="0" borderId="42" xfId="2" applyNumberFormat="1" applyFont="1" applyFill="1" applyBorder="1" applyAlignment="1">
      <alignment horizontal="center" vertical="center" wrapText="1"/>
    </xf>
    <xf numFmtId="164" fontId="16" fillId="0" borderId="40" xfId="0" applyNumberFormat="1" applyFont="1" applyFill="1" applyBorder="1" applyAlignment="1">
      <alignment horizontal="center"/>
    </xf>
    <xf numFmtId="164" fontId="35" fillId="0" borderId="0" xfId="0" applyNumberFormat="1" applyFont="1" applyFill="1" applyBorder="1" applyAlignment="1">
      <alignment horizontal="center" vertical="center"/>
    </xf>
    <xf numFmtId="164" fontId="2" fillId="0" borderId="0" xfId="3" applyNumberFormat="1" applyFont="1" applyFill="1"/>
    <xf numFmtId="0" fontId="4" fillId="0" borderId="41" xfId="2" applyFont="1" applyFill="1" applyBorder="1" applyAlignment="1">
      <alignment horizontal="left" vertical="center" wrapText="1"/>
    </xf>
    <xf numFmtId="0" fontId="4" fillId="0" borderId="41" xfId="3" applyFont="1" applyFill="1" applyBorder="1" applyAlignment="1">
      <alignment horizontal="center" vertical="center" wrapText="1"/>
    </xf>
    <xf numFmtId="0" fontId="2" fillId="0" borderId="0" xfId="3" applyFont="1" applyFill="1" applyAlignment="1">
      <alignment wrapText="1"/>
    </xf>
    <xf numFmtId="0" fontId="38" fillId="0" borderId="0" xfId="0" applyFont="1" applyFill="1"/>
    <xf numFmtId="0" fontId="13" fillId="0" borderId="0" xfId="0" applyFont="1" applyFill="1" applyAlignment="1">
      <alignment wrapText="1"/>
    </xf>
    <xf numFmtId="0" fontId="11" fillId="0" borderId="0" xfId="0" applyFont="1" applyFill="1"/>
    <xf numFmtId="0" fontId="11" fillId="0" borderId="0" xfId="1" applyFont="1" applyFill="1"/>
    <xf numFmtId="0" fontId="11" fillId="0" borderId="41" xfId="2" applyFont="1" applyFill="1" applyBorder="1" applyAlignment="1">
      <alignment horizontal="center" vertical="center" wrapText="1"/>
    </xf>
    <xf numFmtId="0" fontId="11" fillId="0" borderId="43" xfId="3" applyFont="1" applyFill="1" applyBorder="1" applyAlignment="1">
      <alignment horizontal="center" vertical="center"/>
    </xf>
    <xf numFmtId="0" fontId="11" fillId="0" borderId="43" xfId="1" applyFont="1" applyFill="1" applyBorder="1" applyAlignment="1">
      <alignment horizontal="left" vertical="center" wrapText="1"/>
    </xf>
    <xf numFmtId="0" fontId="11" fillId="0" borderId="43" xfId="1" applyFont="1" applyFill="1" applyBorder="1" applyAlignment="1">
      <alignment horizontal="center" vertical="center" wrapText="1"/>
    </xf>
    <xf numFmtId="3" fontId="11" fillId="0" borderId="43" xfId="0" applyNumberFormat="1" applyFont="1" applyFill="1" applyBorder="1" applyAlignment="1">
      <alignment horizontal="center" vertical="center" wrapText="1"/>
    </xf>
    <xf numFmtId="0" fontId="11" fillId="0" borderId="43" xfId="2" applyFont="1" applyFill="1" applyBorder="1" applyAlignment="1">
      <alignment horizontal="center" vertical="center" wrapText="1"/>
    </xf>
    <xf numFmtId="0" fontId="11" fillId="0" borderId="50" xfId="0" applyFont="1" applyFill="1" applyBorder="1" applyAlignment="1">
      <alignment horizontal="center" vertical="center"/>
    </xf>
    <xf numFmtId="164" fontId="15" fillId="0" borderId="46" xfId="0" applyNumberFormat="1" applyFont="1" applyFill="1" applyBorder="1" applyAlignment="1">
      <alignment horizontal="center" vertical="center"/>
    </xf>
    <xf numFmtId="9" fontId="11" fillId="0" borderId="43" xfId="4" applyFont="1" applyFill="1" applyBorder="1" applyAlignment="1">
      <alignment horizontal="center" vertical="center"/>
    </xf>
    <xf numFmtId="9" fontId="11" fillId="0" borderId="43" xfId="0" applyNumberFormat="1" applyFont="1" applyFill="1" applyBorder="1" applyAlignment="1">
      <alignment horizontal="center" vertical="center" wrapText="1"/>
    </xf>
    <xf numFmtId="0" fontId="11" fillId="0" borderId="42" xfId="3" applyFont="1" applyFill="1" applyBorder="1" applyAlignment="1">
      <alignment horizontal="center" vertical="center"/>
    </xf>
    <xf numFmtId="0" fontId="11" fillId="0" borderId="42" xfId="1" applyFont="1" applyFill="1" applyBorder="1" applyAlignment="1">
      <alignment horizontal="left" vertical="center" wrapText="1"/>
    </xf>
    <xf numFmtId="0" fontId="11" fillId="0" borderId="42" xfId="1" applyFont="1" applyFill="1" applyBorder="1" applyAlignment="1">
      <alignment horizontal="center" vertical="center" wrapText="1"/>
    </xf>
    <xf numFmtId="3" fontId="11" fillId="0" borderId="42" xfId="0" applyNumberFormat="1" applyFont="1" applyFill="1" applyBorder="1" applyAlignment="1">
      <alignment horizontal="center" vertical="center" wrapText="1"/>
    </xf>
    <xf numFmtId="0" fontId="11" fillId="0" borderId="42" xfId="2" applyFont="1" applyFill="1" applyBorder="1" applyAlignment="1">
      <alignment horizontal="center" vertical="center" wrapText="1"/>
    </xf>
    <xf numFmtId="9" fontId="11" fillId="0" borderId="42" xfId="4" applyFont="1" applyFill="1" applyBorder="1" applyAlignment="1">
      <alignment horizontal="center" vertical="center"/>
    </xf>
    <xf numFmtId="9" fontId="11" fillId="0" borderId="42" xfId="0" applyNumberFormat="1" applyFont="1" applyFill="1" applyBorder="1" applyAlignment="1">
      <alignment horizontal="center" vertical="center" wrapText="1"/>
    </xf>
    <xf numFmtId="0" fontId="11" fillId="0" borderId="0" xfId="0" applyFont="1" applyFill="1" applyAlignment="1">
      <alignment horizontal="center" vertical="center"/>
    </xf>
    <xf numFmtId="0" fontId="11" fillId="0" borderId="0" xfId="3" applyFont="1" applyFill="1"/>
    <xf numFmtId="0" fontId="13" fillId="0" borderId="56" xfId="2" applyFont="1" applyFill="1" applyBorder="1" applyAlignment="1">
      <alignment horizontal="left" vertical="center" wrapText="1"/>
    </xf>
    <xf numFmtId="0" fontId="11" fillId="0" borderId="49" xfId="2" applyFont="1" applyFill="1" applyBorder="1" applyAlignment="1">
      <alignment horizontal="left" vertical="center" wrapText="1"/>
    </xf>
    <xf numFmtId="3" fontId="11" fillId="0" borderId="41" xfId="2" applyNumberFormat="1" applyFont="1" applyFill="1" applyBorder="1" applyAlignment="1">
      <alignment horizontal="center" vertical="center" wrapText="1"/>
    </xf>
    <xf numFmtId="164" fontId="15" fillId="0" borderId="42" xfId="3" applyNumberFormat="1" applyFont="1" applyFill="1" applyBorder="1" applyAlignment="1">
      <alignment horizontal="center" vertical="center"/>
    </xf>
    <xf numFmtId="9" fontId="13" fillId="0" borderId="41" xfId="3" applyNumberFormat="1" applyFont="1" applyFill="1" applyBorder="1" applyAlignment="1">
      <alignment horizontal="center" vertical="center" wrapText="1"/>
    </xf>
    <xf numFmtId="0" fontId="11" fillId="0" borderId="49" xfId="1" applyFont="1" applyFill="1" applyBorder="1" applyAlignment="1">
      <alignment horizontal="left" vertical="center" wrapText="1"/>
    </xf>
    <xf numFmtId="164" fontId="16" fillId="0" borderId="42" xfId="3" applyNumberFormat="1" applyFont="1" applyFill="1" applyBorder="1" applyAlignment="1">
      <alignment horizontal="center" vertical="center"/>
    </xf>
    <xf numFmtId="164" fontId="16" fillId="0" borderId="44" xfId="3" applyNumberFormat="1" applyFont="1" applyFill="1" applyBorder="1" applyAlignment="1">
      <alignment horizontal="center" vertical="center"/>
    </xf>
    <xf numFmtId="0" fontId="11" fillId="0" borderId="0" xfId="3" applyFont="1" applyFill="1" applyAlignment="1">
      <alignment horizontal="center" vertical="center"/>
    </xf>
    <xf numFmtId="0" fontId="11" fillId="0" borderId="0" xfId="3" applyFont="1" applyFill="1" applyAlignment="1">
      <alignment horizontal="center" vertical="center" wrapText="1"/>
    </xf>
    <xf numFmtId="165" fontId="16" fillId="0" borderId="42" xfId="3" applyNumberFormat="1" applyFont="1" applyFill="1" applyBorder="1" applyAlignment="1">
      <alignment horizontal="center" vertical="center" wrapText="1"/>
    </xf>
    <xf numFmtId="164" fontId="16" fillId="0" borderId="42" xfId="3" applyNumberFormat="1" applyFont="1" applyFill="1" applyBorder="1" applyAlignment="1">
      <alignment horizontal="center"/>
    </xf>
    <xf numFmtId="165" fontId="16" fillId="0" borderId="0" xfId="3" applyNumberFormat="1" applyFont="1" applyFill="1" applyAlignment="1">
      <alignment horizontal="center" vertical="center" wrapText="1"/>
    </xf>
    <xf numFmtId="164" fontId="16" fillId="0" borderId="0" xfId="3" applyNumberFormat="1" applyFont="1" applyFill="1" applyAlignment="1">
      <alignment horizontal="center"/>
    </xf>
    <xf numFmtId="166" fontId="13" fillId="0" borderId="0" xfId="3" applyNumberFormat="1" applyFont="1" applyFill="1" applyAlignment="1">
      <alignment horizontal="center" vertical="center"/>
    </xf>
    <xf numFmtId="166" fontId="13" fillId="0" borderId="0" xfId="3" applyNumberFormat="1" applyFont="1" applyFill="1" applyAlignment="1">
      <alignment horizontal="center" vertical="center" wrapText="1"/>
    </xf>
    <xf numFmtId="0" fontId="29" fillId="0" borderId="41" xfId="1" applyFont="1" applyFill="1" applyBorder="1" applyAlignment="1">
      <alignment horizontal="left" vertical="center" wrapText="1"/>
    </xf>
    <xf numFmtId="0" fontId="11" fillId="0" borderId="0" xfId="3" applyFont="1" applyFill="1" applyAlignment="1">
      <alignment vertical="center" wrapText="1"/>
    </xf>
    <xf numFmtId="0" fontId="4" fillId="0" borderId="0" xfId="1" applyFont="1" applyFill="1" applyAlignment="1">
      <alignment horizontal="justify" vertical="center" wrapText="1"/>
    </xf>
    <xf numFmtId="166" fontId="2" fillId="0" borderId="0" xfId="0" applyNumberFormat="1" applyFont="1" applyFill="1" applyAlignment="1">
      <alignment horizontal="center" vertical="center"/>
    </xf>
    <xf numFmtId="166" fontId="4" fillId="0" borderId="0" xfId="3" applyNumberFormat="1" applyFont="1" applyFill="1" applyAlignment="1">
      <alignment horizontal="center" vertical="center" wrapText="1"/>
    </xf>
    <xf numFmtId="0" fontId="29" fillId="0" borderId="0" xfId="0" applyFont="1" applyFill="1" applyAlignment="1">
      <alignment vertical="center"/>
    </xf>
    <xf numFmtId="0" fontId="32" fillId="0" borderId="41" xfId="2" applyFont="1" applyFill="1" applyBorder="1" applyAlignment="1">
      <alignment horizontal="center" vertical="center" wrapText="1"/>
    </xf>
    <xf numFmtId="0" fontId="32" fillId="0" borderId="43" xfId="2" applyFont="1" applyFill="1" applyBorder="1" applyAlignment="1">
      <alignment horizontal="left" vertical="center" wrapText="1"/>
    </xf>
    <xf numFmtId="0" fontId="32" fillId="0" borderId="41" xfId="0" applyFont="1" applyFill="1" applyBorder="1" applyAlignment="1">
      <alignment horizontal="center" vertical="center" wrapText="1"/>
    </xf>
    <xf numFmtId="0" fontId="29" fillId="0" borderId="41" xfId="3" applyFont="1" applyFill="1" applyBorder="1" applyAlignment="1">
      <alignment horizontal="center" vertical="center"/>
    </xf>
    <xf numFmtId="0" fontId="29" fillId="0" borderId="41" xfId="1" applyFont="1" applyFill="1" applyBorder="1" applyAlignment="1">
      <alignment horizontal="center" vertical="center" wrapText="1"/>
    </xf>
    <xf numFmtId="0" fontId="29" fillId="0" borderId="49" xfId="0" applyFont="1" applyFill="1" applyBorder="1" applyAlignment="1">
      <alignment horizontal="center" vertical="center" wrapText="1"/>
    </xf>
    <xf numFmtId="3" fontId="29" fillId="0" borderId="54" xfId="0" applyNumberFormat="1" applyFont="1" applyFill="1" applyBorder="1" applyAlignment="1">
      <alignment horizontal="center" vertical="center" wrapText="1"/>
    </xf>
    <xf numFmtId="0" fontId="29" fillId="0" borderId="41" xfId="0" applyFont="1" applyFill="1" applyBorder="1" applyAlignment="1">
      <alignment horizontal="center" vertical="center" wrapText="1"/>
    </xf>
    <xf numFmtId="9" fontId="29" fillId="0" borderId="41" xfId="4" applyFont="1" applyFill="1" applyBorder="1" applyAlignment="1">
      <alignment horizontal="center" vertical="center"/>
    </xf>
    <xf numFmtId="9" fontId="29" fillId="0" borderId="41" xfId="0" applyNumberFormat="1" applyFont="1" applyFill="1" applyBorder="1" applyAlignment="1">
      <alignment horizontal="center" vertical="center" wrapText="1"/>
    </xf>
    <xf numFmtId="0" fontId="29" fillId="0" borderId="49" xfId="1" applyFont="1" applyFill="1" applyBorder="1" applyAlignment="1">
      <alignment horizontal="left" vertical="center" wrapText="1"/>
    </xf>
    <xf numFmtId="3" fontId="29" fillId="0" borderId="41" xfId="2" applyNumberFormat="1" applyFont="1" applyFill="1" applyBorder="1" applyAlignment="1">
      <alignment horizontal="center" vertical="center"/>
    </xf>
    <xf numFmtId="0" fontId="29" fillId="0" borderId="48" xfId="0" applyFont="1" applyFill="1" applyBorder="1" applyAlignment="1">
      <alignment horizontal="left" vertical="center" wrapText="1"/>
    </xf>
    <xf numFmtId="0" fontId="29" fillId="0" borderId="41" xfId="2" applyFont="1" applyFill="1" applyBorder="1" applyAlignment="1">
      <alignment horizontal="left" vertical="center" wrapText="1"/>
    </xf>
    <xf numFmtId="3" fontId="29" fillId="0" borderId="41" xfId="0" applyNumberFormat="1" applyFont="1" applyFill="1" applyBorder="1" applyAlignment="1">
      <alignment horizontal="center" vertical="center" wrapText="1"/>
    </xf>
    <xf numFmtId="0" fontId="29" fillId="0" borderId="41" xfId="0" applyFont="1" applyFill="1" applyBorder="1" applyAlignment="1">
      <alignment horizontal="center" vertical="center"/>
    </xf>
    <xf numFmtId="0" fontId="29" fillId="0" borderId="0" xfId="0" applyFont="1" applyFill="1" applyAlignment="1">
      <alignment horizontal="center" vertical="center"/>
    </xf>
    <xf numFmtId="0" fontId="29" fillId="0" borderId="0" xfId="0" applyFont="1" applyFill="1" applyAlignment="1">
      <alignment horizontal="center" vertical="center" wrapText="1"/>
    </xf>
    <xf numFmtId="0" fontId="11" fillId="0" borderId="0" xfId="1" applyFont="1" applyFill="1" applyAlignment="1">
      <alignment vertical="center"/>
    </xf>
    <xf numFmtId="0" fontId="11" fillId="0" borderId="0" xfId="0" applyFont="1" applyFill="1" applyAlignment="1">
      <alignment vertical="center"/>
    </xf>
    <xf numFmtId="0" fontId="11" fillId="0" borderId="41" xfId="0" applyFont="1" applyFill="1" applyBorder="1" applyAlignment="1">
      <alignment horizontal="center" vertical="center" wrapText="1"/>
    </xf>
    <xf numFmtId="0" fontId="29" fillId="0" borderId="0" xfId="6" applyFont="1" applyFill="1" applyAlignment="1">
      <alignment horizontal="left" vertical="center"/>
    </xf>
    <xf numFmtId="0" fontId="11" fillId="0" borderId="0" xfId="1" applyFont="1" applyFill="1" applyAlignment="1">
      <alignment horizontal="left" vertical="center" wrapText="1"/>
    </xf>
    <xf numFmtId="0" fontId="36" fillId="0" borderId="0" xfId="0" applyFont="1" applyFill="1" applyAlignment="1">
      <alignment horizontal="center" vertical="center"/>
    </xf>
    <xf numFmtId="0" fontId="11" fillId="0" borderId="0" xfId="1" applyFont="1" applyFill="1" applyBorder="1" applyAlignment="1">
      <alignment horizontal="left" vertical="center" wrapText="1"/>
    </xf>
    <xf numFmtId="165" fontId="8" fillId="0" borderId="0" xfId="0" applyNumberFormat="1" applyFont="1" applyFill="1" applyBorder="1" applyAlignment="1">
      <alignment horizontal="center" vertical="center" wrapText="1"/>
    </xf>
    <xf numFmtId="166" fontId="37" fillId="0" borderId="0" xfId="0" applyNumberFormat="1" applyFont="1" applyFill="1" applyAlignment="1">
      <alignment vertical="center"/>
    </xf>
    <xf numFmtId="166" fontId="37" fillId="0" borderId="0" xfId="5" applyNumberFormat="1" applyFont="1" applyFill="1" applyAlignment="1">
      <alignment vertical="center" wrapText="1"/>
    </xf>
    <xf numFmtId="0" fontId="4" fillId="0" borderId="56" xfId="2" applyFont="1" applyFill="1" applyBorder="1" applyAlignment="1">
      <alignment horizontal="left" vertical="center" wrapText="1"/>
    </xf>
    <xf numFmtId="0" fontId="2" fillId="0" borderId="49" xfId="2" applyFont="1" applyFill="1" applyBorder="1" applyAlignment="1">
      <alignment horizontal="left" vertical="center" wrapText="1"/>
    </xf>
    <xf numFmtId="9" fontId="4" fillId="0" borderId="41" xfId="3" applyNumberFormat="1" applyFont="1" applyFill="1" applyBorder="1" applyAlignment="1">
      <alignment horizontal="center" vertical="center" wrapText="1"/>
    </xf>
    <xf numFmtId="0" fontId="2" fillId="0" borderId="49" xfId="1" applyFont="1" applyFill="1" applyBorder="1" applyAlignment="1">
      <alignment horizontal="left" vertical="center" wrapText="1"/>
    </xf>
    <xf numFmtId="164" fontId="39" fillId="0" borderId="0" xfId="0" applyNumberFormat="1" applyFont="1" applyFill="1"/>
    <xf numFmtId="0" fontId="39" fillId="0" borderId="0" xfId="1" applyFont="1" applyFill="1"/>
    <xf numFmtId="0" fontId="40" fillId="0" borderId="41" xfId="2" applyFont="1" applyFill="1" applyBorder="1" applyAlignment="1">
      <alignment horizontal="center" vertical="center"/>
    </xf>
    <xf numFmtId="3" fontId="39" fillId="0" borderId="54" xfId="0" applyNumberFormat="1" applyFont="1" applyFill="1" applyBorder="1" applyAlignment="1">
      <alignment horizontal="center" vertical="center" wrapText="1"/>
    </xf>
    <xf numFmtId="0" fontId="40" fillId="0" borderId="0" xfId="1" applyFont="1" applyFill="1" applyAlignment="1">
      <alignment horizontal="justify" vertical="center" wrapText="1"/>
    </xf>
    <xf numFmtId="0" fontId="11" fillId="0" borderId="0" xfId="1" applyFont="1" applyFill="1" applyAlignment="1">
      <alignment horizontal="center" vertical="center"/>
    </xf>
    <xf numFmtId="0" fontId="13" fillId="0" borderId="0" xfId="3" applyFont="1" applyFill="1" applyAlignment="1">
      <alignment vertical="center" wrapText="1"/>
    </xf>
    <xf numFmtId="0" fontId="11" fillId="0" borderId="0" xfId="3" applyFont="1" applyFill="1" applyAlignment="1">
      <alignment vertical="center"/>
    </xf>
    <xf numFmtId="0" fontId="11" fillId="0" borderId="41" xfId="1" applyFont="1" applyFill="1" applyBorder="1" applyAlignment="1">
      <alignment vertical="center" wrapText="1"/>
    </xf>
    <xf numFmtId="0" fontId="11" fillId="0" borderId="41" xfId="3" applyFont="1" applyFill="1" applyBorder="1" applyAlignment="1">
      <alignment horizontal="center" vertical="center" wrapText="1"/>
    </xf>
    <xf numFmtId="3" fontId="15" fillId="0" borderId="60" xfId="0" applyNumberFormat="1" applyFont="1" applyFill="1" applyBorder="1" applyAlignment="1">
      <alignment horizontal="center" vertical="center"/>
    </xf>
    <xf numFmtId="0" fontId="15" fillId="0" borderId="60" xfId="0" applyFont="1" applyFill="1" applyBorder="1" applyAlignment="1">
      <alignment horizontal="center" vertical="center"/>
    </xf>
    <xf numFmtId="0" fontId="15" fillId="0" borderId="18" xfId="6" applyFont="1" applyFill="1" applyBorder="1" applyAlignment="1">
      <alignment horizontal="center" vertical="center"/>
    </xf>
    <xf numFmtId="166" fontId="15" fillId="0" borderId="60" xfId="0" applyNumberFormat="1" applyFont="1" applyFill="1" applyBorder="1" applyAlignment="1">
      <alignment horizontal="center" vertical="center"/>
    </xf>
    <xf numFmtId="164" fontId="7" fillId="0" borderId="60" xfId="0" applyNumberFormat="1" applyFont="1" applyFill="1" applyBorder="1" applyAlignment="1">
      <alignment horizontal="center" vertical="center"/>
    </xf>
    <xf numFmtId="9" fontId="15" fillId="0" borderId="18" xfId="0" applyNumberFormat="1" applyFont="1" applyFill="1" applyBorder="1" applyAlignment="1">
      <alignment horizontal="center" vertical="center"/>
    </xf>
    <xf numFmtId="9" fontId="15" fillId="0" borderId="60" xfId="0" applyNumberFormat="1" applyFont="1" applyFill="1" applyBorder="1" applyAlignment="1">
      <alignment horizontal="center" vertical="center" wrapText="1"/>
    </xf>
    <xf numFmtId="166" fontId="15" fillId="0" borderId="14" xfId="0" applyNumberFormat="1" applyFont="1" applyFill="1" applyBorder="1" applyAlignment="1">
      <alignment horizontal="center" vertical="center"/>
    </xf>
    <xf numFmtId="164" fontId="7" fillId="0" borderId="14" xfId="0" applyNumberFormat="1" applyFont="1" applyFill="1" applyBorder="1" applyAlignment="1">
      <alignment horizontal="center" vertical="center"/>
    </xf>
    <xf numFmtId="9" fontId="15" fillId="0" borderId="14" xfId="0" applyNumberFormat="1" applyFont="1" applyFill="1" applyBorder="1" applyAlignment="1">
      <alignment horizontal="center" vertical="center" wrapText="1"/>
    </xf>
    <xf numFmtId="0" fontId="16" fillId="0" borderId="57" xfId="0" applyFont="1" applyFill="1" applyBorder="1" applyAlignment="1">
      <alignment horizontal="center" vertical="center" wrapText="1"/>
    </xf>
    <xf numFmtId="0" fontId="16" fillId="0" borderId="47" xfId="0" applyFont="1" applyFill="1" applyBorder="1" applyAlignment="1">
      <alignment horizontal="left" wrapText="1"/>
    </xf>
    <xf numFmtId="0" fontId="15" fillId="0" borderId="47" xfId="6" applyFont="1" applyFill="1" applyBorder="1" applyAlignment="1">
      <alignment horizontal="center" vertical="center"/>
    </xf>
    <xf numFmtId="166" fontId="15" fillId="0" borderId="47" xfId="0" applyNumberFormat="1" applyFont="1" applyFill="1" applyBorder="1" applyAlignment="1">
      <alignment horizontal="center" vertical="center"/>
    </xf>
    <xf numFmtId="164" fontId="7" fillId="0" borderId="47" xfId="0" applyNumberFormat="1" applyFont="1" applyFill="1" applyBorder="1" applyAlignment="1">
      <alignment horizontal="center" vertical="center"/>
    </xf>
    <xf numFmtId="0" fontId="16" fillId="0" borderId="58" xfId="0" applyFont="1" applyFill="1" applyBorder="1" applyAlignment="1">
      <alignment horizontal="center" vertical="center" wrapText="1"/>
    </xf>
    <xf numFmtId="0" fontId="18" fillId="0" borderId="0" xfId="3" applyFont="1" applyFill="1" applyBorder="1" applyAlignment="1">
      <alignment vertical="center" wrapText="1"/>
    </xf>
    <xf numFmtId="0" fontId="15" fillId="0" borderId="0" xfId="3" applyFont="1" applyFill="1" applyBorder="1" applyAlignment="1">
      <alignment horizontal="left" vertical="center" wrapText="1"/>
    </xf>
    <xf numFmtId="0" fontId="2" fillId="0" borderId="0" xfId="1" applyFont="1" applyFill="1" applyBorder="1" applyAlignment="1">
      <alignment horizontal="left" vertical="center" wrapText="1"/>
    </xf>
    <xf numFmtId="0" fontId="0" fillId="0" borderId="0" xfId="0" applyFill="1" applyAlignment="1">
      <alignment vertical="center"/>
    </xf>
    <xf numFmtId="0" fontId="11" fillId="0" borderId="0" xfId="3" applyFont="1" applyFill="1" applyBorder="1" applyAlignment="1">
      <alignment horizontal="left" vertical="center" wrapText="1"/>
    </xf>
    <xf numFmtId="0" fontId="11" fillId="0" borderId="0" xfId="1" applyFont="1" applyFill="1" applyBorder="1" applyAlignment="1">
      <alignment horizontal="left" vertical="center" wrapText="1" indent="1"/>
    </xf>
    <xf numFmtId="0" fontId="2" fillId="0" borderId="0" xfId="1" applyFont="1" applyFill="1" applyBorder="1" applyAlignment="1">
      <alignment vertical="center" wrapText="1"/>
    </xf>
    <xf numFmtId="0" fontId="29" fillId="0" borderId="0" xfId="1" applyFont="1" applyFill="1" applyBorder="1" applyAlignment="1">
      <alignment horizontal="left" vertical="center" wrapText="1"/>
    </xf>
    <xf numFmtId="164" fontId="15" fillId="0" borderId="3" xfId="0" applyNumberFormat="1" applyFont="1" applyFill="1" applyBorder="1" applyAlignment="1">
      <alignment horizontal="center" vertical="center"/>
    </xf>
    <xf numFmtId="0" fontId="15" fillId="0" borderId="15" xfId="10" applyFont="1" applyFill="1" applyBorder="1" applyAlignment="1">
      <alignment horizontal="left" vertical="center" wrapText="1"/>
    </xf>
    <xf numFmtId="0" fontId="15" fillId="0" borderId="15" xfId="10" applyFont="1" applyFill="1" applyBorder="1" applyAlignment="1">
      <alignment horizontal="left" wrapText="1"/>
    </xf>
    <xf numFmtId="0" fontId="15" fillId="0" borderId="3" xfId="10" applyFont="1" applyFill="1" applyBorder="1" applyAlignment="1">
      <alignment horizontal="left" wrapText="1"/>
    </xf>
    <xf numFmtId="0" fontId="15" fillId="0" borderId="14" xfId="10" applyFont="1" applyFill="1" applyBorder="1" applyAlignment="1">
      <alignment horizontal="left" wrapText="1"/>
    </xf>
    <xf numFmtId="0" fontId="52" fillId="0" borderId="0" xfId="0" applyFont="1" applyAlignment="1">
      <alignment vertical="center"/>
    </xf>
    <xf numFmtId="0" fontId="53" fillId="0" borderId="0" xfId="0" applyFont="1" applyAlignment="1">
      <alignment vertical="center"/>
    </xf>
    <xf numFmtId="0" fontId="53" fillId="0" borderId="0" xfId="0" applyFont="1"/>
    <xf numFmtId="0" fontId="19" fillId="0" borderId="11" xfId="3" applyFont="1" applyFill="1" applyBorder="1" applyAlignment="1">
      <alignment vertical="center"/>
    </xf>
    <xf numFmtId="0" fontId="19" fillId="0" borderId="12" xfId="3" applyFont="1" applyFill="1" applyBorder="1" applyAlignment="1">
      <alignment vertical="center"/>
    </xf>
    <xf numFmtId="0" fontId="19" fillId="0" borderId="13" xfId="3" applyFont="1" applyFill="1" applyBorder="1" applyAlignment="1">
      <alignment vertical="center"/>
    </xf>
    <xf numFmtId="0" fontId="16" fillId="0" borderId="11" xfId="0" applyFont="1" applyFill="1" applyBorder="1"/>
    <xf numFmtId="0" fontId="16" fillId="0" borderId="12" xfId="0" applyFont="1" applyFill="1" applyBorder="1"/>
    <xf numFmtId="0" fontId="16" fillId="0" borderId="13" xfId="0" applyFont="1" applyFill="1" applyBorder="1"/>
    <xf numFmtId="0" fontId="16" fillId="0" borderId="0" xfId="10" applyFont="1" applyFill="1" applyAlignment="1">
      <alignment horizontal="center" wrapText="1"/>
    </xf>
    <xf numFmtId="0" fontId="23" fillId="0" borderId="37" xfId="0" applyFont="1" applyFill="1" applyBorder="1" applyAlignment="1">
      <alignment vertical="center"/>
    </xf>
    <xf numFmtId="0" fontId="23" fillId="0" borderId="38" xfId="0" applyFont="1" applyFill="1" applyBorder="1" applyAlignment="1">
      <alignment vertical="center"/>
    </xf>
    <xf numFmtId="0" fontId="23" fillId="0" borderId="39" xfId="0" applyFont="1" applyFill="1" applyBorder="1" applyAlignment="1">
      <alignment vertical="center"/>
    </xf>
    <xf numFmtId="0" fontId="16" fillId="0" borderId="11" xfId="3" applyFont="1" applyFill="1" applyBorder="1"/>
    <xf numFmtId="0" fontId="16" fillId="0" borderId="12" xfId="3" applyFont="1" applyFill="1" applyBorder="1"/>
    <xf numFmtId="0" fontId="16" fillId="0" borderId="13" xfId="3" applyFont="1" applyFill="1" applyBorder="1"/>
    <xf numFmtId="0" fontId="16" fillId="0" borderId="11" xfId="3" applyFont="1" applyFill="1" applyBorder="1" applyAlignment="1">
      <alignment horizontal="left" vertical="center"/>
    </xf>
    <xf numFmtId="0" fontId="16" fillId="0" borderId="12" xfId="3" applyFont="1" applyFill="1" applyBorder="1" applyAlignment="1">
      <alignment horizontal="left" vertical="center"/>
    </xf>
    <xf numFmtId="0" fontId="16" fillId="0" borderId="13" xfId="3" applyFont="1" applyFill="1" applyBorder="1" applyAlignment="1">
      <alignment horizontal="left" vertical="center"/>
    </xf>
    <xf numFmtId="0" fontId="25" fillId="0" borderId="24" xfId="3" applyFont="1" applyFill="1" applyBorder="1"/>
    <xf numFmtId="0" fontId="25" fillId="0" borderId="28" xfId="3" applyFont="1" applyFill="1" applyBorder="1"/>
    <xf numFmtId="0" fontId="25" fillId="0" borderId="35" xfId="3" applyFont="1" applyFill="1" applyBorder="1"/>
    <xf numFmtId="0" fontId="24" fillId="0" borderId="30" xfId="1" applyFont="1" applyFill="1" applyBorder="1" applyAlignment="1">
      <alignment horizontal="left" vertical="center" wrapText="1"/>
    </xf>
    <xf numFmtId="0" fontId="24" fillId="0" borderId="23" xfId="1" applyFont="1" applyFill="1" applyBorder="1" applyAlignment="1">
      <alignment horizontal="left" vertical="center" wrapText="1"/>
    </xf>
    <xf numFmtId="0" fontId="8" fillId="0" borderId="22" xfId="16" applyFont="1" applyFill="1" applyBorder="1" applyAlignment="1"/>
    <xf numFmtId="0" fontId="12" fillId="0" borderId="22" xfId="1" applyFont="1" applyFill="1" applyBorder="1" applyAlignment="1">
      <alignment horizontal="left" vertical="center" wrapText="1"/>
    </xf>
    <xf numFmtId="0" fontId="8" fillId="0" borderId="22" xfId="0" applyFont="1" applyFill="1" applyBorder="1" applyAlignment="1"/>
    <xf numFmtId="0" fontId="12" fillId="0" borderId="30" xfId="1" applyFont="1" applyFill="1" applyBorder="1" applyAlignment="1">
      <alignment horizontal="left" vertical="center" wrapText="1"/>
    </xf>
    <xf numFmtId="0" fontId="12" fillId="0" borderId="9" xfId="1" applyFont="1" applyFill="1" applyBorder="1" applyAlignment="1">
      <alignment horizontal="left" vertical="center" wrapText="1"/>
    </xf>
    <xf numFmtId="0" fontId="12" fillId="0" borderId="23" xfId="1" applyFont="1" applyFill="1" applyBorder="1" applyAlignment="1">
      <alignment horizontal="left" vertical="center" wrapText="1"/>
    </xf>
    <xf numFmtId="0" fontId="4" fillId="0" borderId="37" xfId="3" applyFont="1" applyFill="1" applyBorder="1"/>
    <xf numFmtId="0" fontId="4" fillId="0" borderId="38" xfId="3" applyFont="1" applyFill="1" applyBorder="1"/>
    <xf numFmtId="0" fontId="4" fillId="0" borderId="39" xfId="3" applyFont="1" applyFill="1" applyBorder="1"/>
    <xf numFmtId="0" fontId="13" fillId="0" borderId="37" xfId="3" applyFont="1" applyFill="1" applyBorder="1"/>
    <xf numFmtId="0" fontId="13" fillId="0" borderId="38" xfId="3" applyFont="1" applyFill="1" applyBorder="1"/>
    <xf numFmtId="0" fontId="13" fillId="0" borderId="39" xfId="3" applyFont="1" applyFill="1" applyBorder="1"/>
    <xf numFmtId="0" fontId="4" fillId="0" borderId="37" xfId="0" applyFont="1" applyFill="1" applyBorder="1" applyAlignment="1">
      <alignment horizontal="left"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13" fillId="0" borderId="37" xfId="3" applyFont="1" applyFill="1" applyBorder="1" applyAlignment="1">
      <alignment horizontal="left" vertical="center"/>
    </xf>
    <xf numFmtId="0" fontId="13" fillId="0" borderId="38" xfId="3" applyFont="1" applyFill="1" applyBorder="1" applyAlignment="1">
      <alignment horizontal="left" vertical="center"/>
    </xf>
    <xf numFmtId="0" fontId="13" fillId="0" borderId="39" xfId="3" applyFont="1" applyFill="1" applyBorder="1" applyAlignment="1">
      <alignment horizontal="left" vertical="center"/>
    </xf>
    <xf numFmtId="0" fontId="13" fillId="0" borderId="37" xfId="0" applyFont="1" applyFill="1" applyBorder="1" applyAlignment="1">
      <alignment horizontal="left" vertical="center"/>
    </xf>
    <xf numFmtId="0" fontId="13" fillId="0" borderId="38" xfId="0" applyFont="1" applyFill="1" applyBorder="1" applyAlignment="1">
      <alignment horizontal="left" vertical="center"/>
    </xf>
    <xf numFmtId="0" fontId="13" fillId="0" borderId="39" xfId="0" applyFont="1" applyFill="1" applyBorder="1" applyAlignment="1">
      <alignment horizontal="left" vertical="center"/>
    </xf>
    <xf numFmtId="0" fontId="40" fillId="0" borderId="37" xfId="3" applyFont="1" applyFill="1" applyBorder="1"/>
    <xf numFmtId="0" fontId="40" fillId="0" borderId="38" xfId="3" applyFont="1" applyFill="1" applyBorder="1"/>
    <xf numFmtId="0" fontId="40" fillId="0" borderId="37" xfId="3" applyFont="1" applyFill="1" applyBorder="1" applyAlignment="1">
      <alignment horizontal="left"/>
    </xf>
    <xf numFmtId="0" fontId="40" fillId="0" borderId="38" xfId="3" applyFont="1" applyFill="1" applyBorder="1" applyAlignment="1">
      <alignment horizontal="left"/>
    </xf>
    <xf numFmtId="0" fontId="40" fillId="0" borderId="39" xfId="3" applyFont="1" applyFill="1" applyBorder="1" applyAlignment="1">
      <alignment horizontal="left"/>
    </xf>
    <xf numFmtId="0" fontId="40" fillId="0" borderId="39" xfId="3" applyFont="1" applyFill="1" applyBorder="1"/>
    <xf numFmtId="0" fontId="4" fillId="0" borderId="37" xfId="0" applyFont="1" applyFill="1" applyBorder="1" applyAlignment="1">
      <alignment horizontal="left"/>
    </xf>
    <xf numFmtId="0" fontId="11" fillId="0" borderId="43" xfId="1" applyFont="1" applyFill="1" applyBorder="1" applyAlignment="1">
      <alignment horizontal="left" vertical="center" wrapText="1"/>
    </xf>
    <xf numFmtId="0" fontId="11" fillId="0" borderId="36" xfId="1" applyFont="1" applyFill="1" applyBorder="1" applyAlignment="1">
      <alignment horizontal="left" vertical="center" wrapText="1"/>
    </xf>
    <xf numFmtId="0" fontId="40" fillId="0" borderId="37" xfId="0" applyFont="1" applyFill="1" applyBorder="1" applyAlignment="1">
      <alignment horizontal="left" vertical="center"/>
    </xf>
    <xf numFmtId="0" fontId="40" fillId="0" borderId="38" xfId="0" applyFont="1" applyFill="1" applyBorder="1" applyAlignment="1">
      <alignment horizontal="left" vertical="center"/>
    </xf>
    <xf numFmtId="0" fontId="40" fillId="0" borderId="39" xfId="0" applyFont="1" applyFill="1" applyBorder="1" applyAlignment="1">
      <alignment horizontal="left" vertical="center"/>
    </xf>
    <xf numFmtId="0" fontId="40" fillId="0" borderId="37" xfId="0" applyFont="1" applyFill="1" applyBorder="1"/>
    <xf numFmtId="0" fontId="40" fillId="0" borderId="38" xfId="0" applyFont="1" applyFill="1" applyBorder="1"/>
    <xf numFmtId="0" fontId="40" fillId="0" borderId="39" xfId="0" applyFont="1" applyFill="1" applyBorder="1"/>
    <xf numFmtId="0" fontId="40" fillId="0" borderId="43" xfId="1" applyFont="1" applyFill="1" applyBorder="1" applyAlignment="1">
      <alignment horizontal="left" vertical="center" wrapText="1"/>
    </xf>
    <xf numFmtId="0" fontId="40" fillId="0" borderId="36" xfId="1" applyFont="1" applyFill="1" applyBorder="1" applyAlignment="1">
      <alignment horizontal="left" vertical="center" wrapText="1"/>
    </xf>
    <xf numFmtId="0" fontId="37" fillId="0" borderId="48" xfId="1" applyFont="1" applyFill="1" applyBorder="1" applyAlignment="1">
      <alignment horizontal="left" vertical="center" wrapText="1"/>
    </xf>
    <xf numFmtId="0" fontId="13" fillId="0" borderId="37" xfId="3" applyFont="1" applyFill="1" applyBorder="1" applyAlignment="1">
      <alignment vertical="center"/>
    </xf>
    <xf numFmtId="0" fontId="4" fillId="0" borderId="37" xfId="3" applyFont="1" applyFill="1" applyBorder="1" applyAlignment="1">
      <alignment horizontal="left" vertical="center"/>
    </xf>
    <xf numFmtId="0" fontId="2" fillId="0" borderId="45" xfId="0" applyFont="1" applyFill="1" applyBorder="1" applyAlignment="1">
      <alignment horizontal="center" vertical="center"/>
    </xf>
    <xf numFmtId="0" fontId="2" fillId="0" borderId="55" xfId="0" applyFont="1" applyFill="1" applyBorder="1" applyAlignment="1">
      <alignment horizontal="center" vertical="center"/>
    </xf>
    <xf numFmtId="0" fontId="11" fillId="0" borderId="45" xfId="3" applyFont="1" applyFill="1" applyBorder="1" applyAlignment="1">
      <alignment horizontal="left" vertical="top" wrapText="1"/>
    </xf>
    <xf numFmtId="0" fontId="32" fillId="0" borderId="48" xfId="0" applyFont="1" applyFill="1" applyBorder="1" applyAlignment="1">
      <alignment horizontal="left" vertical="center"/>
    </xf>
    <xf numFmtId="0" fontId="13" fillId="0" borderId="42" xfId="0" applyFont="1" applyFill="1" applyBorder="1" applyAlignment="1">
      <alignment horizontal="left" vertical="center"/>
    </xf>
    <xf numFmtId="0" fontId="11" fillId="0" borderId="0" xfId="3" applyFont="1" applyFill="1" applyAlignment="1">
      <alignment horizontal="left" vertical="top" wrapText="1"/>
    </xf>
    <xf numFmtId="0" fontId="54" fillId="0" borderId="0" xfId="0" applyFont="1" applyFill="1" applyAlignment="1">
      <alignment vertical="center"/>
    </xf>
    <xf numFmtId="0" fontId="55" fillId="0" borderId="0" xfId="0" applyFont="1" applyFill="1"/>
    <xf numFmtId="0" fontId="52" fillId="0" borderId="0" xfId="0" applyFont="1" applyFill="1"/>
  </cellXfs>
  <cellStyles count="28">
    <cellStyle name="Dziesiętny 2" xfId="12" xr:uid="{00000000-0005-0000-0000-000000000000}"/>
    <cellStyle name="Excel Built-in Normal" xfId="1" xr:uid="{00000000-0005-0000-0000-000001000000}"/>
    <cellStyle name="Normal 2" xfId="13" xr:uid="{00000000-0005-0000-0000-000002000000}"/>
    <cellStyle name="Normalny" xfId="0" builtinId="0"/>
    <cellStyle name="Normalny 2" xfId="3" xr:uid="{00000000-0005-0000-0000-000004000000}"/>
    <cellStyle name="Normalny 2 2" xfId="14" xr:uid="{00000000-0005-0000-0000-000005000000}"/>
    <cellStyle name="Normalny 3" xfId="15" xr:uid="{00000000-0005-0000-0000-000006000000}"/>
    <cellStyle name="Normalny 4" xfId="6" xr:uid="{00000000-0005-0000-0000-000007000000}"/>
    <cellStyle name="Normalny 5" xfId="16" xr:uid="{00000000-0005-0000-0000-000008000000}"/>
    <cellStyle name="Normalny 6" xfId="10" xr:uid="{00000000-0005-0000-0000-000009000000}"/>
    <cellStyle name="Normalny 7" xfId="11" xr:uid="{00000000-0005-0000-0000-00000A000000}"/>
    <cellStyle name="Normalny_Arkusz1" xfId="2" xr:uid="{00000000-0005-0000-0000-00000B000000}"/>
    <cellStyle name="Procentowy" xfId="27" builtinId="5"/>
    <cellStyle name="Procentowy 2" xfId="4" xr:uid="{00000000-0005-0000-0000-00000D000000}"/>
    <cellStyle name="Procentowy 2 2" xfId="18" xr:uid="{00000000-0005-0000-0000-00000E000000}"/>
    <cellStyle name="Procentowy 3" xfId="19" xr:uid="{00000000-0005-0000-0000-00000F000000}"/>
    <cellStyle name="Procentowy 3 2" xfId="20" xr:uid="{00000000-0005-0000-0000-000010000000}"/>
    <cellStyle name="Procentowy 3 3" xfId="21" xr:uid="{00000000-0005-0000-0000-000011000000}"/>
    <cellStyle name="Procentowy 3 4" xfId="9" xr:uid="{00000000-0005-0000-0000-000012000000}"/>
    <cellStyle name="Procentowy 4" xfId="17" xr:uid="{00000000-0005-0000-0000-000013000000}"/>
    <cellStyle name="Tekst objaśnienia 2" xfId="22" xr:uid="{00000000-0005-0000-0000-000014000000}"/>
    <cellStyle name="Walutowy 2" xfId="5" xr:uid="{00000000-0005-0000-0000-000015000000}"/>
    <cellStyle name="Walutowy 2 2" xfId="8" xr:uid="{00000000-0005-0000-0000-000016000000}"/>
    <cellStyle name="Walutowy 2 2 2" xfId="23" xr:uid="{00000000-0005-0000-0000-000017000000}"/>
    <cellStyle name="Walutowy 3" xfId="24" xr:uid="{00000000-0005-0000-0000-000018000000}"/>
    <cellStyle name="Walutowy 3 2" xfId="7" xr:uid="{00000000-0005-0000-0000-000019000000}"/>
    <cellStyle name="Walutowy 3 2 2" xfId="25" xr:uid="{00000000-0005-0000-0000-00001A000000}"/>
    <cellStyle name="Walutowy 3 3" xfId="26" xr:uid="{00000000-0005-0000-0000-00001B000000}"/>
  </cellStyles>
  <dxfs count="2">
    <dxf>
      <font>
        <b val="0"/>
        <condense val="0"/>
        <extend val="0"/>
        <color indexed="41"/>
      </font>
    </dxf>
    <dxf>
      <font>
        <b val="0"/>
        <condense val="0"/>
        <extend val="0"/>
        <sz val="11"/>
        <color indexed="2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41"/>
  <sheetViews>
    <sheetView tabSelected="1" topLeftCell="A2" zoomScale="75" zoomScaleNormal="75" zoomScaleSheetLayoutView="75" workbookViewId="0">
      <selection activeCell="F6" sqref="F6"/>
    </sheetView>
  </sheetViews>
  <sheetFormatPr defaultColWidth="8.77734375" defaultRowHeight="14.4"/>
  <cols>
    <col min="1" max="1" width="8.77734375" style="1"/>
    <col min="2" max="2" width="70.109375" style="1" customWidth="1"/>
    <col min="3" max="3" width="18.33203125" style="1" customWidth="1"/>
    <col min="4" max="4" width="13.44140625" style="1" customWidth="1"/>
    <col min="5" max="5" width="11.109375" style="1" customWidth="1"/>
    <col min="6" max="7" width="11.5546875" style="1" customWidth="1"/>
    <col min="8" max="8" width="15.6640625" style="1" customWidth="1"/>
    <col min="9" max="9" width="20.88671875" style="1" customWidth="1"/>
    <col min="10" max="10" width="25.88671875" style="1" customWidth="1"/>
    <col min="11" max="11" width="18.88671875" style="1" customWidth="1"/>
    <col min="12" max="12" width="12" style="1" customWidth="1"/>
    <col min="13" max="13" width="29.6640625" style="1" customWidth="1"/>
    <col min="14" max="16384" width="8.77734375" style="1"/>
  </cols>
  <sheetData>
    <row r="1" spans="2:8">
      <c r="B1" s="712" t="s">
        <v>542</v>
      </c>
    </row>
    <row r="3" spans="2:8" ht="25.95" customHeight="1">
      <c r="B3" s="710" t="s">
        <v>239</v>
      </c>
      <c r="C3" s="81"/>
      <c r="D3" s="81"/>
      <c r="E3" s="81"/>
      <c r="G3" s="81"/>
      <c r="H3" s="710" t="s">
        <v>543</v>
      </c>
    </row>
    <row r="4" spans="2:8" ht="25.95" customHeight="1">
      <c r="B4" s="711" t="s">
        <v>541</v>
      </c>
    </row>
    <row r="6" spans="2:8" ht="309" customHeight="1">
      <c r="B6" s="80" t="s">
        <v>540</v>
      </c>
      <c r="C6" s="76"/>
    </row>
    <row r="7" spans="2:8" ht="15.6">
      <c r="B7" s="2"/>
    </row>
    <row r="8" spans="2:8" ht="114.6" customHeight="1">
      <c r="B8" s="2" t="s">
        <v>230</v>
      </c>
    </row>
    <row r="11" spans="2:8" ht="18">
      <c r="C11" s="81"/>
    </row>
    <row r="12" spans="2:8" hidden="1"/>
    <row r="13" spans="2:8" hidden="1">
      <c r="B13" s="1" t="s">
        <v>0</v>
      </c>
    </row>
    <row r="14" spans="2:8" hidden="1">
      <c r="B14" s="1" t="s">
        <v>1</v>
      </c>
    </row>
    <row r="15" spans="2:8">
      <c r="B15" s="21"/>
    </row>
    <row r="16" spans="2:8">
      <c r="B16" s="21" t="s">
        <v>512</v>
      </c>
    </row>
    <row r="17" spans="1:13">
      <c r="B17" s="21" t="s">
        <v>67</v>
      </c>
    </row>
    <row r="18" spans="1:13">
      <c r="B18" s="21" t="s">
        <v>68</v>
      </c>
    </row>
    <row r="19" spans="1:13" ht="22.8">
      <c r="A19" s="82" t="s">
        <v>3</v>
      </c>
      <c r="B19" s="83" t="s">
        <v>4</v>
      </c>
      <c r="C19" s="82" t="s">
        <v>5</v>
      </c>
      <c r="D19" s="82" t="s">
        <v>6</v>
      </c>
      <c r="E19" s="82" t="s">
        <v>7</v>
      </c>
      <c r="F19" s="82" t="s">
        <v>8</v>
      </c>
      <c r="G19" s="82" t="s">
        <v>9</v>
      </c>
      <c r="H19" s="82" t="s">
        <v>10</v>
      </c>
      <c r="I19" s="82" t="s">
        <v>11</v>
      </c>
      <c r="J19" s="82" t="s">
        <v>12</v>
      </c>
      <c r="K19" s="82" t="s">
        <v>13</v>
      </c>
      <c r="L19" s="82" t="s">
        <v>14</v>
      </c>
      <c r="M19" s="82" t="s">
        <v>15</v>
      </c>
    </row>
    <row r="20" spans="1:13" ht="24">
      <c r="A20" s="84"/>
      <c r="B20" s="85" t="s">
        <v>69</v>
      </c>
      <c r="C20" s="86"/>
      <c r="D20" s="86"/>
      <c r="E20" s="86"/>
      <c r="F20" s="86"/>
      <c r="G20" s="86"/>
      <c r="H20" s="86"/>
      <c r="I20" s="86"/>
      <c r="J20" s="86"/>
      <c r="K20" s="86"/>
      <c r="L20" s="86"/>
      <c r="M20" s="86"/>
    </row>
    <row r="21" spans="1:13">
      <c r="A21" s="87">
        <v>1</v>
      </c>
      <c r="B21" s="88"/>
      <c r="C21" s="89" t="s">
        <v>70</v>
      </c>
      <c r="D21" s="87" t="s">
        <v>16</v>
      </c>
      <c r="E21" s="90">
        <v>2000</v>
      </c>
      <c r="F21" s="91">
        <v>100</v>
      </c>
      <c r="G21" s="92">
        <f t="shared" ref="G21:G68" si="0">CEILING(E21/F21,1)</f>
        <v>20</v>
      </c>
      <c r="H21" s="93"/>
      <c r="I21" s="36">
        <f>H21*L21+H21</f>
        <v>0</v>
      </c>
      <c r="J21" s="36">
        <f>ROUND(H21*G21,2)</f>
        <v>0</v>
      </c>
      <c r="K21" s="36">
        <f>ROUND(I21*G21,2)</f>
        <v>0</v>
      </c>
      <c r="L21" s="94"/>
      <c r="M21" s="95"/>
    </row>
    <row r="22" spans="1:13">
      <c r="A22" s="96">
        <v>2</v>
      </c>
      <c r="B22" s="97"/>
      <c r="C22" s="98" t="s">
        <v>71</v>
      </c>
      <c r="D22" s="96" t="s">
        <v>16</v>
      </c>
      <c r="E22" s="99">
        <v>2000</v>
      </c>
      <c r="F22" s="100">
        <v>100</v>
      </c>
      <c r="G22" s="92">
        <f t="shared" si="0"/>
        <v>20</v>
      </c>
      <c r="H22" s="93"/>
      <c r="I22" s="36">
        <f t="shared" ref="I22:I42" si="1">H22*L22+H22</f>
        <v>0</v>
      </c>
      <c r="J22" s="36">
        <f t="shared" ref="J22:J42" si="2">ROUND(H22*G22,2)</f>
        <v>0</v>
      </c>
      <c r="K22" s="36">
        <f t="shared" ref="K22:K42" si="3">ROUND(I22*G22,2)</f>
        <v>0</v>
      </c>
      <c r="L22" s="94"/>
      <c r="M22" s="95"/>
    </row>
    <row r="23" spans="1:13">
      <c r="A23" s="87">
        <v>3</v>
      </c>
      <c r="B23" s="97"/>
      <c r="C23" s="98" t="s">
        <v>72</v>
      </c>
      <c r="D23" s="96" t="s">
        <v>16</v>
      </c>
      <c r="E23" s="99">
        <v>3500</v>
      </c>
      <c r="F23" s="100">
        <v>100</v>
      </c>
      <c r="G23" s="92">
        <f t="shared" si="0"/>
        <v>35</v>
      </c>
      <c r="H23" s="93"/>
      <c r="I23" s="36">
        <f t="shared" si="1"/>
        <v>0</v>
      </c>
      <c r="J23" s="36">
        <f t="shared" si="2"/>
        <v>0</v>
      </c>
      <c r="K23" s="36">
        <f t="shared" si="3"/>
        <v>0</v>
      </c>
      <c r="L23" s="94"/>
      <c r="M23" s="95"/>
    </row>
    <row r="24" spans="1:13">
      <c r="A24" s="96">
        <v>4</v>
      </c>
      <c r="B24" s="97"/>
      <c r="C24" s="98" t="s">
        <v>73</v>
      </c>
      <c r="D24" s="96" t="s">
        <v>16</v>
      </c>
      <c r="E24" s="99">
        <v>1500</v>
      </c>
      <c r="F24" s="100">
        <v>100</v>
      </c>
      <c r="G24" s="92">
        <f t="shared" si="0"/>
        <v>15</v>
      </c>
      <c r="H24" s="93"/>
      <c r="I24" s="36">
        <f t="shared" si="1"/>
        <v>0</v>
      </c>
      <c r="J24" s="36">
        <f t="shared" si="2"/>
        <v>0</v>
      </c>
      <c r="K24" s="36">
        <f t="shared" si="3"/>
        <v>0</v>
      </c>
      <c r="L24" s="94"/>
      <c r="M24" s="95"/>
    </row>
    <row r="25" spans="1:13">
      <c r="A25" s="87">
        <v>5</v>
      </c>
      <c r="B25" s="97"/>
      <c r="C25" s="98" t="s">
        <v>74</v>
      </c>
      <c r="D25" s="96" t="s">
        <v>16</v>
      </c>
      <c r="E25" s="99">
        <v>2000</v>
      </c>
      <c r="F25" s="100">
        <v>100</v>
      </c>
      <c r="G25" s="92">
        <f t="shared" si="0"/>
        <v>20</v>
      </c>
      <c r="H25" s="93"/>
      <c r="I25" s="36">
        <f t="shared" si="1"/>
        <v>0</v>
      </c>
      <c r="J25" s="36">
        <f t="shared" si="2"/>
        <v>0</v>
      </c>
      <c r="K25" s="36">
        <f t="shared" si="3"/>
        <v>0</v>
      </c>
      <c r="L25" s="94"/>
      <c r="M25" s="95"/>
    </row>
    <row r="26" spans="1:13">
      <c r="A26" s="96">
        <v>6</v>
      </c>
      <c r="B26" s="97"/>
      <c r="C26" s="98" t="s">
        <v>75</v>
      </c>
      <c r="D26" s="96" t="s">
        <v>16</v>
      </c>
      <c r="E26" s="99">
        <v>2000</v>
      </c>
      <c r="F26" s="100">
        <v>100</v>
      </c>
      <c r="G26" s="92">
        <f t="shared" si="0"/>
        <v>20</v>
      </c>
      <c r="H26" s="93"/>
      <c r="I26" s="36">
        <f t="shared" si="1"/>
        <v>0</v>
      </c>
      <c r="J26" s="36">
        <f t="shared" si="2"/>
        <v>0</v>
      </c>
      <c r="K26" s="36">
        <f t="shared" si="3"/>
        <v>0</v>
      </c>
      <c r="L26" s="94"/>
      <c r="M26" s="95"/>
    </row>
    <row r="27" spans="1:13">
      <c r="A27" s="87">
        <v>7</v>
      </c>
      <c r="B27" s="97"/>
      <c r="C27" s="98" t="s">
        <v>76</v>
      </c>
      <c r="D27" s="96" t="s">
        <v>16</v>
      </c>
      <c r="E27" s="99">
        <v>1000</v>
      </c>
      <c r="F27" s="100">
        <v>100</v>
      </c>
      <c r="G27" s="92">
        <f t="shared" si="0"/>
        <v>10</v>
      </c>
      <c r="H27" s="93"/>
      <c r="I27" s="36">
        <f t="shared" si="1"/>
        <v>0</v>
      </c>
      <c r="J27" s="36">
        <f t="shared" si="2"/>
        <v>0</v>
      </c>
      <c r="K27" s="36">
        <f t="shared" si="3"/>
        <v>0</v>
      </c>
      <c r="L27" s="94"/>
      <c r="M27" s="95"/>
    </row>
    <row r="28" spans="1:13">
      <c r="A28" s="96">
        <v>8</v>
      </c>
      <c r="B28" s="97"/>
      <c r="C28" s="98" t="s">
        <v>77</v>
      </c>
      <c r="D28" s="96" t="s">
        <v>16</v>
      </c>
      <c r="E28" s="99">
        <v>9000</v>
      </c>
      <c r="F28" s="100">
        <v>100</v>
      </c>
      <c r="G28" s="92">
        <f t="shared" si="0"/>
        <v>90</v>
      </c>
      <c r="H28" s="93"/>
      <c r="I28" s="36">
        <f t="shared" si="1"/>
        <v>0</v>
      </c>
      <c r="J28" s="36">
        <f t="shared" si="2"/>
        <v>0</v>
      </c>
      <c r="K28" s="36">
        <f t="shared" si="3"/>
        <v>0</v>
      </c>
      <c r="L28" s="94"/>
      <c r="M28" s="95"/>
    </row>
    <row r="29" spans="1:13">
      <c r="A29" s="87">
        <v>9</v>
      </c>
      <c r="B29" s="97"/>
      <c r="C29" s="98" t="s">
        <v>78</v>
      </c>
      <c r="D29" s="96" t="s">
        <v>16</v>
      </c>
      <c r="E29" s="99">
        <v>3000</v>
      </c>
      <c r="F29" s="100">
        <v>100</v>
      </c>
      <c r="G29" s="92">
        <f t="shared" si="0"/>
        <v>30</v>
      </c>
      <c r="H29" s="93"/>
      <c r="I29" s="36">
        <f t="shared" si="1"/>
        <v>0</v>
      </c>
      <c r="J29" s="36">
        <f t="shared" si="2"/>
        <v>0</v>
      </c>
      <c r="K29" s="36">
        <f t="shared" si="3"/>
        <v>0</v>
      </c>
      <c r="L29" s="94"/>
      <c r="M29" s="95"/>
    </row>
    <row r="30" spans="1:13">
      <c r="A30" s="96">
        <v>10</v>
      </c>
      <c r="B30" s="97"/>
      <c r="C30" s="98" t="s">
        <v>79</v>
      </c>
      <c r="D30" s="96" t="s">
        <v>16</v>
      </c>
      <c r="E30" s="99">
        <v>300</v>
      </c>
      <c r="F30" s="100">
        <v>100</v>
      </c>
      <c r="G30" s="92">
        <f t="shared" si="0"/>
        <v>3</v>
      </c>
      <c r="H30" s="93"/>
      <c r="I30" s="36">
        <f t="shared" si="1"/>
        <v>0</v>
      </c>
      <c r="J30" s="36">
        <f t="shared" si="2"/>
        <v>0</v>
      </c>
      <c r="K30" s="36">
        <f t="shared" si="3"/>
        <v>0</v>
      </c>
      <c r="L30" s="94"/>
      <c r="M30" s="95"/>
    </row>
    <row r="31" spans="1:13">
      <c r="A31" s="87">
        <v>11</v>
      </c>
      <c r="B31" s="97"/>
      <c r="C31" s="98" t="s">
        <v>80</v>
      </c>
      <c r="D31" s="96" t="s">
        <v>16</v>
      </c>
      <c r="E31" s="99">
        <v>2000</v>
      </c>
      <c r="F31" s="100">
        <v>100</v>
      </c>
      <c r="G31" s="92">
        <f t="shared" si="0"/>
        <v>20</v>
      </c>
      <c r="H31" s="93"/>
      <c r="I31" s="36">
        <f t="shared" si="1"/>
        <v>0</v>
      </c>
      <c r="J31" s="36">
        <f t="shared" si="2"/>
        <v>0</v>
      </c>
      <c r="K31" s="36">
        <f t="shared" si="3"/>
        <v>0</v>
      </c>
      <c r="L31" s="94"/>
      <c r="M31" s="95"/>
    </row>
    <row r="32" spans="1:13">
      <c r="A32" s="96">
        <v>12</v>
      </c>
      <c r="B32" s="97"/>
      <c r="C32" s="98" t="s">
        <v>81</v>
      </c>
      <c r="D32" s="96" t="s">
        <v>16</v>
      </c>
      <c r="E32" s="99">
        <v>6000</v>
      </c>
      <c r="F32" s="100">
        <v>100</v>
      </c>
      <c r="G32" s="92">
        <f t="shared" si="0"/>
        <v>60</v>
      </c>
      <c r="H32" s="93"/>
      <c r="I32" s="36">
        <f t="shared" si="1"/>
        <v>0</v>
      </c>
      <c r="J32" s="36">
        <f t="shared" si="2"/>
        <v>0</v>
      </c>
      <c r="K32" s="36">
        <f t="shared" si="3"/>
        <v>0</v>
      </c>
      <c r="L32" s="94"/>
      <c r="M32" s="95"/>
    </row>
    <row r="33" spans="1:13">
      <c r="A33" s="87">
        <v>13</v>
      </c>
      <c r="B33" s="97"/>
      <c r="C33" s="98" t="s">
        <v>82</v>
      </c>
      <c r="D33" s="96" t="s">
        <v>16</v>
      </c>
      <c r="E33" s="99">
        <v>4000</v>
      </c>
      <c r="F33" s="100">
        <v>100</v>
      </c>
      <c r="G33" s="92">
        <f t="shared" si="0"/>
        <v>40</v>
      </c>
      <c r="H33" s="93"/>
      <c r="I33" s="36">
        <f t="shared" si="1"/>
        <v>0</v>
      </c>
      <c r="J33" s="36">
        <f t="shared" si="2"/>
        <v>0</v>
      </c>
      <c r="K33" s="36">
        <f t="shared" si="3"/>
        <v>0</v>
      </c>
      <c r="L33" s="94"/>
      <c r="M33" s="95"/>
    </row>
    <row r="34" spans="1:13">
      <c r="A34" s="96">
        <v>14</v>
      </c>
      <c r="B34" s="97"/>
      <c r="C34" s="98" t="s">
        <v>83</v>
      </c>
      <c r="D34" s="96" t="s">
        <v>16</v>
      </c>
      <c r="E34" s="99">
        <v>4000</v>
      </c>
      <c r="F34" s="100">
        <v>100</v>
      </c>
      <c r="G34" s="92">
        <f t="shared" si="0"/>
        <v>40</v>
      </c>
      <c r="H34" s="93"/>
      <c r="I34" s="36">
        <f t="shared" si="1"/>
        <v>0</v>
      </c>
      <c r="J34" s="36">
        <f t="shared" si="2"/>
        <v>0</v>
      </c>
      <c r="K34" s="36">
        <f t="shared" si="3"/>
        <v>0</v>
      </c>
      <c r="L34" s="94"/>
      <c r="M34" s="95"/>
    </row>
    <row r="35" spans="1:13">
      <c r="A35" s="87">
        <v>15</v>
      </c>
      <c r="B35" s="97"/>
      <c r="C35" s="98" t="s">
        <v>84</v>
      </c>
      <c r="D35" s="96" t="s">
        <v>16</v>
      </c>
      <c r="E35" s="99">
        <v>3500</v>
      </c>
      <c r="F35" s="100">
        <v>100</v>
      </c>
      <c r="G35" s="92">
        <f t="shared" si="0"/>
        <v>35</v>
      </c>
      <c r="H35" s="93"/>
      <c r="I35" s="36">
        <f t="shared" si="1"/>
        <v>0</v>
      </c>
      <c r="J35" s="36">
        <f t="shared" si="2"/>
        <v>0</v>
      </c>
      <c r="K35" s="36">
        <f t="shared" si="3"/>
        <v>0</v>
      </c>
      <c r="L35" s="94"/>
      <c r="M35" s="95"/>
    </row>
    <row r="36" spans="1:13">
      <c r="A36" s="96">
        <v>16</v>
      </c>
      <c r="B36" s="97"/>
      <c r="C36" s="98" t="s">
        <v>85</v>
      </c>
      <c r="D36" s="96" t="s">
        <v>16</v>
      </c>
      <c r="E36" s="99">
        <v>2000</v>
      </c>
      <c r="F36" s="100">
        <v>100</v>
      </c>
      <c r="G36" s="92">
        <f t="shared" si="0"/>
        <v>20</v>
      </c>
      <c r="H36" s="93"/>
      <c r="I36" s="36">
        <f t="shared" si="1"/>
        <v>0</v>
      </c>
      <c r="J36" s="36">
        <f t="shared" si="2"/>
        <v>0</v>
      </c>
      <c r="K36" s="36">
        <f t="shared" si="3"/>
        <v>0</v>
      </c>
      <c r="L36" s="94"/>
      <c r="M36" s="95"/>
    </row>
    <row r="37" spans="1:13">
      <c r="A37" s="87">
        <v>17</v>
      </c>
      <c r="B37" s="97"/>
      <c r="C37" s="98" t="s">
        <v>86</v>
      </c>
      <c r="D37" s="96" t="s">
        <v>16</v>
      </c>
      <c r="E37" s="99">
        <v>7000</v>
      </c>
      <c r="F37" s="100">
        <v>100</v>
      </c>
      <c r="G37" s="92">
        <f t="shared" si="0"/>
        <v>70</v>
      </c>
      <c r="H37" s="93"/>
      <c r="I37" s="36">
        <f t="shared" si="1"/>
        <v>0</v>
      </c>
      <c r="J37" s="36">
        <f t="shared" si="2"/>
        <v>0</v>
      </c>
      <c r="K37" s="36">
        <f t="shared" si="3"/>
        <v>0</v>
      </c>
      <c r="L37" s="94"/>
      <c r="M37" s="95"/>
    </row>
    <row r="38" spans="1:13">
      <c r="A38" s="96">
        <v>18</v>
      </c>
      <c r="B38" s="97"/>
      <c r="C38" s="98" t="s">
        <v>87</v>
      </c>
      <c r="D38" s="96" t="s">
        <v>16</v>
      </c>
      <c r="E38" s="99">
        <v>14000</v>
      </c>
      <c r="F38" s="100">
        <v>100</v>
      </c>
      <c r="G38" s="92">
        <f t="shared" si="0"/>
        <v>140</v>
      </c>
      <c r="H38" s="93"/>
      <c r="I38" s="36">
        <f t="shared" si="1"/>
        <v>0</v>
      </c>
      <c r="J38" s="36">
        <f t="shared" si="2"/>
        <v>0</v>
      </c>
      <c r="K38" s="36">
        <f t="shared" si="3"/>
        <v>0</v>
      </c>
      <c r="L38" s="94"/>
      <c r="M38" s="95"/>
    </row>
    <row r="39" spans="1:13">
      <c r="A39" s="87">
        <v>19</v>
      </c>
      <c r="B39" s="97"/>
      <c r="C39" s="98" t="s">
        <v>88</v>
      </c>
      <c r="D39" s="96" t="s">
        <v>16</v>
      </c>
      <c r="E39" s="99">
        <v>4500</v>
      </c>
      <c r="F39" s="100">
        <v>100</v>
      </c>
      <c r="G39" s="92">
        <f t="shared" si="0"/>
        <v>45</v>
      </c>
      <c r="H39" s="93"/>
      <c r="I39" s="36">
        <f t="shared" si="1"/>
        <v>0</v>
      </c>
      <c r="J39" s="36">
        <f t="shared" si="2"/>
        <v>0</v>
      </c>
      <c r="K39" s="36">
        <f t="shared" si="3"/>
        <v>0</v>
      </c>
      <c r="L39" s="94"/>
      <c r="M39" s="95"/>
    </row>
    <row r="40" spans="1:13">
      <c r="A40" s="96">
        <v>20</v>
      </c>
      <c r="B40" s="97"/>
      <c r="C40" s="98" t="s">
        <v>89</v>
      </c>
      <c r="D40" s="96" t="s">
        <v>16</v>
      </c>
      <c r="E40" s="99">
        <v>800</v>
      </c>
      <c r="F40" s="100">
        <v>100</v>
      </c>
      <c r="G40" s="92">
        <f t="shared" si="0"/>
        <v>8</v>
      </c>
      <c r="H40" s="93"/>
      <c r="I40" s="36">
        <f t="shared" si="1"/>
        <v>0</v>
      </c>
      <c r="J40" s="36">
        <f t="shared" si="2"/>
        <v>0</v>
      </c>
      <c r="K40" s="36">
        <f t="shared" si="3"/>
        <v>0</v>
      </c>
      <c r="L40" s="94"/>
      <c r="M40" s="95"/>
    </row>
    <row r="41" spans="1:13">
      <c r="A41" s="87">
        <v>21</v>
      </c>
      <c r="B41" s="97"/>
      <c r="C41" s="98" t="s">
        <v>90</v>
      </c>
      <c r="D41" s="96" t="s">
        <v>16</v>
      </c>
      <c r="E41" s="99">
        <v>200</v>
      </c>
      <c r="F41" s="100">
        <v>100</v>
      </c>
      <c r="G41" s="92">
        <f t="shared" si="0"/>
        <v>2</v>
      </c>
      <c r="H41" s="93"/>
      <c r="I41" s="36">
        <f t="shared" si="1"/>
        <v>0</v>
      </c>
      <c r="J41" s="36">
        <f t="shared" si="2"/>
        <v>0</v>
      </c>
      <c r="K41" s="36">
        <f t="shared" si="3"/>
        <v>0</v>
      </c>
      <c r="L41" s="94"/>
      <c r="M41" s="95"/>
    </row>
    <row r="42" spans="1:13">
      <c r="A42" s="101">
        <v>22</v>
      </c>
      <c r="B42" s="102"/>
      <c r="C42" s="103" t="s">
        <v>91</v>
      </c>
      <c r="D42" s="101" t="s">
        <v>16</v>
      </c>
      <c r="E42" s="104">
        <v>3000</v>
      </c>
      <c r="F42" s="105">
        <v>100</v>
      </c>
      <c r="G42" s="92">
        <f t="shared" si="0"/>
        <v>30</v>
      </c>
      <c r="H42" s="106"/>
      <c r="I42" s="36">
        <f t="shared" si="1"/>
        <v>0</v>
      </c>
      <c r="J42" s="36">
        <f t="shared" si="2"/>
        <v>0</v>
      </c>
      <c r="K42" s="36">
        <f t="shared" si="3"/>
        <v>0</v>
      </c>
      <c r="L42" s="94"/>
      <c r="M42" s="95"/>
    </row>
    <row r="43" spans="1:13" ht="24">
      <c r="A43" s="84"/>
      <c r="B43" s="85" t="s">
        <v>92</v>
      </c>
      <c r="C43" s="86"/>
      <c r="D43" s="86"/>
      <c r="E43" s="107"/>
      <c r="F43" s="107"/>
      <c r="G43" s="92"/>
      <c r="H43" s="108"/>
      <c r="I43" s="107"/>
      <c r="J43" s="107"/>
      <c r="K43" s="107"/>
      <c r="L43" s="86"/>
      <c r="M43" s="86"/>
    </row>
    <row r="44" spans="1:13">
      <c r="A44" s="87">
        <v>23</v>
      </c>
      <c r="B44" s="109"/>
      <c r="C44" s="89" t="s">
        <v>93</v>
      </c>
      <c r="D44" s="87" t="s">
        <v>16</v>
      </c>
      <c r="E44" s="90">
        <v>3000</v>
      </c>
      <c r="F44" s="91">
        <v>100</v>
      </c>
      <c r="G44" s="92">
        <f t="shared" si="0"/>
        <v>30</v>
      </c>
      <c r="H44" s="110"/>
      <c r="I44" s="36">
        <f t="shared" ref="I44:I62" si="4">H44*L44+H44</f>
        <v>0</v>
      </c>
      <c r="J44" s="36">
        <f t="shared" ref="J44:J62" si="5">ROUND(H44*G44,2)</f>
        <v>0</v>
      </c>
      <c r="K44" s="36">
        <f t="shared" ref="K44:K62" si="6">ROUND(I44*G44,2)</f>
        <v>0</v>
      </c>
      <c r="L44" s="94"/>
      <c r="M44" s="95"/>
    </row>
    <row r="45" spans="1:13">
      <c r="A45" s="96">
        <v>24</v>
      </c>
      <c r="B45" s="97"/>
      <c r="C45" s="98" t="s">
        <v>94</v>
      </c>
      <c r="D45" s="96" t="s">
        <v>16</v>
      </c>
      <c r="E45" s="99">
        <v>400</v>
      </c>
      <c r="F45" s="100">
        <v>100</v>
      </c>
      <c r="G45" s="92">
        <f t="shared" si="0"/>
        <v>4</v>
      </c>
      <c r="H45" s="93"/>
      <c r="I45" s="36">
        <f t="shared" ref="I45:I49" si="7">H45*L45+H45</f>
        <v>0</v>
      </c>
      <c r="J45" s="36">
        <f t="shared" ref="J45:J49" si="8">ROUND(H45*G45,2)</f>
        <v>0</v>
      </c>
      <c r="K45" s="36">
        <f t="shared" ref="K45:K49" si="9">ROUND(I45*G45,2)</f>
        <v>0</v>
      </c>
      <c r="L45" s="111"/>
      <c r="M45" s="95"/>
    </row>
    <row r="46" spans="1:13">
      <c r="A46" s="96">
        <v>25</v>
      </c>
      <c r="B46" s="97"/>
      <c r="C46" s="98" t="s">
        <v>95</v>
      </c>
      <c r="D46" s="96" t="s">
        <v>16</v>
      </c>
      <c r="E46" s="99">
        <v>2500</v>
      </c>
      <c r="F46" s="100">
        <v>100</v>
      </c>
      <c r="G46" s="92">
        <f t="shared" si="0"/>
        <v>25</v>
      </c>
      <c r="H46" s="93"/>
      <c r="I46" s="36">
        <f t="shared" si="7"/>
        <v>0</v>
      </c>
      <c r="J46" s="36">
        <f t="shared" si="8"/>
        <v>0</v>
      </c>
      <c r="K46" s="36">
        <f t="shared" si="9"/>
        <v>0</v>
      </c>
      <c r="L46" s="111"/>
      <c r="M46" s="95"/>
    </row>
    <row r="47" spans="1:13">
      <c r="A47" s="96">
        <v>26</v>
      </c>
      <c r="B47" s="97"/>
      <c r="C47" s="98" t="s">
        <v>96</v>
      </c>
      <c r="D47" s="96" t="s">
        <v>16</v>
      </c>
      <c r="E47" s="99">
        <v>500</v>
      </c>
      <c r="F47" s="100">
        <v>100</v>
      </c>
      <c r="G47" s="92">
        <f t="shared" si="0"/>
        <v>5</v>
      </c>
      <c r="H47" s="93"/>
      <c r="I47" s="36">
        <f t="shared" si="7"/>
        <v>0</v>
      </c>
      <c r="J47" s="36">
        <f t="shared" si="8"/>
        <v>0</v>
      </c>
      <c r="K47" s="36">
        <f t="shared" si="9"/>
        <v>0</v>
      </c>
      <c r="L47" s="111"/>
      <c r="M47" s="95"/>
    </row>
    <row r="48" spans="1:13">
      <c r="A48" s="96">
        <v>27</v>
      </c>
      <c r="B48" s="97"/>
      <c r="C48" s="98" t="s">
        <v>97</v>
      </c>
      <c r="D48" s="96" t="s">
        <v>16</v>
      </c>
      <c r="E48" s="99">
        <v>2000</v>
      </c>
      <c r="F48" s="100">
        <v>100</v>
      </c>
      <c r="G48" s="92">
        <f t="shared" si="0"/>
        <v>20</v>
      </c>
      <c r="H48" s="93"/>
      <c r="I48" s="36">
        <f t="shared" si="7"/>
        <v>0</v>
      </c>
      <c r="J48" s="36">
        <f t="shared" si="8"/>
        <v>0</v>
      </c>
      <c r="K48" s="36">
        <f t="shared" si="9"/>
        <v>0</v>
      </c>
      <c r="L48" s="111"/>
      <c r="M48" s="95"/>
    </row>
    <row r="49" spans="1:13">
      <c r="A49" s="101">
        <v>28</v>
      </c>
      <c r="B49" s="102"/>
      <c r="C49" s="103" t="s">
        <v>98</v>
      </c>
      <c r="D49" s="101" t="s">
        <v>16</v>
      </c>
      <c r="E49" s="104">
        <v>300</v>
      </c>
      <c r="F49" s="105">
        <v>100</v>
      </c>
      <c r="G49" s="92">
        <f t="shared" si="0"/>
        <v>3</v>
      </c>
      <c r="H49" s="106"/>
      <c r="I49" s="36">
        <f t="shared" si="7"/>
        <v>0</v>
      </c>
      <c r="J49" s="36">
        <f t="shared" si="8"/>
        <v>0</v>
      </c>
      <c r="K49" s="36">
        <f t="shared" si="9"/>
        <v>0</v>
      </c>
      <c r="L49" s="112"/>
      <c r="M49" s="95"/>
    </row>
    <row r="50" spans="1:13" ht="24">
      <c r="A50" s="84"/>
      <c r="B50" s="85" t="s">
        <v>99</v>
      </c>
      <c r="C50" s="86"/>
      <c r="D50" s="86"/>
      <c r="E50" s="107"/>
      <c r="F50" s="107"/>
      <c r="G50" s="92"/>
      <c r="H50" s="108"/>
      <c r="I50" s="107"/>
      <c r="J50" s="107"/>
      <c r="K50" s="107"/>
      <c r="L50" s="86"/>
      <c r="M50" s="86"/>
    </row>
    <row r="51" spans="1:13">
      <c r="A51" s="87">
        <v>29</v>
      </c>
      <c r="B51" s="109"/>
      <c r="C51" s="89">
        <v>100</v>
      </c>
      <c r="D51" s="89" t="s">
        <v>21</v>
      </c>
      <c r="E51" s="90">
        <v>600</v>
      </c>
      <c r="F51" s="91">
        <v>200</v>
      </c>
      <c r="G51" s="92">
        <f t="shared" si="0"/>
        <v>3</v>
      </c>
      <c r="H51" s="110"/>
      <c r="I51" s="36">
        <f t="shared" si="4"/>
        <v>0</v>
      </c>
      <c r="J51" s="36">
        <f t="shared" si="5"/>
        <v>0</v>
      </c>
      <c r="K51" s="36">
        <f t="shared" si="6"/>
        <v>0</v>
      </c>
      <c r="L51" s="94"/>
      <c r="M51" s="113"/>
    </row>
    <row r="52" spans="1:13">
      <c r="A52" s="96">
        <v>30</v>
      </c>
      <c r="B52" s="97"/>
      <c r="C52" s="98">
        <v>120</v>
      </c>
      <c r="D52" s="98" t="s">
        <v>21</v>
      </c>
      <c r="E52" s="99">
        <v>2000</v>
      </c>
      <c r="F52" s="100">
        <v>200</v>
      </c>
      <c r="G52" s="92">
        <f t="shared" si="0"/>
        <v>10</v>
      </c>
      <c r="H52" s="93"/>
      <c r="I52" s="36">
        <f t="shared" ref="I52:I60" si="10">H52*L52+H52</f>
        <v>0</v>
      </c>
      <c r="J52" s="36">
        <f t="shared" ref="J52:J60" si="11">ROUND(H52*G52,2)</f>
        <v>0</v>
      </c>
      <c r="K52" s="36">
        <f t="shared" ref="K52:K60" si="12">ROUND(I52*G52,2)</f>
        <v>0</v>
      </c>
      <c r="L52" s="94"/>
      <c r="M52" s="113"/>
    </row>
    <row r="53" spans="1:13">
      <c r="A53" s="96">
        <v>31</v>
      </c>
      <c r="B53" s="97"/>
      <c r="C53" s="98">
        <v>150</v>
      </c>
      <c r="D53" s="98" t="s">
        <v>21</v>
      </c>
      <c r="E53" s="99">
        <v>600</v>
      </c>
      <c r="F53" s="100">
        <v>200</v>
      </c>
      <c r="G53" s="92">
        <f t="shared" si="0"/>
        <v>3</v>
      </c>
      <c r="H53" s="93"/>
      <c r="I53" s="36">
        <f t="shared" si="10"/>
        <v>0</v>
      </c>
      <c r="J53" s="36">
        <f t="shared" si="11"/>
        <v>0</v>
      </c>
      <c r="K53" s="36">
        <f t="shared" si="12"/>
        <v>0</v>
      </c>
      <c r="L53" s="94"/>
      <c r="M53" s="113"/>
    </row>
    <row r="54" spans="1:13">
      <c r="A54" s="96">
        <v>32</v>
      </c>
      <c r="B54" s="97"/>
      <c r="C54" s="98">
        <f>Arkusz1!B85</f>
        <v>0</v>
      </c>
      <c r="D54" s="98" t="s">
        <v>21</v>
      </c>
      <c r="E54" s="99">
        <v>1000</v>
      </c>
      <c r="F54" s="100">
        <v>200</v>
      </c>
      <c r="G54" s="92">
        <f t="shared" si="0"/>
        <v>5</v>
      </c>
      <c r="H54" s="93"/>
      <c r="I54" s="36">
        <f t="shared" si="10"/>
        <v>0</v>
      </c>
      <c r="J54" s="36">
        <f t="shared" si="11"/>
        <v>0</v>
      </c>
      <c r="K54" s="36">
        <f t="shared" si="12"/>
        <v>0</v>
      </c>
      <c r="L54" s="94"/>
      <c r="M54" s="113"/>
    </row>
    <row r="55" spans="1:13">
      <c r="A55" s="96">
        <f>Arkusz1!B85</f>
        <v>0</v>
      </c>
      <c r="B55" s="97"/>
      <c r="C55" s="98">
        <v>380</v>
      </c>
      <c r="D55" s="98" t="s">
        <v>21</v>
      </c>
      <c r="E55" s="99">
        <v>200</v>
      </c>
      <c r="F55" s="100">
        <v>200</v>
      </c>
      <c r="G55" s="92">
        <f t="shared" si="0"/>
        <v>1</v>
      </c>
      <c r="H55" s="93"/>
      <c r="I55" s="36">
        <f t="shared" si="10"/>
        <v>0</v>
      </c>
      <c r="J55" s="36">
        <f t="shared" si="11"/>
        <v>0</v>
      </c>
      <c r="K55" s="36">
        <f t="shared" si="12"/>
        <v>0</v>
      </c>
      <c r="L55" s="94"/>
      <c r="M55" s="113"/>
    </row>
    <row r="56" spans="1:13">
      <c r="A56" s="96">
        <v>34</v>
      </c>
      <c r="B56" s="97"/>
      <c r="C56" s="98">
        <v>75</v>
      </c>
      <c r="D56" s="98" t="s">
        <v>21</v>
      </c>
      <c r="E56" s="99">
        <v>1600</v>
      </c>
      <c r="F56" s="100">
        <v>200</v>
      </c>
      <c r="G56" s="92">
        <f t="shared" si="0"/>
        <v>8</v>
      </c>
      <c r="H56" s="93"/>
      <c r="I56" s="36">
        <f t="shared" si="10"/>
        <v>0</v>
      </c>
      <c r="J56" s="36">
        <f t="shared" si="11"/>
        <v>0</v>
      </c>
      <c r="K56" s="36">
        <f t="shared" si="12"/>
        <v>0</v>
      </c>
      <c r="L56" s="94"/>
      <c r="M56" s="113"/>
    </row>
    <row r="57" spans="1:13">
      <c r="A57" s="96">
        <v>35</v>
      </c>
      <c r="B57" s="97"/>
      <c r="C57" s="98">
        <v>420</v>
      </c>
      <c r="D57" s="98" t="s">
        <v>21</v>
      </c>
      <c r="E57" s="99">
        <v>200</v>
      </c>
      <c r="F57" s="100">
        <v>200</v>
      </c>
      <c r="G57" s="92">
        <f t="shared" si="0"/>
        <v>1</v>
      </c>
      <c r="H57" s="93"/>
      <c r="I57" s="36">
        <f t="shared" si="10"/>
        <v>0</v>
      </c>
      <c r="J57" s="36">
        <f t="shared" si="11"/>
        <v>0</v>
      </c>
      <c r="K57" s="36">
        <f t="shared" si="12"/>
        <v>0</v>
      </c>
      <c r="L57" s="94"/>
      <c r="M57" s="113"/>
    </row>
    <row r="58" spans="1:13">
      <c r="A58" s="96">
        <v>36</v>
      </c>
      <c r="B58" s="97"/>
      <c r="C58" s="98">
        <v>50</v>
      </c>
      <c r="D58" s="98" t="s">
        <v>21</v>
      </c>
      <c r="E58" s="99">
        <v>1000</v>
      </c>
      <c r="F58" s="100">
        <v>200</v>
      </c>
      <c r="G58" s="92">
        <f t="shared" si="0"/>
        <v>5</v>
      </c>
      <c r="H58" s="93"/>
      <c r="I58" s="36">
        <f t="shared" si="10"/>
        <v>0</v>
      </c>
      <c r="J58" s="36">
        <f t="shared" si="11"/>
        <v>0</v>
      </c>
      <c r="K58" s="36">
        <f t="shared" si="12"/>
        <v>0</v>
      </c>
      <c r="L58" s="94"/>
      <c r="M58" s="113"/>
    </row>
    <row r="59" spans="1:13">
      <c r="A59" s="96">
        <v>37</v>
      </c>
      <c r="B59" s="97"/>
      <c r="C59" s="98">
        <v>270</v>
      </c>
      <c r="D59" s="98" t="s">
        <v>21</v>
      </c>
      <c r="E59" s="99">
        <v>400</v>
      </c>
      <c r="F59" s="100">
        <v>100</v>
      </c>
      <c r="G59" s="92">
        <f t="shared" si="0"/>
        <v>4</v>
      </c>
      <c r="H59" s="93"/>
      <c r="I59" s="36">
        <f t="shared" si="10"/>
        <v>0</v>
      </c>
      <c r="J59" s="36">
        <f t="shared" si="11"/>
        <v>0</v>
      </c>
      <c r="K59" s="36">
        <f t="shared" si="12"/>
        <v>0</v>
      </c>
      <c r="L59" s="94"/>
      <c r="M59" s="113"/>
    </row>
    <row r="60" spans="1:13">
      <c r="A60" s="101">
        <v>38</v>
      </c>
      <c r="B60" s="102"/>
      <c r="C60" s="103">
        <v>250</v>
      </c>
      <c r="D60" s="103" t="s">
        <v>21</v>
      </c>
      <c r="E60" s="104">
        <v>400</v>
      </c>
      <c r="F60" s="105">
        <v>200</v>
      </c>
      <c r="G60" s="92">
        <f t="shared" si="0"/>
        <v>2</v>
      </c>
      <c r="H60" s="106"/>
      <c r="I60" s="36">
        <f t="shared" si="10"/>
        <v>0</v>
      </c>
      <c r="J60" s="36">
        <f t="shared" si="11"/>
        <v>0</v>
      </c>
      <c r="K60" s="36">
        <f t="shared" si="12"/>
        <v>0</v>
      </c>
      <c r="L60" s="94"/>
      <c r="M60" s="113"/>
    </row>
    <row r="61" spans="1:13" ht="24">
      <c r="A61" s="84"/>
      <c r="B61" s="85" t="s">
        <v>100</v>
      </c>
      <c r="C61" s="86"/>
      <c r="D61" s="86"/>
      <c r="E61" s="107"/>
      <c r="F61" s="107"/>
      <c r="G61" s="92"/>
      <c r="H61" s="108"/>
      <c r="I61" s="107"/>
      <c r="J61" s="107"/>
      <c r="K61" s="107"/>
      <c r="L61" s="86"/>
      <c r="M61" s="86"/>
    </row>
    <row r="62" spans="1:13">
      <c r="A62" s="87">
        <v>39</v>
      </c>
      <c r="B62" s="109"/>
      <c r="C62" s="89">
        <v>100</v>
      </c>
      <c r="D62" s="89" t="s">
        <v>21</v>
      </c>
      <c r="E62" s="90">
        <v>300</v>
      </c>
      <c r="F62" s="91">
        <v>100</v>
      </c>
      <c r="G62" s="92">
        <f t="shared" si="0"/>
        <v>3</v>
      </c>
      <c r="H62" s="110"/>
      <c r="I62" s="36">
        <f t="shared" si="4"/>
        <v>0</v>
      </c>
      <c r="J62" s="36">
        <f t="shared" si="5"/>
        <v>0</v>
      </c>
      <c r="K62" s="36">
        <f t="shared" si="6"/>
        <v>0</v>
      </c>
      <c r="L62" s="94"/>
      <c r="M62" s="113"/>
    </row>
    <row r="63" spans="1:13">
      <c r="A63" s="96">
        <v>40</v>
      </c>
      <c r="B63" s="97"/>
      <c r="C63" s="98">
        <v>150</v>
      </c>
      <c r="D63" s="98" t="s">
        <v>21</v>
      </c>
      <c r="E63" s="99">
        <v>500</v>
      </c>
      <c r="F63" s="100">
        <v>100</v>
      </c>
      <c r="G63" s="92">
        <f t="shared" si="0"/>
        <v>5</v>
      </c>
      <c r="H63" s="93"/>
      <c r="I63" s="36">
        <f t="shared" ref="I63:I68" si="13">H63*L63+H63</f>
        <v>0</v>
      </c>
      <c r="J63" s="36">
        <f t="shared" ref="J63:J68" si="14">ROUND(H63*G63,2)</f>
        <v>0</v>
      </c>
      <c r="K63" s="36">
        <f t="shared" ref="K63:K68" si="15">ROUND(I63*G63,2)</f>
        <v>0</v>
      </c>
      <c r="L63" s="94"/>
      <c r="M63" s="113"/>
    </row>
    <row r="64" spans="1:13">
      <c r="A64" s="96">
        <v>41</v>
      </c>
      <c r="B64" s="97"/>
      <c r="C64" s="98">
        <v>200</v>
      </c>
      <c r="D64" s="98" t="s">
        <v>21</v>
      </c>
      <c r="E64" s="99">
        <v>200</v>
      </c>
      <c r="F64" s="100">
        <v>100</v>
      </c>
      <c r="G64" s="92">
        <f t="shared" si="0"/>
        <v>2</v>
      </c>
      <c r="H64" s="93"/>
      <c r="I64" s="36">
        <f t="shared" si="13"/>
        <v>0</v>
      </c>
      <c r="J64" s="36">
        <f t="shared" si="14"/>
        <v>0</v>
      </c>
      <c r="K64" s="36">
        <f t="shared" si="15"/>
        <v>0</v>
      </c>
      <c r="L64" s="94"/>
      <c r="M64" s="113"/>
    </row>
    <row r="65" spans="1:13">
      <c r="A65" s="96">
        <v>42</v>
      </c>
      <c r="B65" s="97"/>
      <c r="C65" s="98">
        <v>300</v>
      </c>
      <c r="D65" s="98" t="s">
        <v>21</v>
      </c>
      <c r="E65" s="99">
        <v>100</v>
      </c>
      <c r="F65" s="100">
        <v>100</v>
      </c>
      <c r="G65" s="92">
        <f t="shared" si="0"/>
        <v>1</v>
      </c>
      <c r="H65" s="93"/>
      <c r="I65" s="36">
        <f t="shared" si="13"/>
        <v>0</v>
      </c>
      <c r="J65" s="36">
        <f t="shared" si="14"/>
        <v>0</v>
      </c>
      <c r="K65" s="36">
        <f t="shared" si="15"/>
        <v>0</v>
      </c>
      <c r="L65" s="94"/>
      <c r="M65" s="113"/>
    </row>
    <row r="66" spans="1:13">
      <c r="A66" s="96">
        <v>43</v>
      </c>
      <c r="B66" s="97"/>
      <c r="C66" s="98">
        <v>320</v>
      </c>
      <c r="D66" s="98" t="s">
        <v>21</v>
      </c>
      <c r="E66" s="99">
        <v>66</v>
      </c>
      <c r="F66" s="100">
        <v>66</v>
      </c>
      <c r="G66" s="92">
        <f t="shared" si="0"/>
        <v>1</v>
      </c>
      <c r="H66" s="93"/>
      <c r="I66" s="36">
        <f t="shared" si="13"/>
        <v>0</v>
      </c>
      <c r="J66" s="36">
        <f t="shared" si="14"/>
        <v>0</v>
      </c>
      <c r="K66" s="36">
        <f t="shared" si="15"/>
        <v>0</v>
      </c>
      <c r="L66" s="94"/>
      <c r="M66" s="113"/>
    </row>
    <row r="67" spans="1:13">
      <c r="A67" s="96">
        <v>44</v>
      </c>
      <c r="B67" s="97"/>
      <c r="C67" s="98">
        <v>420</v>
      </c>
      <c r="D67" s="98" t="s">
        <v>21</v>
      </c>
      <c r="E67" s="99">
        <v>100</v>
      </c>
      <c r="F67" s="100">
        <v>100</v>
      </c>
      <c r="G67" s="92">
        <f t="shared" si="0"/>
        <v>1</v>
      </c>
      <c r="H67" s="93"/>
      <c r="I67" s="36">
        <f t="shared" si="13"/>
        <v>0</v>
      </c>
      <c r="J67" s="36">
        <f t="shared" si="14"/>
        <v>0</v>
      </c>
      <c r="K67" s="36">
        <f t="shared" si="15"/>
        <v>0</v>
      </c>
      <c r="L67" s="94"/>
      <c r="M67" s="113"/>
    </row>
    <row r="68" spans="1:13">
      <c r="A68" s="96">
        <v>45</v>
      </c>
      <c r="B68" s="114"/>
      <c r="C68" s="98">
        <v>270</v>
      </c>
      <c r="D68" s="98" t="s">
        <v>21</v>
      </c>
      <c r="E68" s="99">
        <v>198</v>
      </c>
      <c r="F68" s="100">
        <v>66</v>
      </c>
      <c r="G68" s="92">
        <f t="shared" si="0"/>
        <v>3</v>
      </c>
      <c r="H68" s="93"/>
      <c r="I68" s="36">
        <f t="shared" si="13"/>
        <v>0</v>
      </c>
      <c r="J68" s="36">
        <f t="shared" si="14"/>
        <v>0</v>
      </c>
      <c r="K68" s="36">
        <f t="shared" si="15"/>
        <v>0</v>
      </c>
      <c r="L68" s="94"/>
      <c r="M68" s="113"/>
    </row>
    <row r="69" spans="1:13">
      <c r="A69" s="115" t="s">
        <v>17</v>
      </c>
      <c r="B69" s="116"/>
      <c r="C69" s="116"/>
      <c r="D69" s="116"/>
      <c r="E69" s="116"/>
      <c r="F69" s="116"/>
      <c r="G69" s="116"/>
      <c r="H69" s="116"/>
      <c r="I69" s="117"/>
      <c r="J69" s="118">
        <f>SUM(J21:J68)</f>
        <v>0</v>
      </c>
      <c r="K69" s="119">
        <f>SUM(K21:K68)</f>
        <v>0</v>
      </c>
    </row>
    <row r="70" spans="1:13">
      <c r="J70" s="120" t="s">
        <v>18</v>
      </c>
      <c r="K70" s="121">
        <f>(K69-J69)</f>
        <v>0</v>
      </c>
    </row>
    <row r="72" spans="1:13" ht="233.55" customHeight="1">
      <c r="A72" s="122"/>
      <c r="B72" s="626" t="s">
        <v>101</v>
      </c>
      <c r="C72" s="626"/>
      <c r="D72" s="626"/>
      <c r="E72" s="626"/>
      <c r="F72" s="626"/>
      <c r="G72" s="626"/>
      <c r="H72" s="626"/>
      <c r="I72" s="626"/>
      <c r="J72" s="626"/>
      <c r="K72" s="626"/>
      <c r="L72" s="626"/>
      <c r="M72" s="626"/>
    </row>
    <row r="76" spans="1:13">
      <c r="B76" s="21" t="s">
        <v>513</v>
      </c>
    </row>
    <row r="77" spans="1:13">
      <c r="B77" s="21" t="s">
        <v>103</v>
      </c>
    </row>
    <row r="78" spans="1:13">
      <c r="B78" s="21" t="s">
        <v>104</v>
      </c>
    </row>
    <row r="79" spans="1:13" ht="24">
      <c r="A79" s="124" t="s">
        <v>3</v>
      </c>
      <c r="B79" s="125" t="s">
        <v>4</v>
      </c>
      <c r="C79" s="124" t="s">
        <v>5</v>
      </c>
      <c r="D79" s="124" t="s">
        <v>6</v>
      </c>
      <c r="E79" s="124" t="s">
        <v>7</v>
      </c>
      <c r="F79" s="124" t="s">
        <v>8</v>
      </c>
      <c r="G79" s="124" t="s">
        <v>9</v>
      </c>
      <c r="H79" s="124" t="s">
        <v>10</v>
      </c>
      <c r="I79" s="124" t="s">
        <v>11</v>
      </c>
      <c r="J79" s="124" t="s">
        <v>12</v>
      </c>
      <c r="K79" s="124" t="s">
        <v>13</v>
      </c>
      <c r="L79" s="124" t="s">
        <v>14</v>
      </c>
      <c r="M79" s="126" t="s">
        <v>15</v>
      </c>
    </row>
    <row r="80" spans="1:13">
      <c r="A80" s="127">
        <v>1</v>
      </c>
      <c r="B80" s="128" t="s">
        <v>105</v>
      </c>
      <c r="C80" s="127" t="s">
        <v>106</v>
      </c>
      <c r="D80" s="127" t="s">
        <v>16</v>
      </c>
      <c r="E80" s="129">
        <v>100</v>
      </c>
      <c r="F80" s="129">
        <v>1</v>
      </c>
      <c r="G80" s="130">
        <f t="shared" ref="G80" si="16">CEILING(E80/F80,1)</f>
        <v>100</v>
      </c>
      <c r="H80" s="131"/>
      <c r="I80" s="36">
        <f t="shared" ref="I80" si="17">H80*L80+H80</f>
        <v>0</v>
      </c>
      <c r="J80" s="36">
        <f t="shared" ref="J80" si="18">ROUND(H80*G80,2)</f>
        <v>0</v>
      </c>
      <c r="K80" s="36">
        <f t="shared" ref="K80" si="19">ROUND(I80*G80,2)</f>
        <v>0</v>
      </c>
      <c r="L80" s="132"/>
      <c r="M80" s="133" t="s">
        <v>107</v>
      </c>
    </row>
    <row r="81" spans="1:13">
      <c r="A81" s="642" t="s">
        <v>17</v>
      </c>
      <c r="B81" s="643"/>
      <c r="C81" s="643"/>
      <c r="D81" s="643"/>
      <c r="E81" s="643"/>
      <c r="F81" s="643"/>
      <c r="G81" s="643"/>
      <c r="H81" s="643"/>
      <c r="I81" s="644"/>
      <c r="J81" s="134">
        <f>SUM(J80:J80)</f>
        <v>0</v>
      </c>
      <c r="K81" s="119">
        <f>SUM(K80:K80)</f>
        <v>0</v>
      </c>
    </row>
    <row r="82" spans="1:13">
      <c r="J82" s="135" t="s">
        <v>18</v>
      </c>
      <c r="K82" s="136">
        <f>(K81-J81)</f>
        <v>0</v>
      </c>
    </row>
    <row r="86" spans="1:13">
      <c r="B86" s="21" t="s">
        <v>514</v>
      </c>
    </row>
    <row r="87" spans="1:13">
      <c r="B87" s="21" t="s">
        <v>103</v>
      </c>
    </row>
    <row r="88" spans="1:13">
      <c r="B88" s="21" t="s">
        <v>104</v>
      </c>
    </row>
    <row r="89" spans="1:13" ht="24">
      <c r="A89" s="137" t="s">
        <v>3</v>
      </c>
      <c r="B89" s="138" t="s">
        <v>4</v>
      </c>
      <c r="C89" s="124" t="s">
        <v>5</v>
      </c>
      <c r="D89" s="137" t="s">
        <v>6</v>
      </c>
      <c r="E89" s="137" t="s">
        <v>7</v>
      </c>
      <c r="F89" s="137" t="s">
        <v>8</v>
      </c>
      <c r="G89" s="137" t="s">
        <v>9</v>
      </c>
      <c r="H89" s="137" t="s">
        <v>10</v>
      </c>
      <c r="I89" s="137" t="s">
        <v>11</v>
      </c>
      <c r="J89" s="137" t="s">
        <v>12</v>
      </c>
      <c r="K89" s="137" t="s">
        <v>13</v>
      </c>
      <c r="L89" s="139" t="s">
        <v>14</v>
      </c>
      <c r="M89" s="126" t="s">
        <v>15</v>
      </c>
    </row>
    <row r="90" spans="1:13" ht="22.8">
      <c r="A90" s="127">
        <v>1</v>
      </c>
      <c r="B90" s="123" t="s">
        <v>109</v>
      </c>
      <c r="C90" s="123" t="s">
        <v>31</v>
      </c>
      <c r="D90" s="140" t="s">
        <v>16</v>
      </c>
      <c r="E90" s="141">
        <v>2500</v>
      </c>
      <c r="F90" s="127">
        <v>500</v>
      </c>
      <c r="G90" s="130">
        <f t="shared" ref="G90:G91" si="20">CEILING(E90/F90,1)</f>
        <v>5</v>
      </c>
      <c r="H90" s="142"/>
      <c r="I90" s="36">
        <f t="shared" ref="I90" si="21">H90*L90+H90</f>
        <v>0</v>
      </c>
      <c r="J90" s="36">
        <f t="shared" ref="J90" si="22">ROUND(H90*G90,2)</f>
        <v>0</v>
      </c>
      <c r="K90" s="36">
        <f t="shared" ref="K90" si="23">ROUND(I90*G90,2)</f>
        <v>0</v>
      </c>
      <c r="L90" s="143"/>
      <c r="M90" s="133"/>
    </row>
    <row r="91" spans="1:13">
      <c r="A91" s="144">
        <v>2</v>
      </c>
      <c r="B91" s="123" t="s">
        <v>110</v>
      </c>
      <c r="C91" s="123" t="s">
        <v>31</v>
      </c>
      <c r="D91" s="140" t="s">
        <v>16</v>
      </c>
      <c r="E91" s="141">
        <v>10</v>
      </c>
      <c r="F91" s="145">
        <v>1</v>
      </c>
      <c r="G91" s="130">
        <f t="shared" si="20"/>
        <v>10</v>
      </c>
      <c r="H91" s="142"/>
      <c r="I91" s="36">
        <f t="shared" ref="I91" si="24">H91*L91+H91</f>
        <v>0</v>
      </c>
      <c r="J91" s="36">
        <f t="shared" ref="J91" si="25">ROUND(H91*G91,2)</f>
        <v>0</v>
      </c>
      <c r="K91" s="36">
        <f t="shared" ref="K91" si="26">ROUND(I91*G91,2)</f>
        <v>0</v>
      </c>
      <c r="L91" s="143"/>
      <c r="M91" s="133"/>
    </row>
    <row r="92" spans="1:13">
      <c r="A92" s="642" t="s">
        <v>17</v>
      </c>
      <c r="B92" s="643"/>
      <c r="C92" s="643"/>
      <c r="D92" s="643"/>
      <c r="E92" s="643"/>
      <c r="F92" s="643"/>
      <c r="G92" s="643"/>
      <c r="H92" s="643"/>
      <c r="I92" s="644"/>
      <c r="J92" s="134">
        <f>SUM(J90:J91)</f>
        <v>0</v>
      </c>
      <c r="K92" s="119">
        <f>SUM(K90:K91)</f>
        <v>0</v>
      </c>
    </row>
    <row r="93" spans="1:13">
      <c r="J93" s="146" t="s">
        <v>18</v>
      </c>
      <c r="K93" s="136">
        <f>(K92-J92)</f>
        <v>0</v>
      </c>
    </row>
    <row r="94" spans="1:13">
      <c r="J94" s="147"/>
      <c r="K94" s="148"/>
    </row>
    <row r="95" spans="1:13">
      <c r="J95" s="147"/>
      <c r="K95" s="148"/>
    </row>
    <row r="97" spans="1:13">
      <c r="B97" s="21" t="s">
        <v>515</v>
      </c>
    </row>
    <row r="98" spans="1:13">
      <c r="B98" s="21" t="s">
        <v>67</v>
      </c>
    </row>
    <row r="99" spans="1:13">
      <c r="B99" s="21" t="s">
        <v>68</v>
      </c>
    </row>
    <row r="100" spans="1:13" ht="22.8">
      <c r="A100" s="149" t="s">
        <v>3</v>
      </c>
      <c r="B100" s="150" t="s">
        <v>4</v>
      </c>
      <c r="C100" s="149" t="s">
        <v>5</v>
      </c>
      <c r="D100" s="149" t="s">
        <v>6</v>
      </c>
      <c r="E100" s="149" t="s">
        <v>7</v>
      </c>
      <c r="F100" s="149" t="s">
        <v>8</v>
      </c>
      <c r="G100" s="149" t="s">
        <v>9</v>
      </c>
      <c r="H100" s="149" t="s">
        <v>10</v>
      </c>
      <c r="I100" s="149" t="s">
        <v>11</v>
      </c>
      <c r="J100" s="149" t="s">
        <v>12</v>
      </c>
      <c r="K100" s="149" t="s">
        <v>13</v>
      </c>
      <c r="L100" s="149" t="s">
        <v>14</v>
      </c>
      <c r="M100" s="149" t="s">
        <v>15</v>
      </c>
    </row>
    <row r="101" spans="1:13">
      <c r="A101" s="84"/>
      <c r="B101" s="85" t="s">
        <v>111</v>
      </c>
      <c r="C101" s="86"/>
      <c r="D101" s="86"/>
      <c r="E101" s="86"/>
      <c r="F101" s="86"/>
      <c r="G101" s="86"/>
      <c r="H101" s="86"/>
      <c r="I101" s="86"/>
      <c r="J101" s="86"/>
      <c r="K101" s="86"/>
      <c r="L101" s="86"/>
      <c r="M101" s="86"/>
    </row>
    <row r="102" spans="1:13">
      <c r="A102" s="87">
        <v>1</v>
      </c>
      <c r="B102" s="109"/>
      <c r="C102" s="89" t="s">
        <v>112</v>
      </c>
      <c r="D102" s="89" t="s">
        <v>16</v>
      </c>
      <c r="E102" s="151">
        <v>100</v>
      </c>
      <c r="F102" s="87">
        <v>100</v>
      </c>
      <c r="G102" s="152">
        <f t="shared" ref="G102:G110" si="27">CEILING(E102/F102,1)</f>
        <v>1</v>
      </c>
      <c r="H102" s="110"/>
      <c r="I102" s="36">
        <f>H102*L102+H102</f>
        <v>0</v>
      </c>
      <c r="J102" s="36">
        <f>ROUND(H102*G102,2)</f>
        <v>0</v>
      </c>
      <c r="K102" s="36">
        <f>ROUND(I102*G102,2)</f>
        <v>0</v>
      </c>
      <c r="L102" s="94"/>
      <c r="M102" s="153"/>
    </row>
    <row r="103" spans="1:13">
      <c r="A103" s="96">
        <v>2</v>
      </c>
      <c r="B103" s="97"/>
      <c r="C103" s="98" t="s">
        <v>113</v>
      </c>
      <c r="D103" s="98" t="s">
        <v>16</v>
      </c>
      <c r="E103" s="154">
        <v>500</v>
      </c>
      <c r="F103" s="96">
        <v>250</v>
      </c>
      <c r="G103" s="152">
        <f t="shared" si="27"/>
        <v>2</v>
      </c>
      <c r="H103" s="155"/>
      <c r="I103" s="36">
        <f t="shared" ref="I103:I107" si="28">H103*L103+H103</f>
        <v>0</v>
      </c>
      <c r="J103" s="36">
        <f t="shared" ref="J103:J107" si="29">ROUND(H103*G103,2)</f>
        <v>0</v>
      </c>
      <c r="K103" s="36">
        <f t="shared" ref="K103:K107" si="30">ROUND(I103*G103,2)</f>
        <v>0</v>
      </c>
      <c r="L103" s="94"/>
      <c r="M103" s="153"/>
    </row>
    <row r="104" spans="1:13">
      <c r="A104" s="96">
        <v>3</v>
      </c>
      <c r="B104" s="97"/>
      <c r="C104" s="98" t="s">
        <v>114</v>
      </c>
      <c r="D104" s="98" t="s">
        <v>16</v>
      </c>
      <c r="E104" s="154">
        <v>1000</v>
      </c>
      <c r="F104" s="96">
        <v>500</v>
      </c>
      <c r="G104" s="152">
        <f t="shared" si="27"/>
        <v>2</v>
      </c>
      <c r="H104" s="155"/>
      <c r="I104" s="36">
        <f t="shared" si="28"/>
        <v>0</v>
      </c>
      <c r="J104" s="36">
        <f t="shared" si="29"/>
        <v>0</v>
      </c>
      <c r="K104" s="36">
        <f t="shared" si="30"/>
        <v>0</v>
      </c>
      <c r="L104" s="94"/>
      <c r="M104" s="153"/>
    </row>
    <row r="105" spans="1:13">
      <c r="A105" s="96">
        <v>4</v>
      </c>
      <c r="B105" s="97"/>
      <c r="C105" s="98" t="s">
        <v>115</v>
      </c>
      <c r="D105" s="98" t="s">
        <v>16</v>
      </c>
      <c r="E105" s="154">
        <v>1000</v>
      </c>
      <c r="F105" s="96">
        <v>500</v>
      </c>
      <c r="G105" s="152">
        <f t="shared" si="27"/>
        <v>2</v>
      </c>
      <c r="H105" s="155"/>
      <c r="I105" s="36">
        <f t="shared" si="28"/>
        <v>0</v>
      </c>
      <c r="J105" s="36">
        <f t="shared" si="29"/>
        <v>0</v>
      </c>
      <c r="K105" s="36">
        <f t="shared" si="30"/>
        <v>0</v>
      </c>
      <c r="L105" s="94"/>
      <c r="M105" s="153"/>
    </row>
    <row r="106" spans="1:13">
      <c r="A106" s="96">
        <v>5</v>
      </c>
      <c r="B106" s="97"/>
      <c r="C106" s="98" t="s">
        <v>116</v>
      </c>
      <c r="D106" s="98" t="s">
        <v>16</v>
      </c>
      <c r="E106" s="154">
        <v>3750</v>
      </c>
      <c r="F106" s="96">
        <v>250</v>
      </c>
      <c r="G106" s="152">
        <f t="shared" si="27"/>
        <v>15</v>
      </c>
      <c r="H106" s="155"/>
      <c r="I106" s="36">
        <f t="shared" si="28"/>
        <v>0</v>
      </c>
      <c r="J106" s="36">
        <f t="shared" si="29"/>
        <v>0</v>
      </c>
      <c r="K106" s="36">
        <f t="shared" si="30"/>
        <v>0</v>
      </c>
      <c r="L106" s="94"/>
      <c r="M106" s="153"/>
    </row>
    <row r="107" spans="1:13">
      <c r="A107" s="101">
        <v>6</v>
      </c>
      <c r="B107" s="102"/>
      <c r="C107" s="103" t="s">
        <v>117</v>
      </c>
      <c r="D107" s="103" t="s">
        <v>16</v>
      </c>
      <c r="E107" s="610">
        <v>6250</v>
      </c>
      <c r="F107" s="611">
        <v>250</v>
      </c>
      <c r="G107" s="612">
        <f t="shared" si="27"/>
        <v>25</v>
      </c>
      <c r="H107" s="613"/>
      <c r="I107" s="614">
        <f t="shared" si="28"/>
        <v>0</v>
      </c>
      <c r="J107" s="614">
        <f t="shared" si="29"/>
        <v>0</v>
      </c>
      <c r="K107" s="614">
        <f t="shared" si="30"/>
        <v>0</v>
      </c>
      <c r="L107" s="615"/>
      <c r="M107" s="616"/>
    </row>
    <row r="108" spans="1:13" ht="28.5" customHeight="1">
      <c r="A108" s="620"/>
      <c r="B108" s="621" t="s">
        <v>118</v>
      </c>
      <c r="C108" s="108"/>
      <c r="D108" s="108"/>
      <c r="E108" s="108"/>
      <c r="F108" s="108"/>
      <c r="G108" s="622"/>
      <c r="H108" s="623"/>
      <c r="I108" s="624"/>
      <c r="J108" s="624"/>
      <c r="K108" s="624"/>
      <c r="L108" s="108"/>
      <c r="M108" s="625"/>
    </row>
    <row r="109" spans="1:13">
      <c r="A109" s="87">
        <v>7</v>
      </c>
      <c r="B109" s="109"/>
      <c r="C109" s="89" t="s">
        <v>117</v>
      </c>
      <c r="D109" s="89" t="s">
        <v>16</v>
      </c>
      <c r="E109" s="151">
        <v>6250</v>
      </c>
      <c r="F109" s="87">
        <v>250</v>
      </c>
      <c r="G109" s="152">
        <f t="shared" si="27"/>
        <v>25</v>
      </c>
      <c r="H109" s="617"/>
      <c r="I109" s="618">
        <f t="shared" ref="I109" si="31">H109*L109+H109</f>
        <v>0</v>
      </c>
      <c r="J109" s="618">
        <f t="shared" ref="J109" si="32">ROUND(H109*G109,2)</f>
        <v>0</v>
      </c>
      <c r="K109" s="618">
        <f t="shared" ref="K109" si="33">ROUND(I109*G109,2)</f>
        <v>0</v>
      </c>
      <c r="L109" s="94"/>
      <c r="M109" s="619"/>
    </row>
    <row r="110" spans="1:13">
      <c r="A110" s="96">
        <v>8</v>
      </c>
      <c r="B110" s="97"/>
      <c r="C110" s="98" t="s">
        <v>116</v>
      </c>
      <c r="D110" s="98" t="s">
        <v>16</v>
      </c>
      <c r="E110" s="154">
        <v>2500</v>
      </c>
      <c r="F110" s="96">
        <v>250</v>
      </c>
      <c r="G110" s="152">
        <f t="shared" si="27"/>
        <v>10</v>
      </c>
      <c r="H110" s="155"/>
      <c r="I110" s="156">
        <f t="shared" ref="I110" si="34">H110*L110+H110</f>
        <v>0</v>
      </c>
      <c r="J110" s="156">
        <f t="shared" ref="J110" si="35">ROUND(H110*G110,2)</f>
        <v>0</v>
      </c>
      <c r="K110" s="36">
        <f t="shared" ref="K110" si="36">ROUND(I110*G110,2)</f>
        <v>0</v>
      </c>
      <c r="L110" s="111"/>
      <c r="M110" s="153"/>
    </row>
    <row r="111" spans="1:13">
      <c r="A111" s="645" t="s">
        <v>17</v>
      </c>
      <c r="B111" s="646"/>
      <c r="C111" s="646"/>
      <c r="D111" s="646"/>
      <c r="E111" s="646"/>
      <c r="F111" s="646"/>
      <c r="G111" s="646"/>
      <c r="H111" s="646"/>
      <c r="I111" s="647"/>
      <c r="J111" s="157">
        <f>SUM(J102:J110)</f>
        <v>0</v>
      </c>
      <c r="K111" s="158">
        <f>SUM(K102:K110)</f>
        <v>0</v>
      </c>
    </row>
    <row r="112" spans="1:13">
      <c r="J112" s="120" t="s">
        <v>18</v>
      </c>
      <c r="K112" s="136">
        <f>K111-J111</f>
        <v>0</v>
      </c>
    </row>
    <row r="114" spans="1:13" ht="58.05" customHeight="1">
      <c r="B114" s="627" t="s">
        <v>119</v>
      </c>
      <c r="M114" s="160"/>
    </row>
    <row r="118" spans="1:13">
      <c r="B118" s="21" t="s">
        <v>516</v>
      </c>
    </row>
    <row r="119" spans="1:13">
      <c r="B119" s="21" t="s">
        <v>120</v>
      </c>
    </row>
    <row r="120" spans="1:13">
      <c r="B120" s="21" t="s">
        <v>68</v>
      </c>
    </row>
    <row r="121" spans="1:13" ht="22.8">
      <c r="A121" s="161" t="s">
        <v>3</v>
      </c>
      <c r="B121" s="162" t="s">
        <v>4</v>
      </c>
      <c r="C121" s="161" t="s">
        <v>5</v>
      </c>
      <c r="D121" s="161" t="s">
        <v>6</v>
      </c>
      <c r="E121" s="161" t="s">
        <v>7</v>
      </c>
      <c r="F121" s="161" t="s">
        <v>8</v>
      </c>
      <c r="G121" s="161" t="s">
        <v>9</v>
      </c>
      <c r="H121" s="161" t="s">
        <v>10</v>
      </c>
      <c r="I121" s="161" t="s">
        <v>11</v>
      </c>
      <c r="J121" s="161" t="s">
        <v>12</v>
      </c>
      <c r="K121" s="161" t="s">
        <v>13</v>
      </c>
      <c r="L121" s="163" t="s">
        <v>14</v>
      </c>
      <c r="M121" s="164" t="s">
        <v>15</v>
      </c>
    </row>
    <row r="122" spans="1:13" ht="24">
      <c r="A122" s="165"/>
      <c r="B122" s="166" t="s">
        <v>121</v>
      </c>
      <c r="C122" s="167"/>
      <c r="D122" s="167"/>
      <c r="E122" s="167"/>
      <c r="F122" s="167"/>
      <c r="G122" s="167"/>
      <c r="H122" s="167"/>
      <c r="I122" s="167"/>
      <c r="J122" s="167"/>
      <c r="K122" s="167"/>
      <c r="L122" s="167"/>
      <c r="M122" s="167"/>
    </row>
    <row r="123" spans="1:13" ht="24" customHeight="1">
      <c r="A123" s="168">
        <v>1</v>
      </c>
      <c r="B123" s="169"/>
      <c r="C123" s="170" t="s">
        <v>122</v>
      </c>
      <c r="D123" s="170" t="s">
        <v>16</v>
      </c>
      <c r="E123" s="171">
        <v>3000</v>
      </c>
      <c r="F123" s="168">
        <v>1000</v>
      </c>
      <c r="G123" s="152">
        <f>CEILING(E123/F123,1)</f>
        <v>3</v>
      </c>
      <c r="H123" s="172"/>
      <c r="I123" s="36">
        <f t="shared" ref="I123" si="37">H123*L123+H123</f>
        <v>0</v>
      </c>
      <c r="J123" s="36">
        <f t="shared" ref="J123" si="38">ROUND(H123*G123,2)</f>
        <v>0</v>
      </c>
      <c r="K123" s="36">
        <f t="shared" ref="K123" si="39">ROUND(I123*G123,2)</f>
        <v>0</v>
      </c>
      <c r="L123" s="173"/>
      <c r="M123" s="174"/>
    </row>
    <row r="124" spans="1:13" ht="23.25" customHeight="1">
      <c r="A124" s="175">
        <v>2</v>
      </c>
      <c r="B124" s="159"/>
      <c r="C124" s="176" t="s">
        <v>123</v>
      </c>
      <c r="D124" s="176" t="s">
        <v>16</v>
      </c>
      <c r="E124" s="177">
        <v>5000</v>
      </c>
      <c r="F124" s="175">
        <v>1000</v>
      </c>
      <c r="G124" s="152">
        <f>CEILING(E124/F124,1)</f>
        <v>5</v>
      </c>
      <c r="H124" s="178"/>
      <c r="I124" s="36">
        <f t="shared" ref="I124" si="40">H124*L124+H124</f>
        <v>0</v>
      </c>
      <c r="J124" s="36">
        <f t="shared" ref="J124" si="41">ROUND(H124*G124,2)</f>
        <v>0</v>
      </c>
      <c r="K124" s="36">
        <f t="shared" ref="K124" si="42">ROUND(I124*G124,2)</f>
        <v>0</v>
      </c>
      <c r="L124" s="179"/>
      <c r="M124" s="174"/>
    </row>
    <row r="125" spans="1:13">
      <c r="A125" s="652" t="s">
        <v>17</v>
      </c>
      <c r="B125" s="653"/>
      <c r="C125" s="653"/>
      <c r="D125" s="653"/>
      <c r="E125" s="653"/>
      <c r="F125" s="653"/>
      <c r="G125" s="653"/>
      <c r="H125" s="653"/>
      <c r="I125" s="654"/>
      <c r="J125" s="180">
        <f>SUM(J123:J124)</f>
        <v>0</v>
      </c>
      <c r="K125" s="158">
        <f>SUM(K123:K124)</f>
        <v>0</v>
      </c>
    </row>
    <row r="126" spans="1:13">
      <c r="J126" s="181" t="s">
        <v>124</v>
      </c>
      <c r="K126" s="136">
        <f>K125-J125</f>
        <v>0</v>
      </c>
    </row>
    <row r="128" spans="1:13" ht="56.55" customHeight="1">
      <c r="A128" s="182"/>
      <c r="B128" s="627" t="s">
        <v>119</v>
      </c>
    </row>
    <row r="132" spans="1:13">
      <c r="B132" s="21" t="s">
        <v>517</v>
      </c>
    </row>
    <row r="133" spans="1:13">
      <c r="B133" s="21" t="s">
        <v>103</v>
      </c>
    </row>
    <row r="134" spans="1:13">
      <c r="B134" s="21" t="s">
        <v>104</v>
      </c>
    </row>
    <row r="135" spans="1:13" ht="22.8">
      <c r="A135" s="161" t="s">
        <v>3</v>
      </c>
      <c r="B135" s="162" t="s">
        <v>4</v>
      </c>
      <c r="C135" s="161" t="s">
        <v>5</v>
      </c>
      <c r="D135" s="183" t="s">
        <v>6</v>
      </c>
      <c r="E135" s="161" t="s">
        <v>7</v>
      </c>
      <c r="F135" s="161" t="s">
        <v>8</v>
      </c>
      <c r="G135" s="161" t="s">
        <v>9</v>
      </c>
      <c r="H135" s="161" t="s">
        <v>10</v>
      </c>
      <c r="I135" s="161" t="s">
        <v>11</v>
      </c>
      <c r="J135" s="161" t="s">
        <v>12</v>
      </c>
      <c r="K135" s="161" t="s">
        <v>13</v>
      </c>
      <c r="L135" s="163" t="s">
        <v>14</v>
      </c>
      <c r="M135" s="164" t="s">
        <v>15</v>
      </c>
    </row>
    <row r="136" spans="1:13" ht="36.6">
      <c r="A136" s="96">
        <v>1</v>
      </c>
      <c r="B136" s="159" t="s">
        <v>125</v>
      </c>
      <c r="C136" s="176" t="s">
        <v>31</v>
      </c>
      <c r="D136" s="170" t="s">
        <v>16</v>
      </c>
      <c r="E136" s="184">
        <v>5</v>
      </c>
      <c r="F136" s="184">
        <v>5</v>
      </c>
      <c r="G136" s="185">
        <f t="shared" ref="G136:G171" si="43">CEILING(E136/F136,1)</f>
        <v>1</v>
      </c>
      <c r="H136" s="186"/>
      <c r="I136" s="187">
        <f t="shared" ref="I136" si="44">H136*L136+H136</f>
        <v>0</v>
      </c>
      <c r="J136" s="187">
        <f t="shared" ref="J136" si="45">ROUND(H136*G136,2)</f>
        <v>0</v>
      </c>
      <c r="K136" s="187">
        <f>ROUND(I136*G136,2)</f>
        <v>0</v>
      </c>
      <c r="L136" s="188"/>
      <c r="M136" s="189"/>
    </row>
    <row r="137" spans="1:13" ht="36.6">
      <c r="A137" s="96">
        <v>2</v>
      </c>
      <c r="B137" s="159" t="s">
        <v>126</v>
      </c>
      <c r="C137" s="176" t="s">
        <v>31</v>
      </c>
      <c r="D137" s="170" t="s">
        <v>16</v>
      </c>
      <c r="E137" s="184">
        <v>5</v>
      </c>
      <c r="F137" s="184">
        <v>5</v>
      </c>
      <c r="G137" s="185">
        <f t="shared" si="43"/>
        <v>1</v>
      </c>
      <c r="H137" s="186"/>
      <c r="I137" s="187">
        <f t="shared" ref="I137:I171" si="46">H137*L137+H137</f>
        <v>0</v>
      </c>
      <c r="J137" s="187">
        <f t="shared" ref="J137:J171" si="47">ROUND(H137*G137,2)</f>
        <v>0</v>
      </c>
      <c r="K137" s="187">
        <f t="shared" ref="K137:K171" si="48">ROUND(I137*G137,2)</f>
        <v>0</v>
      </c>
      <c r="L137" s="188"/>
      <c r="M137" s="189"/>
    </row>
    <row r="138" spans="1:13" ht="36.6">
      <c r="A138" s="96">
        <v>3</v>
      </c>
      <c r="B138" s="159" t="s">
        <v>127</v>
      </c>
      <c r="C138" s="176" t="s">
        <v>31</v>
      </c>
      <c r="D138" s="170" t="s">
        <v>16</v>
      </c>
      <c r="E138" s="184">
        <v>5</v>
      </c>
      <c r="F138" s="184">
        <v>5</v>
      </c>
      <c r="G138" s="185">
        <f t="shared" si="43"/>
        <v>1</v>
      </c>
      <c r="H138" s="186"/>
      <c r="I138" s="187">
        <f t="shared" si="46"/>
        <v>0</v>
      </c>
      <c r="J138" s="187">
        <f t="shared" si="47"/>
        <v>0</v>
      </c>
      <c r="K138" s="187">
        <f t="shared" si="48"/>
        <v>0</v>
      </c>
      <c r="L138" s="188"/>
      <c r="M138" s="189"/>
    </row>
    <row r="139" spans="1:13" ht="36.6">
      <c r="A139" s="96">
        <v>4</v>
      </c>
      <c r="B139" s="159" t="s">
        <v>128</v>
      </c>
      <c r="C139" s="176" t="s">
        <v>31</v>
      </c>
      <c r="D139" s="170" t="s">
        <v>16</v>
      </c>
      <c r="E139" s="184">
        <v>5</v>
      </c>
      <c r="F139" s="184">
        <v>5</v>
      </c>
      <c r="G139" s="185">
        <f t="shared" si="43"/>
        <v>1</v>
      </c>
      <c r="H139" s="186"/>
      <c r="I139" s="187">
        <f t="shared" si="46"/>
        <v>0</v>
      </c>
      <c r="J139" s="187">
        <f t="shared" si="47"/>
        <v>0</v>
      </c>
      <c r="K139" s="187">
        <f t="shared" si="48"/>
        <v>0</v>
      </c>
      <c r="L139" s="188"/>
      <c r="M139" s="189"/>
    </row>
    <row r="140" spans="1:13" ht="36.6">
      <c r="A140" s="96">
        <v>5</v>
      </c>
      <c r="B140" s="159" t="s">
        <v>129</v>
      </c>
      <c r="C140" s="176" t="s">
        <v>31</v>
      </c>
      <c r="D140" s="170" t="s">
        <v>16</v>
      </c>
      <c r="E140" s="184">
        <v>5</v>
      </c>
      <c r="F140" s="184">
        <v>5</v>
      </c>
      <c r="G140" s="185">
        <f t="shared" si="43"/>
        <v>1</v>
      </c>
      <c r="H140" s="186"/>
      <c r="I140" s="187">
        <f t="shared" si="46"/>
        <v>0</v>
      </c>
      <c r="J140" s="187">
        <f t="shared" si="47"/>
        <v>0</v>
      </c>
      <c r="K140" s="187">
        <f t="shared" si="48"/>
        <v>0</v>
      </c>
      <c r="L140" s="188"/>
      <c r="M140" s="189"/>
    </row>
    <row r="141" spans="1:13" ht="36.6">
      <c r="A141" s="96">
        <v>6</v>
      </c>
      <c r="B141" s="159" t="s">
        <v>130</v>
      </c>
      <c r="C141" s="176" t="s">
        <v>31</v>
      </c>
      <c r="D141" s="170" t="s">
        <v>16</v>
      </c>
      <c r="E141" s="184">
        <v>5</v>
      </c>
      <c r="F141" s="184">
        <v>5</v>
      </c>
      <c r="G141" s="185">
        <f t="shared" si="43"/>
        <v>1</v>
      </c>
      <c r="H141" s="186"/>
      <c r="I141" s="187">
        <f t="shared" si="46"/>
        <v>0</v>
      </c>
      <c r="J141" s="187">
        <f t="shared" si="47"/>
        <v>0</v>
      </c>
      <c r="K141" s="187">
        <f t="shared" si="48"/>
        <v>0</v>
      </c>
      <c r="L141" s="188"/>
      <c r="M141" s="189"/>
    </row>
    <row r="142" spans="1:13" ht="36.6">
      <c r="A142" s="96">
        <v>7</v>
      </c>
      <c r="B142" s="159" t="s">
        <v>131</v>
      </c>
      <c r="C142" s="176" t="s">
        <v>31</v>
      </c>
      <c r="D142" s="170" t="s">
        <v>16</v>
      </c>
      <c r="E142" s="184">
        <v>5</v>
      </c>
      <c r="F142" s="184">
        <v>5</v>
      </c>
      <c r="G142" s="185">
        <f t="shared" si="43"/>
        <v>1</v>
      </c>
      <c r="H142" s="186"/>
      <c r="I142" s="187">
        <f t="shared" si="46"/>
        <v>0</v>
      </c>
      <c r="J142" s="187">
        <f t="shared" si="47"/>
        <v>0</v>
      </c>
      <c r="K142" s="187">
        <f t="shared" si="48"/>
        <v>0</v>
      </c>
      <c r="L142" s="188"/>
      <c r="M142" s="189"/>
    </row>
    <row r="143" spans="1:13" ht="48.6">
      <c r="A143" s="96">
        <v>8</v>
      </c>
      <c r="B143" s="159" t="s">
        <v>259</v>
      </c>
      <c r="C143" s="176" t="s">
        <v>31</v>
      </c>
      <c r="D143" s="170" t="s">
        <v>16</v>
      </c>
      <c r="E143" s="184">
        <v>5</v>
      </c>
      <c r="F143" s="184">
        <v>1</v>
      </c>
      <c r="G143" s="185">
        <v>5</v>
      </c>
      <c r="H143" s="186"/>
      <c r="I143" s="187">
        <f t="shared" si="46"/>
        <v>0</v>
      </c>
      <c r="J143" s="187">
        <f t="shared" si="47"/>
        <v>0</v>
      </c>
      <c r="K143" s="187">
        <f t="shared" si="48"/>
        <v>0</v>
      </c>
      <c r="L143" s="188"/>
      <c r="M143" s="189"/>
    </row>
    <row r="144" spans="1:13" ht="36.6">
      <c r="A144" s="96">
        <v>9</v>
      </c>
      <c r="B144" s="159" t="s">
        <v>132</v>
      </c>
      <c r="C144" s="176" t="s">
        <v>31</v>
      </c>
      <c r="D144" s="170" t="s">
        <v>16</v>
      </c>
      <c r="E144" s="184">
        <v>5</v>
      </c>
      <c r="F144" s="184">
        <v>5</v>
      </c>
      <c r="G144" s="185">
        <f t="shared" si="43"/>
        <v>1</v>
      </c>
      <c r="H144" s="186"/>
      <c r="I144" s="187">
        <f t="shared" si="46"/>
        <v>0</v>
      </c>
      <c r="J144" s="187">
        <f t="shared" si="47"/>
        <v>0</v>
      </c>
      <c r="K144" s="187">
        <f t="shared" si="48"/>
        <v>0</v>
      </c>
      <c r="L144" s="188"/>
      <c r="M144" s="189"/>
    </row>
    <row r="145" spans="1:13" ht="36.6">
      <c r="A145" s="96">
        <v>10</v>
      </c>
      <c r="B145" s="159" t="s">
        <v>133</v>
      </c>
      <c r="C145" s="176" t="s">
        <v>31</v>
      </c>
      <c r="D145" s="170" t="s">
        <v>16</v>
      </c>
      <c r="E145" s="184">
        <v>15</v>
      </c>
      <c r="F145" s="184">
        <v>3</v>
      </c>
      <c r="G145" s="185">
        <f t="shared" si="43"/>
        <v>5</v>
      </c>
      <c r="H145" s="186"/>
      <c r="I145" s="187">
        <f t="shared" si="46"/>
        <v>0</v>
      </c>
      <c r="J145" s="187">
        <f t="shared" si="47"/>
        <v>0</v>
      </c>
      <c r="K145" s="187">
        <f t="shared" si="48"/>
        <v>0</v>
      </c>
      <c r="L145" s="188"/>
      <c r="M145" s="189"/>
    </row>
    <row r="146" spans="1:13" ht="36.6">
      <c r="A146" s="96">
        <v>11</v>
      </c>
      <c r="B146" s="159" t="s">
        <v>134</v>
      </c>
      <c r="C146" s="176" t="s">
        <v>31</v>
      </c>
      <c r="D146" s="170" t="s">
        <v>16</v>
      </c>
      <c r="E146" s="184">
        <v>15</v>
      </c>
      <c r="F146" s="184">
        <v>3</v>
      </c>
      <c r="G146" s="185">
        <f t="shared" si="43"/>
        <v>5</v>
      </c>
      <c r="H146" s="186"/>
      <c r="I146" s="187">
        <f t="shared" si="46"/>
        <v>0</v>
      </c>
      <c r="J146" s="187">
        <f t="shared" si="47"/>
        <v>0</v>
      </c>
      <c r="K146" s="187">
        <f t="shared" si="48"/>
        <v>0</v>
      </c>
      <c r="L146" s="188"/>
      <c r="M146" s="189"/>
    </row>
    <row r="147" spans="1:13" ht="36.6">
      <c r="A147" s="96">
        <v>12</v>
      </c>
      <c r="B147" s="159" t="s">
        <v>135</v>
      </c>
      <c r="C147" s="176" t="s">
        <v>31</v>
      </c>
      <c r="D147" s="170" t="s">
        <v>16</v>
      </c>
      <c r="E147" s="184">
        <v>15</v>
      </c>
      <c r="F147" s="184">
        <v>3</v>
      </c>
      <c r="G147" s="185">
        <f t="shared" si="43"/>
        <v>5</v>
      </c>
      <c r="H147" s="186"/>
      <c r="I147" s="187">
        <f t="shared" si="46"/>
        <v>0</v>
      </c>
      <c r="J147" s="187">
        <f t="shared" si="47"/>
        <v>0</v>
      </c>
      <c r="K147" s="187">
        <f t="shared" si="48"/>
        <v>0</v>
      </c>
      <c r="L147" s="188"/>
      <c r="M147" s="189"/>
    </row>
    <row r="148" spans="1:13" ht="36.6">
      <c r="A148" s="96">
        <v>13</v>
      </c>
      <c r="B148" s="159" t="s">
        <v>136</v>
      </c>
      <c r="C148" s="176" t="s">
        <v>31</v>
      </c>
      <c r="D148" s="170" t="s">
        <v>16</v>
      </c>
      <c r="E148" s="184">
        <v>15</v>
      </c>
      <c r="F148" s="184">
        <v>3</v>
      </c>
      <c r="G148" s="185">
        <f t="shared" si="43"/>
        <v>5</v>
      </c>
      <c r="H148" s="186"/>
      <c r="I148" s="187">
        <f t="shared" si="46"/>
        <v>0</v>
      </c>
      <c r="J148" s="187">
        <f t="shared" si="47"/>
        <v>0</v>
      </c>
      <c r="K148" s="187">
        <f t="shared" si="48"/>
        <v>0</v>
      </c>
      <c r="L148" s="188"/>
      <c r="M148" s="189"/>
    </row>
    <row r="149" spans="1:13" ht="36.6">
      <c r="A149" s="96">
        <v>14</v>
      </c>
      <c r="B149" s="159" t="s">
        <v>137</v>
      </c>
      <c r="C149" s="176" t="s">
        <v>31</v>
      </c>
      <c r="D149" s="170" t="s">
        <v>16</v>
      </c>
      <c r="E149" s="184">
        <v>15</v>
      </c>
      <c r="F149" s="184">
        <v>3</v>
      </c>
      <c r="G149" s="185">
        <f t="shared" si="43"/>
        <v>5</v>
      </c>
      <c r="H149" s="186"/>
      <c r="I149" s="187">
        <f t="shared" si="46"/>
        <v>0</v>
      </c>
      <c r="J149" s="187">
        <f t="shared" si="47"/>
        <v>0</v>
      </c>
      <c r="K149" s="187">
        <f t="shared" si="48"/>
        <v>0</v>
      </c>
      <c r="L149" s="188"/>
      <c r="M149" s="189"/>
    </row>
    <row r="150" spans="1:13" ht="36.6">
      <c r="A150" s="96">
        <v>15</v>
      </c>
      <c r="B150" s="159" t="s">
        <v>138</v>
      </c>
      <c r="C150" s="176" t="s">
        <v>31</v>
      </c>
      <c r="D150" s="170" t="s">
        <v>16</v>
      </c>
      <c r="E150" s="184">
        <v>5</v>
      </c>
      <c r="F150" s="184">
        <v>5</v>
      </c>
      <c r="G150" s="185">
        <f t="shared" si="43"/>
        <v>1</v>
      </c>
      <c r="H150" s="186"/>
      <c r="I150" s="187">
        <f t="shared" si="46"/>
        <v>0</v>
      </c>
      <c r="J150" s="187">
        <f t="shared" si="47"/>
        <v>0</v>
      </c>
      <c r="K150" s="187">
        <f t="shared" si="48"/>
        <v>0</v>
      </c>
      <c r="L150" s="188"/>
      <c r="M150" s="189"/>
    </row>
    <row r="151" spans="1:13" ht="36.6">
      <c r="A151" s="96">
        <v>16</v>
      </c>
      <c r="B151" s="159" t="s">
        <v>139</v>
      </c>
      <c r="C151" s="176" t="s">
        <v>31</v>
      </c>
      <c r="D151" s="170" t="s">
        <v>16</v>
      </c>
      <c r="E151" s="184">
        <v>10</v>
      </c>
      <c r="F151" s="184">
        <v>2</v>
      </c>
      <c r="G151" s="185">
        <f t="shared" si="43"/>
        <v>5</v>
      </c>
      <c r="H151" s="186"/>
      <c r="I151" s="187">
        <f t="shared" si="46"/>
        <v>0</v>
      </c>
      <c r="J151" s="187">
        <f t="shared" si="47"/>
        <v>0</v>
      </c>
      <c r="K151" s="187">
        <f t="shared" si="48"/>
        <v>0</v>
      </c>
      <c r="L151" s="188"/>
      <c r="M151" s="189"/>
    </row>
    <row r="152" spans="1:13" ht="36.6">
      <c r="A152" s="96">
        <v>17</v>
      </c>
      <c r="B152" s="159" t="s">
        <v>140</v>
      </c>
      <c r="C152" s="176" t="s">
        <v>31</v>
      </c>
      <c r="D152" s="170" t="s">
        <v>16</v>
      </c>
      <c r="E152" s="184">
        <v>10</v>
      </c>
      <c r="F152" s="184">
        <v>2</v>
      </c>
      <c r="G152" s="185">
        <f t="shared" si="43"/>
        <v>5</v>
      </c>
      <c r="H152" s="186"/>
      <c r="I152" s="187">
        <f t="shared" si="46"/>
        <v>0</v>
      </c>
      <c r="J152" s="187">
        <f t="shared" si="47"/>
        <v>0</v>
      </c>
      <c r="K152" s="187">
        <f t="shared" si="48"/>
        <v>0</v>
      </c>
      <c r="L152" s="188"/>
      <c r="M152" s="189"/>
    </row>
    <row r="153" spans="1:13" ht="36.6">
      <c r="A153" s="96">
        <v>18</v>
      </c>
      <c r="B153" s="159" t="s">
        <v>141</v>
      </c>
      <c r="C153" s="176" t="s">
        <v>31</v>
      </c>
      <c r="D153" s="170" t="s">
        <v>16</v>
      </c>
      <c r="E153" s="184">
        <v>15</v>
      </c>
      <c r="F153" s="184">
        <v>5</v>
      </c>
      <c r="G153" s="185">
        <f t="shared" si="43"/>
        <v>3</v>
      </c>
      <c r="H153" s="186"/>
      <c r="I153" s="187">
        <f t="shared" si="46"/>
        <v>0</v>
      </c>
      <c r="J153" s="187">
        <f t="shared" si="47"/>
        <v>0</v>
      </c>
      <c r="K153" s="187">
        <f t="shared" si="48"/>
        <v>0</v>
      </c>
      <c r="L153" s="188"/>
      <c r="M153" s="189"/>
    </row>
    <row r="154" spans="1:13" ht="60.6">
      <c r="A154" s="96">
        <v>19</v>
      </c>
      <c r="B154" s="159" t="s">
        <v>142</v>
      </c>
      <c r="C154" s="176" t="s">
        <v>31</v>
      </c>
      <c r="D154" s="170" t="s">
        <v>16</v>
      </c>
      <c r="E154" s="184">
        <v>5</v>
      </c>
      <c r="F154" s="184">
        <v>5</v>
      </c>
      <c r="G154" s="185">
        <f t="shared" si="43"/>
        <v>1</v>
      </c>
      <c r="H154" s="186"/>
      <c r="I154" s="187">
        <f t="shared" si="46"/>
        <v>0</v>
      </c>
      <c r="J154" s="187">
        <f t="shared" si="47"/>
        <v>0</v>
      </c>
      <c r="K154" s="187">
        <f t="shared" si="48"/>
        <v>0</v>
      </c>
      <c r="L154" s="188"/>
      <c r="M154" s="189"/>
    </row>
    <row r="155" spans="1:13" ht="36.6">
      <c r="A155" s="96">
        <v>20</v>
      </c>
      <c r="B155" s="159" t="s">
        <v>143</v>
      </c>
      <c r="C155" s="176" t="s">
        <v>31</v>
      </c>
      <c r="D155" s="170" t="s">
        <v>16</v>
      </c>
      <c r="E155" s="184">
        <v>5</v>
      </c>
      <c r="F155" s="184">
        <v>5</v>
      </c>
      <c r="G155" s="185">
        <f t="shared" si="43"/>
        <v>1</v>
      </c>
      <c r="H155" s="186"/>
      <c r="I155" s="187">
        <f t="shared" si="46"/>
        <v>0</v>
      </c>
      <c r="J155" s="187">
        <f t="shared" si="47"/>
        <v>0</v>
      </c>
      <c r="K155" s="187">
        <f t="shared" si="48"/>
        <v>0</v>
      </c>
      <c r="L155" s="188"/>
      <c r="M155" s="189"/>
    </row>
    <row r="156" spans="1:13" ht="36.6">
      <c r="A156" s="96">
        <v>21</v>
      </c>
      <c r="B156" s="159" t="s">
        <v>144</v>
      </c>
      <c r="C156" s="176" t="s">
        <v>31</v>
      </c>
      <c r="D156" s="170" t="s">
        <v>16</v>
      </c>
      <c r="E156" s="184">
        <v>5</v>
      </c>
      <c r="F156" s="184">
        <v>1</v>
      </c>
      <c r="G156" s="185">
        <f t="shared" si="43"/>
        <v>5</v>
      </c>
      <c r="H156" s="186"/>
      <c r="I156" s="187">
        <f t="shared" si="46"/>
        <v>0</v>
      </c>
      <c r="J156" s="187">
        <f t="shared" si="47"/>
        <v>0</v>
      </c>
      <c r="K156" s="187">
        <f t="shared" si="48"/>
        <v>0</v>
      </c>
      <c r="L156" s="188"/>
      <c r="M156" s="189"/>
    </row>
    <row r="157" spans="1:13" ht="36.6">
      <c r="A157" s="96">
        <v>22</v>
      </c>
      <c r="B157" s="159" t="s">
        <v>145</v>
      </c>
      <c r="C157" s="176" t="s">
        <v>31</v>
      </c>
      <c r="D157" s="170" t="s">
        <v>16</v>
      </c>
      <c r="E157" s="184">
        <v>50</v>
      </c>
      <c r="F157" s="184">
        <v>50</v>
      </c>
      <c r="G157" s="185">
        <f t="shared" si="43"/>
        <v>1</v>
      </c>
      <c r="H157" s="186"/>
      <c r="I157" s="187">
        <f t="shared" si="46"/>
        <v>0</v>
      </c>
      <c r="J157" s="187">
        <f t="shared" si="47"/>
        <v>0</v>
      </c>
      <c r="K157" s="187">
        <f t="shared" si="48"/>
        <v>0</v>
      </c>
      <c r="L157" s="188"/>
      <c r="M157" s="189"/>
    </row>
    <row r="158" spans="1:13" ht="24" customHeight="1">
      <c r="A158" s="96">
        <v>23</v>
      </c>
      <c r="B158" s="159" t="s">
        <v>146</v>
      </c>
      <c r="C158" s="176" t="s">
        <v>31</v>
      </c>
      <c r="D158" s="170" t="s">
        <v>16</v>
      </c>
      <c r="E158" s="184">
        <v>100</v>
      </c>
      <c r="F158" s="184">
        <v>100</v>
      </c>
      <c r="G158" s="185">
        <f t="shared" si="43"/>
        <v>1</v>
      </c>
      <c r="H158" s="186"/>
      <c r="I158" s="187">
        <f t="shared" si="46"/>
        <v>0</v>
      </c>
      <c r="J158" s="187">
        <f t="shared" si="47"/>
        <v>0</v>
      </c>
      <c r="K158" s="187">
        <f t="shared" si="48"/>
        <v>0</v>
      </c>
      <c r="L158" s="188"/>
      <c r="M158" s="189"/>
    </row>
    <row r="159" spans="1:13" ht="24.6">
      <c r="A159" s="96">
        <v>24</v>
      </c>
      <c r="B159" s="159" t="s">
        <v>147</v>
      </c>
      <c r="C159" s="176" t="s">
        <v>31</v>
      </c>
      <c r="D159" s="170" t="s">
        <v>16</v>
      </c>
      <c r="E159" s="184">
        <v>1</v>
      </c>
      <c r="F159" s="184">
        <v>1</v>
      </c>
      <c r="G159" s="185">
        <f t="shared" si="43"/>
        <v>1</v>
      </c>
      <c r="H159" s="186"/>
      <c r="I159" s="187">
        <f t="shared" si="46"/>
        <v>0</v>
      </c>
      <c r="J159" s="187">
        <f t="shared" si="47"/>
        <v>0</v>
      </c>
      <c r="K159" s="187">
        <f t="shared" si="48"/>
        <v>0</v>
      </c>
      <c r="L159" s="188"/>
      <c r="M159" s="189"/>
    </row>
    <row r="160" spans="1:13">
      <c r="A160" s="96">
        <v>25</v>
      </c>
      <c r="B160" s="159" t="s">
        <v>148</v>
      </c>
      <c r="C160" s="176" t="s">
        <v>31</v>
      </c>
      <c r="D160" s="170" t="s">
        <v>16</v>
      </c>
      <c r="E160" s="184">
        <v>1</v>
      </c>
      <c r="F160" s="184">
        <v>1</v>
      </c>
      <c r="G160" s="185">
        <f t="shared" si="43"/>
        <v>1</v>
      </c>
      <c r="H160" s="186"/>
      <c r="I160" s="187">
        <f t="shared" si="46"/>
        <v>0</v>
      </c>
      <c r="J160" s="187">
        <f t="shared" si="47"/>
        <v>0</v>
      </c>
      <c r="K160" s="187">
        <f t="shared" si="48"/>
        <v>0</v>
      </c>
      <c r="L160" s="188"/>
      <c r="M160" s="189"/>
    </row>
    <row r="161" spans="1:13" ht="24.6">
      <c r="A161" s="96">
        <v>26</v>
      </c>
      <c r="B161" s="159" t="s">
        <v>149</v>
      </c>
      <c r="C161" s="176" t="s">
        <v>31</v>
      </c>
      <c r="D161" s="170" t="s">
        <v>16</v>
      </c>
      <c r="E161" s="184">
        <v>3</v>
      </c>
      <c r="F161" s="184">
        <v>3</v>
      </c>
      <c r="G161" s="185">
        <f t="shared" si="43"/>
        <v>1</v>
      </c>
      <c r="H161" s="186"/>
      <c r="I161" s="187">
        <f t="shared" si="46"/>
        <v>0</v>
      </c>
      <c r="J161" s="187">
        <f t="shared" si="47"/>
        <v>0</v>
      </c>
      <c r="K161" s="187">
        <f t="shared" si="48"/>
        <v>0</v>
      </c>
      <c r="L161" s="188"/>
      <c r="M161" s="189"/>
    </row>
    <row r="162" spans="1:13" ht="24.6">
      <c r="A162" s="96">
        <v>27</v>
      </c>
      <c r="B162" s="159" t="s">
        <v>150</v>
      </c>
      <c r="C162" s="176" t="s">
        <v>31</v>
      </c>
      <c r="D162" s="170" t="s">
        <v>16</v>
      </c>
      <c r="E162" s="184">
        <v>3</v>
      </c>
      <c r="F162" s="184">
        <v>3</v>
      </c>
      <c r="G162" s="185">
        <f t="shared" si="43"/>
        <v>1</v>
      </c>
      <c r="H162" s="186"/>
      <c r="I162" s="187">
        <f t="shared" si="46"/>
        <v>0</v>
      </c>
      <c r="J162" s="187">
        <f t="shared" si="47"/>
        <v>0</v>
      </c>
      <c r="K162" s="187">
        <f t="shared" si="48"/>
        <v>0</v>
      </c>
      <c r="L162" s="188"/>
      <c r="M162" s="189"/>
    </row>
    <row r="163" spans="1:13" ht="36.6">
      <c r="A163" s="96">
        <v>28</v>
      </c>
      <c r="B163" s="159" t="s">
        <v>151</v>
      </c>
      <c r="C163" s="176" t="s">
        <v>31</v>
      </c>
      <c r="D163" s="170" t="s">
        <v>16</v>
      </c>
      <c r="E163" s="184">
        <v>2</v>
      </c>
      <c r="F163" s="184">
        <v>2</v>
      </c>
      <c r="G163" s="185">
        <f t="shared" si="43"/>
        <v>1</v>
      </c>
      <c r="H163" s="186"/>
      <c r="I163" s="187">
        <f t="shared" si="46"/>
        <v>0</v>
      </c>
      <c r="J163" s="187">
        <f t="shared" si="47"/>
        <v>0</v>
      </c>
      <c r="K163" s="187">
        <f t="shared" si="48"/>
        <v>0</v>
      </c>
      <c r="L163" s="188"/>
      <c r="M163" s="189"/>
    </row>
    <row r="164" spans="1:13" ht="36.6">
      <c r="A164" s="96">
        <v>29</v>
      </c>
      <c r="B164" s="159" t="s">
        <v>152</v>
      </c>
      <c r="C164" s="176" t="s">
        <v>31</v>
      </c>
      <c r="D164" s="170" t="s">
        <v>16</v>
      </c>
      <c r="E164" s="184">
        <v>2</v>
      </c>
      <c r="F164" s="184">
        <v>2</v>
      </c>
      <c r="G164" s="185">
        <f t="shared" si="43"/>
        <v>1</v>
      </c>
      <c r="H164" s="186"/>
      <c r="I164" s="187">
        <f t="shared" si="46"/>
        <v>0</v>
      </c>
      <c r="J164" s="187">
        <f t="shared" si="47"/>
        <v>0</v>
      </c>
      <c r="K164" s="187">
        <f t="shared" si="48"/>
        <v>0</v>
      </c>
      <c r="L164" s="188"/>
      <c r="M164" s="189"/>
    </row>
    <row r="165" spans="1:13" ht="36.6">
      <c r="A165" s="96">
        <v>30</v>
      </c>
      <c r="B165" s="159" t="s">
        <v>153</v>
      </c>
      <c r="C165" s="176" t="s">
        <v>31</v>
      </c>
      <c r="D165" s="170" t="s">
        <v>16</v>
      </c>
      <c r="E165" s="184">
        <v>2</v>
      </c>
      <c r="F165" s="184">
        <v>2</v>
      </c>
      <c r="G165" s="185">
        <f t="shared" si="43"/>
        <v>1</v>
      </c>
      <c r="H165" s="186"/>
      <c r="I165" s="187">
        <f t="shared" si="46"/>
        <v>0</v>
      </c>
      <c r="J165" s="187">
        <f t="shared" si="47"/>
        <v>0</v>
      </c>
      <c r="K165" s="187">
        <f t="shared" si="48"/>
        <v>0</v>
      </c>
      <c r="L165" s="188"/>
      <c r="M165" s="189"/>
    </row>
    <row r="166" spans="1:13" ht="24.6">
      <c r="A166" s="96">
        <v>31</v>
      </c>
      <c r="B166" s="159" t="s">
        <v>154</v>
      </c>
      <c r="C166" s="176" t="s">
        <v>31</v>
      </c>
      <c r="D166" s="170" t="s">
        <v>16</v>
      </c>
      <c r="E166" s="184">
        <v>10</v>
      </c>
      <c r="F166" s="184">
        <v>10</v>
      </c>
      <c r="G166" s="185">
        <f t="shared" si="43"/>
        <v>1</v>
      </c>
      <c r="H166" s="186"/>
      <c r="I166" s="187">
        <f t="shared" si="46"/>
        <v>0</v>
      </c>
      <c r="J166" s="187">
        <f t="shared" si="47"/>
        <v>0</v>
      </c>
      <c r="K166" s="187">
        <f t="shared" si="48"/>
        <v>0</v>
      </c>
      <c r="L166" s="188"/>
      <c r="M166" s="189"/>
    </row>
    <row r="167" spans="1:13" ht="36.6">
      <c r="A167" s="96">
        <v>32</v>
      </c>
      <c r="B167" s="159" t="s">
        <v>155</v>
      </c>
      <c r="C167" s="176" t="s">
        <v>31</v>
      </c>
      <c r="D167" s="170" t="s">
        <v>16</v>
      </c>
      <c r="E167" s="184">
        <v>2</v>
      </c>
      <c r="F167" s="184">
        <v>1</v>
      </c>
      <c r="G167" s="185">
        <f t="shared" si="43"/>
        <v>2</v>
      </c>
      <c r="H167" s="186"/>
      <c r="I167" s="187">
        <f t="shared" si="46"/>
        <v>0</v>
      </c>
      <c r="J167" s="187">
        <f t="shared" si="47"/>
        <v>0</v>
      </c>
      <c r="K167" s="187">
        <f t="shared" si="48"/>
        <v>0</v>
      </c>
      <c r="L167" s="188"/>
      <c r="M167" s="189"/>
    </row>
    <row r="168" spans="1:13" ht="36.6">
      <c r="A168" s="96">
        <v>33</v>
      </c>
      <c r="B168" s="159" t="s">
        <v>156</v>
      </c>
      <c r="C168" s="176" t="s">
        <v>31</v>
      </c>
      <c r="D168" s="170" t="s">
        <v>16</v>
      </c>
      <c r="E168" s="184">
        <v>2</v>
      </c>
      <c r="F168" s="184">
        <v>2</v>
      </c>
      <c r="G168" s="185">
        <f t="shared" si="43"/>
        <v>1</v>
      </c>
      <c r="H168" s="186"/>
      <c r="I168" s="187">
        <f t="shared" si="46"/>
        <v>0</v>
      </c>
      <c r="J168" s="187">
        <f t="shared" si="47"/>
        <v>0</v>
      </c>
      <c r="K168" s="187">
        <f t="shared" si="48"/>
        <v>0</v>
      </c>
      <c r="L168" s="188"/>
      <c r="M168" s="189"/>
    </row>
    <row r="169" spans="1:13" ht="36.6">
      <c r="A169" s="96">
        <v>34</v>
      </c>
      <c r="B169" s="159" t="s">
        <v>157</v>
      </c>
      <c r="C169" s="176" t="s">
        <v>31</v>
      </c>
      <c r="D169" s="170" t="s">
        <v>16</v>
      </c>
      <c r="E169" s="184">
        <v>2</v>
      </c>
      <c r="F169" s="184">
        <v>2</v>
      </c>
      <c r="G169" s="185">
        <f t="shared" si="43"/>
        <v>1</v>
      </c>
      <c r="H169" s="186"/>
      <c r="I169" s="187">
        <f t="shared" si="46"/>
        <v>0</v>
      </c>
      <c r="J169" s="187">
        <f t="shared" si="47"/>
        <v>0</v>
      </c>
      <c r="K169" s="187">
        <f t="shared" si="48"/>
        <v>0</v>
      </c>
      <c r="L169" s="188"/>
      <c r="M169" s="189"/>
    </row>
    <row r="170" spans="1:13" ht="36.6">
      <c r="A170" s="96">
        <v>35</v>
      </c>
      <c r="B170" s="159" t="s">
        <v>158</v>
      </c>
      <c r="C170" s="176" t="s">
        <v>31</v>
      </c>
      <c r="D170" s="170" t="s">
        <v>16</v>
      </c>
      <c r="E170" s="184">
        <v>10</v>
      </c>
      <c r="F170" s="184">
        <v>1</v>
      </c>
      <c r="G170" s="185">
        <f t="shared" si="43"/>
        <v>10</v>
      </c>
      <c r="H170" s="186"/>
      <c r="I170" s="187">
        <f t="shared" si="46"/>
        <v>0</v>
      </c>
      <c r="J170" s="187">
        <f t="shared" si="47"/>
        <v>0</v>
      </c>
      <c r="K170" s="187">
        <f t="shared" si="48"/>
        <v>0</v>
      </c>
      <c r="L170" s="188"/>
      <c r="M170" s="189"/>
    </row>
    <row r="171" spans="1:13">
      <c r="A171" s="96">
        <v>36</v>
      </c>
      <c r="B171" s="159" t="s">
        <v>159</v>
      </c>
      <c r="C171" s="176" t="s">
        <v>31</v>
      </c>
      <c r="D171" s="170" t="s">
        <v>16</v>
      </c>
      <c r="E171" s="184">
        <v>3</v>
      </c>
      <c r="F171" s="184">
        <v>3</v>
      </c>
      <c r="G171" s="185">
        <f t="shared" si="43"/>
        <v>1</v>
      </c>
      <c r="H171" s="186"/>
      <c r="I171" s="187">
        <f t="shared" si="46"/>
        <v>0</v>
      </c>
      <c r="J171" s="187">
        <f t="shared" si="47"/>
        <v>0</v>
      </c>
      <c r="K171" s="187">
        <f t="shared" si="48"/>
        <v>0</v>
      </c>
      <c r="L171" s="188"/>
      <c r="M171" s="189"/>
    </row>
    <row r="172" spans="1:13">
      <c r="A172" s="655" t="s">
        <v>17</v>
      </c>
      <c r="B172" s="656"/>
      <c r="C172" s="656"/>
      <c r="D172" s="656"/>
      <c r="E172" s="656"/>
      <c r="F172" s="656"/>
      <c r="G172" s="656"/>
      <c r="H172" s="656"/>
      <c r="I172" s="657"/>
      <c r="J172" s="190">
        <f>SUM(J136:J171)</f>
        <v>0</v>
      </c>
      <c r="K172" s="190">
        <f>SUM(K136:K171)</f>
        <v>0</v>
      </c>
    </row>
    <row r="173" spans="1:13">
      <c r="A173" s="19"/>
      <c r="B173" s="19"/>
      <c r="C173" s="19"/>
      <c r="D173" s="19"/>
      <c r="E173" s="19"/>
      <c r="F173" s="19"/>
      <c r="G173" s="19"/>
      <c r="H173" s="19"/>
      <c r="I173" s="19"/>
      <c r="J173" s="191" t="s">
        <v>18</v>
      </c>
      <c r="K173" s="191">
        <f>K172-J172</f>
        <v>0</v>
      </c>
    </row>
    <row r="174" spans="1:13">
      <c r="A174" s="19"/>
      <c r="B174" s="19"/>
      <c r="C174" s="19"/>
      <c r="D174" s="19"/>
      <c r="E174" s="19"/>
      <c r="F174" s="19"/>
      <c r="G174" s="19"/>
      <c r="H174" s="19"/>
      <c r="I174" s="19"/>
    </row>
    <row r="177" spans="1:13">
      <c r="A177" s="182"/>
      <c r="B177" s="21" t="s">
        <v>518</v>
      </c>
      <c r="C177" s="192"/>
      <c r="D177" s="19"/>
      <c r="E177" s="19"/>
      <c r="F177" s="19"/>
      <c r="G177" s="19"/>
      <c r="H177" s="19"/>
      <c r="I177" s="19"/>
      <c r="J177" s="19"/>
      <c r="K177" s="19"/>
      <c r="L177" s="19"/>
      <c r="M177" s="193"/>
    </row>
    <row r="178" spans="1:13">
      <c r="A178" s="182"/>
      <c r="B178" s="21" t="s">
        <v>160</v>
      </c>
      <c r="C178" s="20"/>
      <c r="D178" s="19"/>
      <c r="E178" s="19"/>
      <c r="F178" s="19"/>
      <c r="G178" s="19"/>
      <c r="H178" s="19"/>
      <c r="I178" s="19"/>
      <c r="J178" s="19"/>
      <c r="K178" s="19"/>
      <c r="L178" s="19"/>
      <c r="M178" s="193"/>
    </row>
    <row r="179" spans="1:13">
      <c r="A179" s="182"/>
      <c r="B179" s="21" t="s">
        <v>161</v>
      </c>
      <c r="C179" s="19"/>
      <c r="D179" s="19"/>
      <c r="E179" s="19"/>
      <c r="F179" s="19"/>
      <c r="G179" s="19"/>
      <c r="H179" s="19"/>
      <c r="I179" s="19"/>
      <c r="J179" s="19"/>
      <c r="K179" s="19"/>
      <c r="L179" s="19"/>
      <c r="M179" s="193"/>
    </row>
    <row r="180" spans="1:13" ht="22.8">
      <c r="A180" s="194" t="s">
        <v>3</v>
      </c>
      <c r="B180" s="195" t="s">
        <v>4</v>
      </c>
      <c r="C180" s="194" t="s">
        <v>5</v>
      </c>
      <c r="D180" s="196" t="s">
        <v>6</v>
      </c>
      <c r="E180" s="196" t="s">
        <v>7</v>
      </c>
      <c r="F180" s="196" t="s">
        <v>8</v>
      </c>
      <c r="G180" s="196" t="s">
        <v>9</v>
      </c>
      <c r="H180" s="196" t="s">
        <v>10</v>
      </c>
      <c r="I180" s="196" t="s">
        <v>11</v>
      </c>
      <c r="J180" s="196" t="s">
        <v>12</v>
      </c>
      <c r="K180" s="196" t="s">
        <v>13</v>
      </c>
      <c r="L180" s="197" t="s">
        <v>14</v>
      </c>
      <c r="M180" s="198" t="s">
        <v>15</v>
      </c>
    </row>
    <row r="181" spans="1:13" ht="128.25" customHeight="1">
      <c r="A181" s="28">
        <v>1</v>
      </c>
      <c r="B181" s="635" t="s">
        <v>231</v>
      </c>
      <c r="C181" s="29" t="s">
        <v>185</v>
      </c>
      <c r="D181" s="30" t="s">
        <v>16</v>
      </c>
      <c r="E181" s="31">
        <v>2500</v>
      </c>
      <c r="F181" s="31">
        <v>250</v>
      </c>
      <c r="G181" s="32">
        <f>CEILING(E181/F181,1)</f>
        <v>10</v>
      </c>
      <c r="H181" s="33"/>
      <c r="I181" s="34">
        <f>H181*L181+H181</f>
        <v>0</v>
      </c>
      <c r="J181" s="35">
        <f>ROUND(H181*G181,2)</f>
        <v>0</v>
      </c>
      <c r="K181" s="634">
        <f>ROUND(I181*G181,2)</f>
        <v>0</v>
      </c>
      <c r="L181" s="37"/>
      <c r="M181" s="38"/>
    </row>
    <row r="182" spans="1:13" ht="62.55" customHeight="1">
      <c r="A182" s="28">
        <v>2</v>
      </c>
      <c r="B182" s="636" t="s">
        <v>232</v>
      </c>
      <c r="C182" s="29" t="s">
        <v>185</v>
      </c>
      <c r="D182" s="28" t="s">
        <v>16</v>
      </c>
      <c r="E182" s="39">
        <v>1000</v>
      </c>
      <c r="F182" s="40">
        <v>100</v>
      </c>
      <c r="G182" s="32">
        <f t="shared" ref="G182:G195" si="49">CEILING(E182/F182,1)</f>
        <v>10</v>
      </c>
      <c r="H182" s="33"/>
      <c r="I182" s="34">
        <f t="shared" ref="I182:I195" si="50">H182*L182+H182</f>
        <v>0</v>
      </c>
      <c r="J182" s="35">
        <f t="shared" ref="J182:J195" si="51">ROUND(H182*G182,2)</f>
        <v>0</v>
      </c>
      <c r="K182" s="634">
        <f t="shared" ref="K182:K195" si="52">ROUND(I182*G182,2)</f>
        <v>0</v>
      </c>
      <c r="L182" s="37"/>
      <c r="M182" s="38"/>
    </row>
    <row r="183" spans="1:13" ht="24">
      <c r="A183" s="28">
        <v>3</v>
      </c>
      <c r="B183" s="635" t="s">
        <v>162</v>
      </c>
      <c r="C183" s="29" t="s">
        <v>185</v>
      </c>
      <c r="D183" s="28" t="s">
        <v>16</v>
      </c>
      <c r="E183" s="39">
        <v>100</v>
      </c>
      <c r="F183" s="40">
        <v>100</v>
      </c>
      <c r="G183" s="32">
        <f t="shared" si="49"/>
        <v>1</v>
      </c>
      <c r="H183" s="33"/>
      <c r="I183" s="34">
        <f t="shared" si="50"/>
        <v>0</v>
      </c>
      <c r="J183" s="35">
        <f t="shared" si="51"/>
        <v>0</v>
      </c>
      <c r="K183" s="634">
        <f t="shared" si="52"/>
        <v>0</v>
      </c>
      <c r="L183" s="37"/>
      <c r="M183" s="38"/>
    </row>
    <row r="184" spans="1:13" ht="30.75" customHeight="1">
      <c r="A184" s="28">
        <v>4</v>
      </c>
      <c r="B184" s="635" t="s">
        <v>163</v>
      </c>
      <c r="C184" s="29" t="s">
        <v>185</v>
      </c>
      <c r="D184" s="28" t="s">
        <v>16</v>
      </c>
      <c r="E184" s="39">
        <v>3000</v>
      </c>
      <c r="F184" s="40">
        <v>100</v>
      </c>
      <c r="G184" s="32">
        <f t="shared" si="49"/>
        <v>30</v>
      </c>
      <c r="H184" s="33"/>
      <c r="I184" s="34">
        <f t="shared" si="50"/>
        <v>0</v>
      </c>
      <c r="J184" s="35">
        <f t="shared" si="51"/>
        <v>0</v>
      </c>
      <c r="K184" s="634">
        <f t="shared" si="52"/>
        <v>0</v>
      </c>
      <c r="L184" s="37"/>
      <c r="M184" s="38"/>
    </row>
    <row r="185" spans="1:13" ht="84.45" customHeight="1">
      <c r="A185" s="28">
        <v>5</v>
      </c>
      <c r="B185" s="636" t="s">
        <v>164</v>
      </c>
      <c r="C185" s="29" t="s">
        <v>185</v>
      </c>
      <c r="D185" s="41" t="s">
        <v>16</v>
      </c>
      <c r="E185" s="42">
        <v>6000</v>
      </c>
      <c r="F185" s="40">
        <v>200</v>
      </c>
      <c r="G185" s="32">
        <f t="shared" si="49"/>
        <v>30</v>
      </c>
      <c r="H185" s="33"/>
      <c r="I185" s="34">
        <f t="shared" si="50"/>
        <v>0</v>
      </c>
      <c r="J185" s="35">
        <f t="shared" si="51"/>
        <v>0</v>
      </c>
      <c r="K185" s="634">
        <f t="shared" si="52"/>
        <v>0</v>
      </c>
      <c r="L185" s="37"/>
      <c r="M185" s="38"/>
    </row>
    <row r="186" spans="1:13" ht="74.55" customHeight="1">
      <c r="A186" s="28">
        <v>6</v>
      </c>
      <c r="B186" s="636" t="s">
        <v>165</v>
      </c>
      <c r="C186" s="29" t="s">
        <v>185</v>
      </c>
      <c r="D186" s="41" t="s">
        <v>16</v>
      </c>
      <c r="E186" s="42">
        <v>300</v>
      </c>
      <c r="F186" s="40">
        <v>1</v>
      </c>
      <c r="G186" s="32">
        <f t="shared" si="49"/>
        <v>300</v>
      </c>
      <c r="H186" s="33"/>
      <c r="I186" s="34">
        <f t="shared" si="50"/>
        <v>0</v>
      </c>
      <c r="J186" s="35">
        <f t="shared" si="51"/>
        <v>0</v>
      </c>
      <c r="K186" s="634">
        <f t="shared" si="52"/>
        <v>0</v>
      </c>
      <c r="L186" s="37"/>
      <c r="M186" s="38"/>
    </row>
    <row r="187" spans="1:13">
      <c r="A187" s="28">
        <v>7</v>
      </c>
      <c r="B187" s="636" t="s">
        <v>166</v>
      </c>
      <c r="C187" s="29" t="s">
        <v>185</v>
      </c>
      <c r="D187" s="30" t="s">
        <v>16</v>
      </c>
      <c r="E187" s="31">
        <v>3000</v>
      </c>
      <c r="F187" s="31">
        <v>100</v>
      </c>
      <c r="G187" s="32">
        <f t="shared" si="49"/>
        <v>30</v>
      </c>
      <c r="H187" s="33"/>
      <c r="I187" s="34">
        <f t="shared" si="50"/>
        <v>0</v>
      </c>
      <c r="J187" s="35">
        <f t="shared" si="51"/>
        <v>0</v>
      </c>
      <c r="K187" s="634">
        <f t="shared" si="52"/>
        <v>0</v>
      </c>
      <c r="L187" s="37"/>
      <c r="M187" s="38"/>
    </row>
    <row r="188" spans="1:13" ht="24.6">
      <c r="A188" s="43">
        <v>8</v>
      </c>
      <c r="B188" s="637" t="s">
        <v>167</v>
      </c>
      <c r="C188" s="29" t="s">
        <v>185</v>
      </c>
      <c r="D188" s="43" t="s">
        <v>168</v>
      </c>
      <c r="E188" s="39">
        <v>2750</v>
      </c>
      <c r="F188" s="40">
        <v>55</v>
      </c>
      <c r="G188" s="32">
        <f t="shared" si="49"/>
        <v>50</v>
      </c>
      <c r="H188" s="33"/>
      <c r="I188" s="34">
        <f t="shared" si="50"/>
        <v>0</v>
      </c>
      <c r="J188" s="35">
        <f t="shared" si="51"/>
        <v>0</v>
      </c>
      <c r="K188" s="634">
        <f t="shared" si="52"/>
        <v>0</v>
      </c>
      <c r="L188" s="37"/>
      <c r="M188" s="44"/>
    </row>
    <row r="189" spans="1:13" ht="24.6">
      <c r="A189" s="43">
        <v>9</v>
      </c>
      <c r="B189" s="637" t="s">
        <v>169</v>
      </c>
      <c r="C189" s="29" t="s">
        <v>185</v>
      </c>
      <c r="D189" s="43" t="s">
        <v>168</v>
      </c>
      <c r="E189" s="39">
        <v>8250</v>
      </c>
      <c r="F189" s="40">
        <v>55</v>
      </c>
      <c r="G189" s="32">
        <f t="shared" si="49"/>
        <v>150</v>
      </c>
      <c r="H189" s="33"/>
      <c r="I189" s="34">
        <f t="shared" si="50"/>
        <v>0</v>
      </c>
      <c r="J189" s="35">
        <f t="shared" si="51"/>
        <v>0</v>
      </c>
      <c r="K189" s="634">
        <f t="shared" si="52"/>
        <v>0</v>
      </c>
      <c r="L189" s="37"/>
      <c r="M189" s="44"/>
    </row>
    <row r="190" spans="1:13" ht="96.6">
      <c r="A190" s="43">
        <v>10</v>
      </c>
      <c r="B190" s="637" t="s">
        <v>170</v>
      </c>
      <c r="C190" s="29" t="s">
        <v>185</v>
      </c>
      <c r="D190" s="43" t="s">
        <v>171</v>
      </c>
      <c r="E190" s="39">
        <v>1000</v>
      </c>
      <c r="F190" s="40">
        <v>100</v>
      </c>
      <c r="G190" s="32">
        <f t="shared" si="49"/>
        <v>10</v>
      </c>
      <c r="H190" s="33"/>
      <c r="I190" s="34">
        <f t="shared" si="50"/>
        <v>0</v>
      </c>
      <c r="J190" s="35">
        <f t="shared" si="51"/>
        <v>0</v>
      </c>
      <c r="K190" s="634">
        <f t="shared" si="52"/>
        <v>0</v>
      </c>
      <c r="L190" s="37"/>
      <c r="M190" s="44"/>
    </row>
    <row r="191" spans="1:13" ht="24.6">
      <c r="A191" s="45">
        <v>11</v>
      </c>
      <c r="B191" s="638" t="s">
        <v>172</v>
      </c>
      <c r="C191" s="29" t="s">
        <v>185</v>
      </c>
      <c r="D191" s="45" t="s">
        <v>16</v>
      </c>
      <c r="E191" s="46">
        <v>2</v>
      </c>
      <c r="F191" s="47">
        <v>1</v>
      </c>
      <c r="G191" s="32">
        <f t="shared" si="49"/>
        <v>2</v>
      </c>
      <c r="H191" s="48"/>
      <c r="I191" s="34">
        <f t="shared" si="50"/>
        <v>0</v>
      </c>
      <c r="J191" s="35">
        <f t="shared" si="51"/>
        <v>0</v>
      </c>
      <c r="K191" s="634">
        <f t="shared" si="52"/>
        <v>0</v>
      </c>
      <c r="L191" s="37"/>
      <c r="M191" s="49"/>
    </row>
    <row r="192" spans="1:13" ht="24.6">
      <c r="A192" s="28">
        <v>12</v>
      </c>
      <c r="B192" s="636" t="s">
        <v>173</v>
      </c>
      <c r="C192" s="29" t="s">
        <v>185</v>
      </c>
      <c r="D192" s="28" t="s">
        <v>16</v>
      </c>
      <c r="E192" s="50">
        <v>500</v>
      </c>
      <c r="F192" s="31">
        <v>250</v>
      </c>
      <c r="G192" s="32">
        <f t="shared" si="49"/>
        <v>2</v>
      </c>
      <c r="H192" s="33"/>
      <c r="I192" s="34">
        <f t="shared" si="50"/>
        <v>0</v>
      </c>
      <c r="J192" s="35">
        <f t="shared" si="51"/>
        <v>0</v>
      </c>
      <c r="K192" s="634">
        <f t="shared" si="52"/>
        <v>0</v>
      </c>
      <c r="L192" s="37"/>
      <c r="M192" s="38"/>
    </row>
    <row r="193" spans="1:13" ht="24">
      <c r="A193" s="28">
        <v>13</v>
      </c>
      <c r="B193" s="635" t="s">
        <v>174</v>
      </c>
      <c r="C193" s="29" t="s">
        <v>185</v>
      </c>
      <c r="D193" s="28" t="s">
        <v>175</v>
      </c>
      <c r="E193" s="50">
        <v>150</v>
      </c>
      <c r="F193" s="31">
        <v>1</v>
      </c>
      <c r="G193" s="32">
        <f t="shared" si="49"/>
        <v>150</v>
      </c>
      <c r="H193" s="33"/>
      <c r="I193" s="34">
        <f t="shared" si="50"/>
        <v>0</v>
      </c>
      <c r="J193" s="35">
        <f t="shared" si="51"/>
        <v>0</v>
      </c>
      <c r="K193" s="634">
        <f t="shared" si="52"/>
        <v>0</v>
      </c>
      <c r="L193" s="37"/>
      <c r="M193" s="38"/>
    </row>
    <row r="194" spans="1:13">
      <c r="A194" s="28">
        <v>14</v>
      </c>
      <c r="B194" s="635" t="s">
        <v>176</v>
      </c>
      <c r="C194" s="29" t="s">
        <v>185</v>
      </c>
      <c r="D194" s="28" t="s">
        <v>16</v>
      </c>
      <c r="E194" s="50">
        <v>900</v>
      </c>
      <c r="F194" s="31">
        <v>1</v>
      </c>
      <c r="G194" s="32">
        <f t="shared" si="49"/>
        <v>900</v>
      </c>
      <c r="H194" s="33"/>
      <c r="I194" s="34">
        <f t="shared" si="50"/>
        <v>0</v>
      </c>
      <c r="J194" s="35">
        <f t="shared" si="51"/>
        <v>0</v>
      </c>
      <c r="K194" s="634">
        <f t="shared" si="52"/>
        <v>0</v>
      </c>
      <c r="L194" s="37"/>
      <c r="M194" s="38"/>
    </row>
    <row r="195" spans="1:13">
      <c r="A195" s="28">
        <v>15</v>
      </c>
      <c r="B195" s="635" t="s">
        <v>544</v>
      </c>
      <c r="C195" s="29" t="s">
        <v>185</v>
      </c>
      <c r="D195" s="51" t="s">
        <v>16</v>
      </c>
      <c r="E195" s="52">
        <v>750</v>
      </c>
      <c r="F195" s="52">
        <v>250</v>
      </c>
      <c r="G195" s="32">
        <f t="shared" si="49"/>
        <v>3</v>
      </c>
      <c r="H195" s="33"/>
      <c r="I195" s="34">
        <f t="shared" si="50"/>
        <v>0</v>
      </c>
      <c r="J195" s="35">
        <f t="shared" si="51"/>
        <v>0</v>
      </c>
      <c r="K195" s="634">
        <f t="shared" si="52"/>
        <v>0</v>
      </c>
      <c r="L195" s="37"/>
      <c r="M195" s="28"/>
    </row>
    <row r="196" spans="1:13">
      <c r="A196" s="199" t="s">
        <v>17</v>
      </c>
      <c r="B196" s="200"/>
      <c r="C196" s="200"/>
      <c r="D196" s="200"/>
      <c r="E196" s="200"/>
      <c r="F196" s="200"/>
      <c r="G196" s="200"/>
      <c r="H196" s="200"/>
      <c r="I196" s="201"/>
      <c r="J196" s="202">
        <f>SUM(J181:J195)</f>
        <v>0</v>
      </c>
      <c r="K196" s="203">
        <f>SUM(K181:K195)</f>
        <v>0</v>
      </c>
    </row>
    <row r="197" spans="1:13">
      <c r="J197" s="204" t="s">
        <v>18</v>
      </c>
      <c r="K197" s="205">
        <f>K196-J196</f>
        <v>0</v>
      </c>
    </row>
    <row r="198" spans="1:13">
      <c r="A198" s="19"/>
      <c r="B198" s="206"/>
      <c r="C198" s="19"/>
      <c r="D198" s="19"/>
      <c r="E198" s="19"/>
      <c r="F198" s="19"/>
      <c r="G198" s="19"/>
      <c r="H198" s="19"/>
      <c r="I198" s="207"/>
      <c r="J198" s="148"/>
      <c r="K198" s="208"/>
      <c r="L198" s="208"/>
      <c r="M198" s="193"/>
    </row>
    <row r="199" spans="1:13" ht="15" customHeight="1">
      <c r="A199" s="19"/>
      <c r="B199" s="648" t="s">
        <v>178</v>
      </c>
      <c r="C199" s="648"/>
      <c r="D199" s="648"/>
      <c r="E199" s="648"/>
      <c r="F199" s="648"/>
      <c r="G199" s="648"/>
      <c r="H199" s="648"/>
      <c r="I199" s="207"/>
      <c r="J199" s="148"/>
      <c r="K199" s="208"/>
      <c r="L199" s="208"/>
      <c r="M199" s="193"/>
    </row>
    <row r="200" spans="1:13">
      <c r="A200" s="19"/>
      <c r="B200" s="206"/>
      <c r="C200" s="19"/>
      <c r="D200" s="19"/>
      <c r="E200" s="19"/>
      <c r="F200" s="19"/>
      <c r="G200" s="19"/>
      <c r="H200" s="19"/>
      <c r="I200" s="209"/>
      <c r="J200" s="209"/>
      <c r="K200" s="19"/>
      <c r="L200" s="19"/>
      <c r="M200" s="193"/>
    </row>
    <row r="201" spans="1:13">
      <c r="A201" s="210" t="s">
        <v>179</v>
      </c>
      <c r="B201" s="211"/>
      <c r="C201" s="211"/>
      <c r="D201" s="19"/>
      <c r="E201" s="19"/>
      <c r="F201" s="19"/>
      <c r="G201" s="19"/>
      <c r="H201" s="19"/>
      <c r="I201" s="209"/>
      <c r="J201" s="209"/>
      <c r="K201" s="19"/>
      <c r="L201" s="19"/>
      <c r="M201" s="193"/>
    </row>
    <row r="202" spans="1:13" ht="35.4">
      <c r="A202" s="212" t="s">
        <v>180</v>
      </c>
      <c r="B202" s="213" t="s">
        <v>181</v>
      </c>
      <c r="C202" s="212" t="s">
        <v>182</v>
      </c>
      <c r="D202" s="212" t="s">
        <v>3</v>
      </c>
      <c r="E202" s="19"/>
      <c r="F202" s="19"/>
      <c r="G202" s="19"/>
      <c r="H202" s="19"/>
      <c r="I202" s="209"/>
      <c r="J202" s="209"/>
      <c r="K202" s="19"/>
      <c r="L202" s="19"/>
      <c r="M202" s="193"/>
    </row>
    <row r="203" spans="1:13">
      <c r="A203" s="214"/>
      <c r="B203" s="211"/>
      <c r="C203" s="215"/>
      <c r="D203" s="30"/>
      <c r="E203" s="19"/>
      <c r="F203" s="19"/>
      <c r="G203" s="19"/>
      <c r="H203" s="19"/>
      <c r="I203" s="209"/>
      <c r="J203" s="209"/>
      <c r="K203" s="19"/>
      <c r="L203" s="19"/>
      <c r="M203" s="193"/>
    </row>
    <row r="204" spans="1:13">
      <c r="A204" s="214"/>
      <c r="B204" s="216"/>
      <c r="C204" s="215"/>
      <c r="D204" s="30"/>
      <c r="E204" s="19"/>
      <c r="F204" s="19"/>
      <c r="G204" s="19"/>
      <c r="H204" s="19"/>
      <c r="I204" s="209"/>
      <c r="J204" s="209"/>
      <c r="K204" s="19"/>
      <c r="L204" s="19"/>
      <c r="M204" s="193"/>
    </row>
    <row r="207" spans="1:13" ht="18">
      <c r="D207" s="81"/>
    </row>
    <row r="208" spans="1:13">
      <c r="B208" s="21" t="s">
        <v>519</v>
      </c>
    </row>
    <row r="209" spans="1:13">
      <c r="B209" s="21" t="s">
        <v>184</v>
      </c>
    </row>
    <row r="210" spans="1:13">
      <c r="B210" s="21" t="s">
        <v>229</v>
      </c>
    </row>
    <row r="211" spans="1:13" ht="27.6">
      <c r="A211" s="217" t="s">
        <v>3</v>
      </c>
      <c r="B211" s="218" t="s">
        <v>4</v>
      </c>
      <c r="C211" s="217" t="s">
        <v>5</v>
      </c>
      <c r="D211" s="217" t="s">
        <v>6</v>
      </c>
      <c r="E211" s="217" t="s">
        <v>7</v>
      </c>
      <c r="F211" s="217" t="s">
        <v>8</v>
      </c>
      <c r="G211" s="217" t="s">
        <v>9</v>
      </c>
      <c r="H211" s="217" t="s">
        <v>10</v>
      </c>
      <c r="I211" s="217" t="s">
        <v>11</v>
      </c>
      <c r="J211" s="217" t="s">
        <v>12</v>
      </c>
      <c r="K211" s="217" t="s">
        <v>13</v>
      </c>
      <c r="L211" s="217" t="s">
        <v>14</v>
      </c>
      <c r="M211" s="219" t="s">
        <v>15</v>
      </c>
    </row>
    <row r="212" spans="1:13">
      <c r="A212" s="29">
        <v>1</v>
      </c>
      <c r="B212" s="220" t="s">
        <v>533</v>
      </c>
      <c r="C212" s="29" t="s">
        <v>185</v>
      </c>
      <c r="D212" s="29" t="s">
        <v>16</v>
      </c>
      <c r="E212" s="221">
        <v>200</v>
      </c>
      <c r="F212" s="222">
        <v>2</v>
      </c>
      <c r="G212" s="223">
        <f t="shared" ref="G212" si="53">CEILING(E212/F212,1)</f>
        <v>100</v>
      </c>
      <c r="H212" s="224"/>
      <c r="I212" s="36">
        <f t="shared" ref="I212" si="54">H212*L212+H212</f>
        <v>0</v>
      </c>
      <c r="J212" s="36">
        <f t="shared" ref="J212" si="55">ROUND(H212*G212,2)</f>
        <v>0</v>
      </c>
      <c r="K212" s="36">
        <f t="shared" ref="K212" si="56">ROUND(I212*G212,2)</f>
        <v>0</v>
      </c>
      <c r="L212" s="225"/>
      <c r="M212" s="226"/>
    </row>
    <row r="213" spans="1:13">
      <c r="A213" s="649" t="s">
        <v>17</v>
      </c>
      <c r="B213" s="650"/>
      <c r="C213" s="650"/>
      <c r="D213" s="650"/>
      <c r="E213" s="650"/>
      <c r="F213" s="650"/>
      <c r="G213" s="650"/>
      <c r="H213" s="650"/>
      <c r="I213" s="651"/>
      <c r="J213" s="180">
        <f>SUM(J212:J212)</f>
        <v>0</v>
      </c>
      <c r="K213" s="180">
        <f>SUM(K212:K212)</f>
        <v>0</v>
      </c>
    </row>
    <row r="214" spans="1:13">
      <c r="J214" s="227" t="s">
        <v>177</v>
      </c>
      <c r="K214" s="136">
        <f>K213-J213</f>
        <v>0</v>
      </c>
    </row>
    <row r="218" spans="1:13">
      <c r="B218" s="21" t="s">
        <v>520</v>
      </c>
    </row>
    <row r="219" spans="1:13">
      <c r="B219" s="21" t="s">
        <v>187</v>
      </c>
    </row>
    <row r="220" spans="1:13">
      <c r="B220" s="21" t="s">
        <v>188</v>
      </c>
    </row>
    <row r="221" spans="1:13" ht="27.6">
      <c r="A221" s="53" t="s">
        <v>3</v>
      </c>
      <c r="B221" s="228" t="s">
        <v>4</v>
      </c>
      <c r="C221" s="53" t="s">
        <v>5</v>
      </c>
      <c r="D221" s="53" t="s">
        <v>6</v>
      </c>
      <c r="E221" s="53" t="s">
        <v>7</v>
      </c>
      <c r="F221" s="53" t="s">
        <v>8</v>
      </c>
      <c r="G221" s="53" t="s">
        <v>9</v>
      </c>
      <c r="H221" s="53" t="s">
        <v>10</v>
      </c>
      <c r="I221" s="53" t="s">
        <v>11</v>
      </c>
      <c r="J221" s="53" t="s">
        <v>12</v>
      </c>
      <c r="K221" s="53" t="s">
        <v>13</v>
      </c>
      <c r="L221" s="53" t="s">
        <v>14</v>
      </c>
      <c r="M221" s="229" t="s">
        <v>15</v>
      </c>
    </row>
    <row r="222" spans="1:13">
      <c r="A222" s="230">
        <v>1</v>
      </c>
      <c r="B222" s="231" t="s">
        <v>189</v>
      </c>
      <c r="C222" s="232" t="s">
        <v>31</v>
      </c>
      <c r="D222" s="233" t="s">
        <v>21</v>
      </c>
      <c r="E222" s="234">
        <v>110000</v>
      </c>
      <c r="F222" s="235">
        <v>50</v>
      </c>
      <c r="G222" s="223">
        <f t="shared" ref="G222" si="57">CEILING(E222/F222,1)</f>
        <v>2200</v>
      </c>
      <c r="H222" s="236"/>
      <c r="I222" s="36">
        <f t="shared" ref="I222" si="58">H222*L222+H222</f>
        <v>0</v>
      </c>
      <c r="J222" s="36">
        <f t="shared" ref="J222" si="59">ROUND(H222*G222,2)</f>
        <v>0</v>
      </c>
      <c r="K222" s="36">
        <f t="shared" ref="K222" si="60">ROUND(I222*G222,2)</f>
        <v>0</v>
      </c>
      <c r="L222" s="237"/>
      <c r="M222" s="238"/>
    </row>
    <row r="223" spans="1:13">
      <c r="A223" s="658" t="s">
        <v>17</v>
      </c>
      <c r="B223" s="659"/>
      <c r="C223" s="659"/>
      <c r="D223" s="659"/>
      <c r="E223" s="659"/>
      <c r="F223" s="659"/>
      <c r="G223" s="659"/>
      <c r="H223" s="659"/>
      <c r="I223" s="660"/>
      <c r="J223" s="239">
        <f>SUM(J222:J222)</f>
        <v>0</v>
      </c>
      <c r="K223" s="240">
        <f>SUM(K222:K222)</f>
        <v>0</v>
      </c>
    </row>
    <row r="224" spans="1:13">
      <c r="J224" s="71" t="s">
        <v>177</v>
      </c>
      <c r="K224" s="72">
        <f>K223-J223</f>
        <v>0</v>
      </c>
    </row>
    <row r="228" spans="1:13">
      <c r="B228" s="21" t="s">
        <v>0</v>
      </c>
    </row>
    <row r="229" spans="1:13">
      <c r="B229" s="21" t="s">
        <v>25</v>
      </c>
    </row>
    <row r="230" spans="1:13">
      <c r="B230" s="21" t="s">
        <v>26</v>
      </c>
    </row>
    <row r="231" spans="1:13" ht="27.6">
      <c r="A231" s="53" t="s">
        <v>3</v>
      </c>
      <c r="B231" s="228" t="s">
        <v>4</v>
      </c>
      <c r="C231" s="53" t="s">
        <v>5</v>
      </c>
      <c r="D231" s="53" t="s">
        <v>6</v>
      </c>
      <c r="E231" s="53" t="s">
        <v>7</v>
      </c>
      <c r="F231" s="53" t="s">
        <v>8</v>
      </c>
      <c r="G231" s="53" t="s">
        <v>9</v>
      </c>
      <c r="H231" s="53" t="s">
        <v>10</v>
      </c>
      <c r="I231" s="53" t="s">
        <v>11</v>
      </c>
      <c r="J231" s="53" t="s">
        <v>12</v>
      </c>
      <c r="K231" s="53" t="s">
        <v>13</v>
      </c>
      <c r="L231" s="53" t="s">
        <v>14</v>
      </c>
      <c r="M231" s="229" t="s">
        <v>15</v>
      </c>
    </row>
    <row r="232" spans="1:13">
      <c r="A232" s="241">
        <v>1</v>
      </c>
      <c r="B232" s="242" t="s">
        <v>191</v>
      </c>
      <c r="C232" s="243" t="s">
        <v>192</v>
      </c>
      <c r="D232" s="58" t="s">
        <v>16</v>
      </c>
      <c r="E232" s="59">
        <v>20000</v>
      </c>
      <c r="F232" s="244">
        <v>100</v>
      </c>
      <c r="G232" s="223">
        <f t="shared" ref="G232" si="61">CEILING(E232/F232,1)</f>
        <v>200</v>
      </c>
      <c r="H232" s="245"/>
      <c r="I232" s="36">
        <f t="shared" ref="I232" si="62">H232*L232+H232</f>
        <v>0</v>
      </c>
      <c r="J232" s="36">
        <f t="shared" ref="J232" si="63">ROUND(H232*G232,2)</f>
        <v>0</v>
      </c>
      <c r="K232" s="36">
        <f t="shared" ref="K232" si="64">ROUND(I232*G232,2)</f>
        <v>0</v>
      </c>
      <c r="L232" s="237"/>
      <c r="M232" s="246"/>
    </row>
    <row r="233" spans="1:13">
      <c r="A233" s="247" t="s">
        <v>17</v>
      </c>
      <c r="B233" s="248"/>
      <c r="C233" s="248"/>
      <c r="D233" s="248"/>
      <c r="E233" s="248"/>
      <c r="F233" s="248"/>
      <c r="G233" s="248"/>
      <c r="H233" s="248"/>
      <c r="I233" s="249"/>
      <c r="J233" s="250">
        <f>SUM(J232:J232)</f>
        <v>0</v>
      </c>
      <c r="K233" s="240">
        <f>SUM(K232:K232)</f>
        <v>0</v>
      </c>
    </row>
    <row r="234" spans="1:13">
      <c r="J234" s="71" t="s">
        <v>177</v>
      </c>
      <c r="K234" s="72">
        <f>K233-J233</f>
        <v>0</v>
      </c>
    </row>
    <row r="238" spans="1:13">
      <c r="B238" s="21" t="s">
        <v>252</v>
      </c>
    </row>
    <row r="239" spans="1:13">
      <c r="B239" s="21" t="s">
        <v>187</v>
      </c>
    </row>
    <row r="240" spans="1:13">
      <c r="B240" s="21" t="s">
        <v>188</v>
      </c>
    </row>
    <row r="241" spans="1:13" ht="27.6">
      <c r="A241" s="53" t="s">
        <v>3</v>
      </c>
      <c r="B241" s="228" t="s">
        <v>4</v>
      </c>
      <c r="C241" s="53" t="s">
        <v>5</v>
      </c>
      <c r="D241" s="53" t="s">
        <v>6</v>
      </c>
      <c r="E241" s="53" t="s">
        <v>7</v>
      </c>
      <c r="F241" s="53" t="s">
        <v>8</v>
      </c>
      <c r="G241" s="53" t="s">
        <v>9</v>
      </c>
      <c r="H241" s="53" t="s">
        <v>10</v>
      </c>
      <c r="I241" s="53" t="s">
        <v>11</v>
      </c>
      <c r="J241" s="53" t="s">
        <v>12</v>
      </c>
      <c r="K241" s="53" t="s">
        <v>13</v>
      </c>
      <c r="L241" s="53" t="s">
        <v>14</v>
      </c>
      <c r="M241" s="251" t="s">
        <v>15</v>
      </c>
    </row>
    <row r="242" spans="1:13" ht="27.6">
      <c r="A242" s="252">
        <v>1</v>
      </c>
      <c r="B242" s="253" t="s">
        <v>194</v>
      </c>
      <c r="C242" s="232" t="s">
        <v>195</v>
      </c>
      <c r="D242" s="254" t="s">
        <v>16</v>
      </c>
      <c r="E242" s="254">
        <v>30000</v>
      </c>
      <c r="F242" s="254">
        <v>30</v>
      </c>
      <c r="G242" s="223">
        <f t="shared" ref="G242:G245" si="65">CEILING(E242/F242,1)</f>
        <v>1000</v>
      </c>
      <c r="H242" s="236"/>
      <c r="I242" s="36">
        <f t="shared" ref="I242" si="66">H242*L242+H242</f>
        <v>0</v>
      </c>
      <c r="J242" s="36">
        <f t="shared" ref="J242" si="67">ROUND(H242*G242,2)</f>
        <v>0</v>
      </c>
      <c r="K242" s="36">
        <f t="shared" ref="K242" si="68">ROUND(I242*G242,2)</f>
        <v>0</v>
      </c>
      <c r="L242" s="255"/>
      <c r="M242" s="256"/>
    </row>
    <row r="243" spans="1:13">
      <c r="A243" s="252">
        <v>2</v>
      </c>
      <c r="B243" s="253" t="s">
        <v>196</v>
      </c>
      <c r="C243" s="232" t="s">
        <v>197</v>
      </c>
      <c r="D243" s="254" t="s">
        <v>16</v>
      </c>
      <c r="E243" s="254">
        <v>64</v>
      </c>
      <c r="F243" s="254">
        <v>32</v>
      </c>
      <c r="G243" s="223">
        <f t="shared" si="65"/>
        <v>2</v>
      </c>
      <c r="H243" s="236"/>
      <c r="I243" s="36">
        <f t="shared" ref="I243:I245" si="69">H243*L243+H243</f>
        <v>0</v>
      </c>
      <c r="J243" s="36">
        <f t="shared" ref="J243:J245" si="70">ROUND(H243*G243,2)</f>
        <v>0</v>
      </c>
      <c r="K243" s="36">
        <f t="shared" ref="K243:K245" si="71">ROUND(I243*G243,2)</f>
        <v>0</v>
      </c>
      <c r="L243" s="255"/>
      <c r="M243" s="256"/>
    </row>
    <row r="244" spans="1:13">
      <c r="A244" s="252">
        <v>3</v>
      </c>
      <c r="B244" s="253" t="s">
        <v>198</v>
      </c>
      <c r="C244" s="232" t="s">
        <v>199</v>
      </c>
      <c r="D244" s="254" t="s">
        <v>16</v>
      </c>
      <c r="E244" s="254">
        <v>54</v>
      </c>
      <c r="F244" s="254">
        <v>27</v>
      </c>
      <c r="G244" s="223">
        <f t="shared" si="65"/>
        <v>2</v>
      </c>
      <c r="H244" s="236"/>
      <c r="I244" s="36">
        <f t="shared" si="69"/>
        <v>0</v>
      </c>
      <c r="J244" s="36">
        <f t="shared" si="70"/>
        <v>0</v>
      </c>
      <c r="K244" s="36">
        <f t="shared" si="71"/>
        <v>0</v>
      </c>
      <c r="L244" s="255"/>
      <c r="M244" s="256"/>
    </row>
    <row r="245" spans="1:13">
      <c r="A245" s="252">
        <v>4</v>
      </c>
      <c r="B245" s="253" t="s">
        <v>198</v>
      </c>
      <c r="C245" s="232" t="s">
        <v>200</v>
      </c>
      <c r="D245" s="254" t="s">
        <v>16</v>
      </c>
      <c r="E245" s="254">
        <v>20</v>
      </c>
      <c r="F245" s="254">
        <v>10</v>
      </c>
      <c r="G245" s="223">
        <f t="shared" si="65"/>
        <v>2</v>
      </c>
      <c r="H245" s="236"/>
      <c r="I245" s="36">
        <f t="shared" si="69"/>
        <v>0</v>
      </c>
      <c r="J245" s="36">
        <f t="shared" si="70"/>
        <v>0</v>
      </c>
      <c r="K245" s="36">
        <f t="shared" si="71"/>
        <v>0</v>
      </c>
      <c r="L245" s="255"/>
      <c r="M245" s="256"/>
    </row>
    <row r="246" spans="1:13" ht="18.75" customHeight="1">
      <c r="A246" s="658" t="s">
        <v>17</v>
      </c>
      <c r="B246" s="659"/>
      <c r="C246" s="659"/>
      <c r="D246" s="659"/>
      <c r="E246" s="659"/>
      <c r="F246" s="659"/>
      <c r="G246" s="659"/>
      <c r="H246" s="659"/>
      <c r="I246" s="660"/>
      <c r="J246" s="239">
        <f>SUM(J242:J245)</f>
        <v>0</v>
      </c>
      <c r="K246" s="240">
        <f>SUM(K242:K245)</f>
        <v>0</v>
      </c>
    </row>
    <row r="247" spans="1:13">
      <c r="J247" s="71" t="s">
        <v>177</v>
      </c>
      <c r="K247" s="72">
        <f>K246-J246</f>
        <v>0</v>
      </c>
    </row>
    <row r="251" spans="1:13">
      <c r="B251" s="21" t="s">
        <v>38</v>
      </c>
    </row>
    <row r="252" spans="1:13">
      <c r="B252" s="21" t="s">
        <v>202</v>
      </c>
    </row>
    <row r="253" spans="1:13">
      <c r="B253" s="21" t="s">
        <v>26</v>
      </c>
    </row>
    <row r="254" spans="1:13" ht="27.6">
      <c r="A254" s="53" t="s">
        <v>3</v>
      </c>
      <c r="B254" s="228" t="s">
        <v>4</v>
      </c>
      <c r="C254" s="53" t="s">
        <v>5</v>
      </c>
      <c r="D254" s="53" t="s">
        <v>6</v>
      </c>
      <c r="E254" s="53" t="s">
        <v>7</v>
      </c>
      <c r="F254" s="53" t="s">
        <v>8</v>
      </c>
      <c r="G254" s="53" t="s">
        <v>9</v>
      </c>
      <c r="H254" s="53" t="s">
        <v>10</v>
      </c>
      <c r="I254" s="53" t="s">
        <v>11</v>
      </c>
      <c r="J254" s="53" t="s">
        <v>12</v>
      </c>
      <c r="K254" s="53" t="s">
        <v>13</v>
      </c>
      <c r="L254" s="53" t="s">
        <v>14</v>
      </c>
      <c r="M254" s="55" t="s">
        <v>15</v>
      </c>
    </row>
    <row r="255" spans="1:13">
      <c r="A255" s="252">
        <v>1</v>
      </c>
      <c r="B255" s="661" t="s">
        <v>203</v>
      </c>
      <c r="C255" s="257" t="s">
        <v>204</v>
      </c>
      <c r="D255" s="254" t="s">
        <v>16</v>
      </c>
      <c r="E255" s="258">
        <v>1500</v>
      </c>
      <c r="F255" s="252">
        <v>30</v>
      </c>
      <c r="G255" s="223">
        <f t="shared" ref="G255:G256" si="72">CEILING(E255/F255,1)</f>
        <v>50</v>
      </c>
      <c r="H255" s="236"/>
      <c r="I255" s="36">
        <f t="shared" ref="I255" si="73">H255*L255+H255</f>
        <v>0</v>
      </c>
      <c r="J255" s="36">
        <f t="shared" ref="J255" si="74">ROUND(H255*G255,2)</f>
        <v>0</v>
      </c>
      <c r="K255" s="36">
        <f t="shared" ref="K255" si="75">ROUND(I255*G255,2)</f>
        <v>0</v>
      </c>
      <c r="L255" s="255"/>
      <c r="M255" s="259"/>
    </row>
    <row r="256" spans="1:13">
      <c r="A256" s="252">
        <v>2</v>
      </c>
      <c r="B256" s="662"/>
      <c r="C256" s="257" t="s">
        <v>205</v>
      </c>
      <c r="D256" s="254" t="s">
        <v>16</v>
      </c>
      <c r="E256" s="258">
        <v>4000</v>
      </c>
      <c r="F256" s="252">
        <v>30</v>
      </c>
      <c r="G256" s="223">
        <f t="shared" si="72"/>
        <v>134</v>
      </c>
      <c r="H256" s="236"/>
      <c r="I256" s="36">
        <f t="shared" ref="I256" si="76">H256*L256+H256</f>
        <v>0</v>
      </c>
      <c r="J256" s="36">
        <f t="shared" ref="J256" si="77">ROUND(H256*G256,2)</f>
        <v>0</v>
      </c>
      <c r="K256" s="36">
        <f t="shared" ref="K256" si="78">ROUND(I256*G256,2)</f>
        <v>0</v>
      </c>
      <c r="L256" s="255"/>
      <c r="M256" s="259"/>
    </row>
    <row r="257" spans="1:13">
      <c r="A257" s="658" t="s">
        <v>17</v>
      </c>
      <c r="B257" s="659"/>
      <c r="C257" s="659"/>
      <c r="D257" s="659"/>
      <c r="E257" s="659"/>
      <c r="F257" s="659"/>
      <c r="G257" s="659"/>
      <c r="H257" s="659"/>
      <c r="I257" s="660"/>
      <c r="J257" s="68">
        <f>SUM(J255:J256)</f>
        <v>0</v>
      </c>
      <c r="K257" s="69">
        <f>SUM(K255:K256)</f>
        <v>0</v>
      </c>
    </row>
    <row r="258" spans="1:13">
      <c r="J258" s="71" t="s">
        <v>177</v>
      </c>
      <c r="K258" s="72">
        <f>K257-J257</f>
        <v>0</v>
      </c>
    </row>
    <row r="262" spans="1:13">
      <c r="B262" s="21" t="s">
        <v>40</v>
      </c>
    </row>
    <row r="263" spans="1:13">
      <c r="B263" s="21" t="s">
        <v>207</v>
      </c>
    </row>
    <row r="264" spans="1:13">
      <c r="B264" s="21" t="s">
        <v>104</v>
      </c>
    </row>
    <row r="265" spans="1:13" ht="27.6">
      <c r="A265" s="53" t="s">
        <v>3</v>
      </c>
      <c r="B265" s="54" t="s">
        <v>4</v>
      </c>
      <c r="C265" s="53" t="s">
        <v>5</v>
      </c>
      <c r="D265" s="53" t="s">
        <v>6</v>
      </c>
      <c r="E265" s="53" t="s">
        <v>7</v>
      </c>
      <c r="F265" s="53" t="s">
        <v>8</v>
      </c>
      <c r="G265" s="53" t="s">
        <v>9</v>
      </c>
      <c r="H265" s="53" t="s">
        <v>10</v>
      </c>
      <c r="I265" s="53" t="s">
        <v>11</v>
      </c>
      <c r="J265" s="53" t="s">
        <v>12</v>
      </c>
      <c r="K265" s="53" t="s">
        <v>13</v>
      </c>
      <c r="L265" s="53" t="s">
        <v>14</v>
      </c>
      <c r="M265" s="55" t="s">
        <v>15</v>
      </c>
    </row>
    <row r="266" spans="1:13" ht="33.75" customHeight="1">
      <c r="A266" s="260">
        <v>1</v>
      </c>
      <c r="B266" s="242" t="s">
        <v>228</v>
      </c>
      <c r="C266" s="58" t="s">
        <v>192</v>
      </c>
      <c r="D266" s="59" t="s">
        <v>16</v>
      </c>
      <c r="E266" s="244">
        <v>1500</v>
      </c>
      <c r="F266" s="261">
        <v>100</v>
      </c>
      <c r="G266" s="223">
        <f t="shared" ref="G266:G268" si="79">CEILING(E266/F266,1)</f>
        <v>15</v>
      </c>
      <c r="H266" s="245"/>
      <c r="I266" s="36">
        <f t="shared" ref="I266" si="80">H266*L266+H266</f>
        <v>0</v>
      </c>
      <c r="J266" s="36">
        <f t="shared" ref="J266" si="81">ROUND(H266*G266,2)</f>
        <v>0</v>
      </c>
      <c r="K266" s="36">
        <f t="shared" ref="K266" si="82">ROUND(I266*G266,2)</f>
        <v>0</v>
      </c>
      <c r="L266" s="262"/>
      <c r="M266" s="259"/>
    </row>
    <row r="267" spans="1:13" ht="41.25" customHeight="1">
      <c r="A267" s="263">
        <v>2</v>
      </c>
      <c r="B267" s="264" t="s">
        <v>208</v>
      </c>
      <c r="C267" s="66" t="s">
        <v>192</v>
      </c>
      <c r="D267" s="67" t="s">
        <v>16</v>
      </c>
      <c r="E267" s="265">
        <v>1000</v>
      </c>
      <c r="F267" s="67">
        <v>10</v>
      </c>
      <c r="G267" s="223">
        <f t="shared" si="79"/>
        <v>100</v>
      </c>
      <c r="H267" s="236"/>
      <c r="I267" s="36">
        <f t="shared" ref="I267:I268" si="83">H267*L267+H267</f>
        <v>0</v>
      </c>
      <c r="J267" s="36">
        <f t="shared" ref="J267:J268" si="84">ROUND(H267*G267,2)</f>
        <v>0</v>
      </c>
      <c r="K267" s="36">
        <f t="shared" ref="K267:K268" si="85">ROUND(I267*G267,2)</f>
        <v>0</v>
      </c>
      <c r="L267" s="266"/>
      <c r="M267" s="259"/>
    </row>
    <row r="268" spans="1:13" ht="38.25" customHeight="1">
      <c r="A268" s="267">
        <v>3</v>
      </c>
      <c r="B268" s="268" t="s">
        <v>209</v>
      </c>
      <c r="C268" s="232" t="s">
        <v>192</v>
      </c>
      <c r="D268" s="233" t="s">
        <v>16</v>
      </c>
      <c r="E268" s="234">
        <v>3000</v>
      </c>
      <c r="F268" s="235">
        <v>100</v>
      </c>
      <c r="G268" s="223">
        <f t="shared" si="79"/>
        <v>30</v>
      </c>
      <c r="H268" s="236"/>
      <c r="I268" s="36">
        <f t="shared" si="83"/>
        <v>0</v>
      </c>
      <c r="J268" s="36">
        <f t="shared" si="84"/>
        <v>0</v>
      </c>
      <c r="K268" s="36">
        <f t="shared" si="85"/>
        <v>0</v>
      </c>
      <c r="L268" s="255"/>
      <c r="M268" s="259"/>
    </row>
    <row r="269" spans="1:13">
      <c r="A269" s="658" t="s">
        <v>17</v>
      </c>
      <c r="B269" s="659"/>
      <c r="C269" s="659"/>
      <c r="D269" s="659"/>
      <c r="E269" s="659"/>
      <c r="F269" s="659"/>
      <c r="G269" s="659"/>
      <c r="H269" s="659"/>
      <c r="I269" s="660"/>
      <c r="J269" s="68">
        <f>SUM(J266:J268)</f>
        <v>0</v>
      </c>
      <c r="K269" s="69">
        <f>SUM(K266:K268)</f>
        <v>0</v>
      </c>
    </row>
    <row r="270" spans="1:13">
      <c r="J270" s="71" t="s">
        <v>177</v>
      </c>
      <c r="K270" s="72">
        <f>K269-J269</f>
        <v>0</v>
      </c>
    </row>
    <row r="274" spans="1:13">
      <c r="B274" s="21" t="s">
        <v>32</v>
      </c>
    </row>
    <row r="275" spans="1:13">
      <c r="B275" s="21" t="s">
        <v>211</v>
      </c>
    </row>
    <row r="276" spans="1:13">
      <c r="B276" s="21" t="s">
        <v>212</v>
      </c>
    </row>
    <row r="277" spans="1:13" ht="27.6">
      <c r="A277" s="53" t="s">
        <v>3</v>
      </c>
      <c r="B277" s="228" t="s">
        <v>4</v>
      </c>
      <c r="C277" s="53" t="s">
        <v>5</v>
      </c>
      <c r="D277" s="53" t="s">
        <v>6</v>
      </c>
      <c r="E277" s="53" t="s">
        <v>7</v>
      </c>
      <c r="F277" s="53" t="s">
        <v>8</v>
      </c>
      <c r="G277" s="53" t="s">
        <v>9</v>
      </c>
      <c r="H277" s="53" t="s">
        <v>10</v>
      </c>
      <c r="I277" s="53" t="s">
        <v>11</v>
      </c>
      <c r="J277" s="53" t="s">
        <v>12</v>
      </c>
      <c r="K277" s="53" t="s">
        <v>13</v>
      </c>
      <c r="L277" s="53" t="s">
        <v>14</v>
      </c>
      <c r="M277" s="229" t="s">
        <v>15</v>
      </c>
    </row>
    <row r="278" spans="1:13" ht="35.25" customHeight="1">
      <c r="A278" s="252">
        <v>1</v>
      </c>
      <c r="B278" s="269" t="s">
        <v>213</v>
      </c>
      <c r="C278" s="232" t="s">
        <v>192</v>
      </c>
      <c r="D278" s="254" t="s">
        <v>16</v>
      </c>
      <c r="E278" s="258">
        <v>1300</v>
      </c>
      <c r="F278" s="252">
        <v>10</v>
      </c>
      <c r="G278" s="223">
        <f t="shared" ref="G278" si="86">CEILING(E278/F278,1)</f>
        <v>130</v>
      </c>
      <c r="H278" s="236"/>
      <c r="I278" s="36">
        <f t="shared" ref="I278" si="87">H278*L278+H278</f>
        <v>0</v>
      </c>
      <c r="J278" s="36">
        <f t="shared" ref="J278" si="88">ROUND(H278*G278,2)</f>
        <v>0</v>
      </c>
      <c r="K278" s="36">
        <f t="shared" ref="K278" si="89">ROUND(I278*G278,2)</f>
        <v>0</v>
      </c>
      <c r="L278" s="237"/>
      <c r="M278" s="238"/>
    </row>
    <row r="279" spans="1:13">
      <c r="A279" s="658" t="s">
        <v>17</v>
      </c>
      <c r="B279" s="659"/>
      <c r="C279" s="659"/>
      <c r="D279" s="659"/>
      <c r="E279" s="659"/>
      <c r="F279" s="659"/>
      <c r="G279" s="659"/>
      <c r="H279" s="659"/>
      <c r="I279" s="660"/>
      <c r="J279" s="68">
        <f>SUM(J278:J278)</f>
        <v>0</v>
      </c>
      <c r="K279" s="69">
        <f>SUM(K278:K278)</f>
        <v>0</v>
      </c>
    </row>
    <row r="280" spans="1:13">
      <c r="J280" s="71" t="s">
        <v>177</v>
      </c>
      <c r="K280" s="72">
        <f>K279-J279</f>
        <v>0</v>
      </c>
    </row>
    <row r="284" spans="1:13">
      <c r="B284" s="21" t="s">
        <v>42</v>
      </c>
    </row>
    <row r="285" spans="1:13">
      <c r="B285" s="21" t="s">
        <v>214</v>
      </c>
    </row>
    <row r="286" spans="1:13">
      <c r="B286" s="21" t="s">
        <v>212</v>
      </c>
    </row>
    <row r="287" spans="1:13" ht="27.6">
      <c r="A287" s="53" t="s">
        <v>3</v>
      </c>
      <c r="B287" s="54" t="s">
        <v>4</v>
      </c>
      <c r="C287" s="53" t="s">
        <v>5</v>
      </c>
      <c r="D287" s="53" t="s">
        <v>6</v>
      </c>
      <c r="E287" s="53" t="s">
        <v>7</v>
      </c>
      <c r="F287" s="53" t="s">
        <v>8</v>
      </c>
      <c r="G287" s="53" t="s">
        <v>9</v>
      </c>
      <c r="H287" s="53" t="s">
        <v>10</v>
      </c>
      <c r="I287" s="53" t="s">
        <v>11</v>
      </c>
      <c r="J287" s="53" t="s">
        <v>12</v>
      </c>
      <c r="K287" s="53" t="s">
        <v>13</v>
      </c>
      <c r="L287" s="53" t="s">
        <v>14</v>
      </c>
      <c r="M287" s="229" t="s">
        <v>15</v>
      </c>
    </row>
    <row r="288" spans="1:13" ht="27.6">
      <c r="A288" s="270">
        <v>1</v>
      </c>
      <c r="B288" s="271" t="s">
        <v>227</v>
      </c>
      <c r="C288" s="232" t="s">
        <v>192</v>
      </c>
      <c r="D288" s="233" t="s">
        <v>16</v>
      </c>
      <c r="E288" s="234">
        <v>15000</v>
      </c>
      <c r="F288" s="235">
        <v>10</v>
      </c>
      <c r="G288" s="223">
        <f t="shared" ref="G288" si="90">CEILING(E288/F288,1)</f>
        <v>1500</v>
      </c>
      <c r="H288" s="236"/>
      <c r="I288" s="36">
        <f t="shared" ref="I288" si="91">H288*L288+H288</f>
        <v>0</v>
      </c>
      <c r="J288" s="36">
        <f t="shared" ref="J288" si="92">ROUND(H288*G288,2)</f>
        <v>0</v>
      </c>
      <c r="K288" s="36">
        <f t="shared" ref="K288" si="93">ROUND(I288*G288,2)</f>
        <v>0</v>
      </c>
      <c r="L288" s="237"/>
      <c r="M288" s="238"/>
    </row>
    <row r="289" spans="1:13">
      <c r="A289" s="658" t="s">
        <v>17</v>
      </c>
      <c r="B289" s="659"/>
      <c r="C289" s="659"/>
      <c r="D289" s="659"/>
      <c r="E289" s="659"/>
      <c r="F289" s="659"/>
      <c r="G289" s="659"/>
      <c r="H289" s="659"/>
      <c r="I289" s="660"/>
      <c r="J289" s="68">
        <f>SUM(J288:J288)</f>
        <v>0</v>
      </c>
      <c r="K289" s="69">
        <f>SUM(K288:K288)</f>
        <v>0</v>
      </c>
    </row>
    <row r="290" spans="1:13">
      <c r="J290" s="71" t="s">
        <v>177</v>
      </c>
      <c r="K290" s="72">
        <f>K289-J289</f>
        <v>0</v>
      </c>
    </row>
    <row r="294" spans="1:13">
      <c r="B294" s="21" t="s">
        <v>43</v>
      </c>
    </row>
    <row r="295" spans="1:13">
      <c r="B295" s="21" t="s">
        <v>216</v>
      </c>
    </row>
    <row r="296" spans="1:13">
      <c r="B296" s="21" t="s">
        <v>26</v>
      </c>
    </row>
    <row r="297" spans="1:13" ht="27.6">
      <c r="A297" s="53" t="s">
        <v>3</v>
      </c>
      <c r="B297" s="228" t="s">
        <v>4</v>
      </c>
      <c r="C297" s="53" t="s">
        <v>5</v>
      </c>
      <c r="D297" s="53" t="s">
        <v>6</v>
      </c>
      <c r="E297" s="53" t="s">
        <v>7</v>
      </c>
      <c r="F297" s="53" t="s">
        <v>8</v>
      </c>
      <c r="G297" s="53" t="s">
        <v>9</v>
      </c>
      <c r="H297" s="53" t="s">
        <v>10</v>
      </c>
      <c r="I297" s="53" t="s">
        <v>11</v>
      </c>
      <c r="J297" s="53" t="s">
        <v>12</v>
      </c>
      <c r="K297" s="53" t="s">
        <v>13</v>
      </c>
      <c r="L297" s="53" t="s">
        <v>14</v>
      </c>
      <c r="M297" s="55" t="s">
        <v>15</v>
      </c>
    </row>
    <row r="298" spans="1:13" ht="88.2" customHeight="1">
      <c r="A298" s="252">
        <v>1</v>
      </c>
      <c r="B298" s="269" t="s">
        <v>217</v>
      </c>
      <c r="C298" s="232" t="s">
        <v>31</v>
      </c>
      <c r="D298" s="254" t="s">
        <v>218</v>
      </c>
      <c r="E298" s="272">
        <v>2800</v>
      </c>
      <c r="F298" s="273">
        <v>40</v>
      </c>
      <c r="G298" s="274">
        <f t="shared" ref="G298:G300" si="94">CEILING(E298/F298,1)</f>
        <v>70</v>
      </c>
      <c r="H298" s="275"/>
      <c r="I298" s="36">
        <f t="shared" ref="I298" si="95">H298*L298+H298</f>
        <v>0</v>
      </c>
      <c r="J298" s="36">
        <f t="shared" ref="J298" si="96">ROUND(H298*G298,2)</f>
        <v>0</v>
      </c>
      <c r="K298" s="36">
        <f t="shared" ref="K298" si="97">ROUND(I298*G298,2)</f>
        <v>0</v>
      </c>
      <c r="L298" s="255"/>
      <c r="M298" s="259"/>
    </row>
    <row r="299" spans="1:13" ht="94.2" customHeight="1">
      <c r="A299" s="252">
        <v>2</v>
      </c>
      <c r="B299" s="276" t="s">
        <v>219</v>
      </c>
      <c r="C299" s="232" t="s">
        <v>31</v>
      </c>
      <c r="D299" s="254" t="s">
        <v>218</v>
      </c>
      <c r="E299" s="277">
        <v>1000</v>
      </c>
      <c r="F299" s="273">
        <v>40</v>
      </c>
      <c r="G299" s="274">
        <f t="shared" si="94"/>
        <v>25</v>
      </c>
      <c r="H299" s="275"/>
      <c r="I299" s="36">
        <f t="shared" ref="I299:I301" si="98">H299*L299+H299</f>
        <v>0</v>
      </c>
      <c r="J299" s="36">
        <f t="shared" ref="J299:J301" si="99">ROUND(H299*G299,2)</f>
        <v>0</v>
      </c>
      <c r="K299" s="36">
        <f t="shared" ref="K299:K301" si="100">ROUND(I299*G299,2)</f>
        <v>0</v>
      </c>
      <c r="L299" s="255"/>
      <c r="M299" s="259"/>
    </row>
    <row r="300" spans="1:13" ht="57.45" customHeight="1">
      <c r="A300" s="252">
        <v>3</v>
      </c>
      <c r="B300" s="276" t="s">
        <v>220</v>
      </c>
      <c r="C300" s="232" t="s">
        <v>31</v>
      </c>
      <c r="D300" s="278" t="s">
        <v>218</v>
      </c>
      <c r="E300" s="279">
        <v>10</v>
      </c>
      <c r="F300" s="280">
        <v>1</v>
      </c>
      <c r="G300" s="274">
        <f t="shared" si="94"/>
        <v>10</v>
      </c>
      <c r="H300" s="275"/>
      <c r="I300" s="36">
        <f t="shared" si="98"/>
        <v>0</v>
      </c>
      <c r="J300" s="36">
        <f t="shared" si="99"/>
        <v>0</v>
      </c>
      <c r="K300" s="36">
        <f t="shared" si="100"/>
        <v>0</v>
      </c>
      <c r="L300" s="255"/>
      <c r="M300" s="259"/>
    </row>
    <row r="301" spans="1:13" ht="63" customHeight="1">
      <c r="A301" s="252">
        <v>4</v>
      </c>
      <c r="B301" s="269" t="s">
        <v>221</v>
      </c>
      <c r="C301" s="232" t="s">
        <v>31</v>
      </c>
      <c r="D301" s="254" t="s">
        <v>16</v>
      </c>
      <c r="E301" s="281">
        <v>10000</v>
      </c>
      <c r="F301" s="273">
        <v>100</v>
      </c>
      <c r="G301" s="274">
        <f>CEILING(E301/F301,1)</f>
        <v>100</v>
      </c>
      <c r="H301" s="275"/>
      <c r="I301" s="36">
        <f t="shared" si="98"/>
        <v>0</v>
      </c>
      <c r="J301" s="36">
        <f t="shared" si="99"/>
        <v>0</v>
      </c>
      <c r="K301" s="36">
        <f t="shared" si="100"/>
        <v>0</v>
      </c>
      <c r="L301" s="255"/>
      <c r="M301" s="259"/>
    </row>
    <row r="302" spans="1:13">
      <c r="A302" s="658" t="s">
        <v>17</v>
      </c>
      <c r="B302" s="659"/>
      <c r="C302" s="659"/>
      <c r="D302" s="659"/>
      <c r="E302" s="659"/>
      <c r="F302" s="659"/>
      <c r="G302" s="659"/>
      <c r="H302" s="659"/>
      <c r="I302" s="660"/>
      <c r="J302" s="68">
        <f>SUM(J298:J301)</f>
        <v>0</v>
      </c>
      <c r="K302" s="69">
        <f>SUM(K298:K301)</f>
        <v>0</v>
      </c>
      <c r="L302" s="70"/>
      <c r="M302" s="70"/>
    </row>
    <row r="303" spans="1:13">
      <c r="A303" s="70"/>
      <c r="B303" s="70"/>
      <c r="C303" s="70"/>
      <c r="D303" s="70"/>
      <c r="E303" s="70"/>
      <c r="F303" s="70"/>
      <c r="G303" s="70"/>
      <c r="H303" s="70"/>
      <c r="I303" s="70"/>
      <c r="J303" s="71" t="s">
        <v>177</v>
      </c>
      <c r="K303" s="72">
        <f>K302-J302</f>
        <v>0</v>
      </c>
      <c r="L303" s="70"/>
      <c r="M303" s="70"/>
    </row>
    <row r="304" spans="1:13">
      <c r="A304" s="70"/>
      <c r="B304" s="70"/>
      <c r="C304" s="70"/>
      <c r="D304" s="70"/>
      <c r="E304" s="70"/>
      <c r="F304" s="70"/>
      <c r="G304" s="70"/>
      <c r="H304" s="70"/>
      <c r="I304" s="70"/>
      <c r="J304" s="282"/>
      <c r="K304" s="283"/>
      <c r="L304" s="70"/>
      <c r="M304" s="70"/>
    </row>
    <row r="305" spans="1:13">
      <c r="A305" s="70"/>
      <c r="B305" s="70"/>
      <c r="C305" s="70"/>
      <c r="D305" s="70"/>
      <c r="E305" s="70"/>
      <c r="F305" s="70"/>
      <c r="G305" s="70"/>
      <c r="H305" s="70"/>
      <c r="I305" s="70"/>
      <c r="J305" s="282"/>
      <c r="K305" s="283"/>
      <c r="L305" s="70"/>
      <c r="M305" s="70"/>
    </row>
    <row r="307" spans="1:13">
      <c r="B307" s="21" t="s">
        <v>54</v>
      </c>
    </row>
    <row r="308" spans="1:13">
      <c r="B308" s="21" t="s">
        <v>223</v>
      </c>
    </row>
    <row r="309" spans="1:13">
      <c r="B309" s="21" t="s">
        <v>26</v>
      </c>
    </row>
    <row r="310" spans="1:13" ht="27.6">
      <c r="A310" s="53" t="s">
        <v>3</v>
      </c>
      <c r="B310" s="228" t="s">
        <v>4</v>
      </c>
      <c r="C310" s="53" t="s">
        <v>5</v>
      </c>
      <c r="D310" s="53" t="s">
        <v>6</v>
      </c>
      <c r="E310" s="53" t="s">
        <v>7</v>
      </c>
      <c r="F310" s="53" t="s">
        <v>8</v>
      </c>
      <c r="G310" s="53" t="s">
        <v>9</v>
      </c>
      <c r="H310" s="53" t="s">
        <v>10</v>
      </c>
      <c r="I310" s="53" t="s">
        <v>11</v>
      </c>
      <c r="J310" s="53" t="s">
        <v>12</v>
      </c>
      <c r="K310" s="53" t="s">
        <v>13</v>
      </c>
      <c r="L310" s="53" t="s">
        <v>14</v>
      </c>
      <c r="M310" s="229" t="s">
        <v>15</v>
      </c>
    </row>
    <row r="311" spans="1:13" ht="84" customHeight="1">
      <c r="A311" s="252">
        <v>1</v>
      </c>
      <c r="B311" s="269" t="s">
        <v>224</v>
      </c>
      <c r="C311" s="232" t="s">
        <v>192</v>
      </c>
      <c r="D311" s="254" t="s">
        <v>16</v>
      </c>
      <c r="E311" s="258">
        <v>35000</v>
      </c>
      <c r="F311" s="252">
        <v>50</v>
      </c>
      <c r="G311" s="223">
        <f t="shared" ref="G311" si="101">CEILING(E311/F311,1)</f>
        <v>700</v>
      </c>
      <c r="H311" s="284"/>
      <c r="I311" s="36">
        <f t="shared" ref="I311" si="102">H311*L311+H311</f>
        <v>0</v>
      </c>
      <c r="J311" s="36">
        <f t="shared" ref="J311" si="103">ROUND(H311*G311,2)</f>
        <v>0</v>
      </c>
      <c r="K311" s="36">
        <f t="shared" ref="K311" si="104">ROUND(I311*G311,2)</f>
        <v>0</v>
      </c>
      <c r="L311" s="237"/>
      <c r="M311" s="238"/>
    </row>
    <row r="312" spans="1:13">
      <c r="A312" s="658" t="s">
        <v>17</v>
      </c>
      <c r="B312" s="659"/>
      <c r="C312" s="659"/>
      <c r="D312" s="659"/>
      <c r="E312" s="659"/>
      <c r="F312" s="659"/>
      <c r="G312" s="659"/>
      <c r="H312" s="659"/>
      <c r="I312" s="660"/>
      <c r="J312" s="68">
        <f>SUM(J311:J311)</f>
        <v>0</v>
      </c>
      <c r="K312" s="69">
        <f>SUM(K311:K311)</f>
        <v>0</v>
      </c>
    </row>
    <row r="313" spans="1:13">
      <c r="J313" s="71" t="s">
        <v>177</v>
      </c>
      <c r="K313" s="72">
        <f>K312-J312</f>
        <v>0</v>
      </c>
    </row>
    <row r="317" spans="1:13">
      <c r="B317" s="21" t="s">
        <v>24</v>
      </c>
    </row>
    <row r="318" spans="1:13">
      <c r="B318" s="21" t="s">
        <v>25</v>
      </c>
    </row>
    <row r="319" spans="1:13">
      <c r="B319" s="21" t="s">
        <v>212</v>
      </c>
    </row>
    <row r="320" spans="1:13" ht="27.6">
      <c r="A320" s="53" t="s">
        <v>3</v>
      </c>
      <c r="B320" s="228" t="s">
        <v>4</v>
      </c>
      <c r="C320" s="53" t="s">
        <v>5</v>
      </c>
      <c r="D320" s="53" t="s">
        <v>6</v>
      </c>
      <c r="E320" s="53" t="s">
        <v>7</v>
      </c>
      <c r="F320" s="53" t="s">
        <v>8</v>
      </c>
      <c r="G320" s="53" t="s">
        <v>9</v>
      </c>
      <c r="H320" s="53" t="s">
        <v>10</v>
      </c>
      <c r="I320" s="53" t="s">
        <v>11</v>
      </c>
      <c r="J320" s="53" t="s">
        <v>12</v>
      </c>
      <c r="K320" s="53" t="s">
        <v>13</v>
      </c>
      <c r="L320" s="53" t="s">
        <v>14</v>
      </c>
      <c r="M320" s="229" t="s">
        <v>15</v>
      </c>
    </row>
    <row r="321" spans="1:13" ht="60.45" customHeight="1">
      <c r="A321" s="230">
        <v>1</v>
      </c>
      <c r="B321" s="231" t="s">
        <v>226</v>
      </c>
      <c r="C321" s="232" t="s">
        <v>192</v>
      </c>
      <c r="D321" s="233" t="s">
        <v>16</v>
      </c>
      <c r="E321" s="234">
        <v>500</v>
      </c>
      <c r="F321" s="235">
        <v>1</v>
      </c>
      <c r="G321" s="223">
        <f t="shared" ref="G321" si="105">CEILING(E321/F321,1)</f>
        <v>500</v>
      </c>
      <c r="H321" s="236"/>
      <c r="I321" s="36">
        <f t="shared" ref="I321" si="106">H321*L321+H321</f>
        <v>0</v>
      </c>
      <c r="J321" s="36">
        <f t="shared" ref="J321" si="107">ROUND(H321*G321,2)</f>
        <v>0</v>
      </c>
      <c r="K321" s="36">
        <f t="shared" ref="K321" si="108">ROUND(I321*G321,2)</f>
        <v>0</v>
      </c>
      <c r="L321" s="237"/>
      <c r="M321" s="238"/>
    </row>
    <row r="322" spans="1:13">
      <c r="A322" s="658" t="s">
        <v>17</v>
      </c>
      <c r="B322" s="659"/>
      <c r="C322" s="659"/>
      <c r="D322" s="659"/>
      <c r="E322" s="659"/>
      <c r="F322" s="659"/>
      <c r="G322" s="659"/>
      <c r="H322" s="659"/>
      <c r="I322" s="660"/>
      <c r="J322" s="68">
        <f>SUM(J321:J321)</f>
        <v>0</v>
      </c>
      <c r="K322" s="69">
        <f>SUM(K321:K321)</f>
        <v>0</v>
      </c>
    </row>
    <row r="323" spans="1:13">
      <c r="J323" s="71" t="s">
        <v>177</v>
      </c>
      <c r="K323" s="72">
        <f>K322-J322</f>
        <v>0</v>
      </c>
    </row>
    <row r="326" spans="1:13" ht="18">
      <c r="E326" s="285"/>
    </row>
    <row r="327" spans="1:13">
      <c r="A327" s="3"/>
      <c r="B327" s="21" t="s">
        <v>47</v>
      </c>
      <c r="C327" s="4"/>
      <c r="D327" s="4"/>
      <c r="E327" s="4"/>
      <c r="F327" s="4"/>
      <c r="G327" s="4"/>
      <c r="H327" s="4"/>
      <c r="I327" s="4"/>
      <c r="J327" s="4"/>
      <c r="K327" s="4"/>
      <c r="L327" s="4"/>
      <c r="M327" s="4"/>
    </row>
    <row r="328" spans="1:13">
      <c r="A328" s="4"/>
      <c r="B328" s="21" t="s">
        <v>214</v>
      </c>
      <c r="C328" s="4"/>
      <c r="D328" s="4"/>
      <c r="E328" s="3"/>
      <c r="F328" s="3"/>
      <c r="G328" s="4"/>
      <c r="H328" s="4"/>
      <c r="I328" s="4"/>
      <c r="J328" s="4"/>
      <c r="K328" s="4"/>
      <c r="L328" s="5"/>
      <c r="M328" s="4"/>
    </row>
    <row r="329" spans="1:13">
      <c r="A329" s="4"/>
      <c r="B329" s="21" t="s">
        <v>212</v>
      </c>
      <c r="C329" s="4"/>
      <c r="D329" s="4"/>
      <c r="E329" s="4"/>
      <c r="F329" s="4"/>
      <c r="G329" s="4"/>
      <c r="H329" s="6"/>
      <c r="I329" s="6"/>
      <c r="J329" s="6"/>
      <c r="K329" s="6"/>
      <c r="L329" s="6"/>
      <c r="M329" s="6"/>
    </row>
    <row r="330" spans="1:13" ht="26.4">
      <c r="A330" s="7" t="s">
        <v>3</v>
      </c>
      <c r="B330" s="8" t="s">
        <v>4</v>
      </c>
      <c r="C330" s="7" t="s">
        <v>5</v>
      </c>
      <c r="D330" s="7" t="s">
        <v>6</v>
      </c>
      <c r="E330" s="7" t="s">
        <v>7</v>
      </c>
      <c r="F330" s="7" t="s">
        <v>8</v>
      </c>
      <c r="G330" s="7" t="s">
        <v>9</v>
      </c>
      <c r="H330" s="7" t="s">
        <v>10</v>
      </c>
      <c r="I330" s="7" t="s">
        <v>11</v>
      </c>
      <c r="J330" s="7" t="s">
        <v>12</v>
      </c>
      <c r="K330" s="7" t="s">
        <v>13</v>
      </c>
      <c r="L330" s="7" t="s">
        <v>14</v>
      </c>
      <c r="M330" s="9" t="s">
        <v>15</v>
      </c>
    </row>
    <row r="331" spans="1:13" ht="39.6">
      <c r="A331" s="286">
        <v>1</v>
      </c>
      <c r="B331" s="287" t="s">
        <v>240</v>
      </c>
      <c r="C331" s="288" t="s">
        <v>192</v>
      </c>
      <c r="D331" s="288" t="s">
        <v>16</v>
      </c>
      <c r="E331" s="288">
        <v>10000</v>
      </c>
      <c r="F331" s="288">
        <v>1</v>
      </c>
      <c r="G331" s="289">
        <f>CEILING(E331/F331,1)</f>
        <v>10000</v>
      </c>
      <c r="H331" s="290"/>
      <c r="I331" s="290">
        <f>H331*L331+H331</f>
        <v>0</v>
      </c>
      <c r="J331" s="290">
        <f>ROUND(H331*G331,2)</f>
        <v>0</v>
      </c>
      <c r="K331" s="290">
        <f>ROUND(I331*G331,2)</f>
        <v>0</v>
      </c>
      <c r="L331" s="291"/>
      <c r="M331" s="292"/>
    </row>
    <row r="332" spans="1:13" ht="52.8">
      <c r="A332" s="286">
        <v>2</v>
      </c>
      <c r="B332" s="287" t="s">
        <v>241</v>
      </c>
      <c r="C332" s="288" t="s">
        <v>242</v>
      </c>
      <c r="D332" s="288" t="s">
        <v>16</v>
      </c>
      <c r="E332" s="288">
        <v>5000</v>
      </c>
      <c r="F332" s="288">
        <v>1</v>
      </c>
      <c r="G332" s="289">
        <f>CEILING(E332/F332,1)</f>
        <v>5000</v>
      </c>
      <c r="H332" s="290"/>
      <c r="I332" s="290">
        <f>H332*L332+H332</f>
        <v>0</v>
      </c>
      <c r="J332" s="290">
        <f>ROUND(H332*G332,2)</f>
        <v>0</v>
      </c>
      <c r="K332" s="290">
        <f>ROUND(I332*G332,2)</f>
        <v>0</v>
      </c>
      <c r="L332" s="291"/>
      <c r="M332" s="292"/>
    </row>
    <row r="333" spans="1:13">
      <c r="A333" s="665" t="s">
        <v>17</v>
      </c>
      <c r="B333" s="665"/>
      <c r="C333" s="665"/>
      <c r="D333" s="665"/>
      <c r="E333" s="665"/>
      <c r="F333" s="665"/>
      <c r="G333" s="665"/>
      <c r="H333" s="665"/>
      <c r="I333" s="665"/>
      <c r="J333" s="293">
        <f>SUM(J331:J332)</f>
        <v>0</v>
      </c>
      <c r="K333" s="294">
        <f>SUM(K331:K332)</f>
        <v>0</v>
      </c>
      <c r="L333" s="10"/>
      <c r="M333" s="4"/>
    </row>
    <row r="334" spans="1:13">
      <c r="A334" s="4"/>
      <c r="B334" s="4"/>
      <c r="C334" s="4"/>
      <c r="D334" s="4"/>
      <c r="E334" s="4"/>
      <c r="F334" s="4"/>
      <c r="G334" s="4"/>
      <c r="H334" s="4"/>
      <c r="I334" s="4"/>
      <c r="J334" s="295" t="s">
        <v>18</v>
      </c>
      <c r="K334" s="205">
        <f>K333-J333</f>
        <v>0</v>
      </c>
      <c r="L334" s="11"/>
      <c r="M334" s="4"/>
    </row>
    <row r="335" spans="1:13">
      <c r="A335" s="4"/>
      <c r="B335" s="4"/>
      <c r="C335" s="4"/>
      <c r="D335" s="4"/>
      <c r="E335" s="4"/>
      <c r="F335" s="4"/>
      <c r="G335" s="4"/>
      <c r="H335" s="4"/>
      <c r="I335" s="4"/>
      <c r="J335" s="12"/>
      <c r="K335" s="13"/>
      <c r="L335" s="11"/>
      <c r="M335" s="4"/>
    </row>
    <row r="336" spans="1:13">
      <c r="A336" s="4"/>
      <c r="B336" s="4"/>
      <c r="C336" s="4"/>
      <c r="D336" s="4"/>
      <c r="E336" s="4"/>
      <c r="F336" s="4"/>
      <c r="G336" s="4"/>
      <c r="H336" s="4"/>
      <c r="I336" s="296"/>
      <c r="J336" s="12"/>
      <c r="K336" s="13"/>
      <c r="L336" s="11"/>
      <c r="M336" s="4"/>
    </row>
    <row r="337" spans="1:13" ht="15.6">
      <c r="A337" s="14"/>
      <c r="B337" s="2"/>
      <c r="C337" s="14"/>
      <c r="D337" s="14"/>
      <c r="E337" s="14"/>
      <c r="F337" s="21"/>
      <c r="G337" s="14"/>
      <c r="H337" s="14"/>
      <c r="I337" s="14"/>
      <c r="J337" s="14"/>
      <c r="K337" s="14"/>
      <c r="L337" s="14"/>
      <c r="M337" s="14"/>
    </row>
    <row r="338" spans="1:13">
      <c r="A338" s="15"/>
      <c r="B338" s="21" t="s">
        <v>33</v>
      </c>
      <c r="C338" s="16"/>
      <c r="D338" s="16"/>
      <c r="E338" s="16"/>
      <c r="F338" s="16"/>
      <c r="G338" s="16"/>
      <c r="H338" s="16"/>
      <c r="I338" s="16"/>
      <c r="J338" s="16"/>
      <c r="K338" s="16"/>
      <c r="L338" s="16"/>
      <c r="M338" s="16"/>
    </row>
    <row r="339" spans="1:13">
      <c r="A339" s="15"/>
      <c r="B339" s="21" t="s">
        <v>211</v>
      </c>
      <c r="C339" s="15"/>
      <c r="D339" s="16"/>
      <c r="E339" s="16"/>
      <c r="F339" s="16"/>
      <c r="G339" s="16"/>
      <c r="H339" s="16"/>
      <c r="I339" s="16"/>
      <c r="J339" s="16"/>
      <c r="K339" s="16"/>
      <c r="L339" s="16"/>
      <c r="M339" s="16"/>
    </row>
    <row r="340" spans="1:13">
      <c r="A340" s="15"/>
      <c r="B340" s="21" t="s">
        <v>212</v>
      </c>
      <c r="C340" s="15"/>
      <c r="D340" s="16"/>
      <c r="E340" s="16"/>
      <c r="F340" s="16"/>
      <c r="G340" s="16"/>
      <c r="H340" s="16"/>
      <c r="I340" s="16"/>
      <c r="J340" s="16"/>
      <c r="K340" s="16"/>
      <c r="L340" s="16"/>
      <c r="M340" s="16"/>
    </row>
    <row r="341" spans="1:13" ht="26.4">
      <c r="A341" s="7" t="s">
        <v>3</v>
      </c>
      <c r="B341" s="8" t="s">
        <v>4</v>
      </c>
      <c r="C341" s="7" t="s">
        <v>5</v>
      </c>
      <c r="D341" s="7" t="s">
        <v>6</v>
      </c>
      <c r="E341" s="7" t="s">
        <v>7</v>
      </c>
      <c r="F341" s="7" t="s">
        <v>8</v>
      </c>
      <c r="G341" s="7" t="s">
        <v>9</v>
      </c>
      <c r="H341" s="7" t="s">
        <v>10</v>
      </c>
      <c r="I341" s="7" t="s">
        <v>11</v>
      </c>
      <c r="J341" s="7" t="s">
        <v>12</v>
      </c>
      <c r="K341" s="7" t="s">
        <v>13</v>
      </c>
      <c r="L341" s="7" t="s">
        <v>14</v>
      </c>
      <c r="M341" s="297" t="s">
        <v>15</v>
      </c>
    </row>
    <row r="342" spans="1:13" ht="26.4">
      <c r="A342" s="298">
        <v>1</v>
      </c>
      <c r="B342" s="666" t="s">
        <v>243</v>
      </c>
      <c r="C342" s="299" t="s">
        <v>244</v>
      </c>
      <c r="D342" s="288" t="s">
        <v>16</v>
      </c>
      <c r="E342" s="300">
        <v>400</v>
      </c>
      <c r="F342" s="298">
        <v>1</v>
      </c>
      <c r="G342" s="289">
        <f>CEILING(E342/F342,1)</f>
        <v>400</v>
      </c>
      <c r="H342" s="290"/>
      <c r="I342" s="290">
        <f>H342*L342+H342</f>
        <v>0</v>
      </c>
      <c r="J342" s="290">
        <f>ROUND(H342*G342,2)</f>
        <v>0</v>
      </c>
      <c r="K342" s="290">
        <f>ROUND(I342*G342,2)</f>
        <v>0</v>
      </c>
      <c r="L342" s="291"/>
      <c r="M342" s="301"/>
    </row>
    <row r="343" spans="1:13" ht="39.6">
      <c r="A343" s="298">
        <v>2</v>
      </c>
      <c r="B343" s="667"/>
      <c r="C343" s="302" t="s">
        <v>245</v>
      </c>
      <c r="D343" s="288" t="s">
        <v>16</v>
      </c>
      <c r="E343" s="300">
        <v>200</v>
      </c>
      <c r="F343" s="298">
        <v>1</v>
      </c>
      <c r="G343" s="289">
        <f t="shared" ref="G343:G348" si="109">CEILING(E343/F343,1)</f>
        <v>200</v>
      </c>
      <c r="H343" s="290"/>
      <c r="I343" s="290">
        <f t="shared" ref="I343:I348" si="110">H343*L343+H343</f>
        <v>0</v>
      </c>
      <c r="J343" s="290">
        <f t="shared" ref="J343:J348" si="111">ROUND(H343*G343,2)</f>
        <v>0</v>
      </c>
      <c r="K343" s="290">
        <f t="shared" ref="K343:K348" si="112">ROUND(I343*G343,2)</f>
        <v>0</v>
      </c>
      <c r="L343" s="291"/>
      <c r="M343" s="301"/>
    </row>
    <row r="344" spans="1:13">
      <c r="A344" s="298">
        <v>3</v>
      </c>
      <c r="B344" s="667"/>
      <c r="C344" s="303" t="s">
        <v>246</v>
      </c>
      <c r="D344" s="288" t="s">
        <v>16</v>
      </c>
      <c r="E344" s="300">
        <v>50</v>
      </c>
      <c r="F344" s="298">
        <v>1</v>
      </c>
      <c r="G344" s="289">
        <f t="shared" si="109"/>
        <v>50</v>
      </c>
      <c r="H344" s="290"/>
      <c r="I344" s="290">
        <f t="shared" si="110"/>
        <v>0</v>
      </c>
      <c r="J344" s="290">
        <f t="shared" si="111"/>
        <v>0</v>
      </c>
      <c r="K344" s="290">
        <f t="shared" si="112"/>
        <v>0</v>
      </c>
      <c r="L344" s="291"/>
      <c r="M344" s="301"/>
    </row>
    <row r="345" spans="1:13">
      <c r="A345" s="298">
        <v>4</v>
      </c>
      <c r="B345" s="668"/>
      <c r="C345" s="302" t="s">
        <v>247</v>
      </c>
      <c r="D345" s="288" t="s">
        <v>16</v>
      </c>
      <c r="E345" s="300">
        <v>100</v>
      </c>
      <c r="F345" s="298">
        <v>1</v>
      </c>
      <c r="G345" s="289">
        <f t="shared" si="109"/>
        <v>100</v>
      </c>
      <c r="H345" s="290"/>
      <c r="I345" s="290">
        <f t="shared" si="110"/>
        <v>0</v>
      </c>
      <c r="J345" s="290">
        <f t="shared" si="111"/>
        <v>0</v>
      </c>
      <c r="K345" s="290">
        <f t="shared" si="112"/>
        <v>0</v>
      </c>
      <c r="L345" s="304"/>
      <c r="M345" s="301"/>
    </row>
    <row r="346" spans="1:13" ht="26.4">
      <c r="A346" s="305">
        <v>5</v>
      </c>
      <c r="B346" s="664" t="s">
        <v>248</v>
      </c>
      <c r="C346" s="306" t="s">
        <v>249</v>
      </c>
      <c r="D346" s="288" t="s">
        <v>16</v>
      </c>
      <c r="E346" s="300">
        <v>100</v>
      </c>
      <c r="F346" s="298">
        <v>1</v>
      </c>
      <c r="G346" s="289">
        <f t="shared" si="109"/>
        <v>100</v>
      </c>
      <c r="H346" s="290"/>
      <c r="I346" s="290">
        <f t="shared" si="110"/>
        <v>0</v>
      </c>
      <c r="J346" s="290">
        <f t="shared" si="111"/>
        <v>0</v>
      </c>
      <c r="K346" s="290">
        <f t="shared" si="112"/>
        <v>0</v>
      </c>
      <c r="L346" s="291"/>
      <c r="M346" s="301"/>
    </row>
    <row r="347" spans="1:13" ht="26.4">
      <c r="A347" s="305">
        <v>6</v>
      </c>
      <c r="B347" s="664"/>
      <c r="C347" s="307" t="s">
        <v>250</v>
      </c>
      <c r="D347" s="288" t="s">
        <v>16</v>
      </c>
      <c r="E347" s="300">
        <v>100</v>
      </c>
      <c r="F347" s="298">
        <v>1</v>
      </c>
      <c r="G347" s="289">
        <f t="shared" si="109"/>
        <v>100</v>
      </c>
      <c r="H347" s="290"/>
      <c r="I347" s="290">
        <f t="shared" si="110"/>
        <v>0</v>
      </c>
      <c r="J347" s="290">
        <f t="shared" si="111"/>
        <v>0</v>
      </c>
      <c r="K347" s="290">
        <f t="shared" si="112"/>
        <v>0</v>
      </c>
      <c r="L347" s="291"/>
      <c r="M347" s="301"/>
    </row>
    <row r="348" spans="1:13" ht="40.5" customHeight="1">
      <c r="A348" s="305">
        <v>7</v>
      </c>
      <c r="B348" s="664"/>
      <c r="C348" s="308" t="s">
        <v>251</v>
      </c>
      <c r="D348" s="288" t="s">
        <v>16</v>
      </c>
      <c r="E348" s="300">
        <v>50</v>
      </c>
      <c r="F348" s="298">
        <v>1</v>
      </c>
      <c r="G348" s="289">
        <f t="shared" si="109"/>
        <v>50</v>
      </c>
      <c r="H348" s="290"/>
      <c r="I348" s="290">
        <f t="shared" si="110"/>
        <v>0</v>
      </c>
      <c r="J348" s="290">
        <f t="shared" si="111"/>
        <v>0</v>
      </c>
      <c r="K348" s="290">
        <f t="shared" si="112"/>
        <v>0</v>
      </c>
      <c r="L348" s="291"/>
      <c r="M348" s="301"/>
    </row>
    <row r="349" spans="1:13">
      <c r="A349" s="663" t="s">
        <v>17</v>
      </c>
      <c r="B349" s="663"/>
      <c r="C349" s="663"/>
      <c r="D349" s="663"/>
      <c r="E349" s="663"/>
      <c r="F349" s="663"/>
      <c r="G349" s="663"/>
      <c r="H349" s="663"/>
      <c r="I349" s="663"/>
      <c r="J349" s="309">
        <f>SUM(J342:J348)</f>
        <v>0</v>
      </c>
      <c r="K349" s="203">
        <f>SUM(K342:K348)</f>
        <v>0</v>
      </c>
    </row>
    <row r="350" spans="1:13">
      <c r="J350" s="295" t="s">
        <v>18</v>
      </c>
      <c r="K350" s="205">
        <f>K349-J349</f>
        <v>0</v>
      </c>
    </row>
    <row r="351" spans="1:13">
      <c r="J351" s="17"/>
      <c r="K351" s="18"/>
    </row>
    <row r="354" spans="1:13">
      <c r="A354" s="24"/>
      <c r="B354" s="21" t="s">
        <v>49</v>
      </c>
      <c r="C354" s="73"/>
      <c r="D354" s="24"/>
      <c r="E354" s="24"/>
      <c r="F354" s="24"/>
      <c r="G354" s="24"/>
      <c r="H354" s="24"/>
      <c r="I354" s="24"/>
      <c r="J354" s="24"/>
      <c r="K354" s="24"/>
      <c r="L354" s="24"/>
    </row>
    <row r="355" spans="1:13">
      <c r="A355" s="24"/>
      <c r="B355" s="21" t="s">
        <v>253</v>
      </c>
      <c r="C355" s="24"/>
      <c r="D355" s="24"/>
      <c r="E355" s="24"/>
      <c r="F355" s="24"/>
      <c r="G355" s="24"/>
      <c r="H355" s="24"/>
      <c r="I355" s="24"/>
      <c r="J355" s="24"/>
      <c r="K355" s="24"/>
      <c r="L355" s="24"/>
    </row>
    <row r="356" spans="1:13">
      <c r="A356" s="74"/>
      <c r="B356" s="21" t="s">
        <v>26</v>
      </c>
      <c r="C356" s="74"/>
      <c r="D356" s="74"/>
      <c r="E356" s="74"/>
      <c r="F356" s="74"/>
      <c r="G356" s="74"/>
      <c r="H356" s="74"/>
      <c r="I356" s="74"/>
      <c r="J356" s="74"/>
      <c r="K356" s="74"/>
      <c r="L356" s="24"/>
    </row>
    <row r="357" spans="1:13" ht="27.6">
      <c r="A357" s="53" t="s">
        <v>3</v>
      </c>
      <c r="B357" s="54" t="s">
        <v>4</v>
      </c>
      <c r="C357" s="53" t="s">
        <v>5</v>
      </c>
      <c r="D357" s="53" t="s">
        <v>6</v>
      </c>
      <c r="E357" s="53" t="s">
        <v>7</v>
      </c>
      <c r="F357" s="53" t="s">
        <v>8</v>
      </c>
      <c r="G357" s="53" t="s">
        <v>9</v>
      </c>
      <c r="H357" s="53" t="s">
        <v>10</v>
      </c>
      <c r="I357" s="53" t="s">
        <v>11</v>
      </c>
      <c r="J357" s="53" t="s">
        <v>12</v>
      </c>
      <c r="K357" s="53" t="s">
        <v>13</v>
      </c>
      <c r="L357" s="53" t="s">
        <v>14</v>
      </c>
      <c r="M357" s="55" t="s">
        <v>15</v>
      </c>
    </row>
    <row r="358" spans="1:13" ht="66">
      <c r="A358" s="56">
        <v>1</v>
      </c>
      <c r="B358" s="57" t="s">
        <v>254</v>
      </c>
      <c r="C358" s="58"/>
      <c r="D358" s="59" t="s">
        <v>16</v>
      </c>
      <c r="E358" s="60">
        <v>3500</v>
      </c>
      <c r="F358" s="61">
        <v>20</v>
      </c>
      <c r="G358" s="61">
        <f>CEILING(E358/F358,1)</f>
        <v>175</v>
      </c>
      <c r="H358" s="62"/>
      <c r="I358" s="63">
        <f>H358*L358+H358</f>
        <v>0</v>
      </c>
      <c r="J358" s="63">
        <f>ROUND(H358*G358,2)</f>
        <v>0</v>
      </c>
      <c r="K358" s="63">
        <f>ROUND(I358*G358,2)</f>
        <v>0</v>
      </c>
      <c r="L358" s="64"/>
      <c r="M358" s="65"/>
    </row>
    <row r="359" spans="1:13" ht="52.8">
      <c r="A359" s="56">
        <v>2</v>
      </c>
      <c r="B359" s="57" t="s">
        <v>255</v>
      </c>
      <c r="C359" s="66"/>
      <c r="D359" s="67" t="s">
        <v>16</v>
      </c>
      <c r="E359" s="60">
        <v>4500</v>
      </c>
      <c r="F359" s="61">
        <v>20</v>
      </c>
      <c r="G359" s="61">
        <f>CEILING(E359/F359,1)</f>
        <v>225</v>
      </c>
      <c r="H359" s="62"/>
      <c r="I359" s="63">
        <f>H359*L359+H359</f>
        <v>0</v>
      </c>
      <c r="J359" s="63">
        <f>ROUND(H359*G359,2)</f>
        <v>0</v>
      </c>
      <c r="K359" s="63">
        <f>ROUND(I359*G359,2)</f>
        <v>0</v>
      </c>
      <c r="L359" s="64"/>
      <c r="M359" s="65"/>
    </row>
    <row r="360" spans="1:13">
      <c r="A360" s="658" t="s">
        <v>17</v>
      </c>
      <c r="B360" s="659"/>
      <c r="C360" s="659"/>
      <c r="D360" s="659"/>
      <c r="E360" s="659"/>
      <c r="F360" s="659"/>
      <c r="G360" s="659"/>
      <c r="H360" s="659"/>
      <c r="I360" s="660"/>
      <c r="J360" s="68">
        <f>SUM(J358:J359)</f>
        <v>0</v>
      </c>
      <c r="K360" s="69">
        <f>SUM(K358:K359)</f>
        <v>0</v>
      </c>
      <c r="L360" s="70"/>
      <c r="M360" s="70"/>
    </row>
    <row r="361" spans="1:13">
      <c r="A361" s="70"/>
      <c r="B361" s="70"/>
      <c r="C361" s="70"/>
      <c r="D361" s="70"/>
      <c r="E361" s="70"/>
      <c r="F361" s="70"/>
      <c r="G361" s="70"/>
      <c r="H361" s="70"/>
      <c r="I361" s="70"/>
      <c r="J361" s="71" t="s">
        <v>177</v>
      </c>
      <c r="K361" s="72">
        <f>K360-J360</f>
        <v>0</v>
      </c>
      <c r="L361" s="70"/>
      <c r="M361" s="70"/>
    </row>
    <row r="365" spans="1:13">
      <c r="A365" s="24"/>
      <c r="B365" s="21" t="s">
        <v>233</v>
      </c>
      <c r="C365" s="73"/>
      <c r="D365" s="24"/>
      <c r="E365" s="24"/>
      <c r="F365" s="24"/>
      <c r="G365" s="24"/>
      <c r="H365" s="24"/>
      <c r="I365" s="24"/>
      <c r="J365" s="24"/>
      <c r="K365" s="24"/>
      <c r="L365" s="24"/>
    </row>
    <row r="366" spans="1:13">
      <c r="A366" s="24"/>
      <c r="B366" s="21" t="s">
        <v>256</v>
      </c>
      <c r="C366" s="24"/>
      <c r="D366" s="24"/>
      <c r="E366" s="24"/>
      <c r="F366" s="24"/>
      <c r="G366" s="24"/>
      <c r="H366" s="24"/>
      <c r="I366" s="24"/>
      <c r="J366" s="24"/>
      <c r="K366" s="24"/>
      <c r="L366" s="24"/>
    </row>
    <row r="367" spans="1:13">
      <c r="A367" s="74"/>
      <c r="B367" s="21" t="s">
        <v>26</v>
      </c>
      <c r="C367" s="74"/>
      <c r="D367" s="74"/>
      <c r="E367" s="74"/>
      <c r="F367" s="74"/>
      <c r="G367" s="74"/>
      <c r="H367" s="74"/>
      <c r="I367" s="74"/>
      <c r="J367" s="74"/>
      <c r="K367" s="74"/>
      <c r="L367" s="24"/>
    </row>
    <row r="368" spans="1:13" ht="27.6">
      <c r="A368" s="53" t="s">
        <v>3</v>
      </c>
      <c r="B368" s="54" t="s">
        <v>4</v>
      </c>
      <c r="C368" s="53" t="s">
        <v>5</v>
      </c>
      <c r="D368" s="53" t="s">
        <v>6</v>
      </c>
      <c r="E368" s="53" t="s">
        <v>7</v>
      </c>
      <c r="F368" s="53" t="s">
        <v>8</v>
      </c>
      <c r="G368" s="53" t="s">
        <v>9</v>
      </c>
      <c r="H368" s="53" t="s">
        <v>10</v>
      </c>
      <c r="I368" s="53" t="s">
        <v>11</v>
      </c>
      <c r="J368" s="53" t="s">
        <v>12</v>
      </c>
      <c r="K368" s="53" t="s">
        <v>13</v>
      </c>
      <c r="L368" s="53" t="s">
        <v>14</v>
      </c>
      <c r="M368" s="55" t="s">
        <v>15</v>
      </c>
    </row>
    <row r="369" spans="1:13" ht="99" customHeight="1">
      <c r="A369" s="56">
        <v>1</v>
      </c>
      <c r="B369" s="57" t="s">
        <v>257</v>
      </c>
      <c r="C369" s="58"/>
      <c r="D369" s="75" t="s">
        <v>16</v>
      </c>
      <c r="E369" s="60">
        <v>1000</v>
      </c>
      <c r="F369" s="61">
        <v>25</v>
      </c>
      <c r="G369" s="61">
        <f>CEILING(E369/F369,1)</f>
        <v>40</v>
      </c>
      <c r="H369" s="62"/>
      <c r="I369" s="63">
        <f>H369*L369+H369</f>
        <v>0</v>
      </c>
      <c r="J369" s="63">
        <f>ROUND(H369*G369,2)</f>
        <v>0</v>
      </c>
      <c r="K369" s="63">
        <f>ROUND(I369*G369,2)</f>
        <v>0</v>
      </c>
      <c r="L369" s="64"/>
      <c r="M369" s="65"/>
    </row>
    <row r="370" spans="1:13" ht="99.45" customHeight="1">
      <c r="A370" s="56">
        <v>2</v>
      </c>
      <c r="B370" s="57" t="s">
        <v>258</v>
      </c>
      <c r="C370" s="66"/>
      <c r="D370" s="75" t="s">
        <v>16</v>
      </c>
      <c r="E370" s="60">
        <v>600</v>
      </c>
      <c r="F370" s="61">
        <v>50</v>
      </c>
      <c r="G370" s="61">
        <f>CEILING(E370/F370,1)</f>
        <v>12</v>
      </c>
      <c r="H370" s="62"/>
      <c r="I370" s="63">
        <f>H370*L370+H370</f>
        <v>0</v>
      </c>
      <c r="J370" s="63">
        <f>ROUND(H370*G370,2)</f>
        <v>0</v>
      </c>
      <c r="K370" s="63">
        <f>ROUND(I370*G370,2)</f>
        <v>0</v>
      </c>
      <c r="L370" s="64"/>
      <c r="M370" s="65"/>
    </row>
    <row r="371" spans="1:13">
      <c r="A371" s="658" t="s">
        <v>17</v>
      </c>
      <c r="B371" s="659"/>
      <c r="C371" s="659"/>
      <c r="D371" s="659"/>
      <c r="E371" s="659"/>
      <c r="F371" s="659"/>
      <c r="G371" s="659"/>
      <c r="H371" s="659"/>
      <c r="I371" s="660"/>
      <c r="J371" s="68">
        <f>SUM(J369:J370)</f>
        <v>0</v>
      </c>
      <c r="K371" s="69">
        <f>SUM(K369:K370)</f>
        <v>0</v>
      </c>
      <c r="L371" s="70"/>
      <c r="M371" s="70"/>
    </row>
    <row r="372" spans="1:13">
      <c r="A372" s="70"/>
      <c r="B372" s="70"/>
      <c r="C372" s="70"/>
      <c r="D372" s="70"/>
      <c r="E372" s="70"/>
      <c r="F372" s="70"/>
      <c r="G372" s="70"/>
      <c r="H372" s="70"/>
      <c r="I372" s="70"/>
      <c r="J372" s="71" t="s">
        <v>177</v>
      </c>
      <c r="K372" s="72">
        <f>K371-J371</f>
        <v>0</v>
      </c>
      <c r="L372" s="70"/>
      <c r="M372" s="70"/>
    </row>
    <row r="376" spans="1:13">
      <c r="B376" s="21" t="s">
        <v>52</v>
      </c>
    </row>
    <row r="377" spans="1:13">
      <c r="B377" s="21" t="s">
        <v>19</v>
      </c>
    </row>
    <row r="378" spans="1:13">
      <c r="B378" s="21" t="s">
        <v>20</v>
      </c>
    </row>
    <row r="379" spans="1:13" ht="22.8">
      <c r="A379" s="194" t="s">
        <v>3</v>
      </c>
      <c r="B379" s="195" t="s">
        <v>4</v>
      </c>
      <c r="C379" s="194" t="s">
        <v>5</v>
      </c>
      <c r="D379" s="196" t="s">
        <v>6</v>
      </c>
      <c r="E379" s="196" t="s">
        <v>7</v>
      </c>
      <c r="F379" s="196" t="s">
        <v>8</v>
      </c>
      <c r="G379" s="196" t="s">
        <v>9</v>
      </c>
      <c r="H379" s="196" t="s">
        <v>10</v>
      </c>
      <c r="I379" s="196" t="s">
        <v>11</v>
      </c>
      <c r="J379" s="196" t="s">
        <v>12</v>
      </c>
      <c r="K379" s="196" t="s">
        <v>13</v>
      </c>
      <c r="L379" s="196" t="s">
        <v>14</v>
      </c>
      <c r="M379" s="310" t="s">
        <v>15</v>
      </c>
    </row>
    <row r="380" spans="1:13">
      <c r="A380" s="22">
        <v>1</v>
      </c>
      <c r="B380" s="311" t="s">
        <v>431</v>
      </c>
      <c r="C380" s="312" t="s">
        <v>432</v>
      </c>
      <c r="D380" s="312" t="s">
        <v>276</v>
      </c>
      <c r="E380" s="313">
        <v>30000</v>
      </c>
      <c r="F380" s="314">
        <v>50</v>
      </c>
      <c r="G380" s="315">
        <f>CEILING(E380/F380,1)</f>
        <v>600</v>
      </c>
      <c r="H380" s="290"/>
      <c r="I380" s="290">
        <f>H380*L380+H380</f>
        <v>0</v>
      </c>
      <c r="J380" s="290">
        <f>ROUND(H380*G380,2)</f>
        <v>0</v>
      </c>
      <c r="K380" s="290">
        <f>ROUND(I380*G380,2)</f>
        <v>0</v>
      </c>
      <c r="L380" s="316"/>
      <c r="M380" s="317"/>
    </row>
    <row r="381" spans="1:13">
      <c r="A381" s="675" t="s">
        <v>17</v>
      </c>
      <c r="B381" s="676"/>
      <c r="C381" s="676"/>
      <c r="D381" s="676"/>
      <c r="E381" s="676"/>
      <c r="F381" s="676"/>
      <c r="G381" s="676"/>
      <c r="H381" s="676"/>
      <c r="I381" s="677"/>
      <c r="J381" s="294">
        <f>SUM(J380)</f>
        <v>0</v>
      </c>
      <c r="K381" s="318">
        <f>SUM(K380)</f>
        <v>0</v>
      </c>
    </row>
    <row r="382" spans="1:13">
      <c r="J382" s="204" t="s">
        <v>18</v>
      </c>
      <c r="K382" s="205">
        <f>K381-J381</f>
        <v>0</v>
      </c>
    </row>
    <row r="384" spans="1:13">
      <c r="B384" s="21" t="s">
        <v>234</v>
      </c>
    </row>
    <row r="385" spans="1:13">
      <c r="B385" s="21" t="s">
        <v>50</v>
      </c>
    </row>
    <row r="386" spans="1:13">
      <c r="B386" s="21" t="s">
        <v>51</v>
      </c>
    </row>
    <row r="387" spans="1:13" ht="22.8">
      <c r="A387" s="194" t="s">
        <v>3</v>
      </c>
      <c r="B387" s="195" t="s">
        <v>4</v>
      </c>
      <c r="C387" s="194" t="s">
        <v>5</v>
      </c>
      <c r="D387" s="196" t="s">
        <v>6</v>
      </c>
      <c r="E387" s="196" t="s">
        <v>7</v>
      </c>
      <c r="F387" s="196" t="s">
        <v>8</v>
      </c>
      <c r="G387" s="196" t="s">
        <v>9</v>
      </c>
      <c r="H387" s="196" t="s">
        <v>10</v>
      </c>
      <c r="I387" s="196" t="s">
        <v>11</v>
      </c>
      <c r="J387" s="196" t="s">
        <v>12</v>
      </c>
      <c r="K387" s="196" t="s">
        <v>13</v>
      </c>
      <c r="L387" s="197" t="s">
        <v>14</v>
      </c>
      <c r="M387" s="198" t="s">
        <v>15</v>
      </c>
    </row>
    <row r="388" spans="1:13">
      <c r="A388" s="22">
        <v>1</v>
      </c>
      <c r="B388" s="311" t="s">
        <v>433</v>
      </c>
      <c r="C388" s="312" t="s">
        <v>278</v>
      </c>
      <c r="D388" s="312" t="s">
        <v>16</v>
      </c>
      <c r="E388" s="313">
        <v>100</v>
      </c>
      <c r="F388" s="314">
        <v>10</v>
      </c>
      <c r="G388" s="315">
        <f t="shared" ref="G388:G401" si="113">CEILING(E388/F388,1)</f>
        <v>10</v>
      </c>
      <c r="H388" s="290"/>
      <c r="I388" s="290">
        <f>H388*L388+H388</f>
        <v>0</v>
      </c>
      <c r="J388" s="290">
        <f>ROUND(H388*G388,2)</f>
        <v>0</v>
      </c>
      <c r="K388" s="290">
        <f>ROUND(I388*G388,2)</f>
        <v>0</v>
      </c>
      <c r="L388" s="319"/>
      <c r="M388" s="320"/>
    </row>
    <row r="389" spans="1:13">
      <c r="A389" s="22">
        <v>2</v>
      </c>
      <c r="B389" s="311" t="s">
        <v>434</v>
      </c>
      <c r="C389" s="312" t="s">
        <v>278</v>
      </c>
      <c r="D389" s="312" t="s">
        <v>16</v>
      </c>
      <c r="E389" s="313">
        <v>22000</v>
      </c>
      <c r="F389" s="314">
        <v>10</v>
      </c>
      <c r="G389" s="315">
        <f t="shared" si="113"/>
        <v>2200</v>
      </c>
      <c r="H389" s="290"/>
      <c r="I389" s="290">
        <f t="shared" ref="I389:I401" si="114">H389*L389+H389</f>
        <v>0</v>
      </c>
      <c r="J389" s="290">
        <f t="shared" ref="J389:J401" si="115">ROUND(H389*G389,2)</f>
        <v>0</v>
      </c>
      <c r="K389" s="290">
        <f t="shared" ref="K389:K401" si="116">ROUND(I389*G389,2)</f>
        <v>0</v>
      </c>
      <c r="L389" s="319"/>
      <c r="M389" s="320"/>
    </row>
    <row r="390" spans="1:13">
      <c r="A390" s="22">
        <v>3</v>
      </c>
      <c r="B390" s="321" t="s">
        <v>435</v>
      </c>
      <c r="C390" s="312" t="s">
        <v>278</v>
      </c>
      <c r="D390" s="322" t="s">
        <v>16</v>
      </c>
      <c r="E390" s="323">
        <v>22000</v>
      </c>
      <c r="F390" s="324">
        <v>20</v>
      </c>
      <c r="G390" s="315">
        <f t="shared" si="113"/>
        <v>1100</v>
      </c>
      <c r="H390" s="290"/>
      <c r="I390" s="290">
        <f t="shared" si="114"/>
        <v>0</v>
      </c>
      <c r="J390" s="290">
        <f t="shared" si="115"/>
        <v>0</v>
      </c>
      <c r="K390" s="290">
        <f t="shared" si="116"/>
        <v>0</v>
      </c>
      <c r="L390" s="319"/>
      <c r="M390" s="320"/>
    </row>
    <row r="391" spans="1:13">
      <c r="A391" s="23">
        <v>4</v>
      </c>
      <c r="B391" s="311" t="s">
        <v>436</v>
      </c>
      <c r="C391" s="312" t="s">
        <v>278</v>
      </c>
      <c r="D391" s="312" t="s">
        <v>16</v>
      </c>
      <c r="E391" s="313">
        <v>23000</v>
      </c>
      <c r="F391" s="314">
        <v>10</v>
      </c>
      <c r="G391" s="315">
        <f t="shared" si="113"/>
        <v>2300</v>
      </c>
      <c r="H391" s="290"/>
      <c r="I391" s="290">
        <f t="shared" si="114"/>
        <v>0</v>
      </c>
      <c r="J391" s="290">
        <f t="shared" si="115"/>
        <v>0</v>
      </c>
      <c r="K391" s="290">
        <f t="shared" si="116"/>
        <v>0</v>
      </c>
      <c r="L391" s="319"/>
      <c r="M391" s="320"/>
    </row>
    <row r="392" spans="1:13">
      <c r="A392" s="22">
        <v>5</v>
      </c>
      <c r="B392" s="311" t="s">
        <v>436</v>
      </c>
      <c r="C392" s="312" t="s">
        <v>278</v>
      </c>
      <c r="D392" s="312" t="s">
        <v>16</v>
      </c>
      <c r="E392" s="313">
        <v>36000</v>
      </c>
      <c r="F392" s="314">
        <v>20</v>
      </c>
      <c r="G392" s="315">
        <f t="shared" si="113"/>
        <v>1800</v>
      </c>
      <c r="H392" s="290"/>
      <c r="I392" s="290">
        <f t="shared" si="114"/>
        <v>0</v>
      </c>
      <c r="J392" s="290">
        <f t="shared" si="115"/>
        <v>0</v>
      </c>
      <c r="K392" s="290">
        <f t="shared" si="116"/>
        <v>0</v>
      </c>
      <c r="L392" s="319"/>
      <c r="M392" s="320"/>
    </row>
    <row r="393" spans="1:13">
      <c r="A393" s="22">
        <v>6</v>
      </c>
      <c r="B393" s="325" t="s">
        <v>437</v>
      </c>
      <c r="C393" s="312" t="s">
        <v>278</v>
      </c>
      <c r="D393" s="312" t="s">
        <v>16</v>
      </c>
      <c r="E393" s="326">
        <v>2500</v>
      </c>
      <c r="F393" s="314">
        <v>10</v>
      </c>
      <c r="G393" s="315">
        <f t="shared" si="113"/>
        <v>250</v>
      </c>
      <c r="H393" s="290"/>
      <c r="I393" s="290">
        <f t="shared" si="114"/>
        <v>0</v>
      </c>
      <c r="J393" s="290">
        <f t="shared" si="115"/>
        <v>0</v>
      </c>
      <c r="K393" s="290">
        <f t="shared" si="116"/>
        <v>0</v>
      </c>
      <c r="L393" s="319"/>
      <c r="M393" s="320"/>
    </row>
    <row r="394" spans="1:13">
      <c r="A394" s="22">
        <v>7</v>
      </c>
      <c r="B394" s="325" t="s">
        <v>438</v>
      </c>
      <c r="C394" s="312" t="s">
        <v>278</v>
      </c>
      <c r="D394" s="312" t="s">
        <v>16</v>
      </c>
      <c r="E394" s="326">
        <v>3500</v>
      </c>
      <c r="F394" s="314">
        <v>10</v>
      </c>
      <c r="G394" s="315">
        <f t="shared" si="113"/>
        <v>350</v>
      </c>
      <c r="H394" s="290"/>
      <c r="I394" s="290">
        <f t="shared" si="114"/>
        <v>0</v>
      </c>
      <c r="J394" s="290">
        <f t="shared" si="115"/>
        <v>0</v>
      </c>
      <c r="K394" s="290">
        <f t="shared" si="116"/>
        <v>0</v>
      </c>
      <c r="L394" s="319"/>
      <c r="M394" s="320"/>
    </row>
    <row r="395" spans="1:13">
      <c r="A395" s="22">
        <v>8</v>
      </c>
      <c r="B395" s="325" t="s">
        <v>439</v>
      </c>
      <c r="C395" s="312" t="s">
        <v>278</v>
      </c>
      <c r="D395" s="312" t="s">
        <v>16</v>
      </c>
      <c r="E395" s="326">
        <v>3000</v>
      </c>
      <c r="F395" s="314">
        <v>10</v>
      </c>
      <c r="G395" s="315">
        <f t="shared" si="113"/>
        <v>300</v>
      </c>
      <c r="H395" s="290"/>
      <c r="I395" s="290">
        <f t="shared" si="114"/>
        <v>0</v>
      </c>
      <c r="J395" s="290">
        <f t="shared" si="115"/>
        <v>0</v>
      </c>
      <c r="K395" s="290">
        <f t="shared" si="116"/>
        <v>0</v>
      </c>
      <c r="L395" s="319"/>
      <c r="M395" s="320"/>
    </row>
    <row r="396" spans="1:13">
      <c r="A396" s="327">
        <v>9</v>
      </c>
      <c r="B396" s="328" t="s">
        <v>440</v>
      </c>
      <c r="C396" s="329" t="s">
        <v>278</v>
      </c>
      <c r="D396" s="329" t="s">
        <v>16</v>
      </c>
      <c r="E396" s="330">
        <v>800</v>
      </c>
      <c r="F396" s="331">
        <v>1</v>
      </c>
      <c r="G396" s="315">
        <f t="shared" si="113"/>
        <v>800</v>
      </c>
      <c r="H396" s="290"/>
      <c r="I396" s="290">
        <f t="shared" si="114"/>
        <v>0</v>
      </c>
      <c r="J396" s="290">
        <f t="shared" si="115"/>
        <v>0</v>
      </c>
      <c r="K396" s="290">
        <f t="shared" si="116"/>
        <v>0</v>
      </c>
      <c r="L396" s="319"/>
      <c r="M396" s="320"/>
    </row>
    <row r="397" spans="1:13">
      <c r="A397" s="22">
        <v>10</v>
      </c>
      <c r="B397" s="325" t="s">
        <v>441</v>
      </c>
      <c r="C397" s="312" t="s">
        <v>278</v>
      </c>
      <c r="D397" s="312" t="s">
        <v>16</v>
      </c>
      <c r="E397" s="326">
        <v>800</v>
      </c>
      <c r="F397" s="314">
        <v>1</v>
      </c>
      <c r="G397" s="315">
        <f t="shared" si="113"/>
        <v>800</v>
      </c>
      <c r="H397" s="290"/>
      <c r="I397" s="290">
        <f t="shared" si="114"/>
        <v>0</v>
      </c>
      <c r="J397" s="290">
        <f t="shared" si="115"/>
        <v>0</v>
      </c>
      <c r="K397" s="290">
        <f t="shared" si="116"/>
        <v>0</v>
      </c>
      <c r="L397" s="319"/>
      <c r="M397" s="320"/>
    </row>
    <row r="398" spans="1:13">
      <c r="A398" s="22">
        <v>11</v>
      </c>
      <c r="B398" s="325" t="s">
        <v>442</v>
      </c>
      <c r="C398" s="312" t="s">
        <v>278</v>
      </c>
      <c r="D398" s="312" t="s">
        <v>16</v>
      </c>
      <c r="E398" s="326">
        <v>800</v>
      </c>
      <c r="F398" s="314">
        <v>1</v>
      </c>
      <c r="G398" s="315">
        <f t="shared" si="113"/>
        <v>800</v>
      </c>
      <c r="H398" s="290"/>
      <c r="I398" s="290">
        <f t="shared" si="114"/>
        <v>0</v>
      </c>
      <c r="J398" s="290">
        <f t="shared" si="115"/>
        <v>0</v>
      </c>
      <c r="K398" s="290">
        <f t="shared" si="116"/>
        <v>0</v>
      </c>
      <c r="L398" s="319"/>
      <c r="M398" s="320"/>
    </row>
    <row r="399" spans="1:13" ht="26.4">
      <c r="A399" s="22">
        <v>12</v>
      </c>
      <c r="B399" s="311" t="s">
        <v>443</v>
      </c>
      <c r="C399" s="312" t="s">
        <v>278</v>
      </c>
      <c r="D399" s="332" t="s">
        <v>16</v>
      </c>
      <c r="E399" s="333">
        <v>6000</v>
      </c>
      <c r="F399" s="334">
        <v>2</v>
      </c>
      <c r="G399" s="315">
        <f t="shared" si="113"/>
        <v>3000</v>
      </c>
      <c r="H399" s="290"/>
      <c r="I399" s="290">
        <f t="shared" si="114"/>
        <v>0</v>
      </c>
      <c r="J399" s="290">
        <f t="shared" si="115"/>
        <v>0</v>
      </c>
      <c r="K399" s="290">
        <f t="shared" si="116"/>
        <v>0</v>
      </c>
      <c r="L399" s="319"/>
      <c r="M399" s="320"/>
    </row>
    <row r="400" spans="1:13" ht="26.4">
      <c r="A400" s="22">
        <v>13</v>
      </c>
      <c r="B400" s="311" t="s">
        <v>444</v>
      </c>
      <c r="C400" s="312" t="s">
        <v>278</v>
      </c>
      <c r="D400" s="332" t="s">
        <v>16</v>
      </c>
      <c r="E400" s="333">
        <v>800</v>
      </c>
      <c r="F400" s="334">
        <v>5</v>
      </c>
      <c r="G400" s="315">
        <f t="shared" si="113"/>
        <v>160</v>
      </c>
      <c r="H400" s="290"/>
      <c r="I400" s="290">
        <f t="shared" si="114"/>
        <v>0</v>
      </c>
      <c r="J400" s="290">
        <f t="shared" si="115"/>
        <v>0</v>
      </c>
      <c r="K400" s="290">
        <f t="shared" si="116"/>
        <v>0</v>
      </c>
      <c r="L400" s="319"/>
      <c r="M400" s="320"/>
    </row>
    <row r="401" spans="1:13" ht="26.4">
      <c r="A401" s="23">
        <v>14</v>
      </c>
      <c r="B401" s="321" t="s">
        <v>445</v>
      </c>
      <c r="C401" s="322" t="s">
        <v>278</v>
      </c>
      <c r="D401" s="335" t="s">
        <v>16</v>
      </c>
      <c r="E401" s="336">
        <v>2500</v>
      </c>
      <c r="F401" s="337">
        <v>2</v>
      </c>
      <c r="G401" s="315">
        <f t="shared" si="113"/>
        <v>1250</v>
      </c>
      <c r="H401" s="338"/>
      <c r="I401" s="290">
        <f t="shared" si="114"/>
        <v>0</v>
      </c>
      <c r="J401" s="290">
        <f t="shared" si="115"/>
        <v>0</v>
      </c>
      <c r="K401" s="290">
        <f t="shared" si="116"/>
        <v>0</v>
      </c>
      <c r="L401" s="319"/>
      <c r="M401" s="320"/>
    </row>
    <row r="402" spans="1:13">
      <c r="A402" s="199" t="s">
        <v>17</v>
      </c>
      <c r="B402" s="200"/>
      <c r="C402" s="200"/>
      <c r="D402" s="200"/>
      <c r="E402" s="200"/>
      <c r="F402" s="200"/>
      <c r="G402" s="200"/>
      <c r="H402" s="200"/>
      <c r="I402" s="201"/>
      <c r="J402" s="202">
        <f>SUM(J388:J401)</f>
        <v>0</v>
      </c>
      <c r="K402" s="203">
        <f>SUM(K388:K401)</f>
        <v>0</v>
      </c>
    </row>
    <row r="403" spans="1:13">
      <c r="J403" s="204" t="s">
        <v>18</v>
      </c>
      <c r="K403" s="205">
        <f>K402-J402</f>
        <v>0</v>
      </c>
    </row>
    <row r="404" spans="1:13">
      <c r="J404" s="339"/>
      <c r="K404" s="339"/>
    </row>
    <row r="405" spans="1:13" ht="271.95" customHeight="1">
      <c r="A405" s="24"/>
      <c r="B405" s="628" t="s">
        <v>545</v>
      </c>
    </row>
    <row r="410" spans="1:13">
      <c r="B410" s="21" t="s">
        <v>55</v>
      </c>
    </row>
    <row r="411" spans="1:13">
      <c r="B411" s="21" t="s">
        <v>60</v>
      </c>
    </row>
    <row r="412" spans="1:13">
      <c r="B412" s="21" t="s">
        <v>26</v>
      </c>
    </row>
    <row r="413" spans="1:13" ht="22.8">
      <c r="A413" s="196" t="s">
        <v>3</v>
      </c>
      <c r="B413" s="340" t="s">
        <v>4</v>
      </c>
      <c r="C413" s="196" t="s">
        <v>5</v>
      </c>
      <c r="D413" s="196" t="s">
        <v>6</v>
      </c>
      <c r="E413" s="196" t="s">
        <v>7</v>
      </c>
      <c r="F413" s="196" t="s">
        <v>8</v>
      </c>
      <c r="G413" s="196" t="s">
        <v>9</v>
      </c>
      <c r="H413" s="196" t="s">
        <v>10</v>
      </c>
      <c r="I413" s="196" t="s">
        <v>11</v>
      </c>
      <c r="J413" s="196" t="s">
        <v>12</v>
      </c>
      <c r="K413" s="196" t="s">
        <v>13</v>
      </c>
      <c r="L413" s="196" t="s">
        <v>14</v>
      </c>
      <c r="M413" s="310" t="s">
        <v>15</v>
      </c>
    </row>
    <row r="414" spans="1:13" ht="153" customHeight="1">
      <c r="A414" s="22">
        <v>1</v>
      </c>
      <c r="B414" s="311" t="s">
        <v>446</v>
      </c>
      <c r="C414" s="312" t="s">
        <v>387</v>
      </c>
      <c r="D414" s="341" t="s">
        <v>447</v>
      </c>
      <c r="E414" s="326">
        <v>102</v>
      </c>
      <c r="F414" s="342">
        <v>1</v>
      </c>
      <c r="G414" s="315">
        <f>CEILING(E414/F414,1)</f>
        <v>102</v>
      </c>
      <c r="H414" s="290"/>
      <c r="I414" s="290">
        <f>H414*L414+H414</f>
        <v>0</v>
      </c>
      <c r="J414" s="290">
        <f>ROUND(H414*G414,2)</f>
        <v>0</v>
      </c>
      <c r="K414" s="290">
        <f>ROUND(I414*G414,2)</f>
        <v>0</v>
      </c>
      <c r="L414" s="316"/>
      <c r="M414" s="313"/>
    </row>
    <row r="415" spans="1:13">
      <c r="A415" s="669" t="s">
        <v>17</v>
      </c>
      <c r="B415" s="670"/>
      <c r="C415" s="670"/>
      <c r="D415" s="670"/>
      <c r="E415" s="670"/>
      <c r="F415" s="670"/>
      <c r="G415" s="670"/>
      <c r="H415" s="670"/>
      <c r="I415" s="671"/>
      <c r="J415" s="294">
        <f>SUM(J414)</f>
        <v>0</v>
      </c>
      <c r="K415" s="294">
        <f>SUM(K414)</f>
        <v>0</v>
      </c>
    </row>
    <row r="416" spans="1:13">
      <c r="J416" s="204" t="s">
        <v>18</v>
      </c>
      <c r="K416" s="205">
        <f>K415-J415</f>
        <v>0</v>
      </c>
    </row>
    <row r="417" spans="1:13" ht="243" customHeight="1">
      <c r="A417" s="343"/>
      <c r="B417" s="628" t="s">
        <v>448</v>
      </c>
    </row>
    <row r="418" spans="1:13" ht="17.25" customHeight="1"/>
    <row r="419" spans="1:13" ht="17.25" customHeight="1"/>
    <row r="421" spans="1:13">
      <c r="B421" s="21" t="s">
        <v>56</v>
      </c>
    </row>
    <row r="422" spans="1:13">
      <c r="B422" s="21" t="s">
        <v>62</v>
      </c>
    </row>
    <row r="423" spans="1:13">
      <c r="B423" s="21" t="s">
        <v>26</v>
      </c>
    </row>
    <row r="424" spans="1:13" ht="22.8">
      <c r="A424" s="196" t="s">
        <v>3</v>
      </c>
      <c r="B424" s="340" t="s">
        <v>4</v>
      </c>
      <c r="C424" s="196" t="s">
        <v>5</v>
      </c>
      <c r="D424" s="196" t="s">
        <v>6</v>
      </c>
      <c r="E424" s="196" t="s">
        <v>7</v>
      </c>
      <c r="F424" s="196" t="s">
        <v>8</v>
      </c>
      <c r="G424" s="196" t="s">
        <v>9</v>
      </c>
      <c r="H424" s="196" t="s">
        <v>10</v>
      </c>
      <c r="I424" s="196" t="s">
        <v>11</v>
      </c>
      <c r="J424" s="196" t="s">
        <v>12</v>
      </c>
      <c r="K424" s="196" t="s">
        <v>13</v>
      </c>
      <c r="L424" s="196" t="s">
        <v>14</v>
      </c>
      <c r="M424" s="310" t="s">
        <v>15</v>
      </c>
    </row>
    <row r="425" spans="1:13" ht="165.75" customHeight="1">
      <c r="A425" s="22">
        <v>1</v>
      </c>
      <c r="B425" s="311" t="s">
        <v>534</v>
      </c>
      <c r="C425" s="312" t="s">
        <v>31</v>
      </c>
      <c r="D425" s="341" t="s">
        <v>16</v>
      </c>
      <c r="E425" s="326">
        <v>100</v>
      </c>
      <c r="F425" s="22">
        <v>1</v>
      </c>
      <c r="G425" s="315">
        <f>CEILING(E425/F425,1)</f>
        <v>100</v>
      </c>
      <c r="H425" s="290"/>
      <c r="I425" s="290">
        <f>H425*L425+H425</f>
        <v>0</v>
      </c>
      <c r="J425" s="290">
        <f>ROUND(H425*G425,2)</f>
        <v>0</v>
      </c>
      <c r="K425" s="290">
        <f>ROUND(I425*G425,2)</f>
        <v>0</v>
      </c>
      <c r="L425" s="316"/>
      <c r="M425" s="344"/>
    </row>
    <row r="426" spans="1:13">
      <c r="A426" s="669" t="s">
        <v>17</v>
      </c>
      <c r="B426" s="670"/>
      <c r="C426" s="670"/>
      <c r="D426" s="670"/>
      <c r="E426" s="670"/>
      <c r="F426" s="670"/>
      <c r="G426" s="670"/>
      <c r="H426" s="670"/>
      <c r="I426" s="671"/>
      <c r="J426" s="294">
        <f>SUM(J425)</f>
        <v>0</v>
      </c>
      <c r="K426" s="294">
        <f>SUM(K425)</f>
        <v>0</v>
      </c>
    </row>
    <row r="427" spans="1:13">
      <c r="J427" s="204" t="s">
        <v>18</v>
      </c>
      <c r="K427" s="205">
        <f>K426-J426</f>
        <v>0</v>
      </c>
    </row>
    <row r="428" spans="1:13" ht="172.05" customHeight="1">
      <c r="A428" s="343"/>
      <c r="B428" s="630" t="s">
        <v>449</v>
      </c>
      <c r="D428" s="629"/>
    </row>
    <row r="432" spans="1:13">
      <c r="B432" s="21" t="s">
        <v>57</v>
      </c>
    </row>
    <row r="433" spans="1:13">
      <c r="B433" s="21" t="s">
        <v>35</v>
      </c>
    </row>
    <row r="434" spans="1:13">
      <c r="B434" s="21" t="s">
        <v>26</v>
      </c>
    </row>
    <row r="435" spans="1:13" ht="22.8">
      <c r="A435" s="196" t="s">
        <v>3</v>
      </c>
      <c r="B435" s="195" t="s">
        <v>4</v>
      </c>
      <c r="C435" s="196" t="s">
        <v>5</v>
      </c>
      <c r="D435" s="196" t="s">
        <v>6</v>
      </c>
      <c r="E435" s="196" t="s">
        <v>7</v>
      </c>
      <c r="F435" s="196" t="s">
        <v>8</v>
      </c>
      <c r="G435" s="196" t="s">
        <v>9</v>
      </c>
      <c r="H435" s="196" t="s">
        <v>10</v>
      </c>
      <c r="I435" s="196" t="s">
        <v>11</v>
      </c>
      <c r="J435" s="196" t="s">
        <v>12</v>
      </c>
      <c r="K435" s="196" t="s">
        <v>13</v>
      </c>
      <c r="L435" s="196" t="s">
        <v>14</v>
      </c>
      <c r="M435" s="310" t="s">
        <v>15</v>
      </c>
    </row>
    <row r="436" spans="1:13" ht="143.25" customHeight="1">
      <c r="A436" s="345">
        <v>1</v>
      </c>
      <c r="B436" s="346" t="s">
        <v>450</v>
      </c>
      <c r="C436" s="347" t="s">
        <v>387</v>
      </c>
      <c r="D436" s="348" t="s">
        <v>16</v>
      </c>
      <c r="E436" s="349">
        <v>540</v>
      </c>
      <c r="F436" s="350">
        <v>11</v>
      </c>
      <c r="G436" s="351">
        <f>CEILING(E436/F436,1)</f>
        <v>50</v>
      </c>
      <c r="H436" s="352"/>
      <c r="I436" s="290">
        <f>H436*L436+H436</f>
        <v>0</v>
      </c>
      <c r="J436" s="290">
        <f>ROUND(H436*G436,2)</f>
        <v>0</v>
      </c>
      <c r="K436" s="290">
        <f>ROUND(I436*G436,2)</f>
        <v>0</v>
      </c>
      <c r="L436" s="26"/>
      <c r="M436" s="353"/>
    </row>
    <row r="437" spans="1:13">
      <c r="A437" s="672" t="s">
        <v>17</v>
      </c>
      <c r="B437" s="673"/>
      <c r="C437" s="673"/>
      <c r="D437" s="673"/>
      <c r="E437" s="673"/>
      <c r="F437" s="673"/>
      <c r="G437" s="673"/>
      <c r="H437" s="673"/>
      <c r="I437" s="674"/>
      <c r="J437" s="354">
        <f>SUM(J436:J436)</f>
        <v>0</v>
      </c>
      <c r="K437" s="354">
        <f>SUM(K436:K436)</f>
        <v>0</v>
      </c>
    </row>
    <row r="438" spans="1:13">
      <c r="J438" s="355" t="s">
        <v>18</v>
      </c>
      <c r="K438" s="356">
        <f>K437-J437</f>
        <v>0</v>
      </c>
    </row>
    <row r="441" spans="1:13">
      <c r="B441" s="21" t="s">
        <v>58</v>
      </c>
    </row>
    <row r="442" spans="1:13">
      <c r="B442" s="21" t="s">
        <v>37</v>
      </c>
    </row>
    <row r="443" spans="1:13">
      <c r="B443" s="21" t="s">
        <v>26</v>
      </c>
    </row>
    <row r="444" spans="1:13" ht="22.8">
      <c r="A444" s="196" t="s">
        <v>3</v>
      </c>
      <c r="B444" s="340" t="s">
        <v>4</v>
      </c>
      <c r="C444" s="196" t="s">
        <v>5</v>
      </c>
      <c r="D444" s="196" t="s">
        <v>6</v>
      </c>
      <c r="E444" s="196" t="s">
        <v>7</v>
      </c>
      <c r="F444" s="196" t="s">
        <v>8</v>
      </c>
      <c r="G444" s="196" t="s">
        <v>9</v>
      </c>
      <c r="H444" s="196" t="s">
        <v>10</v>
      </c>
      <c r="I444" s="196" t="s">
        <v>11</v>
      </c>
      <c r="J444" s="196" t="s">
        <v>12</v>
      </c>
      <c r="K444" s="196" t="s">
        <v>13</v>
      </c>
      <c r="L444" s="196" t="s">
        <v>14</v>
      </c>
      <c r="M444" s="310" t="s">
        <v>15</v>
      </c>
    </row>
    <row r="445" spans="1:13" ht="96.75" customHeight="1">
      <c r="A445" s="350">
        <v>1</v>
      </c>
      <c r="B445" s="357" t="s">
        <v>451</v>
      </c>
      <c r="C445" s="358" t="s">
        <v>452</v>
      </c>
      <c r="D445" s="348" t="s">
        <v>16</v>
      </c>
      <c r="E445" s="349">
        <v>350</v>
      </c>
      <c r="F445" s="350">
        <v>40</v>
      </c>
      <c r="G445" s="351">
        <f>CEILING(E445/F445,1)</f>
        <v>9</v>
      </c>
      <c r="H445" s="352"/>
      <c r="I445" s="290">
        <f>H445*L445+H445</f>
        <v>0</v>
      </c>
      <c r="J445" s="290">
        <f>ROUND(H445*G445,2)</f>
        <v>0</v>
      </c>
      <c r="K445" s="290">
        <f>ROUND(I445*G445,2)</f>
        <v>0</v>
      </c>
      <c r="L445" s="26"/>
      <c r="M445" s="359"/>
    </row>
    <row r="446" spans="1:13">
      <c r="A446" s="672" t="s">
        <v>17</v>
      </c>
      <c r="B446" s="673"/>
      <c r="C446" s="673"/>
      <c r="D446" s="673"/>
      <c r="E446" s="673"/>
      <c r="F446" s="673"/>
      <c r="G446" s="673"/>
      <c r="H446" s="673"/>
      <c r="I446" s="674"/>
      <c r="J446" s="354">
        <f>SUM(J445:J445)</f>
        <v>0</v>
      </c>
      <c r="K446" s="354">
        <f>SUM(K445:K445)</f>
        <v>0</v>
      </c>
    </row>
    <row r="447" spans="1:13">
      <c r="J447" s="355" t="s">
        <v>18</v>
      </c>
      <c r="K447" s="356">
        <f>K446-J446</f>
        <v>0</v>
      </c>
    </row>
    <row r="451" spans="1:13">
      <c r="B451" s="21" t="s">
        <v>59</v>
      </c>
    </row>
    <row r="452" spans="1:13">
      <c r="B452" s="21" t="s">
        <v>39</v>
      </c>
    </row>
    <row r="453" spans="1:13">
      <c r="B453" s="21" t="s">
        <v>26</v>
      </c>
    </row>
    <row r="454" spans="1:13" ht="22.8">
      <c r="A454" s="196" t="s">
        <v>3</v>
      </c>
      <c r="B454" s="340" t="s">
        <v>4</v>
      </c>
      <c r="C454" s="196" t="s">
        <v>5</v>
      </c>
      <c r="D454" s="196" t="s">
        <v>6</v>
      </c>
      <c r="E454" s="196" t="s">
        <v>7</v>
      </c>
      <c r="F454" s="196" t="s">
        <v>8</v>
      </c>
      <c r="G454" s="196" t="s">
        <v>9</v>
      </c>
      <c r="H454" s="196" t="s">
        <v>10</v>
      </c>
      <c r="I454" s="196" t="s">
        <v>11</v>
      </c>
      <c r="J454" s="196" t="s">
        <v>12</v>
      </c>
      <c r="K454" s="196" t="s">
        <v>13</v>
      </c>
      <c r="L454" s="196" t="s">
        <v>14</v>
      </c>
      <c r="M454" s="310" t="s">
        <v>15</v>
      </c>
    </row>
    <row r="455" spans="1:13" ht="24" customHeight="1">
      <c r="A455" s="350">
        <v>1</v>
      </c>
      <c r="B455" s="691" t="s">
        <v>453</v>
      </c>
      <c r="C455" s="358" t="s">
        <v>454</v>
      </c>
      <c r="D455" s="348" t="s">
        <v>16</v>
      </c>
      <c r="E455" s="349">
        <v>130</v>
      </c>
      <c r="F455" s="350">
        <v>13</v>
      </c>
      <c r="G455" s="351">
        <f>CEILING(E455/F455,1)</f>
        <v>10</v>
      </c>
      <c r="H455" s="352"/>
      <c r="I455" s="290">
        <f>H455*L455+H455</f>
        <v>0</v>
      </c>
      <c r="J455" s="290">
        <f>ROUND(H455*G455,2)</f>
        <v>0</v>
      </c>
      <c r="K455" s="290">
        <f>ROUND(I455*G455,2)</f>
        <v>0</v>
      </c>
      <c r="L455" s="26"/>
      <c r="M455" s="359"/>
    </row>
    <row r="456" spans="1:13" ht="24">
      <c r="A456" s="350">
        <v>2</v>
      </c>
      <c r="B456" s="692"/>
      <c r="C456" s="358" t="s">
        <v>455</v>
      </c>
      <c r="D456" s="348" t="s">
        <v>16</v>
      </c>
      <c r="E456" s="349">
        <v>70</v>
      </c>
      <c r="F456" s="350">
        <v>14</v>
      </c>
      <c r="G456" s="351">
        <f>CEILING(E456/F456,1)</f>
        <v>5</v>
      </c>
      <c r="H456" s="352"/>
      <c r="I456" s="290">
        <f>H456*L456+H456</f>
        <v>0</v>
      </c>
      <c r="J456" s="290">
        <f>ROUND(H456*G456,2)</f>
        <v>0</v>
      </c>
      <c r="K456" s="290">
        <f>ROUND(I456*G456,2)</f>
        <v>0</v>
      </c>
      <c r="L456" s="26"/>
      <c r="M456" s="359"/>
    </row>
    <row r="457" spans="1:13">
      <c r="A457" s="672" t="s">
        <v>17</v>
      </c>
      <c r="B457" s="673"/>
      <c r="C457" s="673"/>
      <c r="D457" s="673"/>
      <c r="E457" s="673"/>
      <c r="F457" s="673"/>
      <c r="G457" s="673"/>
      <c r="H457" s="673"/>
      <c r="I457" s="674"/>
      <c r="J457" s="354">
        <f>SUM(J455:J456)</f>
        <v>0</v>
      </c>
      <c r="K457" s="360">
        <f>SUM(K455:K456)</f>
        <v>0</v>
      </c>
    </row>
    <row r="458" spans="1:13">
      <c r="J458" s="355" t="s">
        <v>18</v>
      </c>
      <c r="K458" s="356">
        <f>K457-J457</f>
        <v>0</v>
      </c>
    </row>
    <row r="462" spans="1:13">
      <c r="B462" s="21" t="s">
        <v>61</v>
      </c>
    </row>
    <row r="463" spans="1:13">
      <c r="B463" s="21" t="s">
        <v>53</v>
      </c>
    </row>
    <row r="464" spans="1:13">
      <c r="B464" s="21" t="s">
        <v>26</v>
      </c>
    </row>
    <row r="465" spans="1:13" ht="22.8">
      <c r="A465" s="196" t="s">
        <v>3</v>
      </c>
      <c r="B465" s="340" t="s">
        <v>4</v>
      </c>
      <c r="C465" s="196" t="s">
        <v>5</v>
      </c>
      <c r="D465" s="196" t="s">
        <v>6</v>
      </c>
      <c r="E465" s="196" t="s">
        <v>7</v>
      </c>
      <c r="F465" s="196" t="s">
        <v>8</v>
      </c>
      <c r="G465" s="196" t="s">
        <v>9</v>
      </c>
      <c r="H465" s="196" t="s">
        <v>10</v>
      </c>
      <c r="I465" s="196" t="s">
        <v>11</v>
      </c>
      <c r="J465" s="196" t="s">
        <v>12</v>
      </c>
      <c r="K465" s="196" t="s">
        <v>13</v>
      </c>
      <c r="L465" s="196" t="s">
        <v>14</v>
      </c>
      <c r="M465" s="198" t="s">
        <v>15</v>
      </c>
    </row>
    <row r="466" spans="1:13" ht="121.5" customHeight="1">
      <c r="A466" s="351">
        <v>1</v>
      </c>
      <c r="B466" s="361" t="s">
        <v>456</v>
      </c>
      <c r="C466" s="358" t="s">
        <v>387</v>
      </c>
      <c r="D466" s="348" t="s">
        <v>447</v>
      </c>
      <c r="E466" s="353">
        <v>1500</v>
      </c>
      <c r="F466" s="351">
        <v>1</v>
      </c>
      <c r="G466" s="351">
        <f>CEILING(E466/F466,1)</f>
        <v>1500</v>
      </c>
      <c r="H466" s="352"/>
      <c r="I466" s="290">
        <f>H466*L466+H466</f>
        <v>0</v>
      </c>
      <c r="J466" s="290">
        <f>ROUND(H466*G466,2)</f>
        <v>0</v>
      </c>
      <c r="K466" s="290">
        <f>ROUND(I466*G466,2)</f>
        <v>0</v>
      </c>
      <c r="L466" s="26"/>
      <c r="M466" s="362"/>
    </row>
    <row r="467" spans="1:13">
      <c r="A467" s="681" t="s">
        <v>17</v>
      </c>
      <c r="B467" s="682"/>
      <c r="C467" s="682"/>
      <c r="D467" s="682"/>
      <c r="E467" s="682"/>
      <c r="F467" s="682"/>
      <c r="G467" s="682"/>
      <c r="H467" s="682"/>
      <c r="I467" s="683"/>
      <c r="J467" s="354">
        <f>SUM(J466)</f>
        <v>0</v>
      </c>
      <c r="K467" s="354">
        <f>SUM(K466)</f>
        <v>0</v>
      </c>
    </row>
    <row r="468" spans="1:13">
      <c r="J468" s="355" t="s">
        <v>18</v>
      </c>
      <c r="K468" s="356">
        <f>K467-J467</f>
        <v>0</v>
      </c>
    </row>
    <row r="469" spans="1:13" ht="166.5" customHeight="1">
      <c r="B469" s="592" t="s">
        <v>457</v>
      </c>
      <c r="C469" s="363"/>
      <c r="D469" s="363"/>
      <c r="E469" s="363"/>
      <c r="F469" s="363"/>
      <c r="G469" s="363"/>
      <c r="H469" s="363"/>
      <c r="I469" s="363"/>
      <c r="J469" s="363"/>
      <c r="K469" s="363"/>
    </row>
    <row r="473" spans="1:13">
      <c r="B473" s="21" t="s">
        <v>64</v>
      </c>
    </row>
    <row r="474" spans="1:13">
      <c r="B474" s="21" t="s">
        <v>44</v>
      </c>
    </row>
    <row r="475" spans="1:13">
      <c r="B475" s="21" t="s">
        <v>26</v>
      </c>
    </row>
    <row r="476" spans="1:13" ht="22.8">
      <c r="A476" s="196" t="s">
        <v>3</v>
      </c>
      <c r="B476" s="340" t="s">
        <v>4</v>
      </c>
      <c r="C476" s="196" t="s">
        <v>5</v>
      </c>
      <c r="D476" s="196" t="s">
        <v>6</v>
      </c>
      <c r="E476" s="196" t="s">
        <v>7</v>
      </c>
      <c r="F476" s="196" t="s">
        <v>8</v>
      </c>
      <c r="G476" s="196" t="s">
        <v>9</v>
      </c>
      <c r="H476" s="196" t="s">
        <v>10</v>
      </c>
      <c r="I476" s="196" t="s">
        <v>11</v>
      </c>
      <c r="J476" s="196" t="s">
        <v>12</v>
      </c>
      <c r="K476" s="196" t="s">
        <v>13</v>
      </c>
      <c r="L476" s="196" t="s">
        <v>14</v>
      </c>
      <c r="M476" s="310" t="s">
        <v>15</v>
      </c>
    </row>
    <row r="477" spans="1:13" ht="108">
      <c r="A477" s="350">
        <v>1</v>
      </c>
      <c r="B477" s="361" t="s">
        <v>458</v>
      </c>
      <c r="C477" s="358" t="s">
        <v>387</v>
      </c>
      <c r="D477" s="348" t="s">
        <v>447</v>
      </c>
      <c r="E477" s="349">
        <v>15</v>
      </c>
      <c r="F477" s="350">
        <v>1</v>
      </c>
      <c r="G477" s="364">
        <f>CEILING(E477/F477,1)</f>
        <v>15</v>
      </c>
      <c r="H477" s="352"/>
      <c r="I477" s="290">
        <f>H477*L477+H477</f>
        <v>0</v>
      </c>
      <c r="J477" s="290">
        <f>ROUND(H477*G477,2)</f>
        <v>0</v>
      </c>
      <c r="K477" s="290">
        <f>ROUND(I477*G477,2)</f>
        <v>0</v>
      </c>
      <c r="L477" s="26"/>
      <c r="M477" s="365"/>
    </row>
    <row r="478" spans="1:13" ht="108" customHeight="1">
      <c r="A478" s="350">
        <v>2</v>
      </c>
      <c r="B478" s="361" t="s">
        <v>459</v>
      </c>
      <c r="C478" s="358" t="s">
        <v>387</v>
      </c>
      <c r="D478" s="348" t="s">
        <v>447</v>
      </c>
      <c r="E478" s="349">
        <v>12</v>
      </c>
      <c r="F478" s="350">
        <v>1</v>
      </c>
      <c r="G478" s="364">
        <f>CEILING(E478/F478,1)</f>
        <v>12</v>
      </c>
      <c r="H478" s="352"/>
      <c r="I478" s="290">
        <f>H478*L478+H478</f>
        <v>0</v>
      </c>
      <c r="J478" s="290">
        <f>ROUND(H478*G478,2)</f>
        <v>0</v>
      </c>
      <c r="K478" s="290">
        <f>ROUND(I478*G478,2)</f>
        <v>0</v>
      </c>
      <c r="L478" s="26"/>
      <c r="M478" s="365"/>
    </row>
    <row r="479" spans="1:13">
      <c r="A479" s="672"/>
      <c r="B479" s="673"/>
      <c r="C479" s="673"/>
      <c r="D479" s="673"/>
      <c r="E479" s="673"/>
      <c r="F479" s="673"/>
      <c r="G479" s="673"/>
      <c r="H479" s="673"/>
      <c r="I479" s="674"/>
      <c r="J479" s="354">
        <f>SUM(J477:J478)</f>
        <v>0</v>
      </c>
      <c r="K479" s="360">
        <f>SUM(K477:K478)</f>
        <v>0</v>
      </c>
    </row>
    <row r="480" spans="1:13">
      <c r="J480" s="355" t="s">
        <v>18</v>
      </c>
      <c r="K480" s="356">
        <f>K479-J479</f>
        <v>0</v>
      </c>
    </row>
    <row r="482" spans="1:13" ht="223.05" customHeight="1">
      <c r="B482" s="592" t="s">
        <v>460</v>
      </c>
    </row>
    <row r="486" spans="1:13">
      <c r="B486" s="21" t="s">
        <v>65</v>
      </c>
    </row>
    <row r="487" spans="1:13">
      <c r="B487" s="21" t="s">
        <v>45</v>
      </c>
    </row>
    <row r="488" spans="1:13">
      <c r="B488" s="21" t="s">
        <v>26</v>
      </c>
    </row>
    <row r="489" spans="1:13" ht="22.8">
      <c r="A489" s="196" t="s">
        <v>3</v>
      </c>
      <c r="B489" s="196" t="s">
        <v>4</v>
      </c>
      <c r="C489" s="196" t="s">
        <v>5</v>
      </c>
      <c r="D489" s="196" t="s">
        <v>6</v>
      </c>
      <c r="E489" s="196" t="s">
        <v>7</v>
      </c>
      <c r="F489" s="196" t="s">
        <v>8</v>
      </c>
      <c r="G489" s="196" t="s">
        <v>9</v>
      </c>
      <c r="H489" s="196" t="s">
        <v>10</v>
      </c>
      <c r="I489" s="196" t="s">
        <v>11</v>
      </c>
      <c r="J489" s="196" t="s">
        <v>12</v>
      </c>
      <c r="K489" s="196" t="s">
        <v>13</v>
      </c>
      <c r="L489" s="196" t="s">
        <v>14</v>
      </c>
      <c r="M489" s="310" t="s">
        <v>15</v>
      </c>
    </row>
    <row r="490" spans="1:13" ht="258.75" customHeight="1">
      <c r="A490" s="350">
        <v>1</v>
      </c>
      <c r="B490" s="361" t="s">
        <v>461</v>
      </c>
      <c r="C490" s="358" t="s">
        <v>387</v>
      </c>
      <c r="D490" s="348" t="s">
        <v>447</v>
      </c>
      <c r="E490" s="349">
        <v>150</v>
      </c>
      <c r="F490" s="350">
        <v>1</v>
      </c>
      <c r="G490" s="351">
        <f>CEILING(E490/F490,1)</f>
        <v>150</v>
      </c>
      <c r="H490" s="352"/>
      <c r="I490" s="352">
        <f>H490*L490+H490</f>
        <v>0</v>
      </c>
      <c r="J490" s="352">
        <f>ROUND(H490*G490,2)</f>
        <v>0</v>
      </c>
      <c r="K490" s="352">
        <f>ROUND(I490*G490,2)</f>
        <v>0</v>
      </c>
      <c r="L490" s="26"/>
      <c r="M490" s="365"/>
    </row>
    <row r="491" spans="1:13">
      <c r="A491" s="678" t="s">
        <v>17</v>
      </c>
      <c r="B491" s="679"/>
      <c r="C491" s="679"/>
      <c r="D491" s="679"/>
      <c r="E491" s="679"/>
      <c r="F491" s="679"/>
      <c r="G491" s="679"/>
      <c r="H491" s="679"/>
      <c r="I491" s="680"/>
      <c r="J491" s="354">
        <f>SUM(J490:J490)</f>
        <v>0</v>
      </c>
      <c r="K491" s="360">
        <f>SUM(K490:K490)</f>
        <v>0</v>
      </c>
    </row>
    <row r="492" spans="1:13">
      <c r="J492" s="355" t="s">
        <v>18</v>
      </c>
      <c r="K492" s="354">
        <f>K491-J491</f>
        <v>0</v>
      </c>
    </row>
    <row r="496" spans="1:13">
      <c r="B496" s="21" t="s">
        <v>63</v>
      </c>
    </row>
    <row r="497" spans="1:13">
      <c r="B497" s="21" t="s">
        <v>46</v>
      </c>
    </row>
    <row r="498" spans="1:13">
      <c r="B498" s="21" t="s">
        <v>26</v>
      </c>
    </row>
    <row r="499" spans="1:13" ht="22.8">
      <c r="A499" s="196" t="s">
        <v>3</v>
      </c>
      <c r="B499" s="195" t="s">
        <v>4</v>
      </c>
      <c r="C499" s="196" t="s">
        <v>5</v>
      </c>
      <c r="D499" s="196" t="s">
        <v>6</v>
      </c>
      <c r="E499" s="196" t="s">
        <v>7</v>
      </c>
      <c r="F499" s="196" t="s">
        <v>8</v>
      </c>
      <c r="G499" s="196" t="s">
        <v>9</v>
      </c>
      <c r="H499" s="196" t="s">
        <v>10</v>
      </c>
      <c r="I499" s="196" t="s">
        <v>11</v>
      </c>
      <c r="J499" s="196" t="s">
        <v>12</v>
      </c>
      <c r="K499" s="196" t="s">
        <v>13</v>
      </c>
      <c r="L499" s="196" t="s">
        <v>14</v>
      </c>
      <c r="M499" s="310" t="s">
        <v>15</v>
      </c>
    </row>
    <row r="500" spans="1:13" ht="190.5" customHeight="1">
      <c r="A500" s="345">
        <v>1</v>
      </c>
      <c r="B500" s="346" t="s">
        <v>462</v>
      </c>
      <c r="C500" s="347" t="s">
        <v>387</v>
      </c>
      <c r="D500" s="348" t="s">
        <v>447</v>
      </c>
      <c r="E500" s="349">
        <v>350</v>
      </c>
      <c r="F500" s="350">
        <v>1</v>
      </c>
      <c r="G500" s="351">
        <f>CEILING(E500/F500,1)</f>
        <v>350</v>
      </c>
      <c r="H500" s="352"/>
      <c r="I500" s="352">
        <f>H500*L500+H500</f>
        <v>0</v>
      </c>
      <c r="J500" s="352">
        <f>ROUND(H500*G500,2)</f>
        <v>0</v>
      </c>
      <c r="K500" s="352">
        <f>ROUND(I500*G500,2)</f>
        <v>0</v>
      </c>
      <c r="L500" s="26"/>
      <c r="M500" s="353"/>
    </row>
    <row r="501" spans="1:13" ht="20.25" customHeight="1">
      <c r="A501" s="672"/>
      <c r="B501" s="673"/>
      <c r="C501" s="673"/>
      <c r="D501" s="673"/>
      <c r="E501" s="673"/>
      <c r="F501" s="673"/>
      <c r="G501" s="673"/>
      <c r="H501" s="673"/>
      <c r="I501" s="674"/>
      <c r="J501" s="354">
        <f>SUM(J500:J500)</f>
        <v>0</v>
      </c>
      <c r="K501" s="354">
        <f>SUM(K500:K500)</f>
        <v>0</v>
      </c>
    </row>
    <row r="502" spans="1:13" ht="19.5" customHeight="1">
      <c r="J502" s="355" t="s">
        <v>18</v>
      </c>
      <c r="K502" s="354">
        <f>K501-J501</f>
        <v>0</v>
      </c>
    </row>
    <row r="506" spans="1:13">
      <c r="B506" s="21" t="s">
        <v>235</v>
      </c>
    </row>
    <row r="507" spans="1:13">
      <c r="B507" s="21" t="s">
        <v>36</v>
      </c>
    </row>
    <row r="508" spans="1:13">
      <c r="B508" s="21" t="s">
        <v>26</v>
      </c>
    </row>
    <row r="509" spans="1:13" ht="22.8">
      <c r="A509" s="196" t="s">
        <v>3</v>
      </c>
      <c r="B509" s="340" t="s">
        <v>4</v>
      </c>
      <c r="C509" s="196" t="s">
        <v>5</v>
      </c>
      <c r="D509" s="196" t="s">
        <v>6</v>
      </c>
      <c r="E509" s="196" t="s">
        <v>7</v>
      </c>
      <c r="F509" s="196" t="s">
        <v>8</v>
      </c>
      <c r="G509" s="196" t="s">
        <v>9</v>
      </c>
      <c r="H509" s="196" t="s">
        <v>10</v>
      </c>
      <c r="I509" s="196" t="s">
        <v>11</v>
      </c>
      <c r="J509" s="196" t="s">
        <v>12</v>
      </c>
      <c r="K509" s="196" t="s">
        <v>13</v>
      </c>
      <c r="L509" s="196" t="s">
        <v>14</v>
      </c>
      <c r="M509" s="310" t="s">
        <v>15</v>
      </c>
    </row>
    <row r="510" spans="1:13" ht="177" customHeight="1">
      <c r="A510" s="350">
        <v>1</v>
      </c>
      <c r="B510" s="366" t="s">
        <v>463</v>
      </c>
      <c r="C510" s="347" t="s">
        <v>387</v>
      </c>
      <c r="D510" s="348" t="s">
        <v>447</v>
      </c>
      <c r="E510" s="349">
        <v>360</v>
      </c>
      <c r="F510" s="350">
        <v>1</v>
      </c>
      <c r="G510" s="351">
        <f>CEILING(E510/F510,1)</f>
        <v>360</v>
      </c>
      <c r="H510" s="352"/>
      <c r="I510" s="352">
        <f>H510*L510+H510</f>
        <v>0</v>
      </c>
      <c r="J510" s="352">
        <f>ROUND(H510*G510,2)</f>
        <v>0</v>
      </c>
      <c r="K510" s="352">
        <f>ROUND(I510*G510,2)</f>
        <v>0</v>
      </c>
      <c r="L510" s="26"/>
      <c r="M510" s="359"/>
    </row>
    <row r="511" spans="1:13">
      <c r="A511" s="672" t="s">
        <v>17</v>
      </c>
      <c r="B511" s="673"/>
      <c r="C511" s="673"/>
      <c r="D511" s="673"/>
      <c r="E511" s="673"/>
      <c r="F511" s="673"/>
      <c r="G511" s="673"/>
      <c r="H511" s="673"/>
      <c r="I511" s="674"/>
      <c r="J511" s="354">
        <f>SUM(J510:J510)</f>
        <v>0</v>
      </c>
      <c r="K511" s="354">
        <f>SUM(K510:K510)</f>
        <v>0</v>
      </c>
    </row>
    <row r="512" spans="1:13">
      <c r="J512" s="355" t="s">
        <v>18</v>
      </c>
      <c r="K512" s="354">
        <f>K511-J511</f>
        <v>0</v>
      </c>
    </row>
    <row r="514" spans="1:13" ht="19.5" customHeight="1">
      <c r="A514" s="367"/>
    </row>
    <row r="515" spans="1:13" ht="172.05" customHeight="1">
      <c r="B515" s="631" t="s">
        <v>501</v>
      </c>
    </row>
    <row r="519" spans="1:13">
      <c r="B519" s="21" t="s">
        <v>236</v>
      </c>
    </row>
    <row r="520" spans="1:13">
      <c r="B520" s="21" t="s">
        <v>25</v>
      </c>
    </row>
    <row r="521" spans="1:13">
      <c r="B521" s="21" t="s">
        <v>26</v>
      </c>
    </row>
    <row r="522" spans="1:13" ht="24">
      <c r="A522" s="368" t="s">
        <v>464</v>
      </c>
      <c r="B522" s="369" t="s">
        <v>4</v>
      </c>
      <c r="C522" s="368" t="s">
        <v>5</v>
      </c>
      <c r="D522" s="368" t="s">
        <v>6</v>
      </c>
      <c r="E522" s="368" t="s">
        <v>7</v>
      </c>
      <c r="F522" s="368" t="s">
        <v>8</v>
      </c>
      <c r="G522" s="368" t="s">
        <v>9</v>
      </c>
      <c r="H522" s="370" t="s">
        <v>10</v>
      </c>
      <c r="I522" s="370" t="s">
        <v>11</v>
      </c>
      <c r="J522" s="370" t="s">
        <v>12</v>
      </c>
      <c r="K522" s="370" t="s">
        <v>13</v>
      </c>
      <c r="L522" s="368" t="s">
        <v>412</v>
      </c>
      <c r="M522" s="371" t="s">
        <v>15</v>
      </c>
    </row>
    <row r="523" spans="1:13">
      <c r="A523" s="372">
        <v>1</v>
      </c>
      <c r="B523" s="77" t="s">
        <v>466</v>
      </c>
      <c r="C523" s="78" t="s">
        <v>465</v>
      </c>
      <c r="D523" s="373" t="s">
        <v>16</v>
      </c>
      <c r="E523" s="78">
        <v>10</v>
      </c>
      <c r="F523" s="374">
        <v>10</v>
      </c>
      <c r="G523" s="351">
        <f>CEILING(E523/F523,1)</f>
        <v>1</v>
      </c>
      <c r="H523" s="375"/>
      <c r="I523" s="352">
        <f>H523*L523+H523</f>
        <v>0</v>
      </c>
      <c r="J523" s="352">
        <f>ROUND(H523*G523,2)</f>
        <v>0</v>
      </c>
      <c r="K523" s="352">
        <f>ROUND(I523*G523,2)</f>
        <v>0</v>
      </c>
      <c r="L523" s="376"/>
      <c r="M523" s="377"/>
    </row>
    <row r="524" spans="1:13">
      <c r="A524" s="372">
        <v>2</v>
      </c>
      <c r="B524" s="77" t="s">
        <v>466</v>
      </c>
      <c r="C524" s="78" t="s">
        <v>467</v>
      </c>
      <c r="D524" s="373" t="s">
        <v>16</v>
      </c>
      <c r="E524" s="78">
        <v>500</v>
      </c>
      <c r="F524" s="374">
        <v>10</v>
      </c>
      <c r="G524" s="351">
        <f t="shared" ref="G524:G526" si="117">CEILING(E524/F524,1)</f>
        <v>50</v>
      </c>
      <c r="H524" s="375"/>
      <c r="I524" s="352">
        <f>H524*L524+H524</f>
        <v>0</v>
      </c>
      <c r="J524" s="352">
        <f>ROUND(H524*G524,2)</f>
        <v>0</v>
      </c>
      <c r="K524" s="352">
        <f>ROUND(I524*G524,2)</f>
        <v>0</v>
      </c>
      <c r="L524" s="376"/>
      <c r="M524" s="377"/>
    </row>
    <row r="525" spans="1:13">
      <c r="A525" s="372">
        <v>3</v>
      </c>
      <c r="B525" s="77" t="s">
        <v>466</v>
      </c>
      <c r="C525" s="78" t="s">
        <v>468</v>
      </c>
      <c r="D525" s="373" t="s">
        <v>16</v>
      </c>
      <c r="E525" s="78">
        <v>500</v>
      </c>
      <c r="F525" s="374">
        <v>10</v>
      </c>
      <c r="G525" s="351">
        <f t="shared" si="117"/>
        <v>50</v>
      </c>
      <c r="H525" s="375"/>
      <c r="I525" s="352">
        <f>H525*L525+H525</f>
        <v>0</v>
      </c>
      <c r="J525" s="352">
        <f>ROUND(H525*G525,2)</f>
        <v>0</v>
      </c>
      <c r="K525" s="352">
        <f>ROUND(I525*G525,2)</f>
        <v>0</v>
      </c>
      <c r="L525" s="376"/>
      <c r="M525" s="378"/>
    </row>
    <row r="526" spans="1:13" ht="51" customHeight="1">
      <c r="A526" s="372">
        <v>4</v>
      </c>
      <c r="B526" s="77" t="s">
        <v>490</v>
      </c>
      <c r="C526" s="78" t="s">
        <v>469</v>
      </c>
      <c r="D526" s="79" t="s">
        <v>536</v>
      </c>
      <c r="E526" s="379">
        <v>6000</v>
      </c>
      <c r="F526" s="380">
        <v>1</v>
      </c>
      <c r="G526" s="351">
        <f t="shared" si="117"/>
        <v>6000</v>
      </c>
      <c r="H526" s="375"/>
      <c r="I526" s="352">
        <f>H526*L526+H526</f>
        <v>0</v>
      </c>
      <c r="J526" s="352">
        <f>ROUND(H526*G526,2)</f>
        <v>0</v>
      </c>
      <c r="K526" s="352">
        <f>ROUND(I526*G526,2)</f>
        <v>0</v>
      </c>
      <c r="L526" s="376"/>
      <c r="M526" s="381"/>
    </row>
    <row r="527" spans="1:13">
      <c r="A527" s="693" t="s">
        <v>17</v>
      </c>
      <c r="B527" s="694"/>
      <c r="C527" s="694"/>
      <c r="D527" s="694"/>
      <c r="E527" s="694"/>
      <c r="F527" s="694"/>
      <c r="G527" s="694"/>
      <c r="H527" s="694"/>
      <c r="I527" s="695"/>
      <c r="J527" s="382">
        <f>SUM(J523:J526)</f>
        <v>0</v>
      </c>
      <c r="K527" s="383">
        <f>SUM(K523:K526)</f>
        <v>0</v>
      </c>
    </row>
    <row r="528" spans="1:13">
      <c r="J528" s="384" t="s">
        <v>18</v>
      </c>
      <c r="K528" s="385">
        <f>(K527-J527)</f>
        <v>0</v>
      </c>
    </row>
    <row r="532" spans="1:13">
      <c r="B532" s="21" t="s">
        <v>237</v>
      </c>
    </row>
    <row r="533" spans="1:13">
      <c r="B533" s="21" t="s">
        <v>30</v>
      </c>
    </row>
    <row r="534" spans="1:13">
      <c r="B534" s="21" t="s">
        <v>26</v>
      </c>
    </row>
    <row r="535" spans="1:13" ht="24">
      <c r="A535" s="368" t="s">
        <v>3</v>
      </c>
      <c r="B535" s="369" t="s">
        <v>4</v>
      </c>
      <c r="C535" s="368" t="s">
        <v>5</v>
      </c>
      <c r="D535" s="368" t="s">
        <v>6</v>
      </c>
      <c r="E535" s="368" t="s">
        <v>7</v>
      </c>
      <c r="F535" s="368" t="s">
        <v>8</v>
      </c>
      <c r="G535" s="368" t="s">
        <v>9</v>
      </c>
      <c r="H535" s="370" t="s">
        <v>10</v>
      </c>
      <c r="I535" s="370" t="s">
        <v>11</v>
      </c>
      <c r="J535" s="370" t="s">
        <v>12</v>
      </c>
      <c r="K535" s="370" t="s">
        <v>13</v>
      </c>
      <c r="L535" s="386" t="s">
        <v>471</v>
      </c>
      <c r="M535" s="387" t="s">
        <v>15</v>
      </c>
    </row>
    <row r="536" spans="1:13" ht="197.25" customHeight="1">
      <c r="A536" s="372">
        <v>1</v>
      </c>
      <c r="B536" s="388" t="s">
        <v>491</v>
      </c>
      <c r="C536" s="78" t="s">
        <v>31</v>
      </c>
      <c r="D536" s="373" t="s">
        <v>16</v>
      </c>
      <c r="E536" s="389">
        <v>150</v>
      </c>
      <c r="F536" s="372">
        <v>1</v>
      </c>
      <c r="G536" s="390">
        <f>CEILING(E536/F536,1)</f>
        <v>150</v>
      </c>
      <c r="H536" s="391"/>
      <c r="I536" s="352">
        <f>H536*L536+H536</f>
        <v>0</v>
      </c>
      <c r="J536" s="352">
        <f>ROUND(H536*G536,2)</f>
        <v>0</v>
      </c>
      <c r="K536" s="352">
        <f>ROUND(I536*G536,2)</f>
        <v>0</v>
      </c>
      <c r="L536" s="376"/>
      <c r="M536" s="392"/>
    </row>
    <row r="537" spans="1:13" ht="198" customHeight="1">
      <c r="A537" s="372">
        <v>2</v>
      </c>
      <c r="B537" s="388" t="s">
        <v>535</v>
      </c>
      <c r="C537" s="78" t="s">
        <v>31</v>
      </c>
      <c r="D537" s="373" t="s">
        <v>16</v>
      </c>
      <c r="E537" s="389">
        <v>360</v>
      </c>
      <c r="F537" s="372">
        <v>1</v>
      </c>
      <c r="G537" s="390">
        <f>CEILING(E537/F537,1)</f>
        <v>360</v>
      </c>
      <c r="H537" s="391"/>
      <c r="I537" s="352">
        <f>H537*L537+H537</f>
        <v>0</v>
      </c>
      <c r="J537" s="352">
        <f>ROUND(H537*G537,2)</f>
        <v>0</v>
      </c>
      <c r="K537" s="352">
        <f>ROUND(I537*G537,2)</f>
        <v>0</v>
      </c>
      <c r="L537" s="376"/>
      <c r="M537" s="392"/>
    </row>
    <row r="538" spans="1:13">
      <c r="A538" s="684" t="s">
        <v>17</v>
      </c>
      <c r="B538" s="685"/>
      <c r="C538" s="685"/>
      <c r="D538" s="685"/>
      <c r="E538" s="685"/>
      <c r="F538" s="685"/>
      <c r="G538" s="685"/>
      <c r="H538" s="685"/>
      <c r="I538" s="689"/>
      <c r="J538" s="382">
        <f>SUM(J536:J537)</f>
        <v>0</v>
      </c>
      <c r="K538" s="383">
        <f>SUM(K536:K537)</f>
        <v>0</v>
      </c>
    </row>
    <row r="539" spans="1:13">
      <c r="J539" s="384" t="s">
        <v>18</v>
      </c>
      <c r="K539" s="385">
        <f>K538-J538</f>
        <v>0</v>
      </c>
    </row>
    <row r="543" spans="1:13">
      <c r="B543" s="21" t="s">
        <v>183</v>
      </c>
    </row>
    <row r="544" spans="1:13">
      <c r="B544" s="21" t="s">
        <v>34</v>
      </c>
    </row>
    <row r="545" spans="1:13">
      <c r="B545" s="21" t="s">
        <v>26</v>
      </c>
    </row>
    <row r="546" spans="1:13" ht="24">
      <c r="A546" s="386" t="s">
        <v>3</v>
      </c>
      <c r="B546" s="393" t="s">
        <v>4</v>
      </c>
      <c r="C546" s="394" t="s">
        <v>5</v>
      </c>
      <c r="D546" s="394" t="s">
        <v>6</v>
      </c>
      <c r="E546" s="394" t="s">
        <v>7</v>
      </c>
      <c r="F546" s="394" t="s">
        <v>8</v>
      </c>
      <c r="G546" s="394" t="s">
        <v>9</v>
      </c>
      <c r="H546" s="395" t="s">
        <v>10</v>
      </c>
      <c r="I546" s="395" t="s">
        <v>11</v>
      </c>
      <c r="J546" s="395" t="s">
        <v>12</v>
      </c>
      <c r="K546" s="395" t="s">
        <v>13</v>
      </c>
      <c r="L546" s="396" t="s">
        <v>412</v>
      </c>
      <c r="M546" s="397" t="s">
        <v>15</v>
      </c>
    </row>
    <row r="547" spans="1:13" ht="36">
      <c r="A547" s="398">
        <v>1</v>
      </c>
      <c r="B547" s="399" t="s">
        <v>492</v>
      </c>
      <c r="C547" s="400" t="s">
        <v>472</v>
      </c>
      <c r="D547" s="401" t="s">
        <v>16</v>
      </c>
      <c r="E547" s="402">
        <v>100</v>
      </c>
      <c r="F547" s="403">
        <v>1</v>
      </c>
      <c r="G547" s="403">
        <f t="shared" ref="G547:G552" si="118">CEILING(E547/F547,1)</f>
        <v>100</v>
      </c>
      <c r="H547" s="404"/>
      <c r="I547" s="352">
        <f t="shared" ref="I547:I552" si="119">H547*L547+H547</f>
        <v>0</v>
      </c>
      <c r="J547" s="352">
        <f t="shared" ref="J547:J552" si="120">ROUND(H547*G547,2)</f>
        <v>0</v>
      </c>
      <c r="K547" s="352">
        <f t="shared" ref="K547:K552" si="121">ROUND(I547*G547,2)</f>
        <v>0</v>
      </c>
      <c r="L547" s="27"/>
      <c r="M547" s="405"/>
    </row>
    <row r="548" spans="1:13" ht="48">
      <c r="A548" s="406">
        <v>2</v>
      </c>
      <c r="B548" s="399" t="s">
        <v>493</v>
      </c>
      <c r="C548" s="400" t="s">
        <v>473</v>
      </c>
      <c r="D548" s="401" t="s">
        <v>16</v>
      </c>
      <c r="E548" s="402">
        <v>200</v>
      </c>
      <c r="F548" s="403">
        <v>1</v>
      </c>
      <c r="G548" s="403">
        <f t="shared" si="118"/>
        <v>200</v>
      </c>
      <c r="H548" s="404"/>
      <c r="I548" s="352">
        <f t="shared" si="119"/>
        <v>0</v>
      </c>
      <c r="J548" s="352">
        <f t="shared" si="120"/>
        <v>0</v>
      </c>
      <c r="K548" s="352">
        <f t="shared" si="121"/>
        <v>0</v>
      </c>
      <c r="L548" s="27"/>
      <c r="M548" s="405"/>
    </row>
    <row r="549" spans="1:13" ht="36">
      <c r="A549" s="406">
        <v>3</v>
      </c>
      <c r="B549" s="399" t="s">
        <v>474</v>
      </c>
      <c r="C549" s="400" t="s">
        <v>475</v>
      </c>
      <c r="D549" s="401" t="s">
        <v>16</v>
      </c>
      <c r="E549" s="402">
        <v>120</v>
      </c>
      <c r="F549" s="403">
        <v>1</v>
      </c>
      <c r="G549" s="403">
        <f t="shared" si="118"/>
        <v>120</v>
      </c>
      <c r="H549" s="404"/>
      <c r="I549" s="352">
        <f t="shared" si="119"/>
        <v>0</v>
      </c>
      <c r="J549" s="352">
        <f t="shared" si="120"/>
        <v>0</v>
      </c>
      <c r="K549" s="352">
        <f t="shared" si="121"/>
        <v>0</v>
      </c>
      <c r="L549" s="27"/>
      <c r="M549" s="405"/>
    </row>
    <row r="550" spans="1:13" ht="48">
      <c r="A550" s="406">
        <v>4</v>
      </c>
      <c r="B550" s="399" t="s">
        <v>476</v>
      </c>
      <c r="C550" s="400" t="s">
        <v>477</v>
      </c>
      <c r="D550" s="401" t="s">
        <v>16</v>
      </c>
      <c r="E550" s="407">
        <v>1000</v>
      </c>
      <c r="F550" s="408">
        <v>1</v>
      </c>
      <c r="G550" s="403">
        <f t="shared" si="118"/>
        <v>1000</v>
      </c>
      <c r="H550" s="404"/>
      <c r="I550" s="352">
        <f t="shared" si="119"/>
        <v>0</v>
      </c>
      <c r="J550" s="352">
        <f t="shared" si="120"/>
        <v>0</v>
      </c>
      <c r="K550" s="352">
        <f t="shared" si="121"/>
        <v>0</v>
      </c>
      <c r="L550" s="27"/>
      <c r="M550" s="405"/>
    </row>
    <row r="551" spans="1:13" ht="48">
      <c r="A551" s="406">
        <v>5</v>
      </c>
      <c r="B551" s="399" t="s">
        <v>494</v>
      </c>
      <c r="C551" s="400" t="s">
        <v>478</v>
      </c>
      <c r="D551" s="401" t="s">
        <v>16</v>
      </c>
      <c r="E551" s="402">
        <v>100</v>
      </c>
      <c r="F551" s="403">
        <v>1</v>
      </c>
      <c r="G551" s="403">
        <f t="shared" si="118"/>
        <v>100</v>
      </c>
      <c r="H551" s="404"/>
      <c r="I551" s="352">
        <f t="shared" si="119"/>
        <v>0</v>
      </c>
      <c r="J551" s="352">
        <f t="shared" si="120"/>
        <v>0</v>
      </c>
      <c r="K551" s="352">
        <f t="shared" si="121"/>
        <v>0</v>
      </c>
      <c r="L551" s="27"/>
      <c r="M551" s="405"/>
    </row>
    <row r="552" spans="1:13" ht="119.25" customHeight="1">
      <c r="A552" s="406">
        <v>6</v>
      </c>
      <c r="B552" s="409" t="s">
        <v>495</v>
      </c>
      <c r="C552" s="400" t="s">
        <v>479</v>
      </c>
      <c r="D552" s="401" t="s">
        <v>16</v>
      </c>
      <c r="E552" s="407">
        <v>500</v>
      </c>
      <c r="F552" s="408">
        <v>1</v>
      </c>
      <c r="G552" s="403">
        <f t="shared" si="118"/>
        <v>500</v>
      </c>
      <c r="H552" s="404"/>
      <c r="I552" s="352">
        <f t="shared" si="119"/>
        <v>0</v>
      </c>
      <c r="J552" s="352">
        <f t="shared" si="120"/>
        <v>0</v>
      </c>
      <c r="K552" s="352">
        <f t="shared" si="121"/>
        <v>0</v>
      </c>
      <c r="L552" s="376"/>
      <c r="M552" s="410"/>
    </row>
    <row r="553" spans="1:13">
      <c r="A553" s="696" t="s">
        <v>17</v>
      </c>
      <c r="B553" s="697"/>
      <c r="C553" s="697"/>
      <c r="D553" s="697"/>
      <c r="E553" s="697"/>
      <c r="F553" s="697"/>
      <c r="G553" s="697"/>
      <c r="H553" s="697"/>
      <c r="I553" s="698"/>
      <c r="J553" s="382">
        <f>SUM(J547:J552)</f>
        <v>0</v>
      </c>
      <c r="K553" s="382">
        <f>SUM(K547:K552)</f>
        <v>0</v>
      </c>
    </row>
    <row r="554" spans="1:13">
      <c r="J554" s="384" t="s">
        <v>18</v>
      </c>
      <c r="K554" s="385">
        <f>K553-J553</f>
        <v>0</v>
      </c>
    </row>
    <row r="558" spans="1:13">
      <c r="B558" s="21" t="s">
        <v>238</v>
      </c>
    </row>
    <row r="559" spans="1:13">
      <c r="B559" s="21" t="s">
        <v>41</v>
      </c>
    </row>
    <row r="560" spans="1:13">
      <c r="B560" s="21" t="s">
        <v>26</v>
      </c>
    </row>
    <row r="561" spans="1:13" ht="24">
      <c r="A561" s="368" t="s">
        <v>3</v>
      </c>
      <c r="B561" s="369" t="s">
        <v>4</v>
      </c>
      <c r="C561" s="368" t="s">
        <v>5</v>
      </c>
      <c r="D561" s="368" t="s">
        <v>6</v>
      </c>
      <c r="E561" s="368" t="s">
        <v>7</v>
      </c>
      <c r="F561" s="368" t="s">
        <v>8</v>
      </c>
      <c r="G561" s="368" t="s">
        <v>9</v>
      </c>
      <c r="H561" s="370" t="s">
        <v>10</v>
      </c>
      <c r="I561" s="370" t="s">
        <v>11</v>
      </c>
      <c r="J561" s="370" t="s">
        <v>12</v>
      </c>
      <c r="K561" s="370" t="s">
        <v>13</v>
      </c>
      <c r="L561" s="368" t="s">
        <v>412</v>
      </c>
      <c r="M561" s="411" t="s">
        <v>15</v>
      </c>
    </row>
    <row r="562" spans="1:13" ht="36" customHeight="1">
      <c r="A562" s="372">
        <v>1</v>
      </c>
      <c r="B562" s="699" t="s">
        <v>496</v>
      </c>
      <c r="C562" s="78" t="s">
        <v>480</v>
      </c>
      <c r="D562" s="373" t="s">
        <v>16</v>
      </c>
      <c r="E562" s="412">
        <v>270</v>
      </c>
      <c r="F562" s="372">
        <v>1</v>
      </c>
      <c r="G562" s="390">
        <f>CEILING(E562/F562,1)</f>
        <v>270</v>
      </c>
      <c r="H562" s="391"/>
      <c r="I562" s="352">
        <f>H562*L562+H562</f>
        <v>0</v>
      </c>
      <c r="J562" s="352">
        <f>ROUND(H562*G562,2)</f>
        <v>0</v>
      </c>
      <c r="K562" s="352">
        <f>ROUND(I562*G562,2)</f>
        <v>0</v>
      </c>
      <c r="L562" s="413"/>
      <c r="M562" s="414"/>
    </row>
    <row r="563" spans="1:13" ht="62.25" customHeight="1">
      <c r="A563" s="372">
        <v>2</v>
      </c>
      <c r="B563" s="700"/>
      <c r="C563" s="78" t="s">
        <v>481</v>
      </c>
      <c r="D563" s="373" t="s">
        <v>16</v>
      </c>
      <c r="E563" s="412">
        <v>180</v>
      </c>
      <c r="F563" s="372">
        <v>18</v>
      </c>
      <c r="G563" s="390">
        <f>CEILING(E563/F563,1)</f>
        <v>10</v>
      </c>
      <c r="H563" s="391"/>
      <c r="I563" s="352">
        <f>H563*L563+H563</f>
        <v>0</v>
      </c>
      <c r="J563" s="352">
        <f>ROUND(H563*G563,2)</f>
        <v>0</v>
      </c>
      <c r="K563" s="352">
        <f>ROUND(I563*G563,2)</f>
        <v>0</v>
      </c>
      <c r="L563" s="413"/>
      <c r="M563" s="414"/>
    </row>
    <row r="564" spans="1:13">
      <c r="A564" s="684" t="s">
        <v>17</v>
      </c>
      <c r="B564" s="685"/>
      <c r="C564" s="685"/>
      <c r="D564" s="685"/>
      <c r="E564" s="685"/>
      <c r="F564" s="685"/>
      <c r="G564" s="685"/>
      <c r="H564" s="685"/>
      <c r="I564" s="685"/>
      <c r="J564" s="383">
        <f>SUM(J562:J563)</f>
        <v>0</v>
      </c>
      <c r="K564" s="383">
        <f>SUM(K562:K563)</f>
        <v>0</v>
      </c>
    </row>
    <row r="565" spans="1:13" ht="23.25" customHeight="1">
      <c r="J565" s="384" t="s">
        <v>18</v>
      </c>
      <c r="K565" s="382">
        <f>K564-J564</f>
        <v>0</v>
      </c>
    </row>
    <row r="569" spans="1:13">
      <c r="B569" s="21" t="s">
        <v>538</v>
      </c>
    </row>
    <row r="570" spans="1:13">
      <c r="B570" s="21" t="s">
        <v>41</v>
      </c>
    </row>
    <row r="571" spans="1:13">
      <c r="B571" s="21" t="s">
        <v>26</v>
      </c>
    </row>
    <row r="572" spans="1:13" ht="24">
      <c r="A572" s="368" t="s">
        <v>3</v>
      </c>
      <c r="B572" s="369" t="s">
        <v>4</v>
      </c>
      <c r="C572" s="368" t="s">
        <v>5</v>
      </c>
      <c r="D572" s="368" t="s">
        <v>6</v>
      </c>
      <c r="E572" s="368" t="s">
        <v>7</v>
      </c>
      <c r="F572" s="368" t="s">
        <v>8</v>
      </c>
      <c r="G572" s="368" t="s">
        <v>9</v>
      </c>
      <c r="H572" s="370" t="s">
        <v>10</v>
      </c>
      <c r="I572" s="370" t="s">
        <v>11</v>
      </c>
      <c r="J572" s="370" t="s">
        <v>12</v>
      </c>
      <c r="K572" s="370" t="s">
        <v>13</v>
      </c>
      <c r="L572" s="368" t="s">
        <v>412</v>
      </c>
      <c r="M572" s="415" t="s">
        <v>15</v>
      </c>
    </row>
    <row r="573" spans="1:13">
      <c r="A573" s="372">
        <v>1</v>
      </c>
      <c r="B573" s="77" t="s">
        <v>497</v>
      </c>
      <c r="C573" s="78" t="s">
        <v>482</v>
      </c>
      <c r="D573" s="373" t="s">
        <v>16</v>
      </c>
      <c r="E573" s="389">
        <v>255</v>
      </c>
      <c r="F573" s="372">
        <v>1</v>
      </c>
      <c r="G573" s="390">
        <f>CEILING(E573/F573,1)</f>
        <v>255</v>
      </c>
      <c r="H573" s="391"/>
      <c r="I573" s="352">
        <f>H573*L573+H573</f>
        <v>0</v>
      </c>
      <c r="J573" s="352">
        <f>ROUND(H573*G573,2)</f>
        <v>0</v>
      </c>
      <c r="K573" s="352">
        <f>ROUND(I573*G573,2)</f>
        <v>0</v>
      </c>
      <c r="L573" s="416"/>
      <c r="M573" s="417"/>
    </row>
    <row r="574" spans="1:13">
      <c r="A574" s="372">
        <v>2</v>
      </c>
      <c r="B574" s="77" t="s">
        <v>497</v>
      </c>
      <c r="C574" s="78" t="s">
        <v>483</v>
      </c>
      <c r="D574" s="373" t="s">
        <v>16</v>
      </c>
      <c r="E574" s="389">
        <v>260</v>
      </c>
      <c r="F574" s="372">
        <v>1</v>
      </c>
      <c r="G574" s="390">
        <f t="shared" ref="G574:G577" si="122">CEILING(E574/F574,1)</f>
        <v>260</v>
      </c>
      <c r="H574" s="391"/>
      <c r="I574" s="352">
        <f>H574*L574+H574</f>
        <v>0</v>
      </c>
      <c r="J574" s="352">
        <f>ROUND(H574*G574,2)</f>
        <v>0</v>
      </c>
      <c r="K574" s="352">
        <f>ROUND(I574*G574,2)</f>
        <v>0</v>
      </c>
      <c r="L574" s="416"/>
      <c r="M574" s="417"/>
    </row>
    <row r="575" spans="1:13">
      <c r="A575" s="372">
        <v>3</v>
      </c>
      <c r="B575" s="77" t="s">
        <v>498</v>
      </c>
      <c r="C575" s="78" t="s">
        <v>484</v>
      </c>
      <c r="D575" s="373" t="s">
        <v>16</v>
      </c>
      <c r="E575" s="389">
        <v>320</v>
      </c>
      <c r="F575" s="372">
        <v>1</v>
      </c>
      <c r="G575" s="390">
        <f t="shared" si="122"/>
        <v>320</v>
      </c>
      <c r="H575" s="391"/>
      <c r="I575" s="352">
        <f>H575*L575+H575</f>
        <v>0</v>
      </c>
      <c r="J575" s="352">
        <f>ROUND(H575*G575,2)</f>
        <v>0</v>
      </c>
      <c r="K575" s="352">
        <f>ROUND(I575*G575,2)</f>
        <v>0</v>
      </c>
      <c r="L575" s="416"/>
      <c r="M575" s="417"/>
    </row>
    <row r="576" spans="1:13" ht="36">
      <c r="A576" s="372">
        <v>4</v>
      </c>
      <c r="B576" s="77" t="s">
        <v>497</v>
      </c>
      <c r="C576" s="78" t="s">
        <v>485</v>
      </c>
      <c r="D576" s="373" t="s">
        <v>16</v>
      </c>
      <c r="E576" s="389">
        <v>3000</v>
      </c>
      <c r="F576" s="372">
        <v>40</v>
      </c>
      <c r="G576" s="390">
        <f t="shared" si="122"/>
        <v>75</v>
      </c>
      <c r="H576" s="391"/>
      <c r="I576" s="352">
        <f>H576*L576+H576</f>
        <v>0</v>
      </c>
      <c r="J576" s="352">
        <f>ROUND(H576*G576,2)</f>
        <v>0</v>
      </c>
      <c r="K576" s="352">
        <f>ROUND(I576*G576,2)</f>
        <v>0</v>
      </c>
      <c r="L576" s="416"/>
      <c r="M576" s="417"/>
    </row>
    <row r="577" spans="1:13" ht="36">
      <c r="A577" s="372">
        <v>5</v>
      </c>
      <c r="B577" s="77" t="s">
        <v>499</v>
      </c>
      <c r="C577" s="78" t="s">
        <v>486</v>
      </c>
      <c r="D577" s="373" t="s">
        <v>276</v>
      </c>
      <c r="E577" s="389">
        <v>3500</v>
      </c>
      <c r="F577" s="372">
        <v>70</v>
      </c>
      <c r="G577" s="390">
        <f t="shared" si="122"/>
        <v>50</v>
      </c>
      <c r="H577" s="391"/>
      <c r="I577" s="352">
        <f>H577*L577+H577</f>
        <v>0</v>
      </c>
      <c r="J577" s="352">
        <f>ROUND(H577*G577,2)</f>
        <v>0</v>
      </c>
      <c r="K577" s="352">
        <f>ROUND(I577*G577,2)</f>
        <v>0</v>
      </c>
      <c r="L577" s="416"/>
      <c r="M577" s="417"/>
    </row>
    <row r="578" spans="1:13">
      <c r="A578" s="686" t="s">
        <v>17</v>
      </c>
      <c r="B578" s="687"/>
      <c r="C578" s="687"/>
      <c r="D578" s="687"/>
      <c r="E578" s="687"/>
      <c r="F578" s="687"/>
      <c r="G578" s="687"/>
      <c r="H578" s="687"/>
      <c r="I578" s="688"/>
      <c r="J578" s="382">
        <f>SUM(J573:J577)</f>
        <v>0</v>
      </c>
      <c r="K578" s="383">
        <f>SUM(K573:K577)</f>
        <v>0</v>
      </c>
    </row>
    <row r="579" spans="1:13">
      <c r="J579" s="384" t="s">
        <v>18</v>
      </c>
      <c r="K579" s="385">
        <f>K578-J578</f>
        <v>0</v>
      </c>
    </row>
    <row r="581" spans="1:13" ht="85.5" customHeight="1">
      <c r="B581" s="631" t="s">
        <v>539</v>
      </c>
      <c r="C581" s="367"/>
      <c r="D581" s="367"/>
      <c r="E581" s="367"/>
      <c r="F581" s="367"/>
      <c r="G581" s="367"/>
      <c r="H581" s="367"/>
      <c r="I581" s="367"/>
      <c r="J581" s="367"/>
      <c r="K581" s="367"/>
      <c r="L581" s="367"/>
      <c r="M581" s="367"/>
    </row>
    <row r="586" spans="1:13">
      <c r="B586" s="21" t="s">
        <v>186</v>
      </c>
    </row>
    <row r="587" spans="1:13">
      <c r="B587" s="21" t="s">
        <v>48</v>
      </c>
    </row>
    <row r="588" spans="1:13">
      <c r="B588" s="21" t="s">
        <v>26</v>
      </c>
    </row>
    <row r="589" spans="1:13" ht="24">
      <c r="A589" s="418" t="s">
        <v>3</v>
      </c>
      <c r="B589" s="419" t="s">
        <v>4</v>
      </c>
      <c r="C589" s="418" t="s">
        <v>5</v>
      </c>
      <c r="D589" s="418" t="s">
        <v>6</v>
      </c>
      <c r="E589" s="418" t="s">
        <v>7</v>
      </c>
      <c r="F589" s="418" t="s">
        <v>8</v>
      </c>
      <c r="G589" s="418" t="s">
        <v>9</v>
      </c>
      <c r="H589" s="420" t="s">
        <v>10</v>
      </c>
      <c r="I589" s="420" t="s">
        <v>11</v>
      </c>
      <c r="J589" s="370" t="s">
        <v>12</v>
      </c>
      <c r="K589" s="370" t="s">
        <v>13</v>
      </c>
      <c r="L589" s="368" t="s">
        <v>412</v>
      </c>
      <c r="M589" s="371" t="s">
        <v>15</v>
      </c>
    </row>
    <row r="590" spans="1:13" ht="207" customHeight="1">
      <c r="A590" s="421">
        <v>1</v>
      </c>
      <c r="B590" s="422" t="s">
        <v>502</v>
      </c>
      <c r="C590" s="421" t="s">
        <v>487</v>
      </c>
      <c r="D590" s="421" t="s">
        <v>276</v>
      </c>
      <c r="E590" s="421">
        <v>12000</v>
      </c>
      <c r="F590" s="421">
        <v>1</v>
      </c>
      <c r="G590" s="398">
        <f>CEILING(E590/F590,1)</f>
        <v>12000</v>
      </c>
      <c r="H590" s="391"/>
      <c r="I590" s="352">
        <f>H590*L590+H590</f>
        <v>0</v>
      </c>
      <c r="J590" s="352">
        <f>ROUND(H590*G590,2)</f>
        <v>0</v>
      </c>
      <c r="K590" s="352">
        <f>ROUND(I590*G590,2)</f>
        <v>0</v>
      </c>
      <c r="L590" s="413"/>
      <c r="M590" s="377"/>
    </row>
    <row r="591" spans="1:13" ht="243.75" customHeight="1">
      <c r="A591" s="390">
        <v>2</v>
      </c>
      <c r="B591" s="423" t="s">
        <v>503</v>
      </c>
      <c r="C591" s="78" t="s">
        <v>488</v>
      </c>
      <c r="D591" s="373" t="s">
        <v>16</v>
      </c>
      <c r="E591" s="379">
        <v>2800</v>
      </c>
      <c r="F591" s="390">
        <v>1</v>
      </c>
      <c r="G591" s="398">
        <f>CEILING(E591/F591,1)</f>
        <v>2800</v>
      </c>
      <c r="H591" s="391"/>
      <c r="I591" s="352">
        <f>H591*L591+H591</f>
        <v>0</v>
      </c>
      <c r="J591" s="352">
        <f>ROUND(H591*G591,2)</f>
        <v>0</v>
      </c>
      <c r="K591" s="352">
        <f>ROUND(I591*G591,2)</f>
        <v>0</v>
      </c>
      <c r="L591" s="413"/>
      <c r="M591" s="377"/>
    </row>
    <row r="592" spans="1:13">
      <c r="A592" s="684" t="s">
        <v>17</v>
      </c>
      <c r="B592" s="685"/>
      <c r="C592" s="685"/>
      <c r="D592" s="685"/>
      <c r="E592" s="685"/>
      <c r="F592" s="685"/>
      <c r="G592" s="685"/>
      <c r="H592" s="685"/>
      <c r="I592" s="689"/>
      <c r="J592" s="382">
        <f>SUM(J590:J591)</f>
        <v>0</v>
      </c>
      <c r="K592" s="383">
        <f>SUM(K590:K591)</f>
        <v>0</v>
      </c>
    </row>
    <row r="593" spans="1:13">
      <c r="A593" s="424"/>
      <c r="B593" s="425"/>
      <c r="J593" s="384" t="s">
        <v>18</v>
      </c>
      <c r="K593" s="385">
        <f>K592-J592</f>
        <v>0</v>
      </c>
    </row>
    <row r="594" spans="1:13">
      <c r="A594" s="426" t="s">
        <v>179</v>
      </c>
      <c r="B594" s="427"/>
    </row>
    <row r="595" spans="1:13" ht="36">
      <c r="A595" s="428" t="s">
        <v>180</v>
      </c>
      <c r="B595" s="429" t="s">
        <v>489</v>
      </c>
      <c r="C595" s="428" t="s">
        <v>182</v>
      </c>
      <c r="D595" s="428" t="s">
        <v>3</v>
      </c>
    </row>
    <row r="596" spans="1:13">
      <c r="A596" s="430"/>
      <c r="B596" s="431"/>
      <c r="C596" s="432"/>
      <c r="D596" s="433"/>
    </row>
    <row r="597" spans="1:13">
      <c r="A597" s="430"/>
      <c r="B597" s="431"/>
      <c r="C597" s="432"/>
      <c r="D597" s="433"/>
    </row>
    <row r="599" spans="1:13" ht="18">
      <c r="D599" s="81"/>
    </row>
    <row r="601" spans="1:13">
      <c r="A601" s="24"/>
      <c r="B601" s="21" t="s">
        <v>190</v>
      </c>
      <c r="C601" s="434"/>
      <c r="D601" s="24"/>
      <c r="E601" s="24"/>
      <c r="F601" s="24"/>
      <c r="G601" s="24"/>
      <c r="H601" s="24"/>
      <c r="I601" s="24"/>
      <c r="J601" s="24"/>
      <c r="K601" s="24"/>
      <c r="L601" s="24"/>
      <c r="M601" s="24"/>
    </row>
    <row r="602" spans="1:13">
      <c r="A602" s="24"/>
      <c r="B602" s="21" t="s">
        <v>19</v>
      </c>
      <c r="C602" s="435"/>
      <c r="D602" s="24"/>
      <c r="E602" s="24"/>
      <c r="F602" s="24"/>
      <c r="G602" s="24"/>
      <c r="H602" s="24"/>
      <c r="I602" s="24"/>
      <c r="J602" s="24"/>
      <c r="K602" s="24"/>
      <c r="L602" s="24"/>
      <c r="M602" s="24"/>
    </row>
    <row r="603" spans="1:13">
      <c r="A603" s="24"/>
      <c r="B603" s="21" t="s">
        <v>20</v>
      </c>
      <c r="C603" s="435"/>
      <c r="D603" s="24"/>
      <c r="E603" s="24"/>
      <c r="F603" s="24"/>
      <c r="G603" s="24"/>
      <c r="H603" s="24"/>
      <c r="I603" s="24"/>
      <c r="J603" s="24"/>
      <c r="K603" s="24"/>
      <c r="L603" s="24"/>
      <c r="M603" s="24"/>
    </row>
    <row r="604" spans="1:13" ht="22.8">
      <c r="A604" s="194" t="s">
        <v>3</v>
      </c>
      <c r="B604" s="195" t="s">
        <v>4</v>
      </c>
      <c r="C604" s="194" t="s">
        <v>5</v>
      </c>
      <c r="D604" s="196" t="s">
        <v>6</v>
      </c>
      <c r="E604" s="196" t="s">
        <v>7</v>
      </c>
      <c r="F604" s="196" t="s">
        <v>8</v>
      </c>
      <c r="G604" s="196" t="s">
        <v>9</v>
      </c>
      <c r="H604" s="196" t="s">
        <v>10</v>
      </c>
      <c r="I604" s="196" t="s">
        <v>11</v>
      </c>
      <c r="J604" s="196" t="s">
        <v>12</v>
      </c>
      <c r="K604" s="197" t="s">
        <v>13</v>
      </c>
      <c r="L604" s="196" t="s">
        <v>14</v>
      </c>
      <c r="M604" s="196" t="s">
        <v>15</v>
      </c>
    </row>
    <row r="605" spans="1:13">
      <c r="A605" s="22">
        <v>1</v>
      </c>
      <c r="B605" s="311" t="s">
        <v>260</v>
      </c>
      <c r="C605" s="312" t="s">
        <v>261</v>
      </c>
      <c r="D605" s="341" t="s">
        <v>262</v>
      </c>
      <c r="E605" s="313">
        <v>800</v>
      </c>
      <c r="F605" s="332">
        <v>5</v>
      </c>
      <c r="G605" s="315">
        <f t="shared" ref="G605:G611" si="123">CEILING(E605/F605,1)</f>
        <v>160</v>
      </c>
      <c r="H605" s="290"/>
      <c r="I605" s="352">
        <f>H605*L605+H605</f>
        <v>0</v>
      </c>
      <c r="J605" s="352">
        <f>ROUND(H605*G605,2)</f>
        <v>0</v>
      </c>
      <c r="K605" s="352">
        <f>ROUND(I605*G605,2)</f>
        <v>0</v>
      </c>
      <c r="L605" s="316"/>
      <c r="M605" s="317"/>
    </row>
    <row r="606" spans="1:13">
      <c r="A606" s="22">
        <v>2</v>
      </c>
      <c r="B606" s="311" t="s">
        <v>260</v>
      </c>
      <c r="C606" s="312" t="s">
        <v>263</v>
      </c>
      <c r="D606" s="341" t="s">
        <v>262</v>
      </c>
      <c r="E606" s="313">
        <v>420</v>
      </c>
      <c r="F606" s="332">
        <v>1</v>
      </c>
      <c r="G606" s="315">
        <f t="shared" si="123"/>
        <v>420</v>
      </c>
      <c r="H606" s="290"/>
      <c r="I606" s="352">
        <f t="shared" ref="I606:I611" si="124">H606*L606+H606</f>
        <v>0</v>
      </c>
      <c r="J606" s="352">
        <f t="shared" ref="J606:J611" si="125">ROUND(H606*G606,2)</f>
        <v>0</v>
      </c>
      <c r="K606" s="352">
        <f t="shared" ref="K606:K611" si="126">ROUND(I606*G606,2)</f>
        <v>0</v>
      </c>
      <c r="L606" s="316"/>
      <c r="M606" s="317"/>
    </row>
    <row r="607" spans="1:13">
      <c r="A607" s="22">
        <v>3</v>
      </c>
      <c r="B607" s="311" t="s">
        <v>264</v>
      </c>
      <c r="C607" s="322" t="s">
        <v>265</v>
      </c>
      <c r="D607" s="436" t="s">
        <v>16</v>
      </c>
      <c r="E607" s="323">
        <v>6000</v>
      </c>
      <c r="F607" s="332">
        <v>10</v>
      </c>
      <c r="G607" s="315">
        <f t="shared" si="123"/>
        <v>600</v>
      </c>
      <c r="H607" s="290"/>
      <c r="I607" s="352">
        <f t="shared" si="124"/>
        <v>0</v>
      </c>
      <c r="J607" s="352">
        <f t="shared" si="125"/>
        <v>0</v>
      </c>
      <c r="K607" s="352">
        <f t="shared" si="126"/>
        <v>0</v>
      </c>
      <c r="L607" s="316"/>
      <c r="M607" s="317"/>
    </row>
    <row r="608" spans="1:13">
      <c r="A608" s="23">
        <v>4</v>
      </c>
      <c r="B608" s="311" t="s">
        <v>266</v>
      </c>
      <c r="C608" s="312" t="s">
        <v>267</v>
      </c>
      <c r="D608" s="341" t="s">
        <v>16</v>
      </c>
      <c r="E608" s="312">
        <v>1500</v>
      </c>
      <c r="F608" s="332">
        <v>12</v>
      </c>
      <c r="G608" s="315">
        <f t="shared" si="123"/>
        <v>125</v>
      </c>
      <c r="H608" s="290"/>
      <c r="I608" s="352">
        <f t="shared" si="124"/>
        <v>0</v>
      </c>
      <c r="J608" s="352">
        <f t="shared" si="125"/>
        <v>0</v>
      </c>
      <c r="K608" s="352">
        <f t="shared" si="126"/>
        <v>0</v>
      </c>
      <c r="L608" s="316"/>
      <c r="M608" s="317"/>
    </row>
    <row r="609" spans="1:13">
      <c r="A609" s="23">
        <v>5</v>
      </c>
      <c r="B609" s="311" t="s">
        <v>266</v>
      </c>
      <c r="C609" s="312" t="s">
        <v>268</v>
      </c>
      <c r="D609" s="341" t="s">
        <v>16</v>
      </c>
      <c r="E609" s="312">
        <v>1500</v>
      </c>
      <c r="F609" s="332">
        <v>12</v>
      </c>
      <c r="G609" s="315">
        <f t="shared" si="123"/>
        <v>125</v>
      </c>
      <c r="H609" s="290"/>
      <c r="I609" s="352">
        <f t="shared" si="124"/>
        <v>0</v>
      </c>
      <c r="J609" s="352">
        <f t="shared" si="125"/>
        <v>0</v>
      </c>
      <c r="K609" s="352">
        <f t="shared" si="126"/>
        <v>0</v>
      </c>
      <c r="L609" s="316"/>
      <c r="M609" s="317"/>
    </row>
    <row r="610" spans="1:13" ht="52.8">
      <c r="A610" s="23">
        <v>6</v>
      </c>
      <c r="B610" s="311" t="s">
        <v>269</v>
      </c>
      <c r="C610" s="312" t="s">
        <v>267</v>
      </c>
      <c r="D610" s="341" t="s">
        <v>16</v>
      </c>
      <c r="E610" s="312">
        <v>1440</v>
      </c>
      <c r="F610" s="332">
        <v>2</v>
      </c>
      <c r="G610" s="315">
        <f t="shared" si="123"/>
        <v>720</v>
      </c>
      <c r="H610" s="290"/>
      <c r="I610" s="352">
        <f t="shared" si="124"/>
        <v>0</v>
      </c>
      <c r="J610" s="352">
        <f t="shared" si="125"/>
        <v>0</v>
      </c>
      <c r="K610" s="352">
        <f t="shared" si="126"/>
        <v>0</v>
      </c>
      <c r="L610" s="316"/>
      <c r="M610" s="317"/>
    </row>
    <row r="611" spans="1:13" ht="60" customHeight="1">
      <c r="A611" s="22">
        <v>7</v>
      </c>
      <c r="B611" s="311" t="s">
        <v>270</v>
      </c>
      <c r="C611" s="312" t="s">
        <v>268</v>
      </c>
      <c r="D611" s="341" t="s">
        <v>16</v>
      </c>
      <c r="E611" s="312">
        <v>1440</v>
      </c>
      <c r="F611" s="332">
        <v>2</v>
      </c>
      <c r="G611" s="315">
        <f t="shared" si="123"/>
        <v>720</v>
      </c>
      <c r="H611" s="290"/>
      <c r="I611" s="352">
        <f t="shared" si="124"/>
        <v>0</v>
      </c>
      <c r="J611" s="352">
        <f t="shared" si="125"/>
        <v>0</v>
      </c>
      <c r="K611" s="352">
        <f t="shared" si="126"/>
        <v>0</v>
      </c>
      <c r="L611" s="316"/>
      <c r="M611" s="317"/>
    </row>
    <row r="612" spans="1:13">
      <c r="A612" s="690" t="s">
        <v>17</v>
      </c>
      <c r="B612" s="690"/>
      <c r="C612" s="690"/>
      <c r="D612" s="690"/>
      <c r="E612" s="690"/>
      <c r="F612" s="690"/>
      <c r="G612" s="690"/>
      <c r="H612" s="690"/>
      <c r="I612" s="690"/>
      <c r="J612" s="294">
        <f>SUM(J605:J611)</f>
        <v>0</v>
      </c>
      <c r="K612" s="318">
        <f>SUM(K605:K611)</f>
        <v>0</v>
      </c>
      <c r="L612" s="437"/>
      <c r="M612" s="438"/>
    </row>
    <row r="613" spans="1:13">
      <c r="A613" s="24"/>
      <c r="B613" s="438"/>
      <c r="C613" s="24"/>
      <c r="D613" s="24"/>
      <c r="E613" s="24"/>
      <c r="F613" s="24"/>
      <c r="G613" s="24"/>
      <c r="H613" s="24"/>
      <c r="I613" s="24"/>
      <c r="J613" s="204" t="s">
        <v>271</v>
      </c>
      <c r="K613" s="205">
        <f>K612-J612</f>
        <v>0</v>
      </c>
      <c r="L613" s="24"/>
      <c r="M613" s="24"/>
    </row>
    <row r="617" spans="1:13">
      <c r="A617" s="24"/>
      <c r="B617" s="21" t="s">
        <v>193</v>
      </c>
      <c r="C617" s="343"/>
      <c r="D617" s="24"/>
      <c r="E617" s="24"/>
      <c r="F617" s="24"/>
      <c r="G617" s="24"/>
      <c r="H617" s="24"/>
      <c r="I617" s="24"/>
      <c r="J617" s="24"/>
      <c r="K617" s="24"/>
      <c r="L617" s="24"/>
      <c r="M617" s="24"/>
    </row>
    <row r="618" spans="1:13">
      <c r="A618" s="439"/>
      <c r="B618" s="21" t="s">
        <v>19</v>
      </c>
      <c r="C618" s="439"/>
      <c r="D618" s="439"/>
      <c r="E618" s="439"/>
      <c r="F618" s="439"/>
      <c r="G618" s="439"/>
      <c r="H618" s="439"/>
      <c r="I618" s="439"/>
      <c r="J618" s="439"/>
      <c r="K618" s="440"/>
      <c r="L618" s="343"/>
      <c r="M618" s="343"/>
    </row>
    <row r="619" spans="1:13">
      <c r="A619" s="441"/>
      <c r="B619" s="21" t="s">
        <v>20</v>
      </c>
      <c r="C619" s="439"/>
      <c r="D619" s="439"/>
      <c r="E619" s="439"/>
      <c r="F619" s="439"/>
      <c r="G619" s="439"/>
      <c r="H619" s="439"/>
      <c r="I619" s="439"/>
      <c r="J619" s="439"/>
      <c r="K619" s="440"/>
      <c r="L619" s="343"/>
      <c r="M619" s="343"/>
    </row>
    <row r="620" spans="1:13" ht="22.8">
      <c r="A620" s="194" t="s">
        <v>3</v>
      </c>
      <c r="B620" s="195" t="s">
        <v>4</v>
      </c>
      <c r="C620" s="194" t="s">
        <v>5</v>
      </c>
      <c r="D620" s="194" t="s">
        <v>6</v>
      </c>
      <c r="E620" s="194" t="s">
        <v>7</v>
      </c>
      <c r="F620" s="194" t="s">
        <v>8</v>
      </c>
      <c r="G620" s="194" t="s">
        <v>9</v>
      </c>
      <c r="H620" s="194" t="s">
        <v>10</v>
      </c>
      <c r="I620" s="194" t="s">
        <v>11</v>
      </c>
      <c r="J620" s="194" t="s">
        <v>12</v>
      </c>
      <c r="K620" s="194" t="s">
        <v>13</v>
      </c>
      <c r="L620" s="194" t="s">
        <v>14</v>
      </c>
      <c r="M620" s="442" t="s">
        <v>15</v>
      </c>
    </row>
    <row r="621" spans="1:13" ht="39.6">
      <c r="A621" s="23">
        <v>1</v>
      </c>
      <c r="B621" s="443" t="s">
        <v>272</v>
      </c>
      <c r="C621" s="444" t="s">
        <v>273</v>
      </c>
      <c r="D621" s="313" t="s">
        <v>16</v>
      </c>
      <c r="E621" s="313">
        <v>200</v>
      </c>
      <c r="F621" s="315">
        <v>1</v>
      </c>
      <c r="G621" s="315">
        <f>CEILING(E621/F621,1)</f>
        <v>200</v>
      </c>
      <c r="H621" s="290"/>
      <c r="I621" s="352">
        <f>H621*L621+H621</f>
        <v>0</v>
      </c>
      <c r="J621" s="352">
        <f>ROUND(H621*G621,2)</f>
        <v>0</v>
      </c>
      <c r="K621" s="352">
        <f>ROUND(I621*G621,2)</f>
        <v>0</v>
      </c>
      <c r="L621" s="445"/>
      <c r="M621" s="446"/>
    </row>
    <row r="622" spans="1:13" ht="26.4">
      <c r="A622" s="23">
        <v>2</v>
      </c>
      <c r="B622" s="447" t="s">
        <v>274</v>
      </c>
      <c r="C622" s="444" t="s">
        <v>275</v>
      </c>
      <c r="D622" s="313" t="s">
        <v>276</v>
      </c>
      <c r="E622" s="313">
        <v>900</v>
      </c>
      <c r="F622" s="315">
        <v>3</v>
      </c>
      <c r="G622" s="315">
        <f>CEILING(E622/F622,1)</f>
        <v>300</v>
      </c>
      <c r="H622" s="290"/>
      <c r="I622" s="352">
        <f>H622*L622+H622</f>
        <v>0</v>
      </c>
      <c r="J622" s="352">
        <f>ROUND(H622*G622,2)</f>
        <v>0</v>
      </c>
      <c r="K622" s="352">
        <f>ROUND(I622*G622,2)</f>
        <v>0</v>
      </c>
      <c r="L622" s="445"/>
      <c r="M622" s="446"/>
    </row>
    <row r="623" spans="1:13" ht="66">
      <c r="A623" s="23">
        <v>3</v>
      </c>
      <c r="B623" s="443" t="s">
        <v>277</v>
      </c>
      <c r="C623" s="312" t="s">
        <v>278</v>
      </c>
      <c r="D623" s="323" t="s">
        <v>276</v>
      </c>
      <c r="E623" s="323">
        <v>600</v>
      </c>
      <c r="F623" s="448">
        <v>1</v>
      </c>
      <c r="G623" s="315">
        <f>CEILING(E623/F623,1)</f>
        <v>600</v>
      </c>
      <c r="H623" s="290"/>
      <c r="I623" s="352">
        <f>H623*L623+H623</f>
        <v>0</v>
      </c>
      <c r="J623" s="352">
        <f>ROUND(H623*G623,2)</f>
        <v>0</v>
      </c>
      <c r="K623" s="352">
        <f>ROUND(I623*G623,2)</f>
        <v>0</v>
      </c>
      <c r="L623" s="445"/>
      <c r="M623" s="446"/>
    </row>
    <row r="624" spans="1:13">
      <c r="A624" s="701" t="s">
        <v>17</v>
      </c>
      <c r="B624" s="701"/>
      <c r="C624" s="701"/>
      <c r="D624" s="701"/>
      <c r="E624" s="701"/>
      <c r="F624" s="701"/>
      <c r="G624" s="701"/>
      <c r="H624" s="701"/>
      <c r="I624" s="701"/>
      <c r="J624" s="294">
        <f>SUM(J621:J623)</f>
        <v>0</v>
      </c>
      <c r="K624" s="318">
        <f>SUM(K621:K623)</f>
        <v>0</v>
      </c>
      <c r="L624" s="449"/>
      <c r="M624" s="449"/>
    </row>
    <row r="625" spans="1:13">
      <c r="A625" s="449"/>
      <c r="B625" s="450"/>
      <c r="C625" s="449"/>
      <c r="D625" s="449"/>
      <c r="E625" s="449"/>
      <c r="F625" s="449"/>
      <c r="G625" s="449"/>
      <c r="H625" s="449"/>
      <c r="I625" s="449"/>
      <c r="J625" s="204" t="s">
        <v>18</v>
      </c>
      <c r="K625" s="205">
        <f>K624-J624</f>
        <v>0</v>
      </c>
      <c r="L625" s="449"/>
      <c r="M625" s="449"/>
    </row>
    <row r="629" spans="1:13">
      <c r="A629" s="24"/>
      <c r="B629" s="21" t="s">
        <v>201</v>
      </c>
      <c r="C629" s="24"/>
      <c r="D629" s="24"/>
      <c r="E629" s="24"/>
      <c r="F629" s="24"/>
      <c r="G629" s="24"/>
      <c r="H629" s="24"/>
      <c r="I629" s="24"/>
      <c r="J629" s="24"/>
      <c r="K629" s="24"/>
      <c r="L629" s="24"/>
      <c r="M629" s="24"/>
    </row>
    <row r="630" spans="1:13">
      <c r="A630" s="24"/>
      <c r="B630" s="21" t="s">
        <v>50</v>
      </c>
      <c r="C630" s="435"/>
      <c r="D630" s="24"/>
      <c r="E630" s="24"/>
      <c r="F630" s="24"/>
      <c r="G630" s="24"/>
      <c r="H630" s="24"/>
      <c r="I630" s="24"/>
      <c r="J630" s="24"/>
      <c r="K630" s="24"/>
      <c r="L630" s="24"/>
      <c r="M630" s="24"/>
    </row>
    <row r="631" spans="1:13">
      <c r="A631" s="24"/>
      <c r="B631" s="21" t="s">
        <v>51</v>
      </c>
      <c r="C631" s="435"/>
      <c r="D631" s="24"/>
      <c r="E631" s="24"/>
      <c r="F631" s="24"/>
      <c r="G631" s="24"/>
      <c r="H631" s="24"/>
      <c r="I631" s="24"/>
      <c r="J631" s="24"/>
      <c r="K631" s="24"/>
      <c r="L631" s="24"/>
      <c r="M631" s="24"/>
    </row>
    <row r="632" spans="1:13" ht="22.8">
      <c r="A632" s="194" t="s">
        <v>3</v>
      </c>
      <c r="B632" s="195" t="s">
        <v>4</v>
      </c>
      <c r="C632" s="194" t="s">
        <v>5</v>
      </c>
      <c r="D632" s="196" t="s">
        <v>6</v>
      </c>
      <c r="E632" s="196" t="s">
        <v>7</v>
      </c>
      <c r="F632" s="196" t="s">
        <v>8</v>
      </c>
      <c r="G632" s="196" t="s">
        <v>9</v>
      </c>
      <c r="H632" s="196" t="s">
        <v>10</v>
      </c>
      <c r="I632" s="196" t="s">
        <v>11</v>
      </c>
      <c r="J632" s="196" t="s">
        <v>12</v>
      </c>
      <c r="K632" s="196" t="s">
        <v>13</v>
      </c>
      <c r="L632" s="197" t="s">
        <v>14</v>
      </c>
      <c r="M632" s="198" t="s">
        <v>15</v>
      </c>
    </row>
    <row r="633" spans="1:13">
      <c r="A633" s="22">
        <v>1</v>
      </c>
      <c r="B633" s="451" t="s">
        <v>279</v>
      </c>
      <c r="C633" s="312" t="s">
        <v>278</v>
      </c>
      <c r="D633" s="312" t="s">
        <v>276</v>
      </c>
      <c r="E633" s="313">
        <v>25</v>
      </c>
      <c r="F633" s="314">
        <v>1</v>
      </c>
      <c r="G633" s="315">
        <f>CEILING(E633/F633,1)</f>
        <v>25</v>
      </c>
      <c r="H633" s="290"/>
      <c r="I633" s="352">
        <f>H633*L633+H633</f>
        <v>0</v>
      </c>
      <c r="J633" s="352">
        <f>ROUND(H633*G633,2)</f>
        <v>0</v>
      </c>
      <c r="K633" s="352">
        <f>ROUND(I633*G633,2)</f>
        <v>0</v>
      </c>
      <c r="L633" s="319"/>
      <c r="M633" s="359"/>
    </row>
    <row r="634" spans="1:13">
      <c r="A634" s="22">
        <v>2</v>
      </c>
      <c r="B634" s="451" t="s">
        <v>280</v>
      </c>
      <c r="C634" s="312" t="s">
        <v>278</v>
      </c>
      <c r="D634" s="312" t="s">
        <v>276</v>
      </c>
      <c r="E634" s="313">
        <v>720</v>
      </c>
      <c r="F634" s="314">
        <v>1</v>
      </c>
      <c r="G634" s="315">
        <f>CEILING(E634/F634,1)</f>
        <v>720</v>
      </c>
      <c r="H634" s="290"/>
      <c r="I634" s="352">
        <f>H634*L634+H634</f>
        <v>0</v>
      </c>
      <c r="J634" s="352">
        <f>ROUND(H634*G634,2)</f>
        <v>0</v>
      </c>
      <c r="K634" s="352">
        <f>ROUND(I634*G634,2)</f>
        <v>0</v>
      </c>
      <c r="L634" s="319"/>
      <c r="M634" s="359"/>
    </row>
    <row r="635" spans="1:13">
      <c r="A635" s="690" t="s">
        <v>17</v>
      </c>
      <c r="B635" s="690"/>
      <c r="C635" s="690"/>
      <c r="D635" s="690"/>
      <c r="E635" s="690"/>
      <c r="F635" s="690"/>
      <c r="G635" s="690"/>
      <c r="H635" s="690"/>
      <c r="I635" s="690"/>
      <c r="J635" s="294">
        <f>SUM(J633:J634)</f>
        <v>0</v>
      </c>
      <c r="K635" s="318">
        <f>SUM(K633:K634)</f>
        <v>0</v>
      </c>
      <c r="L635" s="452"/>
      <c r="M635" s="452"/>
    </row>
    <row r="636" spans="1:13">
      <c r="A636" s="452"/>
      <c r="B636" s="453"/>
      <c r="C636" s="452"/>
      <c r="D636" s="452"/>
      <c r="E636" s="452"/>
      <c r="F636" s="452"/>
      <c r="G636" s="452"/>
      <c r="H636" s="452"/>
      <c r="I636" s="452"/>
      <c r="J636" s="204" t="s">
        <v>18</v>
      </c>
      <c r="K636" s="205">
        <f>K635-J635</f>
        <v>0</v>
      </c>
      <c r="L636" s="452"/>
      <c r="M636" s="452"/>
    </row>
    <row r="637" spans="1:13">
      <c r="A637" s="452"/>
      <c r="B637" s="453"/>
      <c r="C637" s="452"/>
      <c r="D637" s="452"/>
      <c r="E637" s="452"/>
      <c r="F637" s="452"/>
      <c r="G637" s="452"/>
      <c r="H637" s="452"/>
      <c r="I637" s="452"/>
      <c r="J637" s="454"/>
      <c r="K637" s="455"/>
      <c r="L637" s="452"/>
      <c r="M637" s="452"/>
    </row>
    <row r="638" spans="1:13" ht="29.25" customHeight="1">
      <c r="A638" s="24"/>
      <c r="B638" s="456" t="s">
        <v>281</v>
      </c>
      <c r="C638" s="457"/>
      <c r="D638" s="435"/>
      <c r="E638" s="435"/>
      <c r="F638" s="24"/>
      <c r="G638" s="24"/>
      <c r="H638" s="24"/>
      <c r="I638" s="24"/>
      <c r="J638" s="24"/>
      <c r="K638" s="24"/>
      <c r="L638" s="24"/>
      <c r="M638" s="24"/>
    </row>
    <row r="639" spans="1:13">
      <c r="A639" s="24"/>
      <c r="B639" s="456"/>
      <c r="C639" s="457"/>
      <c r="D639" s="435"/>
      <c r="E639" s="435"/>
      <c r="F639" s="24"/>
      <c r="G639" s="24"/>
      <c r="H639" s="24"/>
      <c r="I639" s="24"/>
      <c r="J639" s="24"/>
      <c r="K639" s="24"/>
      <c r="L639" s="24"/>
      <c r="M639" s="24"/>
    </row>
    <row r="640" spans="1:13" ht="25.5" customHeight="1">
      <c r="A640" s="24"/>
      <c r="B640" s="458" t="s">
        <v>282</v>
      </c>
      <c r="C640" s="459" t="s">
        <v>283</v>
      </c>
      <c r="D640" s="435"/>
      <c r="E640" s="435"/>
      <c r="F640" s="24"/>
      <c r="G640" s="24"/>
      <c r="H640" s="24"/>
      <c r="I640" s="24"/>
      <c r="J640" s="24"/>
      <c r="K640" s="24"/>
      <c r="L640" s="24"/>
      <c r="M640" s="24"/>
    </row>
    <row r="641" spans="1:13">
      <c r="A641" s="24"/>
      <c r="B641" s="458" t="s">
        <v>284</v>
      </c>
      <c r="C641" s="459" t="s">
        <v>285</v>
      </c>
      <c r="D641" s="435"/>
      <c r="E641" s="435"/>
      <c r="F641" s="24"/>
      <c r="G641" s="24"/>
      <c r="H641" s="24"/>
      <c r="I641" s="24"/>
      <c r="J641" s="24"/>
      <c r="K641" s="24"/>
      <c r="L641" s="24"/>
      <c r="M641" s="24"/>
    </row>
    <row r="642" spans="1:13">
      <c r="A642" s="24"/>
      <c r="B642" s="458" t="s">
        <v>286</v>
      </c>
      <c r="C642" s="459" t="s">
        <v>287</v>
      </c>
      <c r="D642" s="435"/>
      <c r="E642" s="435"/>
      <c r="F642" s="24"/>
      <c r="G642" s="24"/>
      <c r="H642" s="24"/>
      <c r="I642" s="24"/>
      <c r="J642" s="24"/>
      <c r="K642" s="24"/>
      <c r="L642" s="24"/>
      <c r="M642" s="24"/>
    </row>
    <row r="643" spans="1:13">
      <c r="A643" s="24"/>
      <c r="B643" s="458" t="s">
        <v>288</v>
      </c>
      <c r="C643" s="459" t="s">
        <v>287</v>
      </c>
      <c r="D643" s="435"/>
      <c r="E643" s="435"/>
      <c r="F643" s="24"/>
      <c r="G643" s="24"/>
      <c r="H643" s="24"/>
      <c r="I643" s="24"/>
      <c r="J643" s="24"/>
      <c r="K643" s="24"/>
      <c r="L643" s="24"/>
      <c r="M643" s="24"/>
    </row>
    <row r="644" spans="1:13">
      <c r="A644" s="24"/>
      <c r="B644" s="458" t="s">
        <v>289</v>
      </c>
      <c r="C644" s="459" t="s">
        <v>290</v>
      </c>
      <c r="D644" s="435"/>
      <c r="E644" s="435"/>
      <c r="F644" s="24"/>
      <c r="G644" s="24"/>
      <c r="H644" s="24"/>
      <c r="I644" s="24"/>
      <c r="J644" s="24"/>
      <c r="K644" s="24"/>
      <c r="L644" s="24"/>
      <c r="M644" s="24"/>
    </row>
    <row r="645" spans="1:13">
      <c r="A645" s="24"/>
      <c r="B645" s="458" t="s">
        <v>291</v>
      </c>
      <c r="C645" s="459" t="s">
        <v>285</v>
      </c>
      <c r="D645" s="435"/>
      <c r="E645" s="435"/>
      <c r="F645" s="24"/>
      <c r="G645" s="24"/>
      <c r="H645" s="24"/>
      <c r="I645" s="24"/>
      <c r="J645" s="24"/>
      <c r="K645" s="24"/>
      <c r="L645" s="24"/>
      <c r="M645" s="24"/>
    </row>
    <row r="646" spans="1:13">
      <c r="A646" s="24"/>
      <c r="B646" s="458" t="s">
        <v>292</v>
      </c>
      <c r="C646" s="459" t="s">
        <v>293</v>
      </c>
      <c r="D646" s="435"/>
      <c r="E646" s="435"/>
      <c r="F646" s="24"/>
      <c r="G646" s="24"/>
      <c r="H646" s="24"/>
      <c r="I646" s="24"/>
      <c r="J646" s="24"/>
      <c r="K646" s="24"/>
      <c r="L646" s="24"/>
      <c r="M646" s="24"/>
    </row>
    <row r="647" spans="1:13">
      <c r="A647" s="24"/>
      <c r="B647" s="458" t="s">
        <v>294</v>
      </c>
      <c r="C647" s="459" t="s">
        <v>285</v>
      </c>
      <c r="D647" s="435"/>
      <c r="E647" s="435"/>
      <c r="F647" s="24"/>
      <c r="G647" s="24"/>
      <c r="H647" s="24"/>
      <c r="I647" s="24"/>
      <c r="J647" s="24"/>
      <c r="K647" s="24"/>
      <c r="L647" s="24"/>
      <c r="M647" s="24"/>
    </row>
    <row r="648" spans="1:13">
      <c r="A648" s="24"/>
      <c r="B648" s="458" t="s">
        <v>295</v>
      </c>
      <c r="C648" s="459" t="s">
        <v>285</v>
      </c>
      <c r="D648" s="435"/>
      <c r="E648" s="435"/>
      <c r="F648" s="24"/>
      <c r="G648" s="24"/>
      <c r="H648" s="24"/>
      <c r="I648" s="24"/>
      <c r="J648" s="24"/>
      <c r="K648" s="24"/>
      <c r="L648" s="24"/>
      <c r="M648" s="24"/>
    </row>
    <row r="649" spans="1:13">
      <c r="A649" s="24"/>
      <c r="B649" s="458" t="s">
        <v>296</v>
      </c>
      <c r="C649" s="459" t="s">
        <v>285</v>
      </c>
      <c r="D649" s="435"/>
      <c r="E649" s="435"/>
      <c r="F649" s="24"/>
      <c r="G649" s="24"/>
      <c r="H649" s="24"/>
      <c r="I649" s="24"/>
      <c r="J649" s="24"/>
      <c r="K649" s="24"/>
      <c r="L649" s="24"/>
      <c r="M649" s="24"/>
    </row>
    <row r="650" spans="1:13">
      <c r="A650" s="24"/>
      <c r="B650" s="458" t="s">
        <v>297</v>
      </c>
      <c r="C650" s="459" t="s">
        <v>285</v>
      </c>
      <c r="D650" s="435"/>
      <c r="E650" s="435"/>
      <c r="F650" s="24"/>
      <c r="G650" s="24"/>
      <c r="H650" s="24"/>
      <c r="I650" s="24"/>
      <c r="J650" s="24"/>
      <c r="K650" s="24"/>
      <c r="L650" s="24"/>
      <c r="M650" s="24"/>
    </row>
    <row r="651" spans="1:13">
      <c r="A651" s="24"/>
      <c r="B651" s="458" t="s">
        <v>298</v>
      </c>
      <c r="C651" s="459" t="s">
        <v>285</v>
      </c>
      <c r="D651" s="435"/>
      <c r="E651" s="435"/>
      <c r="F651" s="24"/>
      <c r="G651" s="24"/>
      <c r="H651" s="24"/>
      <c r="I651" s="24"/>
      <c r="J651" s="24"/>
      <c r="K651" s="24"/>
      <c r="L651" s="24"/>
      <c r="M651" s="24"/>
    </row>
    <row r="652" spans="1:13">
      <c r="A652" s="24"/>
      <c r="B652" s="458" t="s">
        <v>299</v>
      </c>
      <c r="C652" s="459" t="s">
        <v>285</v>
      </c>
      <c r="D652" s="435"/>
      <c r="E652" s="435"/>
      <c r="F652" s="24"/>
      <c r="G652" s="24"/>
      <c r="H652" s="24"/>
      <c r="I652" s="24"/>
      <c r="J652" s="24"/>
      <c r="K652" s="24"/>
      <c r="L652" s="24"/>
      <c r="M652" s="24"/>
    </row>
    <row r="653" spans="1:13">
      <c r="A653" s="24"/>
      <c r="B653" s="458" t="s">
        <v>300</v>
      </c>
      <c r="C653" s="459" t="s">
        <v>283</v>
      </c>
      <c r="D653" s="435"/>
      <c r="E653" s="435"/>
      <c r="F653" s="24"/>
      <c r="G653" s="24"/>
      <c r="H653" s="24"/>
      <c r="I653" s="24"/>
      <c r="J653" s="24"/>
      <c r="K653" s="24"/>
      <c r="L653" s="24"/>
      <c r="M653" s="24"/>
    </row>
    <row r="654" spans="1:13">
      <c r="A654" s="24"/>
      <c r="B654" s="458" t="s">
        <v>301</v>
      </c>
      <c r="C654" s="459" t="s">
        <v>293</v>
      </c>
      <c r="D654" s="435"/>
      <c r="E654" s="435"/>
      <c r="F654" s="24"/>
      <c r="G654" s="24"/>
      <c r="H654" s="24"/>
      <c r="I654" s="24"/>
      <c r="J654" s="24"/>
      <c r="K654" s="24"/>
      <c r="L654" s="24"/>
      <c r="M654" s="24"/>
    </row>
    <row r="655" spans="1:13">
      <c r="A655" s="24"/>
      <c r="B655" s="458" t="s">
        <v>302</v>
      </c>
      <c r="C655" s="459" t="s">
        <v>285</v>
      </c>
      <c r="D655" s="435"/>
      <c r="E655" s="435"/>
      <c r="F655" s="24"/>
      <c r="G655" s="24"/>
      <c r="H655" s="24"/>
      <c r="I655" s="24"/>
      <c r="J655" s="24"/>
      <c r="K655" s="24"/>
      <c r="L655" s="24"/>
      <c r="M655" s="24"/>
    </row>
    <row r="656" spans="1:13">
      <c r="A656" s="24"/>
      <c r="B656" s="460"/>
      <c r="C656" s="457"/>
      <c r="D656" s="435"/>
      <c r="E656" s="435"/>
      <c r="F656" s="24"/>
      <c r="G656" s="24"/>
      <c r="H656" s="24"/>
      <c r="I656" s="24"/>
      <c r="J656" s="24"/>
      <c r="K656" s="24"/>
      <c r="L656" s="24"/>
      <c r="M656" s="24"/>
    </row>
    <row r="657" spans="1:13">
      <c r="A657" s="24"/>
      <c r="B657" s="456" t="s">
        <v>303</v>
      </c>
      <c r="C657" s="457"/>
      <c r="D657" s="435"/>
      <c r="E657" s="435"/>
      <c r="F657" s="24"/>
      <c r="G657" s="24"/>
      <c r="H657" s="24"/>
      <c r="I657" s="24"/>
      <c r="J657" s="24"/>
      <c r="K657" s="24"/>
      <c r="L657" s="24"/>
      <c r="M657" s="24"/>
    </row>
    <row r="658" spans="1:13">
      <c r="A658" s="24"/>
      <c r="B658" s="456"/>
      <c r="C658" s="457"/>
      <c r="D658" s="435"/>
      <c r="E658" s="435"/>
      <c r="F658" s="24"/>
      <c r="G658" s="24"/>
      <c r="H658" s="24"/>
      <c r="I658" s="24"/>
      <c r="J658" s="24"/>
      <c r="K658" s="24"/>
      <c r="L658" s="24"/>
      <c r="M658" s="24"/>
    </row>
    <row r="659" spans="1:13">
      <c r="A659" s="24"/>
      <c r="B659" s="458" t="s">
        <v>297</v>
      </c>
      <c r="C659" s="459" t="s">
        <v>304</v>
      </c>
      <c r="D659" s="435"/>
      <c r="E659" s="435"/>
      <c r="F659" s="24"/>
      <c r="G659" s="24"/>
      <c r="H659" s="24"/>
      <c r="I659" s="24"/>
      <c r="J659" s="24"/>
      <c r="K659" s="24"/>
      <c r="L659" s="24"/>
      <c r="M659" s="24"/>
    </row>
    <row r="660" spans="1:13">
      <c r="A660" s="24"/>
      <c r="B660" s="458" t="s">
        <v>296</v>
      </c>
      <c r="C660" s="459" t="s">
        <v>283</v>
      </c>
      <c r="D660" s="435"/>
      <c r="E660" s="435"/>
      <c r="F660" s="24"/>
      <c r="G660" s="24"/>
      <c r="H660" s="24"/>
      <c r="I660" s="24"/>
      <c r="J660" s="24"/>
      <c r="K660" s="24"/>
      <c r="L660" s="24"/>
      <c r="M660" s="24"/>
    </row>
    <row r="661" spans="1:13">
      <c r="A661" s="24"/>
      <c r="B661" s="458" t="s">
        <v>295</v>
      </c>
      <c r="C661" s="461" t="s">
        <v>283</v>
      </c>
      <c r="D661" s="435"/>
      <c r="E661" s="435"/>
      <c r="F661" s="24"/>
      <c r="G661" s="24"/>
      <c r="H661" s="24"/>
      <c r="I661" s="24"/>
      <c r="J661" s="24"/>
      <c r="K661" s="24"/>
      <c r="L661" s="24"/>
      <c r="M661" s="24"/>
    </row>
    <row r="662" spans="1:13">
      <c r="A662" s="24"/>
      <c r="B662" s="458" t="s">
        <v>292</v>
      </c>
      <c r="C662" s="461" t="s">
        <v>283</v>
      </c>
      <c r="D662" s="435"/>
      <c r="E662" s="435"/>
      <c r="F662" s="24"/>
      <c r="G662" s="24"/>
      <c r="H662" s="24"/>
      <c r="I662" s="24"/>
      <c r="J662" s="24"/>
      <c r="K662" s="24"/>
      <c r="L662" s="24"/>
      <c r="M662" s="24"/>
    </row>
    <row r="663" spans="1:13">
      <c r="A663" s="24"/>
      <c r="B663" s="458" t="s">
        <v>305</v>
      </c>
      <c r="C663" s="459" t="s">
        <v>283</v>
      </c>
      <c r="D663" s="435"/>
      <c r="E663" s="435"/>
      <c r="F663" s="24"/>
      <c r="G663" s="24"/>
      <c r="H663" s="24"/>
      <c r="I663" s="24"/>
      <c r="J663" s="24"/>
      <c r="K663" s="24"/>
      <c r="L663" s="24"/>
      <c r="M663" s="24"/>
    </row>
    <row r="664" spans="1:13">
      <c r="A664" s="24"/>
      <c r="B664" s="24"/>
      <c r="C664" s="24"/>
      <c r="D664" s="435"/>
      <c r="E664" s="435"/>
      <c r="F664" s="24"/>
      <c r="G664" s="24"/>
      <c r="H664" s="24"/>
      <c r="I664" s="24"/>
      <c r="J664" s="24"/>
      <c r="K664" s="24"/>
      <c r="L664" s="24"/>
      <c r="M664" s="24"/>
    </row>
    <row r="665" spans="1:13">
      <c r="A665" s="24"/>
      <c r="B665" s="24"/>
      <c r="C665" s="24"/>
      <c r="D665" s="435"/>
      <c r="E665" s="435"/>
      <c r="F665" s="24"/>
      <c r="G665" s="24"/>
      <c r="H665" s="24"/>
      <c r="I665" s="24"/>
      <c r="J665" s="24"/>
      <c r="K665" s="24"/>
      <c r="L665" s="24"/>
      <c r="M665" s="24"/>
    </row>
    <row r="666" spans="1:13" ht="157.5" customHeight="1">
      <c r="A666" s="24"/>
      <c r="B666" s="628" t="s">
        <v>504</v>
      </c>
      <c r="C666" s="24"/>
      <c r="D666" s="24"/>
      <c r="E666" s="24"/>
      <c r="F666" s="24"/>
      <c r="G666" s="24"/>
      <c r="H666" s="24"/>
      <c r="I666" s="24"/>
      <c r="J666" s="24"/>
      <c r="K666" s="24"/>
      <c r="L666" s="24"/>
      <c r="M666" s="24"/>
    </row>
    <row r="667" spans="1:13" ht="46.5" customHeight="1">
      <c r="A667" s="24"/>
      <c r="B667" s="628" t="s">
        <v>505</v>
      </c>
      <c r="C667" s="24"/>
      <c r="D667" s="24"/>
      <c r="E667" s="24"/>
      <c r="F667" s="24"/>
      <c r="G667" s="24"/>
      <c r="H667" s="24"/>
      <c r="I667" s="24"/>
      <c r="J667" s="24"/>
      <c r="K667" s="24"/>
      <c r="L667" s="24"/>
      <c r="M667" s="24"/>
    </row>
    <row r="668" spans="1:13" ht="40.5" customHeight="1">
      <c r="A668" s="24"/>
      <c r="B668" s="628" t="s">
        <v>506</v>
      </c>
      <c r="C668" s="24"/>
      <c r="D668" s="24"/>
      <c r="E668" s="24"/>
      <c r="F668" s="24"/>
      <c r="G668" s="24"/>
      <c r="H668" s="24"/>
      <c r="I668" s="24"/>
      <c r="J668" s="24"/>
      <c r="K668" s="24"/>
      <c r="L668" s="24"/>
      <c r="M668" s="24"/>
    </row>
    <row r="669" spans="1:13" ht="39.75" customHeight="1">
      <c r="A669" s="24"/>
      <c r="B669" s="628" t="s">
        <v>507</v>
      </c>
      <c r="C669" s="24"/>
      <c r="D669" s="24"/>
      <c r="E669" s="24"/>
      <c r="F669" s="24"/>
      <c r="G669" s="24"/>
      <c r="H669" s="24"/>
      <c r="I669" s="24"/>
      <c r="J669" s="24"/>
      <c r="K669" s="24"/>
      <c r="L669" s="24"/>
      <c r="M669" s="24"/>
    </row>
    <row r="670" spans="1:13" ht="18" customHeight="1">
      <c r="A670" s="24"/>
      <c r="B670" s="628" t="s">
        <v>508</v>
      </c>
      <c r="C670" s="24"/>
      <c r="D670" s="24"/>
      <c r="E670" s="24"/>
      <c r="F670" s="24"/>
      <c r="G670" s="24"/>
      <c r="H670" s="24"/>
      <c r="I670" s="24"/>
      <c r="J670" s="24"/>
      <c r="K670" s="24"/>
      <c r="L670" s="24"/>
      <c r="M670" s="24"/>
    </row>
    <row r="671" spans="1:13" ht="23.25" customHeight="1">
      <c r="A671" s="24"/>
      <c r="B671" s="628" t="s">
        <v>509</v>
      </c>
      <c r="C671" s="24"/>
      <c r="D671" s="24"/>
      <c r="E671" s="24"/>
      <c r="F671" s="24"/>
      <c r="G671" s="24"/>
      <c r="H671" s="24"/>
      <c r="I671" s="24"/>
      <c r="J671" s="24"/>
      <c r="K671" s="24"/>
      <c r="L671" s="24"/>
      <c r="M671" s="24"/>
    </row>
    <row r="672" spans="1:13">
      <c r="A672" s="462"/>
      <c r="B672" s="463"/>
      <c r="C672" s="462"/>
      <c r="D672" s="462"/>
      <c r="E672" s="462"/>
      <c r="F672" s="462"/>
      <c r="G672" s="462"/>
      <c r="H672" s="462"/>
      <c r="I672" s="462"/>
      <c r="J672" s="464"/>
      <c r="K672" s="464"/>
      <c r="L672" s="462"/>
      <c r="M672" s="462"/>
    </row>
    <row r="673" spans="1:13">
      <c r="A673" s="462"/>
      <c r="B673" s="463"/>
      <c r="C673" s="462"/>
      <c r="D673" s="462"/>
      <c r="E673" s="462"/>
      <c r="F673" s="462"/>
      <c r="G673" s="462"/>
      <c r="H673" s="462"/>
      <c r="I673" s="462"/>
      <c r="J673" s="464"/>
      <c r="K673" s="464"/>
      <c r="L673" s="462"/>
      <c r="M673" s="462"/>
    </row>
    <row r="674" spans="1:13">
      <c r="A674" s="462"/>
      <c r="B674" s="463"/>
      <c r="C674" s="462"/>
      <c r="D674" s="462"/>
      <c r="E674" s="462"/>
      <c r="F674" s="462"/>
      <c r="G674" s="462"/>
      <c r="H674" s="462"/>
      <c r="I674" s="462"/>
      <c r="J674" s="464"/>
      <c r="K674" s="464"/>
      <c r="L674" s="462"/>
      <c r="M674" s="462"/>
    </row>
    <row r="675" spans="1:13">
      <c r="A675" s="24"/>
      <c r="B675" s="21" t="s">
        <v>206</v>
      </c>
      <c r="C675" s="435"/>
      <c r="D675" s="24"/>
      <c r="E675" s="24"/>
      <c r="F675" s="24"/>
      <c r="G675" s="24"/>
      <c r="H675" s="24"/>
      <c r="I675" s="24"/>
      <c r="J675" s="24"/>
      <c r="K675" s="24"/>
      <c r="L675" s="24"/>
      <c r="M675" s="24"/>
    </row>
    <row r="676" spans="1:13">
      <c r="A676" s="24"/>
      <c r="B676" s="21" t="s">
        <v>50</v>
      </c>
      <c r="C676" s="435"/>
      <c r="D676" s="24"/>
      <c r="E676" s="24"/>
      <c r="F676" s="24"/>
      <c r="G676" s="24"/>
      <c r="H676" s="24"/>
      <c r="I676" s="24"/>
      <c r="J676" s="24"/>
      <c r="K676" s="24"/>
      <c r="L676" s="24"/>
      <c r="M676" s="24"/>
    </row>
    <row r="677" spans="1:13">
      <c r="A677" s="24"/>
      <c r="B677" s="21" t="s">
        <v>51</v>
      </c>
      <c r="C677" s="435"/>
      <c r="D677" s="24"/>
      <c r="E677" s="24"/>
      <c r="F677" s="24"/>
      <c r="G677" s="24"/>
      <c r="H677" s="24"/>
      <c r="I677" s="24"/>
      <c r="J677" s="24"/>
      <c r="K677" s="24"/>
      <c r="L677" s="24"/>
      <c r="M677" s="24"/>
    </row>
    <row r="678" spans="1:13" ht="22.8">
      <c r="A678" s="194" t="s">
        <v>3</v>
      </c>
      <c r="B678" s="195" t="s">
        <v>4</v>
      </c>
      <c r="C678" s="194" t="s">
        <v>5</v>
      </c>
      <c r="D678" s="196" t="s">
        <v>6</v>
      </c>
      <c r="E678" s="196" t="s">
        <v>7</v>
      </c>
      <c r="F678" s="196" t="s">
        <v>8</v>
      </c>
      <c r="G678" s="196" t="s">
        <v>9</v>
      </c>
      <c r="H678" s="196" t="s">
        <v>10</v>
      </c>
      <c r="I678" s="196" t="s">
        <v>11</v>
      </c>
      <c r="J678" s="196" t="s">
        <v>12</v>
      </c>
      <c r="K678" s="196" t="s">
        <v>13</v>
      </c>
      <c r="L678" s="197" t="s">
        <v>14</v>
      </c>
      <c r="M678" s="198" t="s">
        <v>15</v>
      </c>
    </row>
    <row r="679" spans="1:13">
      <c r="A679" s="22">
        <v>1</v>
      </c>
      <c r="B679" s="311" t="s">
        <v>306</v>
      </c>
      <c r="C679" s="312" t="s">
        <v>278</v>
      </c>
      <c r="D679" s="312" t="s">
        <v>276</v>
      </c>
      <c r="E679" s="313">
        <v>380</v>
      </c>
      <c r="F679" s="314">
        <v>1</v>
      </c>
      <c r="G679" s="315">
        <f t="shared" ref="G679:G684" si="127">CEILING(E679/F679,1)</f>
        <v>380</v>
      </c>
      <c r="H679" s="290"/>
      <c r="I679" s="352">
        <f t="shared" ref="I679:I684" si="128">H679*L679+H679</f>
        <v>0</v>
      </c>
      <c r="J679" s="352">
        <f t="shared" ref="J679:J684" si="129">ROUND(H679*G679,2)</f>
        <v>0</v>
      </c>
      <c r="K679" s="352">
        <f t="shared" ref="K679:K684" si="130">ROUND(I679*G679,2)</f>
        <v>0</v>
      </c>
      <c r="L679" s="319"/>
      <c r="M679" s="359"/>
    </row>
    <row r="680" spans="1:13">
      <c r="A680" s="22">
        <v>2</v>
      </c>
      <c r="B680" s="311" t="s">
        <v>307</v>
      </c>
      <c r="C680" s="312" t="s">
        <v>278</v>
      </c>
      <c r="D680" s="312" t="s">
        <v>276</v>
      </c>
      <c r="E680" s="313">
        <v>250</v>
      </c>
      <c r="F680" s="314">
        <v>1</v>
      </c>
      <c r="G680" s="315">
        <f t="shared" si="127"/>
        <v>250</v>
      </c>
      <c r="H680" s="290"/>
      <c r="I680" s="352">
        <f t="shared" si="128"/>
        <v>0</v>
      </c>
      <c r="J680" s="352">
        <f t="shared" si="129"/>
        <v>0</v>
      </c>
      <c r="K680" s="352">
        <f t="shared" si="130"/>
        <v>0</v>
      </c>
      <c r="L680" s="319"/>
      <c r="M680" s="359"/>
    </row>
    <row r="681" spans="1:13">
      <c r="A681" s="22">
        <v>3</v>
      </c>
      <c r="B681" s="465" t="s">
        <v>308</v>
      </c>
      <c r="C681" s="312" t="s">
        <v>278</v>
      </c>
      <c r="D681" s="322" t="s">
        <v>276</v>
      </c>
      <c r="E681" s="323">
        <v>200</v>
      </c>
      <c r="F681" s="324">
        <v>1</v>
      </c>
      <c r="G681" s="315">
        <f t="shared" si="127"/>
        <v>200</v>
      </c>
      <c r="H681" s="290"/>
      <c r="I681" s="352">
        <f t="shared" si="128"/>
        <v>0</v>
      </c>
      <c r="J681" s="352">
        <f t="shared" si="129"/>
        <v>0</v>
      </c>
      <c r="K681" s="352">
        <f t="shared" si="130"/>
        <v>0</v>
      </c>
      <c r="L681" s="319"/>
      <c r="M681" s="359"/>
    </row>
    <row r="682" spans="1:13">
      <c r="A682" s="22">
        <v>4</v>
      </c>
      <c r="B682" s="451" t="s">
        <v>309</v>
      </c>
      <c r="C682" s="312" t="s">
        <v>278</v>
      </c>
      <c r="D682" s="312" t="s">
        <v>276</v>
      </c>
      <c r="E682" s="313">
        <v>5960</v>
      </c>
      <c r="F682" s="314">
        <v>1</v>
      </c>
      <c r="G682" s="315">
        <f t="shared" si="127"/>
        <v>5960</v>
      </c>
      <c r="H682" s="290"/>
      <c r="I682" s="352">
        <f t="shared" si="128"/>
        <v>0</v>
      </c>
      <c r="J682" s="352">
        <f t="shared" si="129"/>
        <v>0</v>
      </c>
      <c r="K682" s="352">
        <f t="shared" si="130"/>
        <v>0</v>
      </c>
      <c r="L682" s="319"/>
      <c r="M682" s="359"/>
    </row>
    <row r="683" spans="1:13">
      <c r="A683" s="22">
        <v>5</v>
      </c>
      <c r="B683" s="451" t="s">
        <v>310</v>
      </c>
      <c r="C683" s="312" t="s">
        <v>278</v>
      </c>
      <c r="D683" s="312" t="s">
        <v>276</v>
      </c>
      <c r="E683" s="313">
        <v>100</v>
      </c>
      <c r="F683" s="314">
        <v>1</v>
      </c>
      <c r="G683" s="315">
        <f t="shared" si="127"/>
        <v>100</v>
      </c>
      <c r="H683" s="290"/>
      <c r="I683" s="352">
        <f t="shared" si="128"/>
        <v>0</v>
      </c>
      <c r="J683" s="352">
        <f t="shared" si="129"/>
        <v>0</v>
      </c>
      <c r="K683" s="352">
        <f t="shared" si="130"/>
        <v>0</v>
      </c>
      <c r="L683" s="319"/>
      <c r="M683" s="359"/>
    </row>
    <row r="684" spans="1:13">
      <c r="A684" s="22">
        <v>6</v>
      </c>
      <c r="B684" s="451" t="s">
        <v>311</v>
      </c>
      <c r="C684" s="312" t="s">
        <v>278</v>
      </c>
      <c r="D684" s="312" t="s">
        <v>276</v>
      </c>
      <c r="E684" s="313">
        <v>300</v>
      </c>
      <c r="F684" s="314">
        <v>1</v>
      </c>
      <c r="G684" s="315">
        <f t="shared" si="127"/>
        <v>300</v>
      </c>
      <c r="H684" s="290"/>
      <c r="I684" s="352">
        <f t="shared" si="128"/>
        <v>0</v>
      </c>
      <c r="J684" s="352">
        <f t="shared" si="129"/>
        <v>0</v>
      </c>
      <c r="K684" s="352">
        <f t="shared" si="130"/>
        <v>0</v>
      </c>
      <c r="L684" s="319"/>
      <c r="M684" s="359"/>
    </row>
    <row r="685" spans="1:13">
      <c r="A685" s="690" t="s">
        <v>17</v>
      </c>
      <c r="B685" s="690"/>
      <c r="C685" s="690"/>
      <c r="D685" s="690"/>
      <c r="E685" s="690"/>
      <c r="F685" s="690"/>
      <c r="G685" s="690"/>
      <c r="H685" s="690"/>
      <c r="I685" s="690"/>
      <c r="J685" s="294">
        <f>SUM(J679:J684)</f>
        <v>0</v>
      </c>
      <c r="K685" s="318">
        <f>SUM(K679:K684)</f>
        <v>0</v>
      </c>
      <c r="L685" s="452"/>
      <c r="M685" s="452"/>
    </row>
    <row r="686" spans="1:13">
      <c r="A686" s="452"/>
      <c r="B686" s="453"/>
      <c r="C686" s="452"/>
      <c r="D686" s="452"/>
      <c r="E686" s="452"/>
      <c r="F686" s="452"/>
      <c r="G686" s="452"/>
      <c r="H686" s="452"/>
      <c r="I686" s="452"/>
      <c r="J686" s="204" t="s">
        <v>18</v>
      </c>
      <c r="K686" s="205">
        <f>K685-J685</f>
        <v>0</v>
      </c>
      <c r="L686" s="452"/>
      <c r="M686" s="452"/>
    </row>
    <row r="687" spans="1:13">
      <c r="A687" s="452"/>
      <c r="B687" s="453"/>
      <c r="C687" s="452"/>
      <c r="D687" s="452"/>
      <c r="E687" s="452"/>
      <c r="F687" s="452"/>
      <c r="G687" s="452"/>
      <c r="H687" s="452"/>
      <c r="I687" s="452"/>
      <c r="J687" s="454"/>
      <c r="K687" s="455"/>
      <c r="L687" s="452"/>
      <c r="M687" s="452"/>
    </row>
    <row r="688" spans="1:13">
      <c r="A688" s="24"/>
      <c r="B688" s="456" t="s">
        <v>312</v>
      </c>
      <c r="C688" s="435"/>
      <c r="D688" s="435"/>
      <c r="E688" s="435"/>
      <c r="F688" s="24"/>
      <c r="G688" s="24"/>
      <c r="H688" s="24"/>
      <c r="I688" s="24"/>
      <c r="J688" s="24"/>
      <c r="K688" s="24"/>
      <c r="L688" s="24"/>
      <c r="M688" s="24"/>
    </row>
    <row r="689" spans="1:13">
      <c r="A689" s="24"/>
      <c r="B689" s="456"/>
      <c r="C689" s="435"/>
      <c r="D689" s="435"/>
      <c r="E689" s="435"/>
      <c r="F689" s="24"/>
      <c r="G689" s="24"/>
      <c r="H689" s="24"/>
      <c r="I689" s="24"/>
      <c r="J689" s="24"/>
      <c r="K689" s="24"/>
      <c r="L689" s="24"/>
      <c r="M689" s="24"/>
    </row>
    <row r="690" spans="1:13">
      <c r="A690" s="24"/>
      <c r="B690" s="458" t="s">
        <v>313</v>
      </c>
      <c r="C690" s="466" t="s">
        <v>314</v>
      </c>
      <c r="D690" s="435"/>
      <c r="E690" s="435"/>
      <c r="F690" s="24"/>
      <c r="G690" s="24"/>
      <c r="H690" s="24"/>
      <c r="I690" s="24"/>
      <c r="J690" s="24"/>
      <c r="K690" s="24"/>
      <c r="L690" s="24"/>
      <c r="M690" s="24"/>
    </row>
    <row r="691" spans="1:13">
      <c r="A691" s="24"/>
      <c r="B691" s="458" t="s">
        <v>315</v>
      </c>
      <c r="C691" s="466" t="s">
        <v>316</v>
      </c>
      <c r="D691" s="435"/>
      <c r="E691" s="435"/>
      <c r="F691" s="24"/>
      <c r="G691" s="24"/>
      <c r="H691" s="24"/>
      <c r="I691" s="24"/>
      <c r="J691" s="24"/>
      <c r="K691" s="24"/>
      <c r="L691" s="24"/>
      <c r="M691" s="24"/>
    </row>
    <row r="692" spans="1:13">
      <c r="A692" s="24"/>
      <c r="B692" s="460"/>
      <c r="C692" s="457"/>
      <c r="D692" s="435"/>
      <c r="E692" s="435"/>
      <c r="F692" s="24"/>
      <c r="G692" s="24"/>
      <c r="H692" s="24"/>
      <c r="I692" s="24"/>
      <c r="J692" s="24"/>
      <c r="K692" s="24"/>
      <c r="L692" s="24"/>
      <c r="M692" s="24"/>
    </row>
    <row r="693" spans="1:13">
      <c r="A693" s="24"/>
      <c r="B693" s="456" t="s">
        <v>303</v>
      </c>
      <c r="C693" s="457"/>
      <c r="D693" s="435"/>
      <c r="E693" s="435"/>
      <c r="F693" s="24"/>
      <c r="G693" s="24"/>
      <c r="H693" s="24"/>
      <c r="I693" s="24"/>
      <c r="J693" s="24"/>
      <c r="K693" s="24"/>
      <c r="L693" s="24"/>
      <c r="M693" s="24"/>
    </row>
    <row r="694" spans="1:13">
      <c r="A694" s="24"/>
      <c r="B694" s="456"/>
      <c r="C694" s="457"/>
      <c r="D694" s="435"/>
      <c r="E694" s="435"/>
      <c r="F694" s="24"/>
      <c r="G694" s="24"/>
      <c r="H694" s="24"/>
      <c r="I694" s="24"/>
      <c r="J694" s="24"/>
      <c r="K694" s="24"/>
      <c r="L694" s="24"/>
      <c r="M694" s="24"/>
    </row>
    <row r="695" spans="1:13">
      <c r="A695" s="24"/>
      <c r="B695" s="458" t="s">
        <v>317</v>
      </c>
      <c r="C695" s="459" t="s">
        <v>293</v>
      </c>
      <c r="D695" s="435"/>
      <c r="E695" s="435"/>
      <c r="F695" s="24"/>
      <c r="G695" s="24"/>
      <c r="H695" s="24"/>
      <c r="I695" s="24"/>
      <c r="J695" s="24"/>
      <c r="K695" s="24"/>
      <c r="L695" s="24"/>
      <c r="M695" s="24"/>
    </row>
    <row r="696" spans="1:13">
      <c r="A696" s="24"/>
      <c r="B696" s="458" t="s">
        <v>318</v>
      </c>
      <c r="C696" s="466" t="s">
        <v>319</v>
      </c>
      <c r="D696" s="435"/>
      <c r="E696" s="435"/>
      <c r="F696" s="24"/>
      <c r="G696" s="24"/>
      <c r="H696" s="24"/>
      <c r="I696" s="24"/>
      <c r="J696" s="24"/>
      <c r="K696" s="24"/>
      <c r="L696" s="24"/>
      <c r="M696" s="24"/>
    </row>
    <row r="697" spans="1:13">
      <c r="A697" s="24"/>
      <c r="B697" s="458" t="s">
        <v>320</v>
      </c>
      <c r="C697" s="459" t="s">
        <v>283</v>
      </c>
      <c r="D697" s="435"/>
      <c r="E697" s="435"/>
      <c r="F697" s="24"/>
      <c r="G697" s="24"/>
      <c r="H697" s="24"/>
      <c r="I697" s="24"/>
      <c r="J697" s="24"/>
      <c r="K697" s="24"/>
      <c r="L697" s="24"/>
      <c r="M697" s="24"/>
    </row>
    <row r="698" spans="1:13">
      <c r="A698" s="24"/>
      <c r="B698" s="460"/>
      <c r="C698" s="457"/>
      <c r="D698" s="435"/>
      <c r="E698" s="435"/>
      <c r="F698" s="24"/>
      <c r="G698" s="24"/>
      <c r="H698" s="24"/>
      <c r="I698" s="24"/>
      <c r="J698" s="24"/>
      <c r="K698" s="24"/>
      <c r="L698" s="24"/>
      <c r="M698" s="24"/>
    </row>
    <row r="699" spans="1:13">
      <c r="A699" s="24"/>
      <c r="B699" s="456" t="s">
        <v>321</v>
      </c>
      <c r="C699" s="457"/>
      <c r="D699" s="435"/>
      <c r="E699" s="435"/>
      <c r="F699" s="24"/>
      <c r="G699" s="24"/>
      <c r="H699" s="24"/>
      <c r="I699" s="24"/>
      <c r="J699" s="24"/>
      <c r="K699" s="24"/>
      <c r="L699" s="24"/>
      <c r="M699" s="24"/>
    </row>
    <row r="700" spans="1:13">
      <c r="A700" s="24"/>
      <c r="B700" s="456"/>
      <c r="C700" s="457"/>
      <c r="D700" s="435"/>
      <c r="E700" s="435"/>
      <c r="F700" s="24"/>
      <c r="G700" s="24"/>
      <c r="H700" s="467"/>
      <c r="I700" s="24"/>
      <c r="J700" s="24"/>
      <c r="K700" s="24"/>
      <c r="L700" s="24"/>
      <c r="M700" s="24"/>
    </row>
    <row r="701" spans="1:13">
      <c r="A701" s="24"/>
      <c r="B701" s="458" t="s">
        <v>322</v>
      </c>
      <c r="C701" s="459" t="s">
        <v>290</v>
      </c>
      <c r="D701" s="435"/>
      <c r="E701" s="435"/>
      <c r="F701" s="24"/>
      <c r="G701" s="24"/>
      <c r="H701" s="24"/>
      <c r="I701" s="24"/>
      <c r="J701" s="24"/>
      <c r="K701" s="24"/>
      <c r="L701" s="24"/>
      <c r="M701" s="24"/>
    </row>
    <row r="702" spans="1:13">
      <c r="A702" s="24"/>
      <c r="B702" s="458" t="s">
        <v>323</v>
      </c>
      <c r="C702" s="459" t="s">
        <v>324</v>
      </c>
      <c r="D702" s="435"/>
      <c r="E702" s="435"/>
      <c r="F702" s="24"/>
      <c r="G702" s="24"/>
      <c r="H702" s="24"/>
      <c r="I702" s="24"/>
      <c r="J702" s="24"/>
      <c r="K702" s="24"/>
      <c r="L702" s="24"/>
      <c r="M702" s="24"/>
    </row>
    <row r="703" spans="1:13">
      <c r="A703" s="24"/>
      <c r="B703" s="458" t="s">
        <v>325</v>
      </c>
      <c r="C703" s="459" t="s">
        <v>326</v>
      </c>
      <c r="D703" s="435"/>
      <c r="E703" s="435"/>
      <c r="F703" s="24"/>
      <c r="G703" s="24"/>
      <c r="H703" s="24"/>
      <c r="I703" s="24"/>
      <c r="J703" s="24"/>
      <c r="K703" s="24"/>
      <c r="L703" s="24"/>
      <c r="M703" s="24"/>
    </row>
    <row r="704" spans="1:13">
      <c r="A704" s="24"/>
      <c r="B704" s="458" t="s">
        <v>320</v>
      </c>
      <c r="C704" s="459" t="s">
        <v>324</v>
      </c>
      <c r="D704" s="435"/>
      <c r="E704" s="435"/>
      <c r="F704" s="24"/>
      <c r="G704" s="24"/>
      <c r="H704" s="24"/>
      <c r="I704" s="24"/>
      <c r="J704" s="24"/>
      <c r="K704" s="24"/>
      <c r="L704" s="24"/>
      <c r="M704" s="24"/>
    </row>
    <row r="705" spans="1:13">
      <c r="A705" s="24"/>
      <c r="B705" s="460"/>
      <c r="C705" s="457"/>
      <c r="D705" s="435"/>
      <c r="E705" s="435"/>
      <c r="F705" s="24"/>
      <c r="G705" s="24"/>
      <c r="H705" s="24"/>
      <c r="I705" s="24"/>
      <c r="J705" s="24"/>
      <c r="K705" s="24"/>
      <c r="L705" s="24"/>
      <c r="M705" s="24"/>
    </row>
    <row r="706" spans="1:13">
      <c r="A706" s="24"/>
      <c r="B706" s="456" t="s">
        <v>327</v>
      </c>
      <c r="C706" s="457"/>
      <c r="D706" s="435"/>
      <c r="E706" s="435"/>
      <c r="F706" s="24"/>
      <c r="G706" s="24"/>
      <c r="H706" s="24"/>
      <c r="I706" s="24"/>
      <c r="J706" s="24"/>
      <c r="K706" s="24"/>
      <c r="L706" s="24"/>
      <c r="M706" s="24"/>
    </row>
    <row r="707" spans="1:13">
      <c r="A707" s="24"/>
      <c r="B707" s="456"/>
      <c r="C707" s="457"/>
      <c r="D707" s="435"/>
      <c r="E707" s="435"/>
      <c r="F707" s="24"/>
      <c r="G707" s="24"/>
      <c r="H707" s="24"/>
      <c r="I707" s="24"/>
      <c r="J707" s="24"/>
      <c r="K707" s="24"/>
      <c r="L707" s="24"/>
      <c r="M707" s="24"/>
    </row>
    <row r="708" spans="1:13">
      <c r="A708" s="24"/>
      <c r="B708" s="458" t="s">
        <v>328</v>
      </c>
      <c r="C708" s="459" t="s">
        <v>285</v>
      </c>
      <c r="D708" s="435"/>
      <c r="E708" s="435"/>
      <c r="F708" s="24"/>
      <c r="G708" s="24"/>
      <c r="H708" s="24"/>
      <c r="I708" s="24"/>
      <c r="J708" s="24"/>
      <c r="K708" s="24"/>
      <c r="L708" s="24"/>
      <c r="M708" s="24"/>
    </row>
    <row r="709" spans="1:13">
      <c r="A709" s="24"/>
      <c r="B709" s="458" t="s">
        <v>329</v>
      </c>
      <c r="C709" s="459" t="s">
        <v>330</v>
      </c>
      <c r="D709" s="435"/>
      <c r="E709" s="435"/>
      <c r="F709" s="24"/>
      <c r="G709" s="24"/>
      <c r="H709" s="24"/>
      <c r="I709" s="24"/>
      <c r="J709" s="24"/>
      <c r="K709" s="24"/>
      <c r="L709" s="24"/>
      <c r="M709" s="24"/>
    </row>
    <row r="710" spans="1:13">
      <c r="A710" s="24"/>
      <c r="B710" s="458" t="s">
        <v>331</v>
      </c>
      <c r="C710" s="466" t="s">
        <v>293</v>
      </c>
      <c r="D710" s="435"/>
      <c r="E710" s="435"/>
      <c r="F710" s="24"/>
      <c r="G710" s="24"/>
      <c r="H710" s="24"/>
      <c r="I710" s="24"/>
      <c r="J710" s="24"/>
      <c r="K710" s="24"/>
      <c r="L710" s="24"/>
      <c r="M710" s="24"/>
    </row>
    <row r="711" spans="1:13">
      <c r="A711" s="24"/>
      <c r="B711" s="460"/>
      <c r="C711" s="457"/>
      <c r="D711" s="435"/>
      <c r="E711" s="435"/>
      <c r="F711" s="24"/>
      <c r="G711" s="24"/>
      <c r="H711" s="24"/>
      <c r="I711" s="24"/>
      <c r="J711" s="24"/>
      <c r="K711" s="24"/>
      <c r="L711" s="24"/>
      <c r="M711" s="24"/>
    </row>
    <row r="712" spans="1:13">
      <c r="A712" s="24"/>
      <c r="B712" s="460"/>
      <c r="C712" s="457"/>
      <c r="D712" s="435"/>
      <c r="E712" s="435"/>
      <c r="F712" s="24"/>
      <c r="G712" s="24"/>
      <c r="H712" s="24"/>
      <c r="I712" s="24"/>
      <c r="J712" s="24"/>
      <c r="K712" s="24"/>
      <c r="L712" s="24"/>
      <c r="M712" s="24"/>
    </row>
    <row r="713" spans="1:13">
      <c r="A713" s="24"/>
      <c r="B713" s="456" t="s">
        <v>332</v>
      </c>
      <c r="C713" s="457"/>
      <c r="D713" s="435"/>
      <c r="E713" s="435"/>
      <c r="F713" s="24"/>
      <c r="G713" s="24"/>
      <c r="H713" s="24"/>
      <c r="I713" s="24"/>
      <c r="J713" s="24"/>
      <c r="K713" s="24"/>
      <c r="L713" s="24"/>
      <c r="M713" s="24"/>
    </row>
    <row r="714" spans="1:13">
      <c r="A714" s="24"/>
      <c r="B714" s="456"/>
      <c r="C714" s="457"/>
      <c r="D714" s="435"/>
      <c r="E714" s="435"/>
      <c r="F714" s="24"/>
      <c r="G714" s="24"/>
      <c r="H714" s="24"/>
      <c r="I714" s="24"/>
      <c r="J714" s="24"/>
      <c r="K714" s="24"/>
      <c r="L714" s="24"/>
      <c r="M714" s="24"/>
    </row>
    <row r="715" spans="1:13">
      <c r="A715" s="24"/>
      <c r="B715" s="458" t="s">
        <v>333</v>
      </c>
      <c r="C715" s="459" t="s">
        <v>304</v>
      </c>
      <c r="D715" s="435"/>
      <c r="E715" s="435"/>
      <c r="F715" s="24"/>
      <c r="G715" s="24"/>
      <c r="H715" s="24"/>
      <c r="I715" s="24"/>
      <c r="J715" s="24"/>
      <c r="K715" s="24"/>
      <c r="L715" s="24"/>
      <c r="M715" s="24"/>
    </row>
    <row r="716" spans="1:13">
      <c r="A716" s="24"/>
      <c r="B716" s="458" t="s">
        <v>334</v>
      </c>
      <c r="C716" s="466" t="s">
        <v>335</v>
      </c>
      <c r="D716" s="435"/>
      <c r="E716" s="435"/>
      <c r="F716" s="24"/>
      <c r="G716" s="24"/>
      <c r="H716" s="24"/>
      <c r="I716" s="24"/>
      <c r="J716" s="24"/>
      <c r="K716" s="24"/>
      <c r="L716" s="24"/>
      <c r="M716" s="24"/>
    </row>
    <row r="717" spans="1:13">
      <c r="A717" s="24"/>
      <c r="B717" s="458" t="s">
        <v>336</v>
      </c>
      <c r="C717" s="459" t="s">
        <v>337</v>
      </c>
      <c r="D717" s="435"/>
      <c r="E717" s="435"/>
      <c r="F717" s="24"/>
      <c r="G717" s="24"/>
      <c r="H717" s="24"/>
      <c r="I717" s="24"/>
      <c r="J717" s="24"/>
      <c r="K717" s="24"/>
      <c r="L717" s="24"/>
      <c r="M717" s="24"/>
    </row>
    <row r="718" spans="1:13">
      <c r="A718" s="24"/>
      <c r="B718" s="458" t="s">
        <v>338</v>
      </c>
      <c r="C718" s="459" t="s">
        <v>339</v>
      </c>
      <c r="D718" s="435"/>
      <c r="E718" s="435"/>
      <c r="F718" s="24"/>
      <c r="G718" s="24"/>
      <c r="H718" s="24"/>
      <c r="I718" s="24"/>
      <c r="J718" s="24"/>
      <c r="K718" s="24"/>
      <c r="L718" s="24"/>
      <c r="M718" s="24"/>
    </row>
    <row r="719" spans="1:13">
      <c r="A719" s="24"/>
      <c r="B719" s="458" t="s">
        <v>340</v>
      </c>
      <c r="C719" s="459" t="s">
        <v>341</v>
      </c>
      <c r="D719" s="435"/>
      <c r="E719" s="435"/>
      <c r="F719" s="24"/>
      <c r="G719" s="24"/>
      <c r="H719" s="24"/>
      <c r="I719" s="24"/>
      <c r="J719" s="24"/>
      <c r="K719" s="24"/>
      <c r="L719" s="24"/>
      <c r="M719" s="24"/>
    </row>
    <row r="720" spans="1:13">
      <c r="A720" s="24"/>
      <c r="B720" s="458" t="s">
        <v>342</v>
      </c>
      <c r="C720" s="459" t="s">
        <v>285</v>
      </c>
      <c r="D720" s="435"/>
      <c r="E720" s="435"/>
      <c r="F720" s="24"/>
      <c r="G720" s="24"/>
      <c r="H720" s="24"/>
      <c r="I720" s="24"/>
      <c r="J720" s="24"/>
      <c r="K720" s="24"/>
      <c r="L720" s="24"/>
      <c r="M720" s="24"/>
    </row>
    <row r="721" spans="1:13">
      <c r="A721" s="24"/>
      <c r="B721" s="460"/>
      <c r="C721" s="457"/>
      <c r="D721" s="435"/>
      <c r="E721" s="435"/>
      <c r="F721" s="24"/>
      <c r="G721" s="24"/>
      <c r="H721" s="24"/>
      <c r="I721" s="24"/>
      <c r="J721" s="24"/>
      <c r="K721" s="24"/>
      <c r="L721" s="24"/>
      <c r="M721" s="24"/>
    </row>
    <row r="722" spans="1:13">
      <c r="A722" s="24"/>
      <c r="B722" s="456" t="s">
        <v>343</v>
      </c>
      <c r="C722" s="457"/>
      <c r="D722" s="435"/>
      <c r="E722" s="435"/>
      <c r="F722" s="24"/>
      <c r="G722" s="24"/>
      <c r="H722" s="24"/>
      <c r="I722" s="24"/>
      <c r="J722" s="24"/>
      <c r="K722" s="24"/>
      <c r="L722" s="24"/>
      <c r="M722" s="24"/>
    </row>
    <row r="723" spans="1:13">
      <c r="A723" s="24"/>
      <c r="B723" s="456"/>
      <c r="C723" s="457"/>
      <c r="D723" s="435"/>
      <c r="E723" s="435"/>
      <c r="F723" s="24"/>
      <c r="G723" s="24"/>
      <c r="H723" s="24"/>
      <c r="I723" s="24"/>
      <c r="J723" s="24"/>
      <c r="K723" s="24"/>
      <c r="L723" s="24"/>
      <c r="M723" s="24"/>
    </row>
    <row r="724" spans="1:13">
      <c r="A724" s="24"/>
      <c r="B724" s="468" t="s">
        <v>344</v>
      </c>
      <c r="C724" s="469" t="s">
        <v>345</v>
      </c>
      <c r="D724" s="435"/>
      <c r="E724" s="435"/>
      <c r="F724" s="24"/>
      <c r="G724" s="24"/>
      <c r="H724" s="24"/>
      <c r="I724" s="24"/>
      <c r="J724" s="24"/>
      <c r="K724" s="24"/>
      <c r="L724" s="24"/>
      <c r="M724" s="24"/>
    </row>
    <row r="725" spans="1:13">
      <c r="A725" s="24"/>
      <c r="B725" s="470" t="s">
        <v>346</v>
      </c>
      <c r="C725" s="471" t="s">
        <v>347</v>
      </c>
      <c r="D725" s="435"/>
      <c r="E725" s="435"/>
      <c r="F725" s="24"/>
      <c r="G725" s="24"/>
      <c r="H725" s="24"/>
      <c r="I725" s="24"/>
      <c r="J725" s="24"/>
      <c r="K725" s="24"/>
      <c r="L725" s="24"/>
      <c r="M725" s="24"/>
    </row>
    <row r="726" spans="1:13">
      <c r="A726" s="24"/>
      <c r="B726" s="472" t="s">
        <v>348</v>
      </c>
      <c r="C726" s="466" t="s">
        <v>349</v>
      </c>
      <c r="D726" s="435"/>
      <c r="E726" s="435"/>
      <c r="F726" s="24"/>
      <c r="G726" s="24"/>
      <c r="H726" s="24"/>
      <c r="I726" s="24"/>
      <c r="J726" s="24"/>
      <c r="K726" s="24"/>
      <c r="L726" s="24"/>
      <c r="M726" s="24"/>
    </row>
    <row r="727" spans="1:13" ht="26.4">
      <c r="A727" s="24"/>
      <c r="B727" s="472" t="s">
        <v>350</v>
      </c>
      <c r="C727" s="466" t="s">
        <v>349</v>
      </c>
      <c r="D727" s="435"/>
      <c r="E727" s="435"/>
      <c r="F727" s="24"/>
      <c r="G727" s="24"/>
      <c r="H727" s="24"/>
      <c r="I727" s="24"/>
      <c r="J727" s="24"/>
      <c r="K727" s="24"/>
      <c r="L727" s="24"/>
      <c r="M727" s="24"/>
    </row>
    <row r="728" spans="1:13">
      <c r="A728" s="24"/>
      <c r="B728" s="472" t="s">
        <v>351</v>
      </c>
      <c r="C728" s="466" t="s">
        <v>349</v>
      </c>
      <c r="D728" s="435"/>
      <c r="E728" s="435"/>
      <c r="F728" s="24"/>
      <c r="G728" s="24"/>
      <c r="H728" s="24"/>
      <c r="I728" s="24"/>
      <c r="J728" s="24"/>
      <c r="K728" s="24"/>
      <c r="L728" s="24"/>
      <c r="M728" s="24"/>
    </row>
    <row r="729" spans="1:13">
      <c r="A729" s="24"/>
      <c r="B729" s="473" t="s">
        <v>352</v>
      </c>
      <c r="C729" s="474" t="s">
        <v>349</v>
      </c>
      <c r="D729" s="435"/>
      <c r="E729" s="435"/>
      <c r="F729" s="24"/>
      <c r="G729" s="24"/>
      <c r="H729" s="24"/>
      <c r="I729" s="24"/>
      <c r="J729" s="24"/>
      <c r="K729" s="24"/>
      <c r="L729" s="24"/>
      <c r="M729" s="24"/>
    </row>
    <row r="730" spans="1:13">
      <c r="A730" s="24"/>
      <c r="B730" s="475" t="s">
        <v>353</v>
      </c>
      <c r="C730" s="476" t="s">
        <v>349</v>
      </c>
      <c r="D730" s="435"/>
      <c r="E730" s="435"/>
      <c r="F730" s="24"/>
      <c r="G730" s="24"/>
      <c r="H730" s="24"/>
      <c r="I730" s="24"/>
      <c r="J730" s="24"/>
      <c r="K730" s="24"/>
      <c r="L730" s="24"/>
      <c r="M730" s="24"/>
    </row>
    <row r="731" spans="1:13">
      <c r="A731" s="24"/>
      <c r="B731" s="475" t="s">
        <v>354</v>
      </c>
      <c r="C731" s="476" t="s">
        <v>349</v>
      </c>
      <c r="D731" s="435"/>
      <c r="E731" s="435"/>
      <c r="F731" s="24"/>
      <c r="G731" s="24"/>
      <c r="H731" s="24"/>
      <c r="I731" s="24"/>
      <c r="J731" s="24"/>
      <c r="K731" s="24"/>
      <c r="L731" s="24"/>
      <c r="M731" s="24"/>
    </row>
    <row r="732" spans="1:13">
      <c r="A732" s="24"/>
      <c r="B732" s="460"/>
      <c r="C732" s="435"/>
      <c r="D732" s="435"/>
      <c r="E732" s="435"/>
      <c r="F732" s="24"/>
      <c r="G732" s="24"/>
      <c r="H732" s="24"/>
      <c r="I732" s="24"/>
      <c r="J732" s="24"/>
      <c r="K732" s="24"/>
      <c r="L732" s="24"/>
      <c r="M732" s="24"/>
    </row>
    <row r="733" spans="1:13">
      <c r="A733" s="24"/>
      <c r="B733" s="477"/>
      <c r="C733" s="435"/>
      <c r="D733" s="435"/>
      <c r="E733" s="435"/>
      <c r="F733" s="24"/>
      <c r="G733" s="24"/>
      <c r="H733" s="24"/>
      <c r="I733" s="24"/>
      <c r="J733" s="24"/>
      <c r="K733" s="24"/>
      <c r="L733" s="24"/>
      <c r="M733" s="24"/>
    </row>
    <row r="734" spans="1:13" ht="157.94999999999999" customHeight="1">
      <c r="A734" s="24"/>
      <c r="B734" s="632" t="s">
        <v>504</v>
      </c>
    </row>
    <row r="735" spans="1:13" ht="46.95" customHeight="1">
      <c r="B735" s="632" t="s">
        <v>505</v>
      </c>
    </row>
    <row r="736" spans="1:13" ht="34.5" customHeight="1">
      <c r="B736" s="632" t="s">
        <v>506</v>
      </c>
    </row>
    <row r="737" spans="1:13" ht="33" customHeight="1">
      <c r="B737" s="632" t="s">
        <v>507</v>
      </c>
    </row>
    <row r="738" spans="1:13" ht="16.05" customHeight="1">
      <c r="B738" s="632" t="s">
        <v>508</v>
      </c>
    </row>
    <row r="739" spans="1:13" ht="15.75" customHeight="1">
      <c r="B739" s="632" t="s">
        <v>509</v>
      </c>
    </row>
    <row r="740" spans="1:13">
      <c r="B740" s="478"/>
    </row>
    <row r="741" spans="1:13">
      <c r="B741" s="478"/>
    </row>
    <row r="743" spans="1:13">
      <c r="A743" s="479"/>
      <c r="B743" s="21" t="s">
        <v>210</v>
      </c>
      <c r="C743" s="480"/>
      <c r="D743" s="480"/>
      <c r="E743" s="480"/>
      <c r="F743" s="480"/>
      <c r="G743" s="480"/>
      <c r="H743" s="481"/>
      <c r="I743" s="481"/>
      <c r="J743" s="481"/>
      <c r="K743" s="481"/>
      <c r="L743" s="480"/>
      <c r="M743" s="480"/>
    </row>
    <row r="744" spans="1:13">
      <c r="A744" s="479"/>
      <c r="B744" s="21" t="s">
        <v>1</v>
      </c>
      <c r="C744" s="479"/>
      <c r="D744" s="480"/>
      <c r="E744" s="480"/>
      <c r="F744" s="480"/>
      <c r="G744" s="480"/>
      <c r="H744" s="481"/>
      <c r="I744" s="481"/>
      <c r="J744" s="481"/>
      <c r="K744" s="481"/>
      <c r="L744" s="480"/>
      <c r="M744" s="480"/>
    </row>
    <row r="745" spans="1:13">
      <c r="A745" s="479"/>
      <c r="B745" s="21" t="s">
        <v>2</v>
      </c>
      <c r="C745" s="479"/>
      <c r="D745" s="480"/>
      <c r="E745" s="480"/>
      <c r="F745" s="480"/>
      <c r="G745" s="480"/>
      <c r="H745" s="481"/>
      <c r="I745" s="481"/>
      <c r="J745" s="481"/>
      <c r="K745" s="481"/>
      <c r="L745" s="480"/>
      <c r="M745" s="480"/>
    </row>
    <row r="746" spans="1:13" ht="26.4">
      <c r="A746" s="482" t="s">
        <v>3</v>
      </c>
      <c r="B746" s="483" t="s">
        <v>4</v>
      </c>
      <c r="C746" s="482" t="s">
        <v>5</v>
      </c>
      <c r="D746" s="482" t="s">
        <v>6</v>
      </c>
      <c r="E746" s="482" t="s">
        <v>7</v>
      </c>
      <c r="F746" s="482" t="s">
        <v>8</v>
      </c>
      <c r="G746" s="482" t="s">
        <v>9</v>
      </c>
      <c r="H746" s="484" t="s">
        <v>10</v>
      </c>
      <c r="I746" s="484" t="s">
        <v>11</v>
      </c>
      <c r="J746" s="484" t="s">
        <v>12</v>
      </c>
      <c r="K746" s="484" t="s">
        <v>13</v>
      </c>
      <c r="L746" s="482" t="s">
        <v>14</v>
      </c>
      <c r="M746" s="485" t="s">
        <v>15</v>
      </c>
    </row>
    <row r="747" spans="1:13" ht="39.6">
      <c r="A747" s="22">
        <v>1</v>
      </c>
      <c r="B747" s="311" t="s">
        <v>355</v>
      </c>
      <c r="C747" s="312" t="s">
        <v>356</v>
      </c>
      <c r="D747" s="332" t="s">
        <v>16</v>
      </c>
      <c r="E747" s="333">
        <v>300</v>
      </c>
      <c r="F747" s="334">
        <v>24</v>
      </c>
      <c r="G747" s="315">
        <f t="shared" ref="G747:G755" si="131">CEILING(E747/F747,1)</f>
        <v>13</v>
      </c>
      <c r="H747" s="290"/>
      <c r="I747" s="352">
        <f t="shared" ref="I747" si="132">H747*L747+H747</f>
        <v>0</v>
      </c>
      <c r="J747" s="352">
        <f t="shared" ref="J747" si="133">ROUND(H747*G747,2)</f>
        <v>0</v>
      </c>
      <c r="K747" s="352">
        <f t="shared" ref="K747" si="134">ROUND(I747*G747,2)</f>
        <v>0</v>
      </c>
      <c r="L747" s="316"/>
      <c r="M747" s="320"/>
    </row>
    <row r="748" spans="1:13" ht="39.6">
      <c r="A748" s="22">
        <v>2</v>
      </c>
      <c r="B748" s="311" t="s">
        <v>355</v>
      </c>
      <c r="C748" s="312" t="s">
        <v>357</v>
      </c>
      <c r="D748" s="332" t="s">
        <v>16</v>
      </c>
      <c r="E748" s="333">
        <v>1500</v>
      </c>
      <c r="F748" s="334">
        <v>12</v>
      </c>
      <c r="G748" s="315">
        <f t="shared" si="131"/>
        <v>125</v>
      </c>
      <c r="H748" s="290"/>
      <c r="I748" s="352">
        <f t="shared" ref="I748:I755" si="135">H748*L748+H748</f>
        <v>0</v>
      </c>
      <c r="J748" s="352">
        <f t="shared" ref="J748:J755" si="136">ROUND(H748*G748,2)</f>
        <v>0</v>
      </c>
      <c r="K748" s="352">
        <f t="shared" ref="K748:K755" si="137">ROUND(I748*G748,2)</f>
        <v>0</v>
      </c>
      <c r="L748" s="316"/>
      <c r="M748" s="320"/>
    </row>
    <row r="749" spans="1:13" ht="39.6">
      <c r="A749" s="22">
        <v>3</v>
      </c>
      <c r="B749" s="311" t="s">
        <v>358</v>
      </c>
      <c r="C749" s="312" t="s">
        <v>356</v>
      </c>
      <c r="D749" s="332" t="s">
        <v>16</v>
      </c>
      <c r="E749" s="333">
        <v>320</v>
      </c>
      <c r="F749" s="334">
        <v>24</v>
      </c>
      <c r="G749" s="315">
        <f t="shared" si="131"/>
        <v>14</v>
      </c>
      <c r="H749" s="290"/>
      <c r="I749" s="352">
        <f t="shared" si="135"/>
        <v>0</v>
      </c>
      <c r="J749" s="352">
        <f t="shared" si="136"/>
        <v>0</v>
      </c>
      <c r="K749" s="352">
        <f t="shared" si="137"/>
        <v>0</v>
      </c>
      <c r="L749" s="316"/>
      <c r="M749" s="320"/>
    </row>
    <row r="750" spans="1:13" ht="39.6">
      <c r="A750" s="22">
        <v>4</v>
      </c>
      <c r="B750" s="311" t="s">
        <v>358</v>
      </c>
      <c r="C750" s="312" t="s">
        <v>357</v>
      </c>
      <c r="D750" s="332" t="s">
        <v>16</v>
      </c>
      <c r="E750" s="333">
        <v>2000</v>
      </c>
      <c r="F750" s="334">
        <v>12</v>
      </c>
      <c r="G750" s="315">
        <f t="shared" si="131"/>
        <v>167</v>
      </c>
      <c r="H750" s="290"/>
      <c r="I750" s="352">
        <f t="shared" si="135"/>
        <v>0</v>
      </c>
      <c r="J750" s="352">
        <f t="shared" si="136"/>
        <v>0</v>
      </c>
      <c r="K750" s="352">
        <f t="shared" si="137"/>
        <v>0</v>
      </c>
      <c r="L750" s="316"/>
      <c r="M750" s="320"/>
    </row>
    <row r="751" spans="1:13" ht="39.6">
      <c r="A751" s="486">
        <v>5</v>
      </c>
      <c r="B751" s="311" t="s">
        <v>359</v>
      </c>
      <c r="C751" s="312" t="s">
        <v>356</v>
      </c>
      <c r="D751" s="332" t="s">
        <v>16</v>
      </c>
      <c r="E751" s="333">
        <v>360</v>
      </c>
      <c r="F751" s="334">
        <v>24</v>
      </c>
      <c r="G751" s="315">
        <f t="shared" si="131"/>
        <v>15</v>
      </c>
      <c r="H751" s="290"/>
      <c r="I751" s="352">
        <f t="shared" si="135"/>
        <v>0</v>
      </c>
      <c r="J751" s="352">
        <f t="shared" si="136"/>
        <v>0</v>
      </c>
      <c r="K751" s="352">
        <f t="shared" si="137"/>
        <v>0</v>
      </c>
      <c r="L751" s="316"/>
      <c r="M751" s="320"/>
    </row>
    <row r="752" spans="1:13" ht="39.6">
      <c r="A752" s="22">
        <v>6</v>
      </c>
      <c r="B752" s="311" t="s">
        <v>359</v>
      </c>
      <c r="C752" s="312" t="s">
        <v>357</v>
      </c>
      <c r="D752" s="332" t="s">
        <v>16</v>
      </c>
      <c r="E752" s="333">
        <v>3200</v>
      </c>
      <c r="F752" s="334">
        <v>12</v>
      </c>
      <c r="G752" s="315">
        <f t="shared" si="131"/>
        <v>267</v>
      </c>
      <c r="H752" s="290"/>
      <c r="I752" s="352">
        <f t="shared" si="135"/>
        <v>0</v>
      </c>
      <c r="J752" s="352">
        <f t="shared" si="136"/>
        <v>0</v>
      </c>
      <c r="K752" s="352">
        <f t="shared" si="137"/>
        <v>0</v>
      </c>
      <c r="L752" s="316"/>
      <c r="M752" s="320"/>
    </row>
    <row r="753" spans="1:13" ht="26.4">
      <c r="A753" s="22">
        <v>7</v>
      </c>
      <c r="B753" s="311" t="s">
        <v>360</v>
      </c>
      <c r="C753" s="312" t="s">
        <v>361</v>
      </c>
      <c r="D753" s="332" t="s">
        <v>16</v>
      </c>
      <c r="E753" s="333">
        <v>100</v>
      </c>
      <c r="F753" s="334">
        <v>1</v>
      </c>
      <c r="G753" s="315">
        <f t="shared" si="131"/>
        <v>100</v>
      </c>
      <c r="H753" s="290"/>
      <c r="I753" s="352">
        <f t="shared" si="135"/>
        <v>0</v>
      </c>
      <c r="J753" s="352">
        <f t="shared" si="136"/>
        <v>0</v>
      </c>
      <c r="K753" s="352">
        <f t="shared" si="137"/>
        <v>0</v>
      </c>
      <c r="L753" s="316"/>
      <c r="M753" s="320"/>
    </row>
    <row r="754" spans="1:13" ht="39.6">
      <c r="A754" s="22">
        <v>8</v>
      </c>
      <c r="B754" s="311" t="s">
        <v>362</v>
      </c>
      <c r="C754" s="312" t="s">
        <v>363</v>
      </c>
      <c r="D754" s="332" t="s">
        <v>16</v>
      </c>
      <c r="E754" s="333">
        <v>180</v>
      </c>
      <c r="F754" s="334">
        <v>1</v>
      </c>
      <c r="G754" s="315">
        <f t="shared" si="131"/>
        <v>180</v>
      </c>
      <c r="H754" s="290"/>
      <c r="I754" s="352">
        <f t="shared" si="135"/>
        <v>0</v>
      </c>
      <c r="J754" s="352">
        <f t="shared" si="136"/>
        <v>0</v>
      </c>
      <c r="K754" s="352">
        <f t="shared" si="137"/>
        <v>0</v>
      </c>
      <c r="L754" s="316"/>
      <c r="M754" s="320"/>
    </row>
    <row r="755" spans="1:13" ht="39.6">
      <c r="A755" s="22">
        <v>9</v>
      </c>
      <c r="B755" s="311" t="s">
        <v>364</v>
      </c>
      <c r="C755" s="312" t="s">
        <v>365</v>
      </c>
      <c r="D755" s="332" t="s">
        <v>16</v>
      </c>
      <c r="E755" s="333">
        <v>160</v>
      </c>
      <c r="F755" s="334">
        <v>1</v>
      </c>
      <c r="G755" s="315">
        <f t="shared" si="131"/>
        <v>160</v>
      </c>
      <c r="H755" s="290"/>
      <c r="I755" s="352">
        <f t="shared" si="135"/>
        <v>0</v>
      </c>
      <c r="J755" s="352">
        <f t="shared" si="136"/>
        <v>0</v>
      </c>
      <c r="K755" s="352">
        <f t="shared" si="137"/>
        <v>0</v>
      </c>
      <c r="L755" s="316"/>
      <c r="M755" s="320"/>
    </row>
    <row r="756" spans="1:13">
      <c r="A756" s="675" t="s">
        <v>17</v>
      </c>
      <c r="B756" s="675"/>
      <c r="C756" s="675"/>
      <c r="D756" s="675"/>
      <c r="E756" s="675"/>
      <c r="F756" s="675"/>
      <c r="G756" s="675"/>
      <c r="H756" s="675"/>
      <c r="I756" s="675"/>
      <c r="J756" s="294">
        <f>SUM(J747:J755)</f>
        <v>0</v>
      </c>
      <c r="K756" s="318">
        <f>SUM(K747:K755)</f>
        <v>0</v>
      </c>
      <c r="L756" s="339"/>
      <c r="M756" s="339"/>
    </row>
    <row r="757" spans="1:13">
      <c r="A757" s="339"/>
      <c r="B757" s="487"/>
      <c r="C757" s="339"/>
      <c r="D757" s="339"/>
      <c r="E757" s="339"/>
      <c r="F757" s="339"/>
      <c r="G757" s="339"/>
      <c r="H757" s="488"/>
      <c r="I757" s="488"/>
      <c r="J757" s="489" t="s">
        <v>18</v>
      </c>
      <c r="K757" s="354">
        <f>K756-J756</f>
        <v>0</v>
      </c>
      <c r="L757" s="339"/>
      <c r="M757" s="339"/>
    </row>
    <row r="758" spans="1:13">
      <c r="A758" s="24"/>
      <c r="B758" s="24"/>
      <c r="C758" s="24"/>
      <c r="D758" s="24"/>
      <c r="E758" s="24"/>
      <c r="F758" s="24"/>
      <c r="G758" s="24"/>
      <c r="H758" s="490"/>
      <c r="I758" s="490"/>
      <c r="J758" s="490"/>
      <c r="K758" s="490"/>
      <c r="L758" s="24"/>
      <c r="M758" s="24"/>
    </row>
    <row r="761" spans="1:13">
      <c r="B761" s="21" t="s">
        <v>537</v>
      </c>
    </row>
    <row r="762" spans="1:13">
      <c r="A762" s="439"/>
      <c r="B762" s="21" t="s">
        <v>19</v>
      </c>
      <c r="C762" s="439"/>
      <c r="D762" s="439"/>
      <c r="E762" s="439"/>
      <c r="F762" s="439"/>
      <c r="G762" s="439"/>
      <c r="H762" s="491"/>
      <c r="I762" s="491"/>
      <c r="J762" s="491"/>
      <c r="K762" s="492"/>
      <c r="L762" s="343"/>
      <c r="M762" s="343"/>
    </row>
    <row r="763" spans="1:13">
      <c r="A763" s="441"/>
      <c r="B763" s="21" t="s">
        <v>20</v>
      </c>
      <c r="C763" s="439"/>
      <c r="D763" s="439"/>
      <c r="E763" s="439"/>
      <c r="F763" s="439"/>
      <c r="G763" s="439"/>
      <c r="H763" s="491"/>
      <c r="I763" s="491"/>
      <c r="J763" s="491"/>
      <c r="K763" s="492"/>
      <c r="L763" s="343"/>
      <c r="M763" s="343"/>
    </row>
    <row r="764" spans="1:13" ht="26.4">
      <c r="A764" s="493" t="s">
        <v>3</v>
      </c>
      <c r="B764" s="483" t="s">
        <v>4</v>
      </c>
      <c r="C764" s="493" t="s">
        <v>5</v>
      </c>
      <c r="D764" s="493" t="s">
        <v>6</v>
      </c>
      <c r="E764" s="493" t="s">
        <v>7</v>
      </c>
      <c r="F764" s="493" t="s">
        <v>8</v>
      </c>
      <c r="G764" s="493" t="s">
        <v>9</v>
      </c>
      <c r="H764" s="494" t="s">
        <v>10</v>
      </c>
      <c r="I764" s="494" t="s">
        <v>11</v>
      </c>
      <c r="J764" s="494" t="s">
        <v>12</v>
      </c>
      <c r="K764" s="494" t="s">
        <v>13</v>
      </c>
      <c r="L764" s="493" t="s">
        <v>14</v>
      </c>
      <c r="M764" s="495" t="s">
        <v>15</v>
      </c>
    </row>
    <row r="765" spans="1:13" ht="26.4">
      <c r="A765" s="23">
        <v>1</v>
      </c>
      <c r="B765" s="496" t="s">
        <v>527</v>
      </c>
      <c r="C765" s="444" t="s">
        <v>366</v>
      </c>
      <c r="D765" s="313" t="s">
        <v>16</v>
      </c>
      <c r="E765" s="313">
        <v>700</v>
      </c>
      <c r="F765" s="315">
        <v>1</v>
      </c>
      <c r="G765" s="315">
        <f t="shared" ref="G765:G768" si="138">CEILING(E765/F765,1)</f>
        <v>700</v>
      </c>
      <c r="H765" s="290"/>
      <c r="I765" s="352">
        <f t="shared" ref="I765" si="139">H765*L765+H765</f>
        <v>0</v>
      </c>
      <c r="J765" s="352">
        <f t="shared" ref="J765" si="140">ROUND(H765*G765,2)</f>
        <v>0</v>
      </c>
      <c r="K765" s="352">
        <f t="shared" ref="K765" si="141">ROUND(I765*G765,2)</f>
        <v>0</v>
      </c>
      <c r="L765" s="445"/>
      <c r="M765" s="497"/>
    </row>
    <row r="766" spans="1:13" ht="39.6">
      <c r="A766" s="23">
        <v>2</v>
      </c>
      <c r="B766" s="496" t="s">
        <v>367</v>
      </c>
      <c r="C766" s="444" t="s">
        <v>368</v>
      </c>
      <c r="D766" s="313" t="s">
        <v>16</v>
      </c>
      <c r="E766" s="313">
        <v>30</v>
      </c>
      <c r="F766" s="315">
        <v>1</v>
      </c>
      <c r="G766" s="315">
        <f t="shared" si="138"/>
        <v>30</v>
      </c>
      <c r="H766" s="290"/>
      <c r="I766" s="352">
        <f t="shared" ref="I766:I768" si="142">H766*L766+H766</f>
        <v>0</v>
      </c>
      <c r="J766" s="352">
        <f t="shared" ref="J766:J768" si="143">ROUND(H766*G766,2)</f>
        <v>0</v>
      </c>
      <c r="K766" s="352">
        <f t="shared" ref="K766:K768" si="144">ROUND(I766*G766,2)</f>
        <v>0</v>
      </c>
      <c r="L766" s="445"/>
      <c r="M766" s="497"/>
    </row>
    <row r="767" spans="1:13" ht="39.6">
      <c r="A767" s="23">
        <v>3</v>
      </c>
      <c r="B767" s="496" t="s">
        <v>369</v>
      </c>
      <c r="C767" s="444" t="s">
        <v>366</v>
      </c>
      <c r="D767" s="313" t="s">
        <v>16</v>
      </c>
      <c r="E767" s="313">
        <v>600</v>
      </c>
      <c r="F767" s="315">
        <v>1</v>
      </c>
      <c r="G767" s="315">
        <f t="shared" si="138"/>
        <v>600</v>
      </c>
      <c r="H767" s="290"/>
      <c r="I767" s="352">
        <f t="shared" si="142"/>
        <v>0</v>
      </c>
      <c r="J767" s="352">
        <f t="shared" si="143"/>
        <v>0</v>
      </c>
      <c r="K767" s="352">
        <f t="shared" si="144"/>
        <v>0</v>
      </c>
      <c r="L767" s="445"/>
      <c r="M767" s="497"/>
    </row>
    <row r="768" spans="1:13" ht="39.6">
      <c r="A768" s="23">
        <v>4</v>
      </c>
      <c r="B768" s="443" t="s">
        <v>370</v>
      </c>
      <c r="C768" s="498" t="s">
        <v>366</v>
      </c>
      <c r="D768" s="323" t="s">
        <v>16</v>
      </c>
      <c r="E768" s="323">
        <v>600</v>
      </c>
      <c r="F768" s="448">
        <v>1</v>
      </c>
      <c r="G768" s="315">
        <f t="shared" si="138"/>
        <v>600</v>
      </c>
      <c r="H768" s="290"/>
      <c r="I768" s="352">
        <f t="shared" si="142"/>
        <v>0</v>
      </c>
      <c r="J768" s="352">
        <f t="shared" si="143"/>
        <v>0</v>
      </c>
      <c r="K768" s="352">
        <f t="shared" si="144"/>
        <v>0</v>
      </c>
      <c r="L768" s="445"/>
      <c r="M768" s="497"/>
    </row>
    <row r="769" spans="1:13">
      <c r="A769" s="701" t="s">
        <v>17</v>
      </c>
      <c r="B769" s="701"/>
      <c r="C769" s="701"/>
      <c r="D769" s="701"/>
      <c r="E769" s="701"/>
      <c r="F769" s="701"/>
      <c r="G769" s="701"/>
      <c r="H769" s="701"/>
      <c r="I769" s="701"/>
      <c r="J769" s="294">
        <f>SUM(J765:J768)</f>
        <v>0</v>
      </c>
      <c r="K769" s="318">
        <f>SUM(K765:K768)</f>
        <v>0</v>
      </c>
      <c r="L769" s="449"/>
      <c r="M769" s="449"/>
    </row>
    <row r="770" spans="1:13">
      <c r="A770" s="449"/>
      <c r="B770" s="450"/>
      <c r="C770" s="449"/>
      <c r="D770" s="449"/>
      <c r="E770" s="449"/>
      <c r="F770" s="449"/>
      <c r="G770" s="449"/>
      <c r="H770" s="499"/>
      <c r="I770" s="499"/>
      <c r="J770" s="489" t="s">
        <v>18</v>
      </c>
      <c r="K770" s="354">
        <f>K769-J769</f>
        <v>0</v>
      </c>
      <c r="L770" s="449"/>
      <c r="M770" s="449"/>
    </row>
    <row r="771" spans="1:13">
      <c r="A771" s="24"/>
      <c r="B771" s="24"/>
      <c r="C771" s="24"/>
      <c r="D771" s="24"/>
      <c r="E771" s="24"/>
      <c r="F771" s="24"/>
      <c r="G771" s="24"/>
      <c r="H771" s="490"/>
      <c r="I771" s="490"/>
      <c r="J771" s="490"/>
      <c r="K771" s="490"/>
      <c r="L771" s="24"/>
      <c r="M771" s="24"/>
    </row>
    <row r="772" spans="1:13">
      <c r="A772" s="24"/>
      <c r="B772" s="500"/>
      <c r="C772" s="501"/>
      <c r="D772" s="501"/>
      <c r="E772" s="501"/>
      <c r="F772" s="501"/>
      <c r="G772" s="501"/>
      <c r="H772" s="502"/>
      <c r="I772" s="502"/>
      <c r="J772" s="503"/>
      <c r="K772" s="504"/>
      <c r="L772" s="501"/>
      <c r="M772" s="501"/>
    </row>
    <row r="773" spans="1:13">
      <c r="A773" s="24"/>
      <c r="B773" s="500"/>
      <c r="C773" s="501"/>
      <c r="D773" s="501"/>
      <c r="E773" s="501"/>
      <c r="F773" s="501"/>
      <c r="G773" s="501"/>
      <c r="H773" s="502"/>
      <c r="I773" s="502"/>
      <c r="J773" s="503"/>
      <c r="K773" s="504"/>
      <c r="L773" s="501"/>
      <c r="M773" s="501"/>
    </row>
    <row r="774" spans="1:13">
      <c r="A774" s="434"/>
      <c r="B774" s="21" t="s">
        <v>215</v>
      </c>
      <c r="C774" s="434"/>
      <c r="D774" s="434"/>
      <c r="E774" s="434"/>
      <c r="F774" s="434"/>
      <c r="G774" s="434"/>
      <c r="H774" s="505"/>
      <c r="I774" s="505"/>
      <c r="J774" s="505"/>
      <c r="K774" s="505"/>
      <c r="L774" s="434"/>
      <c r="M774" s="434"/>
    </row>
    <row r="775" spans="1:13">
      <c r="A775" s="434"/>
      <c r="B775" s="21" t="s">
        <v>19</v>
      </c>
      <c r="C775" s="435"/>
      <c r="D775" s="434"/>
      <c r="E775" s="434"/>
      <c r="F775" s="434"/>
      <c r="G775" s="434"/>
      <c r="H775" s="505"/>
      <c r="I775" s="505"/>
      <c r="J775" s="505"/>
      <c r="K775" s="505"/>
      <c r="L775" s="434"/>
      <c r="M775" s="434"/>
    </row>
    <row r="776" spans="1:13">
      <c r="A776" s="434"/>
      <c r="B776" s="21" t="s">
        <v>20</v>
      </c>
      <c r="C776" s="435"/>
      <c r="D776" s="434"/>
      <c r="E776" s="434"/>
      <c r="F776" s="434"/>
      <c r="G776" s="434"/>
      <c r="H776" s="505"/>
      <c r="I776" s="505"/>
      <c r="J776" s="505"/>
      <c r="K776" s="505"/>
      <c r="L776" s="434"/>
      <c r="M776" s="434"/>
    </row>
    <row r="777" spans="1:13" ht="26.4">
      <c r="A777" s="506" t="s">
        <v>3</v>
      </c>
      <c r="B777" s="507" t="s">
        <v>4</v>
      </c>
      <c r="C777" s="506" t="s">
        <v>5</v>
      </c>
      <c r="D777" s="506" t="s">
        <v>6</v>
      </c>
      <c r="E777" s="506" t="s">
        <v>7</v>
      </c>
      <c r="F777" s="506" t="s">
        <v>8</v>
      </c>
      <c r="G777" s="506" t="s">
        <v>9</v>
      </c>
      <c r="H777" s="508" t="s">
        <v>10</v>
      </c>
      <c r="I777" s="508" t="s">
        <v>11</v>
      </c>
      <c r="J777" s="508" t="s">
        <v>12</v>
      </c>
      <c r="K777" s="508" t="s">
        <v>13</v>
      </c>
      <c r="L777" s="506" t="s">
        <v>14</v>
      </c>
      <c r="M777" s="509" t="s">
        <v>15</v>
      </c>
    </row>
    <row r="778" spans="1:13" ht="29.25" customHeight="1">
      <c r="A778" s="510">
        <v>1</v>
      </c>
      <c r="B778" s="511" t="s">
        <v>371</v>
      </c>
      <c r="C778" s="512" t="s">
        <v>372</v>
      </c>
      <c r="D778" s="513" t="s">
        <v>16</v>
      </c>
      <c r="E778" s="514">
        <v>1000</v>
      </c>
      <c r="F778" s="514">
        <v>1</v>
      </c>
      <c r="G778" s="315">
        <f t="shared" ref="G778:G786" si="145">CEILING(E778/F778,1)</f>
        <v>1000</v>
      </c>
      <c r="H778" s="290"/>
      <c r="I778" s="352">
        <f t="shared" ref="I778" si="146">H778*L778+H778</f>
        <v>0</v>
      </c>
      <c r="J778" s="352">
        <f t="shared" ref="J778" si="147">ROUND(H778*G778,2)</f>
        <v>0</v>
      </c>
      <c r="K778" s="352">
        <f t="shared" ref="K778" si="148">ROUND(I778*G778,2)</f>
        <v>0</v>
      </c>
      <c r="L778" s="515"/>
      <c r="M778" s="516"/>
    </row>
    <row r="779" spans="1:13" ht="29.25" customHeight="1">
      <c r="A779" s="510">
        <v>2</v>
      </c>
      <c r="B779" s="511" t="s">
        <v>373</v>
      </c>
      <c r="C779" s="512" t="s">
        <v>374</v>
      </c>
      <c r="D779" s="513" t="s">
        <v>16</v>
      </c>
      <c r="E779" s="514">
        <v>13500</v>
      </c>
      <c r="F779" s="514">
        <v>1</v>
      </c>
      <c r="G779" s="315">
        <f t="shared" si="145"/>
        <v>13500</v>
      </c>
      <c r="H779" s="290"/>
      <c r="I779" s="352">
        <f t="shared" ref="I779:I786" si="149">H779*L779+H779</f>
        <v>0</v>
      </c>
      <c r="J779" s="352">
        <f t="shared" ref="J779:J786" si="150">ROUND(H779*G779,2)</f>
        <v>0</v>
      </c>
      <c r="K779" s="352">
        <f t="shared" ref="K779:K786" si="151">ROUND(I779*G779,2)</f>
        <v>0</v>
      </c>
      <c r="L779" s="515"/>
      <c r="M779" s="516"/>
    </row>
    <row r="780" spans="1:13" ht="29.25" customHeight="1">
      <c r="A780" s="510">
        <v>3</v>
      </c>
      <c r="B780" s="511" t="s">
        <v>375</v>
      </c>
      <c r="C780" s="512" t="s">
        <v>376</v>
      </c>
      <c r="D780" s="513" t="s">
        <v>16</v>
      </c>
      <c r="E780" s="514">
        <v>10000</v>
      </c>
      <c r="F780" s="514">
        <v>1</v>
      </c>
      <c r="G780" s="315">
        <f t="shared" si="145"/>
        <v>10000</v>
      </c>
      <c r="H780" s="290"/>
      <c r="I780" s="352">
        <f t="shared" si="149"/>
        <v>0</v>
      </c>
      <c r="J780" s="352">
        <f t="shared" si="150"/>
        <v>0</v>
      </c>
      <c r="K780" s="352">
        <f t="shared" si="151"/>
        <v>0</v>
      </c>
      <c r="L780" s="515"/>
      <c r="M780" s="516"/>
    </row>
    <row r="781" spans="1:13" ht="29.25" customHeight="1">
      <c r="A781" s="510">
        <v>4</v>
      </c>
      <c r="B781" s="511" t="s">
        <v>377</v>
      </c>
      <c r="C781" s="512" t="s">
        <v>378</v>
      </c>
      <c r="D781" s="513" t="s">
        <v>16</v>
      </c>
      <c r="E781" s="514">
        <v>6800</v>
      </c>
      <c r="F781" s="514">
        <v>1</v>
      </c>
      <c r="G781" s="315">
        <f t="shared" si="145"/>
        <v>6800</v>
      </c>
      <c r="H781" s="290"/>
      <c r="I781" s="352">
        <f t="shared" si="149"/>
        <v>0</v>
      </c>
      <c r="J781" s="352">
        <f t="shared" si="150"/>
        <v>0</v>
      </c>
      <c r="K781" s="352">
        <f t="shared" si="151"/>
        <v>0</v>
      </c>
      <c r="L781" s="515"/>
      <c r="M781" s="516"/>
    </row>
    <row r="782" spans="1:13" ht="29.25" customHeight="1">
      <c r="A782" s="510">
        <v>5</v>
      </c>
      <c r="B782" s="511" t="s">
        <v>500</v>
      </c>
      <c r="C782" s="512" t="s">
        <v>379</v>
      </c>
      <c r="D782" s="513" t="s">
        <v>276</v>
      </c>
      <c r="E782" s="514">
        <v>300</v>
      </c>
      <c r="F782" s="514">
        <v>1</v>
      </c>
      <c r="G782" s="315">
        <f t="shared" si="145"/>
        <v>300</v>
      </c>
      <c r="H782" s="290"/>
      <c r="I782" s="352">
        <f t="shared" si="149"/>
        <v>0</v>
      </c>
      <c r="J782" s="352">
        <f t="shared" si="150"/>
        <v>0</v>
      </c>
      <c r="K782" s="352">
        <f t="shared" si="151"/>
        <v>0</v>
      </c>
      <c r="L782" s="515"/>
      <c r="M782" s="516"/>
    </row>
    <row r="783" spans="1:13" ht="29.25" customHeight="1">
      <c r="A783" s="510">
        <v>6</v>
      </c>
      <c r="B783" s="511" t="s">
        <v>500</v>
      </c>
      <c r="C783" s="512" t="s">
        <v>380</v>
      </c>
      <c r="D783" s="513" t="s">
        <v>276</v>
      </c>
      <c r="E783" s="514">
        <v>100</v>
      </c>
      <c r="F783" s="514">
        <v>1</v>
      </c>
      <c r="G783" s="315">
        <f t="shared" si="145"/>
        <v>100</v>
      </c>
      <c r="H783" s="290"/>
      <c r="I783" s="352">
        <f t="shared" si="149"/>
        <v>0</v>
      </c>
      <c r="J783" s="352">
        <f t="shared" si="150"/>
        <v>0</v>
      </c>
      <c r="K783" s="352">
        <f t="shared" si="151"/>
        <v>0</v>
      </c>
      <c r="L783" s="515"/>
      <c r="M783" s="516"/>
    </row>
    <row r="784" spans="1:13" ht="29.25" customHeight="1">
      <c r="A784" s="510">
        <v>7</v>
      </c>
      <c r="B784" s="511" t="s">
        <v>500</v>
      </c>
      <c r="C784" s="512" t="s">
        <v>381</v>
      </c>
      <c r="D784" s="513" t="s">
        <v>276</v>
      </c>
      <c r="E784" s="514">
        <v>50</v>
      </c>
      <c r="F784" s="514">
        <v>1</v>
      </c>
      <c r="G784" s="315">
        <f t="shared" si="145"/>
        <v>50</v>
      </c>
      <c r="H784" s="290"/>
      <c r="I784" s="352">
        <f t="shared" si="149"/>
        <v>0</v>
      </c>
      <c r="J784" s="352">
        <f t="shared" si="150"/>
        <v>0</v>
      </c>
      <c r="K784" s="352">
        <f t="shared" si="151"/>
        <v>0</v>
      </c>
      <c r="L784" s="515"/>
      <c r="M784" s="516"/>
    </row>
    <row r="785" spans="1:13" ht="29.25" customHeight="1">
      <c r="A785" s="510">
        <v>8</v>
      </c>
      <c r="B785" s="511" t="s">
        <v>500</v>
      </c>
      <c r="C785" s="512" t="s">
        <v>382</v>
      </c>
      <c r="D785" s="513" t="s">
        <v>276</v>
      </c>
      <c r="E785" s="514">
        <v>30</v>
      </c>
      <c r="F785" s="514">
        <v>1</v>
      </c>
      <c r="G785" s="315">
        <f t="shared" si="145"/>
        <v>30</v>
      </c>
      <c r="H785" s="290"/>
      <c r="I785" s="352">
        <f t="shared" si="149"/>
        <v>0</v>
      </c>
      <c r="J785" s="352">
        <f t="shared" si="150"/>
        <v>0</v>
      </c>
      <c r="K785" s="352">
        <f t="shared" si="151"/>
        <v>0</v>
      </c>
      <c r="L785" s="515"/>
      <c r="M785" s="516"/>
    </row>
    <row r="786" spans="1:13" ht="29.25" customHeight="1">
      <c r="A786" s="510">
        <v>9</v>
      </c>
      <c r="B786" s="511" t="s">
        <v>383</v>
      </c>
      <c r="C786" s="512" t="s">
        <v>384</v>
      </c>
      <c r="D786" s="513" t="s">
        <v>276</v>
      </c>
      <c r="E786" s="514">
        <v>300</v>
      </c>
      <c r="F786" s="514">
        <v>1</v>
      </c>
      <c r="G786" s="315">
        <f t="shared" si="145"/>
        <v>300</v>
      </c>
      <c r="H786" s="290"/>
      <c r="I786" s="352">
        <f t="shared" si="149"/>
        <v>0</v>
      </c>
      <c r="J786" s="352">
        <f t="shared" si="150"/>
        <v>0</v>
      </c>
      <c r="K786" s="352">
        <f t="shared" si="151"/>
        <v>0</v>
      </c>
      <c r="L786" s="515"/>
      <c r="M786" s="516"/>
    </row>
    <row r="787" spans="1:13">
      <c r="A787" s="703" t="s">
        <v>17</v>
      </c>
      <c r="B787" s="703"/>
      <c r="C787" s="703" t="s">
        <v>385</v>
      </c>
      <c r="D787" s="703"/>
      <c r="E787" s="703"/>
      <c r="F787" s="703"/>
      <c r="G787" s="703"/>
      <c r="H787" s="703"/>
      <c r="I787" s="703"/>
      <c r="J787" s="517">
        <f>SUM(J778:J786)</f>
        <v>0</v>
      </c>
      <c r="K787" s="517">
        <f>SUM(K778:K786)</f>
        <v>0</v>
      </c>
      <c r="L787" s="501"/>
      <c r="M787" s="501"/>
    </row>
    <row r="788" spans="1:13">
      <c r="A788" s="339"/>
      <c r="B788" s="704"/>
      <c r="C788" s="704"/>
      <c r="D788" s="704"/>
      <c r="E788" s="704"/>
      <c r="F788" s="704"/>
      <c r="G788" s="704"/>
      <c r="H788" s="704"/>
      <c r="I788" s="705"/>
      <c r="J788" s="355" t="s">
        <v>18</v>
      </c>
      <c r="K788" s="354">
        <f>K787-J787</f>
        <v>0</v>
      </c>
      <c r="L788" s="339"/>
      <c r="M788" s="339"/>
    </row>
    <row r="789" spans="1:13">
      <c r="A789" s="339"/>
      <c r="B789" s="339"/>
      <c r="C789" s="339"/>
      <c r="D789" s="339"/>
      <c r="E789" s="339"/>
      <c r="F789" s="339"/>
      <c r="G789" s="339"/>
      <c r="H789" s="488"/>
      <c r="I789" s="488"/>
      <c r="J789" s="503"/>
      <c r="K789" s="518"/>
      <c r="L789" s="339"/>
      <c r="M789" s="339"/>
    </row>
    <row r="792" spans="1:13">
      <c r="A792" s="435"/>
      <c r="B792" s="21" t="s">
        <v>222</v>
      </c>
      <c r="C792" s="343"/>
      <c r="D792" s="343"/>
      <c r="E792" s="343"/>
      <c r="F792" s="343"/>
      <c r="G792" s="343"/>
      <c r="H792" s="519"/>
      <c r="I792" s="519"/>
      <c r="J792" s="519"/>
      <c r="K792" s="519"/>
      <c r="L792" s="343"/>
      <c r="M792" s="343"/>
    </row>
    <row r="793" spans="1:13">
      <c r="A793" s="435"/>
      <c r="B793" s="21" t="s">
        <v>27</v>
      </c>
      <c r="C793" s="24"/>
      <c r="D793" s="343"/>
      <c r="E793" s="343"/>
      <c r="F793" s="343"/>
      <c r="G793" s="343"/>
      <c r="H793" s="519"/>
      <c r="I793" s="519"/>
      <c r="J793" s="519"/>
      <c r="K793" s="519"/>
      <c r="L793" s="343"/>
      <c r="M793" s="343"/>
    </row>
    <row r="794" spans="1:13">
      <c r="A794" s="435"/>
      <c r="B794" s="21" t="s">
        <v>26</v>
      </c>
      <c r="C794" s="435"/>
      <c r="D794" s="343"/>
      <c r="E794" s="343"/>
      <c r="F794" s="343"/>
      <c r="G794" s="343"/>
      <c r="H794" s="519"/>
      <c r="I794" s="519"/>
      <c r="J794" s="519"/>
      <c r="K794" s="519"/>
      <c r="L794" s="343"/>
      <c r="M794" s="343"/>
    </row>
    <row r="795" spans="1:13" ht="26.4">
      <c r="A795" s="482" t="s">
        <v>3</v>
      </c>
      <c r="B795" s="520" t="s">
        <v>4</v>
      </c>
      <c r="C795" s="482" t="s">
        <v>5</v>
      </c>
      <c r="D795" s="482" t="s">
        <v>6</v>
      </c>
      <c r="E795" s="482" t="s">
        <v>7</v>
      </c>
      <c r="F795" s="482" t="s">
        <v>8</v>
      </c>
      <c r="G795" s="482" t="s">
        <v>9</v>
      </c>
      <c r="H795" s="484" t="s">
        <v>10</v>
      </c>
      <c r="I795" s="484" t="s">
        <v>11</v>
      </c>
      <c r="J795" s="484" t="s">
        <v>12</v>
      </c>
      <c r="K795" s="484" t="s">
        <v>13</v>
      </c>
      <c r="L795" s="482" t="s">
        <v>14</v>
      </c>
      <c r="M795" s="521" t="s">
        <v>15</v>
      </c>
    </row>
    <row r="796" spans="1:13" ht="29.25" customHeight="1">
      <c r="A796" s="510">
        <v>1</v>
      </c>
      <c r="B796" s="511" t="s">
        <v>386</v>
      </c>
      <c r="C796" s="512" t="s">
        <v>387</v>
      </c>
      <c r="D796" s="513" t="s">
        <v>16</v>
      </c>
      <c r="E796" s="514">
        <v>1000</v>
      </c>
      <c r="F796" s="514">
        <v>1</v>
      </c>
      <c r="G796" s="315">
        <f t="shared" ref="G796" si="152">CEILING(E796/F796,1)</f>
        <v>1000</v>
      </c>
      <c r="H796" s="290"/>
      <c r="I796" s="352">
        <f t="shared" ref="I796" si="153">H796*L796+H796</f>
        <v>0</v>
      </c>
      <c r="J796" s="352">
        <f t="shared" ref="J796" si="154">ROUND(H796*G796,2)</f>
        <v>0</v>
      </c>
      <c r="K796" s="352">
        <f t="shared" ref="K796" si="155">ROUND(I796*G796,2)</f>
        <v>0</v>
      </c>
      <c r="L796" s="515"/>
      <c r="M796" s="516"/>
    </row>
    <row r="797" spans="1:13">
      <c r="A797" s="669" t="s">
        <v>17</v>
      </c>
      <c r="B797" s="669"/>
      <c r="C797" s="669"/>
      <c r="D797" s="669"/>
      <c r="E797" s="669"/>
      <c r="F797" s="669"/>
      <c r="G797" s="669"/>
      <c r="H797" s="669"/>
      <c r="I797" s="669"/>
      <c r="J797" s="517">
        <f>SUM(J796:J796)</f>
        <v>0</v>
      </c>
      <c r="K797" s="517">
        <f>SUM(K796:K796)</f>
        <v>0</v>
      </c>
      <c r="L797" s="343"/>
      <c r="M797" s="343"/>
    </row>
    <row r="798" spans="1:13">
      <c r="A798" s="343"/>
      <c r="B798" s="522"/>
      <c r="C798" s="343"/>
      <c r="D798" s="343"/>
      <c r="E798" s="343"/>
      <c r="F798" s="343"/>
      <c r="G798" s="343"/>
      <c r="H798" s="519"/>
      <c r="I798" s="519"/>
      <c r="J798" s="355" t="s">
        <v>18</v>
      </c>
      <c r="K798" s="354">
        <f>K797-J797</f>
        <v>0</v>
      </c>
      <c r="L798" s="343"/>
      <c r="M798" s="343"/>
    </row>
    <row r="799" spans="1:13">
      <c r="A799" s="523"/>
      <c r="B799" s="524"/>
      <c r="C799" s="523"/>
      <c r="D799" s="523"/>
      <c r="E799" s="523"/>
      <c r="F799" s="523"/>
      <c r="G799" s="523"/>
      <c r="H799" s="523"/>
      <c r="I799" s="523"/>
      <c r="J799" s="523"/>
      <c r="K799" s="523"/>
      <c r="L799" s="523"/>
      <c r="M799" s="523"/>
    </row>
    <row r="800" spans="1:13">
      <c r="A800" s="523"/>
      <c r="B800" s="523"/>
      <c r="C800" s="523"/>
      <c r="D800" s="523"/>
      <c r="E800" s="523"/>
      <c r="F800" s="523"/>
      <c r="G800" s="523"/>
      <c r="H800" s="523"/>
      <c r="I800" s="523"/>
      <c r="J800" s="523"/>
      <c r="K800" s="523"/>
      <c r="L800" s="523"/>
      <c r="M800" s="523"/>
    </row>
    <row r="801" spans="1:13">
      <c r="A801" s="525"/>
      <c r="B801" s="525"/>
      <c r="C801" s="525"/>
      <c r="D801" s="525"/>
      <c r="E801" s="525"/>
      <c r="F801" s="525"/>
      <c r="G801" s="525"/>
      <c r="H801" s="525"/>
      <c r="I801" s="525"/>
      <c r="J801" s="525"/>
      <c r="K801" s="525"/>
      <c r="L801" s="525"/>
      <c r="M801" s="525"/>
    </row>
    <row r="802" spans="1:13">
      <c r="A802" s="525"/>
      <c r="B802" s="21" t="s">
        <v>225</v>
      </c>
      <c r="C802" s="525"/>
      <c r="D802" s="525"/>
      <c r="E802" s="525"/>
      <c r="F802" s="525"/>
      <c r="G802" s="525"/>
      <c r="H802" s="525"/>
      <c r="I802" s="525"/>
      <c r="J802" s="525"/>
      <c r="K802" s="525"/>
      <c r="L802" s="525"/>
      <c r="M802" s="525"/>
    </row>
    <row r="803" spans="1:13">
      <c r="A803" s="525"/>
      <c r="B803" s="21" t="s">
        <v>19</v>
      </c>
      <c r="C803" s="526"/>
      <c r="D803" s="525"/>
      <c r="E803" s="525"/>
      <c r="F803" s="525"/>
      <c r="G803" s="525"/>
      <c r="H803" s="525"/>
      <c r="I803" s="525"/>
      <c r="J803" s="525"/>
      <c r="K803" s="525"/>
      <c r="L803" s="525"/>
      <c r="M803" s="525"/>
    </row>
    <row r="804" spans="1:13">
      <c r="A804" s="525"/>
      <c r="B804" s="21" t="s">
        <v>20</v>
      </c>
      <c r="C804" s="526"/>
      <c r="D804" s="525"/>
      <c r="E804" s="525"/>
      <c r="F804" s="525"/>
      <c r="G804" s="525"/>
      <c r="H804" s="525"/>
      <c r="I804" s="525"/>
      <c r="J804" s="525"/>
      <c r="K804" s="525"/>
      <c r="L804" s="525"/>
      <c r="M804" s="525"/>
    </row>
    <row r="805" spans="1:13" ht="22.8">
      <c r="A805" s="194" t="s">
        <v>3</v>
      </c>
      <c r="B805" s="195" t="s">
        <v>4</v>
      </c>
      <c r="C805" s="194" t="s">
        <v>5</v>
      </c>
      <c r="D805" s="196" t="s">
        <v>6</v>
      </c>
      <c r="E805" s="196" t="s">
        <v>7</v>
      </c>
      <c r="F805" s="196" t="s">
        <v>8</v>
      </c>
      <c r="G805" s="196" t="s">
        <v>9</v>
      </c>
      <c r="H805" s="196" t="s">
        <v>10</v>
      </c>
      <c r="I805" s="196" t="s">
        <v>11</v>
      </c>
      <c r="J805" s="196" t="s">
        <v>12</v>
      </c>
      <c r="K805" s="196" t="s">
        <v>13</v>
      </c>
      <c r="L805" s="196" t="s">
        <v>14</v>
      </c>
      <c r="M805" s="198" t="s">
        <v>15</v>
      </c>
    </row>
    <row r="806" spans="1:13">
      <c r="A806" s="350">
        <v>1</v>
      </c>
      <c r="B806" s="361" t="s">
        <v>388</v>
      </c>
      <c r="C806" s="358" t="s">
        <v>389</v>
      </c>
      <c r="D806" s="358" t="s">
        <v>21</v>
      </c>
      <c r="E806" s="353">
        <v>5000</v>
      </c>
      <c r="F806" s="527">
        <v>100</v>
      </c>
      <c r="G806" s="351">
        <f>CEILING(E806/F806,1)</f>
        <v>50</v>
      </c>
      <c r="H806" s="352"/>
      <c r="I806" s="352">
        <f t="shared" ref="I806" si="156">H806*L806+H806</f>
        <v>0</v>
      </c>
      <c r="J806" s="352">
        <f t="shared" ref="J806" si="157">ROUND(H806*G806,2)</f>
        <v>0</v>
      </c>
      <c r="K806" s="352">
        <f t="shared" ref="K806" si="158">ROUND(I806*G806,2)</f>
        <v>0</v>
      </c>
      <c r="L806" s="26"/>
      <c r="M806" s="362"/>
    </row>
    <row r="807" spans="1:13">
      <c r="A807" s="350">
        <v>2</v>
      </c>
      <c r="B807" s="361" t="s">
        <v>390</v>
      </c>
      <c r="C807" s="358" t="s">
        <v>391</v>
      </c>
      <c r="D807" s="358" t="s">
        <v>276</v>
      </c>
      <c r="E807" s="353">
        <v>20000</v>
      </c>
      <c r="F807" s="527">
        <v>100</v>
      </c>
      <c r="G807" s="351">
        <f>CEILING(E807/F807,1)</f>
        <v>200</v>
      </c>
      <c r="H807" s="352"/>
      <c r="I807" s="352">
        <f t="shared" ref="I807:I809" si="159">H807*L807+H807</f>
        <v>0</v>
      </c>
      <c r="J807" s="352">
        <f t="shared" ref="J807:J809" si="160">ROUND(H807*G807,2)</f>
        <v>0</v>
      </c>
      <c r="K807" s="352">
        <f t="shared" ref="K807:K809" si="161">ROUND(I807*G807,2)</f>
        <v>0</v>
      </c>
      <c r="L807" s="26"/>
      <c r="M807" s="362"/>
    </row>
    <row r="808" spans="1:13">
      <c r="A808" s="528">
        <v>3</v>
      </c>
      <c r="B808" s="529" t="s">
        <v>392</v>
      </c>
      <c r="C808" s="530" t="s">
        <v>391</v>
      </c>
      <c r="D808" s="530" t="s">
        <v>276</v>
      </c>
      <c r="E808" s="531">
        <v>20000</v>
      </c>
      <c r="F808" s="532">
        <v>100</v>
      </c>
      <c r="G808" s="533">
        <f>CEILING(E808/F808,1)</f>
        <v>200</v>
      </c>
      <c r="H808" s="534"/>
      <c r="I808" s="352">
        <f t="shared" si="159"/>
        <v>0</v>
      </c>
      <c r="J808" s="352">
        <f t="shared" si="160"/>
        <v>0</v>
      </c>
      <c r="K808" s="352">
        <f t="shared" si="161"/>
        <v>0</v>
      </c>
      <c r="L808" s="535"/>
      <c r="M808" s="536"/>
    </row>
    <row r="809" spans="1:13">
      <c r="A809" s="537">
        <v>4</v>
      </c>
      <c r="B809" s="538" t="s">
        <v>393</v>
      </c>
      <c r="C809" s="539" t="s">
        <v>394</v>
      </c>
      <c r="D809" s="539" t="s">
        <v>276</v>
      </c>
      <c r="E809" s="540">
        <v>4800</v>
      </c>
      <c r="F809" s="541">
        <v>1</v>
      </c>
      <c r="G809" s="351">
        <f>CEILING(E809/F809,1)</f>
        <v>4800</v>
      </c>
      <c r="H809" s="352"/>
      <c r="I809" s="352">
        <f t="shared" si="159"/>
        <v>0</v>
      </c>
      <c r="J809" s="352">
        <f t="shared" si="160"/>
        <v>0</v>
      </c>
      <c r="K809" s="352">
        <f t="shared" si="161"/>
        <v>0</v>
      </c>
      <c r="L809" s="542"/>
      <c r="M809" s="543"/>
    </row>
    <row r="810" spans="1:13">
      <c r="A810" s="681" t="s">
        <v>17</v>
      </c>
      <c r="B810" s="682"/>
      <c r="C810" s="682"/>
      <c r="D810" s="682"/>
      <c r="E810" s="682"/>
      <c r="F810" s="682"/>
      <c r="G810" s="682"/>
      <c r="H810" s="682"/>
      <c r="I810" s="683"/>
      <c r="J810" s="517">
        <f>SUM(J806:J809)</f>
        <v>0</v>
      </c>
      <c r="K810" s="360">
        <f>SUM(K806:K809)</f>
        <v>0</v>
      </c>
      <c r="L810" s="544"/>
      <c r="M810" s="544"/>
    </row>
    <row r="811" spans="1:13">
      <c r="A811" s="706"/>
      <c r="B811" s="706"/>
      <c r="C811" s="544"/>
      <c r="D811" s="544"/>
      <c r="E811" s="544"/>
      <c r="F811" s="544"/>
      <c r="G811" s="544"/>
      <c r="H811" s="544"/>
      <c r="I811" s="544"/>
      <c r="J811" s="355" t="s">
        <v>18</v>
      </c>
      <c r="K811" s="354">
        <f>K810-J810</f>
        <v>0</v>
      </c>
      <c r="L811" s="544"/>
      <c r="M811" s="544"/>
    </row>
    <row r="812" spans="1:13">
      <c r="A812" s="523"/>
      <c r="B812" s="523"/>
      <c r="C812" s="523"/>
      <c r="D812" s="523"/>
      <c r="E812" s="523"/>
      <c r="F812" s="523"/>
      <c r="G812" s="523"/>
      <c r="H812" s="523"/>
      <c r="I812" s="523"/>
      <c r="J812" s="523"/>
      <c r="K812" s="523"/>
      <c r="L812" s="523"/>
      <c r="M812" s="523"/>
    </row>
    <row r="813" spans="1:13">
      <c r="A813" s="523"/>
      <c r="B813" s="523"/>
      <c r="C813" s="523"/>
      <c r="D813" s="523"/>
      <c r="E813" s="523"/>
      <c r="F813" s="523"/>
      <c r="G813" s="523"/>
      <c r="H813" s="523"/>
      <c r="I813" s="523"/>
      <c r="J813" s="523"/>
      <c r="K813" s="523"/>
      <c r="L813" s="523"/>
      <c r="M813" s="523"/>
    </row>
    <row r="814" spans="1:13">
      <c r="A814" s="523"/>
      <c r="B814" s="523"/>
      <c r="C814" s="523"/>
      <c r="D814" s="523"/>
      <c r="E814" s="523"/>
      <c r="F814" s="523"/>
      <c r="G814" s="523"/>
      <c r="H814" s="523"/>
      <c r="I814" s="523"/>
      <c r="J814" s="523"/>
      <c r="K814" s="523"/>
      <c r="L814" s="523"/>
      <c r="M814" s="523"/>
    </row>
    <row r="815" spans="1:13">
      <c r="A815" s="545"/>
      <c r="B815" s="21" t="s">
        <v>66</v>
      </c>
      <c r="C815" s="545"/>
      <c r="D815" s="545"/>
      <c r="E815" s="545"/>
      <c r="F815" s="545"/>
      <c r="G815" s="545"/>
      <c r="H815" s="545"/>
      <c r="I815" s="545"/>
      <c r="J815" s="545"/>
      <c r="K815" s="545"/>
      <c r="L815" s="545"/>
      <c r="M815" s="545"/>
    </row>
    <row r="816" spans="1:13">
      <c r="A816" s="545"/>
      <c r="B816" s="21" t="s">
        <v>28</v>
      </c>
      <c r="C816" s="526"/>
      <c r="D816" s="545"/>
      <c r="E816" s="545"/>
      <c r="F816" s="545"/>
      <c r="G816" s="545"/>
      <c r="H816" s="545"/>
      <c r="I816" s="545"/>
      <c r="J816" s="545"/>
      <c r="K816" s="545"/>
      <c r="L816" s="545"/>
      <c r="M816" s="545"/>
    </row>
    <row r="817" spans="1:13">
      <c r="A817" s="545"/>
      <c r="B817" s="21" t="s">
        <v>29</v>
      </c>
      <c r="C817" s="526"/>
      <c r="D817" s="545"/>
      <c r="E817" s="545"/>
      <c r="F817" s="545"/>
      <c r="G817" s="545"/>
      <c r="H817" s="545"/>
      <c r="I817" s="545"/>
      <c r="J817" s="545"/>
      <c r="K817" s="545"/>
      <c r="L817" s="545"/>
      <c r="M817" s="545"/>
    </row>
    <row r="818" spans="1:13" ht="22.8">
      <c r="A818" s="194" t="s">
        <v>3</v>
      </c>
      <c r="B818" s="546" t="s">
        <v>4</v>
      </c>
      <c r="C818" s="194" t="s">
        <v>5</v>
      </c>
      <c r="D818" s="196" t="s">
        <v>6</v>
      </c>
      <c r="E818" s="196" t="s">
        <v>7</v>
      </c>
      <c r="F818" s="196" t="s">
        <v>8</v>
      </c>
      <c r="G818" s="196" t="s">
        <v>9</v>
      </c>
      <c r="H818" s="196" t="s">
        <v>10</v>
      </c>
      <c r="I818" s="196" t="s">
        <v>11</v>
      </c>
      <c r="J818" s="196" t="s">
        <v>12</v>
      </c>
      <c r="K818" s="196" t="s">
        <v>13</v>
      </c>
      <c r="L818" s="196" t="s">
        <v>14</v>
      </c>
      <c r="M818" s="310" t="s">
        <v>15</v>
      </c>
    </row>
    <row r="819" spans="1:13">
      <c r="A819" s="350">
        <v>1</v>
      </c>
      <c r="B819" s="547" t="s">
        <v>395</v>
      </c>
      <c r="C819" s="358" t="s">
        <v>396</v>
      </c>
      <c r="D819" s="348" t="s">
        <v>16</v>
      </c>
      <c r="E819" s="548">
        <v>15000</v>
      </c>
      <c r="F819" s="349">
        <v>1</v>
      </c>
      <c r="G819" s="350">
        <f>CEILING(E819/F819,1)</f>
        <v>15000</v>
      </c>
      <c r="H819" s="549"/>
      <c r="I819" s="352">
        <f t="shared" ref="I819" si="162">H819*L819+H819</f>
        <v>0</v>
      </c>
      <c r="J819" s="352">
        <f t="shared" ref="J819" si="163">ROUND(H819*G819,2)</f>
        <v>0</v>
      </c>
      <c r="K819" s="352">
        <f t="shared" ref="K819" si="164">ROUND(I819*G819,2)</f>
        <v>0</v>
      </c>
      <c r="L819" s="26"/>
      <c r="M819" s="550"/>
    </row>
    <row r="820" spans="1:13">
      <c r="A820" s="350">
        <v>2</v>
      </c>
      <c r="B820" s="551" t="s">
        <v>397</v>
      </c>
      <c r="C820" s="358" t="s">
        <v>398</v>
      </c>
      <c r="D820" s="348" t="s">
        <v>16</v>
      </c>
      <c r="E820" s="349">
        <v>15000</v>
      </c>
      <c r="F820" s="349">
        <v>1</v>
      </c>
      <c r="G820" s="350">
        <f>CEILING(E820/F820,1)</f>
        <v>15000</v>
      </c>
      <c r="H820" s="549"/>
      <c r="I820" s="352">
        <f t="shared" ref="I820" si="165">H820*L820+H820</f>
        <v>0</v>
      </c>
      <c r="J820" s="352">
        <f t="shared" ref="J820" si="166">ROUND(H820*G820,2)</f>
        <v>0</v>
      </c>
      <c r="K820" s="352">
        <f t="shared" ref="K820" si="167">ROUND(I820*G820,2)</f>
        <v>0</v>
      </c>
      <c r="L820" s="26"/>
      <c r="M820" s="550"/>
    </row>
    <row r="821" spans="1:13">
      <c r="A821" s="678" t="s">
        <v>17</v>
      </c>
      <c r="B821" s="678"/>
      <c r="C821" s="678"/>
      <c r="D821" s="678"/>
      <c r="E821" s="678"/>
      <c r="F821" s="678"/>
      <c r="G821" s="678"/>
      <c r="H821" s="678"/>
      <c r="I821" s="678"/>
      <c r="J821" s="552">
        <f>SUM(J819:J820)</f>
        <v>0</v>
      </c>
      <c r="K821" s="553">
        <f>SUM(K819:K820)</f>
        <v>0</v>
      </c>
      <c r="L821" s="554"/>
      <c r="M821" s="554"/>
    </row>
    <row r="822" spans="1:13">
      <c r="A822" s="545"/>
      <c r="B822" s="555"/>
      <c r="C822" s="554"/>
      <c r="D822" s="554"/>
      <c r="E822" s="554"/>
      <c r="F822" s="554"/>
      <c r="G822" s="554"/>
      <c r="H822" s="554"/>
      <c r="I822" s="554"/>
      <c r="J822" s="556" t="s">
        <v>18</v>
      </c>
      <c r="K822" s="557">
        <f>K821-J821</f>
        <v>0</v>
      </c>
      <c r="L822" s="554"/>
      <c r="M822" s="554"/>
    </row>
    <row r="823" spans="1:13">
      <c r="A823" s="545" t="s">
        <v>399</v>
      </c>
      <c r="B823" s="555"/>
      <c r="C823" s="554"/>
      <c r="D823" s="554"/>
      <c r="E823" s="554"/>
      <c r="F823" s="554"/>
      <c r="G823" s="554"/>
      <c r="H823" s="554"/>
      <c r="I823" s="554"/>
      <c r="J823" s="558"/>
      <c r="K823" s="559"/>
      <c r="L823" s="554"/>
      <c r="M823" s="554"/>
    </row>
    <row r="824" spans="1:13">
      <c r="A824" s="545"/>
      <c r="B824" s="555"/>
      <c r="C824" s="554"/>
      <c r="D824" s="554"/>
      <c r="E824" s="554"/>
      <c r="F824" s="554"/>
      <c r="G824" s="554"/>
      <c r="H824" s="554"/>
      <c r="I824" s="554"/>
      <c r="J824" s="560"/>
      <c r="K824" s="561"/>
      <c r="L824" s="554"/>
      <c r="M824" s="554"/>
    </row>
    <row r="825" spans="1:13" ht="190.05" customHeight="1">
      <c r="A825" s="545"/>
      <c r="B825" s="633" t="s">
        <v>400</v>
      </c>
      <c r="C825" s="25"/>
      <c r="D825" s="25"/>
      <c r="E825" s="25"/>
      <c r="F825" s="25"/>
      <c r="G825" s="25"/>
      <c r="H825" s="25"/>
      <c r="I825" s="25"/>
      <c r="J825" s="25"/>
      <c r="K825" s="25"/>
      <c r="L825" s="25"/>
      <c r="M825" s="563"/>
    </row>
    <row r="826" spans="1:13" ht="15.6">
      <c r="B826" s="25"/>
      <c r="C826" s="25"/>
      <c r="D826" s="25"/>
      <c r="E826" s="25"/>
      <c r="F826" s="25"/>
      <c r="G826" s="25"/>
      <c r="H826" s="25"/>
      <c r="I826" s="25"/>
    </row>
    <row r="827" spans="1:13" ht="15.6">
      <c r="B827" s="25"/>
      <c r="C827" s="25"/>
      <c r="D827" s="25"/>
      <c r="E827" s="25"/>
      <c r="F827" s="25"/>
      <c r="G827" s="25"/>
      <c r="H827" s="25"/>
      <c r="I827" s="25"/>
    </row>
    <row r="828" spans="1:13">
      <c r="A828" s="24"/>
      <c r="B828" s="564"/>
      <c r="C828" s="24"/>
      <c r="D828" s="24"/>
      <c r="E828" s="24"/>
      <c r="F828" s="24"/>
      <c r="G828" s="24"/>
      <c r="H828" s="24"/>
      <c r="I828" s="24"/>
      <c r="J828" s="565"/>
      <c r="K828" s="566"/>
      <c r="L828" s="24"/>
      <c r="M828" s="24"/>
    </row>
    <row r="829" spans="1:13">
      <c r="A829" s="567"/>
      <c r="B829" s="21" t="s">
        <v>102</v>
      </c>
      <c r="C829" s="567"/>
      <c r="D829" s="567"/>
      <c r="E829" s="567"/>
      <c r="F829" s="567"/>
      <c r="G829" s="567"/>
      <c r="H829" s="567"/>
      <c r="I829" s="567"/>
      <c r="J829" s="567"/>
      <c r="K829" s="567"/>
      <c r="L829" s="567"/>
      <c r="M829" s="567"/>
    </row>
    <row r="830" spans="1:13">
      <c r="A830" s="567"/>
      <c r="B830" s="21" t="s">
        <v>19</v>
      </c>
      <c r="C830" s="567"/>
      <c r="D830" s="567"/>
      <c r="E830" s="567"/>
      <c r="F830" s="567"/>
      <c r="G830" s="567"/>
      <c r="H830" s="567"/>
      <c r="I830" s="567"/>
      <c r="J830" s="567"/>
      <c r="K830" s="567"/>
      <c r="L830" s="567"/>
      <c r="M830" s="567"/>
    </row>
    <row r="831" spans="1:13">
      <c r="A831" s="567"/>
      <c r="B831" s="21" t="s">
        <v>20</v>
      </c>
      <c r="C831" s="567"/>
      <c r="D831" s="567"/>
      <c r="E831" s="567"/>
      <c r="F831" s="567"/>
      <c r="G831" s="567"/>
      <c r="H831" s="567"/>
      <c r="I831" s="567"/>
      <c r="J831" s="567"/>
      <c r="K831" s="567"/>
      <c r="L831" s="567"/>
      <c r="M831" s="567"/>
    </row>
    <row r="832" spans="1:13" ht="22.8">
      <c r="A832" s="568" t="s">
        <v>3</v>
      </c>
      <c r="B832" s="569" t="s">
        <v>4</v>
      </c>
      <c r="C832" s="568" t="s">
        <v>5</v>
      </c>
      <c r="D832" s="568" t="s">
        <v>6</v>
      </c>
      <c r="E832" s="568" t="s">
        <v>7</v>
      </c>
      <c r="F832" s="568" t="s">
        <v>8</v>
      </c>
      <c r="G832" s="568" t="s">
        <v>9</v>
      </c>
      <c r="H832" s="568" t="s">
        <v>10</v>
      </c>
      <c r="I832" s="568" t="s">
        <v>11</v>
      </c>
      <c r="J832" s="568" t="s">
        <v>12</v>
      </c>
      <c r="K832" s="568" t="s">
        <v>13</v>
      </c>
      <c r="L832" s="568" t="s">
        <v>14</v>
      </c>
      <c r="M832" s="570" t="s">
        <v>15</v>
      </c>
    </row>
    <row r="833" spans="1:13" ht="24">
      <c r="A833" s="571">
        <v>1</v>
      </c>
      <c r="B833" s="562" t="s">
        <v>401</v>
      </c>
      <c r="C833" s="572" t="s">
        <v>366</v>
      </c>
      <c r="D833" s="573" t="s">
        <v>16</v>
      </c>
      <c r="E833" s="574">
        <v>1500</v>
      </c>
      <c r="F833" s="575">
        <v>10</v>
      </c>
      <c r="G833" s="350">
        <f>CEILING(E833/F833,1)</f>
        <v>150</v>
      </c>
      <c r="H833" s="352"/>
      <c r="I833" s="352">
        <f t="shared" ref="I833" si="168">H833*L833+H833</f>
        <v>0</v>
      </c>
      <c r="J833" s="352">
        <f t="shared" ref="J833" si="169">ROUND(H833*G833,2)</f>
        <v>0</v>
      </c>
      <c r="K833" s="352">
        <f t="shared" ref="K833" si="170">ROUND(I833*G833,2)</f>
        <v>0</v>
      </c>
      <c r="L833" s="576"/>
      <c r="M833" s="577"/>
    </row>
    <row r="834" spans="1:13">
      <c r="A834" s="571">
        <v>2</v>
      </c>
      <c r="B834" s="578" t="s">
        <v>402</v>
      </c>
      <c r="C834" s="572" t="s">
        <v>366</v>
      </c>
      <c r="D834" s="579" t="s">
        <v>16</v>
      </c>
      <c r="E834" s="572">
        <v>1200</v>
      </c>
      <c r="F834" s="573">
        <v>10</v>
      </c>
      <c r="G834" s="350">
        <f t="shared" ref="G834:G836" si="171">CEILING(E834/F834,1)</f>
        <v>120</v>
      </c>
      <c r="H834" s="352"/>
      <c r="I834" s="352">
        <f t="shared" ref="I834:I836" si="172">H834*L834+H834</f>
        <v>0</v>
      </c>
      <c r="J834" s="352">
        <f t="shared" ref="J834:J836" si="173">ROUND(H834*G834,2)</f>
        <v>0</v>
      </c>
      <c r="K834" s="352">
        <f t="shared" ref="K834:K836" si="174">ROUND(I834*G834,2)</f>
        <v>0</v>
      </c>
      <c r="L834" s="576"/>
      <c r="M834" s="577"/>
    </row>
    <row r="835" spans="1:13">
      <c r="A835" s="571">
        <v>3</v>
      </c>
      <c r="B835" s="580" t="s">
        <v>403</v>
      </c>
      <c r="C835" s="572" t="s">
        <v>404</v>
      </c>
      <c r="D835" s="579" t="s">
        <v>16</v>
      </c>
      <c r="E835" s="572">
        <v>10500</v>
      </c>
      <c r="F835" s="573">
        <v>100</v>
      </c>
      <c r="G835" s="350">
        <f t="shared" si="171"/>
        <v>105</v>
      </c>
      <c r="H835" s="352"/>
      <c r="I835" s="352">
        <f t="shared" si="172"/>
        <v>0</v>
      </c>
      <c r="J835" s="352">
        <f t="shared" si="173"/>
        <v>0</v>
      </c>
      <c r="K835" s="352">
        <f t="shared" si="174"/>
        <v>0</v>
      </c>
      <c r="L835" s="576"/>
      <c r="M835" s="577"/>
    </row>
    <row r="836" spans="1:13">
      <c r="A836" s="571">
        <v>4</v>
      </c>
      <c r="B836" s="581" t="s">
        <v>405</v>
      </c>
      <c r="C836" s="579"/>
      <c r="D836" s="579" t="s">
        <v>16</v>
      </c>
      <c r="E836" s="582">
        <v>20000</v>
      </c>
      <c r="F836" s="583">
        <v>100</v>
      </c>
      <c r="G836" s="350">
        <f t="shared" si="171"/>
        <v>200</v>
      </c>
      <c r="H836" s="352"/>
      <c r="I836" s="352">
        <f t="shared" si="172"/>
        <v>0</v>
      </c>
      <c r="J836" s="352">
        <f t="shared" si="173"/>
        <v>0</v>
      </c>
      <c r="K836" s="352">
        <f t="shared" si="174"/>
        <v>0</v>
      </c>
      <c r="L836" s="576"/>
      <c r="M836" s="577"/>
    </row>
    <row r="837" spans="1:13">
      <c r="A837" s="707" t="s">
        <v>17</v>
      </c>
      <c r="B837" s="707"/>
      <c r="C837" s="707"/>
      <c r="D837" s="707"/>
      <c r="E837" s="707"/>
      <c r="F837" s="707"/>
      <c r="G837" s="707"/>
      <c r="H837" s="707"/>
      <c r="I837" s="707"/>
      <c r="J837" s="354">
        <f>SUM(J833:J836)</f>
        <v>0</v>
      </c>
      <c r="K837" s="360">
        <f>SUM(K833:K836)</f>
        <v>0</v>
      </c>
      <c r="L837" s="584"/>
      <c r="M837" s="584"/>
    </row>
    <row r="838" spans="1:13">
      <c r="A838" s="584"/>
      <c r="B838" s="585"/>
      <c r="C838" s="584"/>
      <c r="D838" s="584"/>
      <c r="E838" s="584"/>
      <c r="F838" s="584"/>
      <c r="G838" s="584"/>
      <c r="H838" s="584"/>
      <c r="I838" s="584"/>
      <c r="J838" s="355" t="s">
        <v>18</v>
      </c>
      <c r="K838" s="356">
        <f>K837-J837</f>
        <v>0</v>
      </c>
      <c r="L838" s="584"/>
      <c r="M838" s="584"/>
    </row>
    <row r="840" spans="1:13" ht="88.5" customHeight="1"/>
    <row r="842" spans="1:13">
      <c r="A842" s="523"/>
      <c r="B842" s="21" t="s">
        <v>108</v>
      </c>
      <c r="C842" s="523"/>
      <c r="D842" s="523"/>
      <c r="E842" s="523"/>
      <c r="F842" s="523"/>
      <c r="G842" s="523"/>
      <c r="H842" s="523"/>
      <c r="I842" s="523"/>
      <c r="J842" s="523"/>
      <c r="K842" s="523"/>
      <c r="L842" s="523"/>
      <c r="M842" s="523"/>
    </row>
    <row r="843" spans="1:13">
      <c r="A843" s="544"/>
      <c r="B843" s="21" t="s">
        <v>50</v>
      </c>
      <c r="C843" s="586"/>
      <c r="D843" s="587"/>
      <c r="E843" s="587"/>
      <c r="F843" s="587"/>
      <c r="G843" s="587"/>
      <c r="H843" s="587"/>
      <c r="I843" s="587"/>
      <c r="J843" s="587"/>
      <c r="K843" s="587"/>
      <c r="L843" s="587"/>
      <c r="M843" s="587"/>
    </row>
    <row r="844" spans="1:13">
      <c r="A844" s="544"/>
      <c r="B844" s="21" t="s">
        <v>51</v>
      </c>
      <c r="C844" s="586"/>
      <c r="D844" s="587"/>
      <c r="E844" s="587"/>
      <c r="F844" s="587"/>
      <c r="G844" s="587"/>
      <c r="H844" s="587"/>
      <c r="I844" s="587"/>
      <c r="J844" s="587"/>
      <c r="K844" s="587"/>
      <c r="L844" s="587"/>
      <c r="M844" s="587"/>
    </row>
    <row r="845" spans="1:13" ht="22.8">
      <c r="A845" s="194" t="s">
        <v>3</v>
      </c>
      <c r="B845" s="195" t="s">
        <v>4</v>
      </c>
      <c r="C845" s="194" t="s">
        <v>5</v>
      </c>
      <c r="D845" s="196" t="s">
        <v>6</v>
      </c>
      <c r="E845" s="196" t="s">
        <v>7</v>
      </c>
      <c r="F845" s="196" t="s">
        <v>8</v>
      </c>
      <c r="G845" s="196" t="s">
        <v>9</v>
      </c>
      <c r="H845" s="196" t="s">
        <v>10</v>
      </c>
      <c r="I845" s="196" t="s">
        <v>11</v>
      </c>
      <c r="J845" s="196" t="s">
        <v>12</v>
      </c>
      <c r="K845" s="196" t="s">
        <v>13</v>
      </c>
      <c r="L845" s="196" t="s">
        <v>14</v>
      </c>
      <c r="M845" s="198" t="s">
        <v>15</v>
      </c>
    </row>
    <row r="846" spans="1:13" ht="24">
      <c r="A846" s="350">
        <v>1</v>
      </c>
      <c r="B846" s="361" t="s">
        <v>406</v>
      </c>
      <c r="C846" s="358" t="s">
        <v>278</v>
      </c>
      <c r="D846" s="358" t="s">
        <v>16</v>
      </c>
      <c r="E846" s="353">
        <v>350000</v>
      </c>
      <c r="F846" s="527">
        <v>5</v>
      </c>
      <c r="G846" s="351">
        <f>CEILING(E846/F846,1)</f>
        <v>70000</v>
      </c>
      <c r="H846" s="352"/>
      <c r="I846" s="352">
        <f t="shared" ref="I846" si="175">H846*L846+H846</f>
        <v>0</v>
      </c>
      <c r="J846" s="352">
        <f t="shared" ref="J846" si="176">ROUND(H846*G846,2)</f>
        <v>0</v>
      </c>
      <c r="K846" s="352">
        <f t="shared" ref="K846" si="177">ROUND(I846*G846,2)</f>
        <v>0</v>
      </c>
      <c r="L846" s="26"/>
      <c r="M846" s="588"/>
    </row>
    <row r="847" spans="1:13" ht="24">
      <c r="A847" s="350">
        <v>2</v>
      </c>
      <c r="B847" s="361" t="s">
        <v>407</v>
      </c>
      <c r="C847" s="358" t="s">
        <v>278</v>
      </c>
      <c r="D847" s="358" t="s">
        <v>16</v>
      </c>
      <c r="E847" s="353">
        <v>180000</v>
      </c>
      <c r="F847" s="527">
        <v>2</v>
      </c>
      <c r="G847" s="351">
        <f>CEILING(E847/F847,1)</f>
        <v>90000</v>
      </c>
      <c r="H847" s="352"/>
      <c r="I847" s="352">
        <f t="shared" ref="I847:I848" si="178">H847*L847+H847</f>
        <v>0</v>
      </c>
      <c r="J847" s="352">
        <f t="shared" ref="J847:J848" si="179">ROUND(H847*G847,2)</f>
        <v>0</v>
      </c>
      <c r="K847" s="352">
        <f t="shared" ref="K847:K848" si="180">ROUND(I847*G847,2)</f>
        <v>0</v>
      </c>
      <c r="L847" s="26"/>
      <c r="M847" s="588"/>
    </row>
    <row r="848" spans="1:13">
      <c r="A848" s="528">
        <v>3</v>
      </c>
      <c r="B848" s="529" t="s">
        <v>408</v>
      </c>
      <c r="C848" s="530" t="s">
        <v>278</v>
      </c>
      <c r="D848" s="530" t="s">
        <v>16</v>
      </c>
      <c r="E848" s="531">
        <v>7000</v>
      </c>
      <c r="F848" s="532">
        <v>2</v>
      </c>
      <c r="G848" s="351">
        <f>CEILING(E848/F848,1)</f>
        <v>3500</v>
      </c>
      <c r="H848" s="534"/>
      <c r="I848" s="352">
        <f t="shared" si="178"/>
        <v>0</v>
      </c>
      <c r="J848" s="352">
        <f t="shared" si="179"/>
        <v>0</v>
      </c>
      <c r="K848" s="352">
        <f t="shared" si="180"/>
        <v>0</v>
      </c>
      <c r="L848" s="26"/>
      <c r="M848" s="588"/>
    </row>
    <row r="849" spans="1:13">
      <c r="A849" s="708" t="s">
        <v>17</v>
      </c>
      <c r="B849" s="708"/>
      <c r="C849" s="708"/>
      <c r="D849" s="708"/>
      <c r="E849" s="708"/>
      <c r="F849" s="708"/>
      <c r="G849" s="708"/>
      <c r="H849" s="708"/>
      <c r="I849" s="708"/>
      <c r="J849" s="354">
        <f>SUM(J846:J848)</f>
        <v>0</v>
      </c>
      <c r="K849" s="360">
        <f>SUM(K846:K848)</f>
        <v>0</v>
      </c>
      <c r="L849" s="587"/>
      <c r="M849" s="587"/>
    </row>
    <row r="850" spans="1:13">
      <c r="A850" s="589"/>
      <c r="B850" s="590"/>
      <c r="C850" s="544"/>
      <c r="D850" s="544"/>
      <c r="E850" s="544"/>
      <c r="F850" s="544"/>
      <c r="G850" s="544"/>
      <c r="H850" s="544"/>
      <c r="I850" s="544"/>
      <c r="J850" s="355" t="s">
        <v>18</v>
      </c>
      <c r="K850" s="356">
        <f>K849-J849</f>
        <v>0</v>
      </c>
      <c r="L850" s="587"/>
      <c r="M850" s="587"/>
    </row>
    <row r="851" spans="1:13">
      <c r="A851" s="709"/>
      <c r="B851" s="709"/>
      <c r="C851" s="587"/>
      <c r="D851" s="587"/>
      <c r="E851" s="587"/>
      <c r="F851" s="587"/>
      <c r="G851" s="587"/>
      <c r="H851" s="587"/>
      <c r="I851" s="587"/>
      <c r="J851" s="587"/>
      <c r="K851" s="587"/>
      <c r="L851" s="587"/>
      <c r="M851" s="587"/>
    </row>
    <row r="852" spans="1:13" ht="127.95" customHeight="1">
      <c r="A852" s="544"/>
      <c r="B852" s="592" t="s">
        <v>504</v>
      </c>
      <c r="C852" s="591"/>
      <c r="D852" s="591"/>
      <c r="E852" s="591"/>
      <c r="F852" s="591"/>
      <c r="G852" s="591"/>
      <c r="H852" s="591"/>
      <c r="I852" s="591"/>
      <c r="J852" s="591"/>
      <c r="K852" s="591"/>
      <c r="L852" s="591"/>
      <c r="M852" s="591"/>
    </row>
    <row r="853" spans="1:13" ht="25.95" customHeight="1">
      <c r="B853" s="592" t="s">
        <v>510</v>
      </c>
    </row>
    <row r="854" spans="1:13" ht="28.5" customHeight="1">
      <c r="B854" s="592" t="s">
        <v>511</v>
      </c>
    </row>
    <row r="855" spans="1:13">
      <c r="B855" s="592"/>
    </row>
    <row r="856" spans="1:13">
      <c r="B856" s="592"/>
    </row>
    <row r="858" spans="1:13">
      <c r="A858" s="591"/>
      <c r="B858" s="21" t="s">
        <v>521</v>
      </c>
      <c r="C858" s="591"/>
      <c r="D858" s="591"/>
      <c r="E858" s="591"/>
      <c r="F858" s="591"/>
      <c r="G858" s="591"/>
      <c r="H858" s="591"/>
      <c r="I858" s="591"/>
      <c r="J858" s="593"/>
      <c r="K858" s="518"/>
      <c r="L858" s="591"/>
      <c r="M858" s="591"/>
    </row>
    <row r="859" spans="1:13">
      <c r="A859" s="591"/>
      <c r="B859" s="21" t="s">
        <v>1</v>
      </c>
      <c r="C859" s="591"/>
      <c r="D859" s="591"/>
      <c r="E859" s="591"/>
      <c r="F859" s="591"/>
      <c r="G859" s="591"/>
      <c r="H859" s="591"/>
      <c r="I859" s="591"/>
      <c r="J859" s="594"/>
      <c r="K859" s="595"/>
      <c r="L859" s="591"/>
      <c r="M859" s="591"/>
    </row>
    <row r="860" spans="1:13">
      <c r="A860" s="462"/>
      <c r="B860" s="21" t="s">
        <v>2</v>
      </c>
      <c r="C860" s="462"/>
      <c r="D860" s="462"/>
      <c r="E860" s="462"/>
      <c r="F860" s="462"/>
      <c r="G860" s="462"/>
      <c r="H860" s="462"/>
      <c r="I860" s="462"/>
      <c r="J860" s="462"/>
      <c r="K860" s="462"/>
      <c r="L860" s="462"/>
      <c r="M860" s="462"/>
    </row>
    <row r="861" spans="1:13" ht="26.4">
      <c r="A861" s="493" t="s">
        <v>3</v>
      </c>
      <c r="B861" s="596" t="s">
        <v>4</v>
      </c>
      <c r="C861" s="493" t="s">
        <v>5</v>
      </c>
      <c r="D861" s="482" t="s">
        <v>6</v>
      </c>
      <c r="E861" s="482" t="s">
        <v>7</v>
      </c>
      <c r="F861" s="482" t="s">
        <v>8</v>
      </c>
      <c r="G861" s="482" t="s">
        <v>9</v>
      </c>
      <c r="H861" s="482" t="s">
        <v>10</v>
      </c>
      <c r="I861" s="482" t="s">
        <v>11</v>
      </c>
      <c r="J861" s="482" t="s">
        <v>12</v>
      </c>
      <c r="K861" s="482" t="s">
        <v>13</v>
      </c>
      <c r="L861" s="482" t="s">
        <v>14</v>
      </c>
      <c r="M861" s="521" t="s">
        <v>15</v>
      </c>
    </row>
    <row r="862" spans="1:13" ht="87.45" customHeight="1">
      <c r="A862" s="22">
        <v>1</v>
      </c>
      <c r="B862" s="597" t="s">
        <v>409</v>
      </c>
      <c r="C862" s="312" t="s">
        <v>410</v>
      </c>
      <c r="D862" s="341" t="s">
        <v>16</v>
      </c>
      <c r="E862" s="314">
        <v>625</v>
      </c>
      <c r="F862" s="326">
        <v>25</v>
      </c>
      <c r="G862" s="351">
        <f>CEILING(E862/F862,1)</f>
        <v>25</v>
      </c>
      <c r="H862" s="290"/>
      <c r="I862" s="352">
        <f t="shared" ref="I862" si="181">H862*L862+H862</f>
        <v>0</v>
      </c>
      <c r="J862" s="352">
        <f t="shared" ref="J862" si="182">ROUND(H862*G862,2)</f>
        <v>0</v>
      </c>
      <c r="K862" s="352">
        <f t="shared" ref="K862" si="183">ROUND(I862*G862,2)</f>
        <v>0</v>
      </c>
      <c r="L862" s="316"/>
      <c r="M862" s="598"/>
    </row>
    <row r="863" spans="1:13" ht="136.5" customHeight="1">
      <c r="A863" s="22">
        <v>2</v>
      </c>
      <c r="B863" s="599" t="s">
        <v>411</v>
      </c>
      <c r="C863" s="312" t="s">
        <v>410</v>
      </c>
      <c r="D863" s="341" t="s">
        <v>16</v>
      </c>
      <c r="E863" s="326">
        <v>1250</v>
      </c>
      <c r="F863" s="326">
        <v>50</v>
      </c>
      <c r="G863" s="351">
        <f>CEILING(E863/F863,1)</f>
        <v>25</v>
      </c>
      <c r="H863" s="290"/>
      <c r="I863" s="352">
        <f t="shared" ref="I863" si="184">H863*L863+H863</f>
        <v>0</v>
      </c>
      <c r="J863" s="352">
        <f t="shared" ref="J863" si="185">ROUND(H863*G863,2)</f>
        <v>0</v>
      </c>
      <c r="K863" s="352">
        <f t="shared" ref="K863" si="186">ROUND(I863*G863,2)</f>
        <v>0</v>
      </c>
      <c r="L863" s="316"/>
      <c r="M863" s="598"/>
    </row>
    <row r="864" spans="1:13">
      <c r="A864" s="675" t="s">
        <v>17</v>
      </c>
      <c r="B864" s="675"/>
      <c r="C864" s="675"/>
      <c r="D864" s="675"/>
      <c r="E864" s="675"/>
      <c r="F864" s="675"/>
      <c r="G864" s="675"/>
      <c r="H864" s="675"/>
      <c r="I864" s="675"/>
      <c r="J864" s="294">
        <f>SUM(J862:J863)</f>
        <v>0</v>
      </c>
      <c r="K864" s="294">
        <f>SUM(K862:K863)</f>
        <v>0</v>
      </c>
      <c r="L864" s="501"/>
      <c r="M864" s="501"/>
    </row>
    <row r="865" spans="1:13">
      <c r="J865" s="355" t="s">
        <v>18</v>
      </c>
      <c r="K865" s="385">
        <f>(K864-J864)</f>
        <v>0</v>
      </c>
    </row>
    <row r="869" spans="1:13">
      <c r="A869" s="525"/>
      <c r="B869" s="21" t="s">
        <v>522</v>
      </c>
      <c r="C869" s="545"/>
      <c r="D869" s="545"/>
      <c r="E869" s="545"/>
      <c r="F869" s="545"/>
      <c r="G869" s="545"/>
      <c r="H869" s="545"/>
      <c r="I869" s="545"/>
      <c r="J869" s="545"/>
      <c r="K869" s="545"/>
      <c r="L869" s="545"/>
      <c r="M869" s="545"/>
    </row>
    <row r="870" spans="1:13">
      <c r="A870" s="525"/>
      <c r="B870" s="21" t="s">
        <v>22</v>
      </c>
      <c r="C870" s="526"/>
      <c r="D870" s="545"/>
      <c r="E870" s="545"/>
      <c r="F870" s="545"/>
      <c r="G870" s="545"/>
      <c r="H870" s="545"/>
      <c r="I870" s="545"/>
      <c r="J870" s="545"/>
      <c r="K870" s="545"/>
      <c r="L870" s="545"/>
      <c r="M870" s="545"/>
    </row>
    <row r="871" spans="1:13">
      <c r="A871" s="525"/>
      <c r="B871" s="21" t="s">
        <v>23</v>
      </c>
      <c r="C871" s="526"/>
      <c r="D871" s="545"/>
      <c r="E871" s="545"/>
      <c r="F871" s="545"/>
      <c r="G871" s="545"/>
      <c r="H871" s="545"/>
      <c r="I871" s="545"/>
      <c r="J871" s="545"/>
      <c r="K871" s="545"/>
      <c r="L871" s="545"/>
      <c r="M871" s="545"/>
    </row>
    <row r="872" spans="1:13" ht="22.8">
      <c r="A872" s="194" t="s">
        <v>3</v>
      </c>
      <c r="B872" s="546" t="s">
        <v>4</v>
      </c>
      <c r="C872" s="194" t="s">
        <v>5</v>
      </c>
      <c r="D872" s="196" t="s">
        <v>6</v>
      </c>
      <c r="E872" s="196" t="s">
        <v>7</v>
      </c>
      <c r="F872" s="196" t="s">
        <v>8</v>
      </c>
      <c r="G872" s="196" t="s">
        <v>9</v>
      </c>
      <c r="H872" s="196" t="s">
        <v>10</v>
      </c>
      <c r="I872" s="196" t="s">
        <v>11</v>
      </c>
      <c r="J872" s="196" t="s">
        <v>12</v>
      </c>
      <c r="K872" s="196" t="s">
        <v>13</v>
      </c>
      <c r="L872" s="196" t="s">
        <v>412</v>
      </c>
      <c r="M872" s="310" t="s">
        <v>15</v>
      </c>
    </row>
    <row r="873" spans="1:13" ht="30" customHeight="1">
      <c r="A873" s="350">
        <v>1</v>
      </c>
      <c r="B873" s="547" t="s">
        <v>413</v>
      </c>
      <c r="C873" s="358" t="s">
        <v>414</v>
      </c>
      <c r="D873" s="348" t="s">
        <v>16</v>
      </c>
      <c r="E873" s="548">
        <v>50000</v>
      </c>
      <c r="F873" s="349">
        <v>100</v>
      </c>
      <c r="G873" s="351">
        <f>CEILING(E873/F873,1)</f>
        <v>500</v>
      </c>
      <c r="H873" s="352"/>
      <c r="I873" s="352">
        <f t="shared" ref="I873" si="187">H873*L873+H873</f>
        <v>0</v>
      </c>
      <c r="J873" s="352">
        <f t="shared" ref="J873" si="188">ROUND(H873*G873,2)</f>
        <v>0</v>
      </c>
      <c r="K873" s="352">
        <f t="shared" ref="K873" si="189">ROUND(I873*G873,2)</f>
        <v>0</v>
      </c>
      <c r="L873" s="26"/>
      <c r="M873" s="365"/>
    </row>
    <row r="874" spans="1:13">
      <c r="A874" s="681" t="s">
        <v>17</v>
      </c>
      <c r="B874" s="682"/>
      <c r="C874" s="682"/>
      <c r="D874" s="682"/>
      <c r="E874" s="682"/>
      <c r="F874" s="682"/>
      <c r="G874" s="682"/>
      <c r="H874" s="682"/>
      <c r="I874" s="682"/>
      <c r="J874" s="382">
        <f>SUM(J873:J873)</f>
        <v>0</v>
      </c>
      <c r="K874" s="382">
        <f>SUM(K873:K873)</f>
        <v>0</v>
      </c>
      <c r="L874" s="554"/>
      <c r="M874" s="554"/>
    </row>
    <row r="875" spans="1:13">
      <c r="A875" s="525"/>
      <c r="B875" s="555"/>
      <c r="C875" s="554"/>
      <c r="D875" s="554"/>
      <c r="E875" s="554"/>
      <c r="F875" s="554"/>
      <c r="G875" s="554"/>
      <c r="H875" s="554"/>
      <c r="I875" s="554"/>
      <c r="J875" s="384" t="s">
        <v>18</v>
      </c>
      <c r="K875" s="385">
        <f>(K874-J874)</f>
        <v>0</v>
      </c>
      <c r="L875" s="554"/>
      <c r="M875" s="554"/>
    </row>
    <row r="879" spans="1:13">
      <c r="A879" s="424"/>
      <c r="B879" s="21" t="s">
        <v>523</v>
      </c>
      <c r="C879" s="424"/>
      <c r="D879" s="424"/>
      <c r="E879" s="424"/>
      <c r="F879" s="424"/>
      <c r="G879" s="424"/>
      <c r="H879" s="600"/>
      <c r="I879" s="600"/>
      <c r="J879" s="600"/>
      <c r="K879" s="600"/>
      <c r="L879" s="424"/>
      <c r="M879" s="424"/>
    </row>
    <row r="880" spans="1:13">
      <c r="A880" s="424"/>
      <c r="B880" s="21" t="s">
        <v>22</v>
      </c>
      <c r="C880" s="424"/>
      <c r="D880" s="424"/>
      <c r="E880" s="424"/>
      <c r="F880" s="424"/>
      <c r="G880" s="424"/>
      <c r="H880" s="600"/>
      <c r="I880" s="600"/>
      <c r="J880" s="600"/>
      <c r="K880" s="600"/>
      <c r="L880" s="424"/>
      <c r="M880" s="424"/>
    </row>
    <row r="881" spans="1:13">
      <c r="A881" s="424"/>
      <c r="B881" s="21" t="s">
        <v>2</v>
      </c>
      <c r="C881" s="601"/>
      <c r="D881" s="424"/>
      <c r="E881" s="424"/>
      <c r="F881" s="424"/>
      <c r="G881" s="424"/>
      <c r="H881" s="600"/>
      <c r="I881" s="600"/>
      <c r="J881" s="600"/>
      <c r="K881" s="600"/>
      <c r="L881" s="424"/>
      <c r="M881" s="424"/>
    </row>
    <row r="882" spans="1:13" ht="24">
      <c r="A882" s="368" t="s">
        <v>3</v>
      </c>
      <c r="B882" s="418" t="s">
        <v>4</v>
      </c>
      <c r="C882" s="368" t="s">
        <v>5</v>
      </c>
      <c r="D882" s="368" t="s">
        <v>6</v>
      </c>
      <c r="E882" s="368" t="s">
        <v>7</v>
      </c>
      <c r="F882" s="368" t="s">
        <v>8</v>
      </c>
      <c r="G882" s="602" t="s">
        <v>9</v>
      </c>
      <c r="H882" s="370" t="s">
        <v>10</v>
      </c>
      <c r="I882" s="370" t="s">
        <v>11</v>
      </c>
      <c r="J882" s="370" t="s">
        <v>12</v>
      </c>
      <c r="K882" s="370" t="s">
        <v>13</v>
      </c>
      <c r="L882" s="386" t="s">
        <v>412</v>
      </c>
      <c r="M882" s="397" t="s">
        <v>15</v>
      </c>
    </row>
    <row r="883" spans="1:13" ht="48">
      <c r="A883" s="372">
        <v>1</v>
      </c>
      <c r="B883" s="77" t="s">
        <v>415</v>
      </c>
      <c r="C883" s="78" t="s">
        <v>416</v>
      </c>
      <c r="D883" s="374" t="s">
        <v>16</v>
      </c>
      <c r="E883" s="603">
        <v>15500</v>
      </c>
      <c r="F883" s="380">
        <v>100</v>
      </c>
      <c r="G883" s="390">
        <f>CEILING(E883/F883,1)</f>
        <v>155</v>
      </c>
      <c r="H883" s="391"/>
      <c r="I883" s="391">
        <f>H883*L883+H883</f>
        <v>0</v>
      </c>
      <c r="J883" s="391">
        <f>ROUND(H883*G883,2)</f>
        <v>0</v>
      </c>
      <c r="K883" s="391">
        <f>ROUND(I883*G883,2)</f>
        <v>0</v>
      </c>
      <c r="L883" s="27"/>
      <c r="M883" s="417"/>
    </row>
    <row r="884" spans="1:13" ht="48">
      <c r="A884" s="372">
        <v>2</v>
      </c>
      <c r="B884" s="77" t="s">
        <v>415</v>
      </c>
      <c r="C884" s="78" t="s">
        <v>417</v>
      </c>
      <c r="D884" s="374" t="s">
        <v>16</v>
      </c>
      <c r="E884" s="603">
        <v>8000</v>
      </c>
      <c r="F884" s="380">
        <v>50</v>
      </c>
      <c r="G884" s="390">
        <f t="shared" ref="G884:G890" si="190">CEILING(E884/F884,1)</f>
        <v>160</v>
      </c>
      <c r="H884" s="391"/>
      <c r="I884" s="391">
        <f t="shared" ref="I884:I890" si="191">H884*L884+H884</f>
        <v>0</v>
      </c>
      <c r="J884" s="391">
        <f t="shared" ref="J884:J890" si="192">ROUND(H884*G884,2)</f>
        <v>0</v>
      </c>
      <c r="K884" s="391">
        <f t="shared" ref="K884:K890" si="193">ROUND(I884*G884,2)</f>
        <v>0</v>
      </c>
      <c r="L884" s="27"/>
      <c r="M884" s="417"/>
    </row>
    <row r="885" spans="1:13" ht="48">
      <c r="A885" s="372">
        <v>3</v>
      </c>
      <c r="B885" s="77" t="s">
        <v>415</v>
      </c>
      <c r="C885" s="78" t="s">
        <v>418</v>
      </c>
      <c r="D885" s="374" t="s">
        <v>16</v>
      </c>
      <c r="E885" s="603">
        <v>8000</v>
      </c>
      <c r="F885" s="380">
        <v>30</v>
      </c>
      <c r="G885" s="390">
        <f t="shared" si="190"/>
        <v>267</v>
      </c>
      <c r="H885" s="391"/>
      <c r="I885" s="391">
        <f t="shared" si="191"/>
        <v>0</v>
      </c>
      <c r="J885" s="391">
        <f t="shared" si="192"/>
        <v>0</v>
      </c>
      <c r="K885" s="391">
        <f t="shared" si="193"/>
        <v>0</v>
      </c>
      <c r="L885" s="27"/>
      <c r="M885" s="417"/>
    </row>
    <row r="886" spans="1:13" ht="48">
      <c r="A886" s="372">
        <v>4</v>
      </c>
      <c r="B886" s="77" t="s">
        <v>415</v>
      </c>
      <c r="C886" s="78" t="s">
        <v>419</v>
      </c>
      <c r="D886" s="374" t="s">
        <v>16</v>
      </c>
      <c r="E886" s="603">
        <v>8000</v>
      </c>
      <c r="F886" s="380">
        <v>30</v>
      </c>
      <c r="G886" s="390">
        <f t="shared" si="190"/>
        <v>267</v>
      </c>
      <c r="H886" s="391"/>
      <c r="I886" s="391">
        <f t="shared" si="191"/>
        <v>0</v>
      </c>
      <c r="J886" s="391">
        <f t="shared" si="192"/>
        <v>0</v>
      </c>
      <c r="K886" s="391">
        <f t="shared" si="193"/>
        <v>0</v>
      </c>
      <c r="L886" s="27"/>
      <c r="M886" s="417"/>
    </row>
    <row r="887" spans="1:13" ht="48">
      <c r="A887" s="372">
        <v>5</v>
      </c>
      <c r="B887" s="77" t="s">
        <v>415</v>
      </c>
      <c r="C887" s="78" t="s">
        <v>420</v>
      </c>
      <c r="D887" s="374" t="s">
        <v>16</v>
      </c>
      <c r="E887" s="603">
        <v>8000</v>
      </c>
      <c r="F887" s="380">
        <v>25</v>
      </c>
      <c r="G887" s="390">
        <f t="shared" si="190"/>
        <v>320</v>
      </c>
      <c r="H887" s="391"/>
      <c r="I887" s="391">
        <f t="shared" si="191"/>
        <v>0</v>
      </c>
      <c r="J887" s="391">
        <f t="shared" si="192"/>
        <v>0</v>
      </c>
      <c r="K887" s="391">
        <f t="shared" si="193"/>
        <v>0</v>
      </c>
      <c r="L887" s="27"/>
      <c r="M887" s="417"/>
    </row>
    <row r="888" spans="1:13" ht="48">
      <c r="A888" s="372">
        <v>6</v>
      </c>
      <c r="B888" s="77" t="s">
        <v>415</v>
      </c>
      <c r="C888" s="78" t="s">
        <v>421</v>
      </c>
      <c r="D888" s="374" t="s">
        <v>16</v>
      </c>
      <c r="E888" s="603">
        <v>4250</v>
      </c>
      <c r="F888" s="380">
        <v>25</v>
      </c>
      <c r="G888" s="390">
        <f t="shared" si="190"/>
        <v>170</v>
      </c>
      <c r="H888" s="391"/>
      <c r="I888" s="391">
        <f t="shared" si="191"/>
        <v>0</v>
      </c>
      <c r="J888" s="391">
        <f t="shared" si="192"/>
        <v>0</v>
      </c>
      <c r="K888" s="391">
        <f t="shared" si="193"/>
        <v>0</v>
      </c>
      <c r="L888" s="27"/>
      <c r="M888" s="417"/>
    </row>
    <row r="889" spans="1:13" ht="48">
      <c r="A889" s="372">
        <v>7</v>
      </c>
      <c r="B889" s="77" t="s">
        <v>415</v>
      </c>
      <c r="C889" s="78" t="s">
        <v>422</v>
      </c>
      <c r="D889" s="374" t="s">
        <v>16</v>
      </c>
      <c r="E889" s="603">
        <v>375</v>
      </c>
      <c r="F889" s="380">
        <v>25</v>
      </c>
      <c r="G889" s="390">
        <f t="shared" si="190"/>
        <v>15</v>
      </c>
      <c r="H889" s="391"/>
      <c r="I889" s="391">
        <f t="shared" si="191"/>
        <v>0</v>
      </c>
      <c r="J889" s="391">
        <f t="shared" si="192"/>
        <v>0</v>
      </c>
      <c r="K889" s="391">
        <f t="shared" si="193"/>
        <v>0</v>
      </c>
      <c r="L889" s="27"/>
      <c r="M889" s="417"/>
    </row>
    <row r="890" spans="1:13" ht="43.95" customHeight="1">
      <c r="A890" s="372">
        <v>8</v>
      </c>
      <c r="B890" s="77" t="s">
        <v>423</v>
      </c>
      <c r="C890" s="78" t="s">
        <v>424</v>
      </c>
      <c r="D890" s="374" t="s">
        <v>16</v>
      </c>
      <c r="E890" s="603">
        <v>4200</v>
      </c>
      <c r="F890" s="380">
        <v>300</v>
      </c>
      <c r="G890" s="390">
        <f t="shared" si="190"/>
        <v>14</v>
      </c>
      <c r="H890" s="391"/>
      <c r="I890" s="391">
        <f t="shared" si="191"/>
        <v>0</v>
      </c>
      <c r="J890" s="391">
        <f t="shared" si="192"/>
        <v>0</v>
      </c>
      <c r="K890" s="391">
        <f t="shared" si="193"/>
        <v>0</v>
      </c>
      <c r="L890" s="27"/>
      <c r="M890" s="417"/>
    </row>
    <row r="891" spans="1:13">
      <c r="A891" s="696" t="s">
        <v>17</v>
      </c>
      <c r="B891" s="697"/>
      <c r="C891" s="697"/>
      <c r="D891" s="697"/>
      <c r="E891" s="697"/>
      <c r="F891" s="697"/>
      <c r="G891" s="697"/>
      <c r="H891" s="697"/>
      <c r="I891" s="698"/>
      <c r="J891" s="382">
        <f>SUM(J883:J890)</f>
        <v>0</v>
      </c>
      <c r="K891" s="383">
        <f>SUM(K883:K890)</f>
        <v>0</v>
      </c>
      <c r="L891" s="424"/>
      <c r="M891" s="424"/>
    </row>
    <row r="892" spans="1:13">
      <c r="A892" s="424"/>
      <c r="B892" s="604"/>
      <c r="C892" s="424"/>
      <c r="D892" s="424"/>
      <c r="E892" s="424"/>
      <c r="F892" s="424"/>
      <c r="G892" s="424"/>
      <c r="H892" s="600"/>
      <c r="I892" s="600"/>
      <c r="J892" s="384" t="s">
        <v>18</v>
      </c>
      <c r="K892" s="385">
        <f>(K891-J891)</f>
        <v>0</v>
      </c>
      <c r="L892" s="424"/>
      <c r="M892" s="424"/>
    </row>
    <row r="896" spans="1:13">
      <c r="A896" s="525"/>
      <c r="B896" s="21" t="s">
        <v>524</v>
      </c>
      <c r="C896" s="545"/>
      <c r="D896" s="545"/>
      <c r="E896" s="545"/>
      <c r="F896" s="545"/>
      <c r="G896" s="545"/>
      <c r="H896" s="545"/>
      <c r="I896" s="545"/>
      <c r="J896" s="545"/>
      <c r="K896" s="545"/>
      <c r="L896" s="545"/>
      <c r="M896" s="545"/>
    </row>
    <row r="897" spans="1:13">
      <c r="A897" s="525"/>
      <c r="B897" s="21" t="s">
        <v>22</v>
      </c>
      <c r="C897" s="526"/>
      <c r="D897" s="545"/>
      <c r="E897" s="545"/>
      <c r="F897" s="545"/>
      <c r="G897" s="545"/>
      <c r="H897" s="545"/>
      <c r="I897" s="545"/>
      <c r="J897" s="545"/>
      <c r="K897" s="545"/>
      <c r="L897" s="545"/>
      <c r="M897" s="545"/>
    </row>
    <row r="898" spans="1:13">
      <c r="A898" s="525"/>
      <c r="B898" s="21" t="s">
        <v>23</v>
      </c>
      <c r="C898" s="526"/>
      <c r="D898" s="545"/>
      <c r="E898" s="545"/>
      <c r="F898" s="545"/>
      <c r="G898" s="545"/>
      <c r="H898" s="545"/>
      <c r="I898" s="545"/>
      <c r="J898" s="545"/>
      <c r="K898" s="545"/>
      <c r="L898" s="545"/>
      <c r="M898" s="545"/>
    </row>
    <row r="899" spans="1:13" ht="22.8">
      <c r="A899" s="194" t="s">
        <v>3</v>
      </c>
      <c r="B899" s="546" t="s">
        <v>4</v>
      </c>
      <c r="C899" s="194" t="s">
        <v>5</v>
      </c>
      <c r="D899" s="196" t="s">
        <v>6</v>
      </c>
      <c r="E899" s="196" t="s">
        <v>7</v>
      </c>
      <c r="F899" s="196" t="s">
        <v>8</v>
      </c>
      <c r="G899" s="196" t="s">
        <v>9</v>
      </c>
      <c r="H899" s="196" t="s">
        <v>10</v>
      </c>
      <c r="I899" s="196" t="s">
        <v>11</v>
      </c>
      <c r="J899" s="196" t="s">
        <v>12</v>
      </c>
      <c r="K899" s="196" t="s">
        <v>13</v>
      </c>
      <c r="L899" s="196" t="s">
        <v>412</v>
      </c>
      <c r="M899" s="310" t="s">
        <v>15</v>
      </c>
    </row>
    <row r="900" spans="1:13" ht="61.5" customHeight="1">
      <c r="A900" s="350">
        <v>1</v>
      </c>
      <c r="B900" s="77" t="s">
        <v>425</v>
      </c>
      <c r="C900" s="358" t="s">
        <v>426</v>
      </c>
      <c r="D900" s="348" t="s">
        <v>16</v>
      </c>
      <c r="E900" s="548">
        <v>10000</v>
      </c>
      <c r="F900" s="349">
        <v>100</v>
      </c>
      <c r="G900" s="351">
        <f>CEILING(E900/F900,1)</f>
        <v>100</v>
      </c>
      <c r="H900" s="352"/>
      <c r="I900" s="391">
        <f t="shared" ref="I900" si="194">H900*L900+H900</f>
        <v>0</v>
      </c>
      <c r="J900" s="391">
        <f t="shared" ref="J900" si="195">ROUND(H900*G900,2)</f>
        <v>0</v>
      </c>
      <c r="K900" s="391">
        <f t="shared" ref="K900" si="196">ROUND(I900*G900,2)</f>
        <v>0</v>
      </c>
      <c r="L900" s="26"/>
      <c r="M900" s="365"/>
    </row>
    <row r="901" spans="1:13">
      <c r="A901" s="681" t="s">
        <v>17</v>
      </c>
      <c r="B901" s="682"/>
      <c r="C901" s="682"/>
      <c r="D901" s="682"/>
      <c r="E901" s="682"/>
      <c r="F901" s="682"/>
      <c r="G901" s="682"/>
      <c r="H901" s="682"/>
      <c r="I901" s="682"/>
      <c r="J901" s="382">
        <f>J900</f>
        <v>0</v>
      </c>
      <c r="K901" s="382">
        <f>K900</f>
        <v>0</v>
      </c>
      <c r="L901" s="554"/>
      <c r="M901" s="554"/>
    </row>
    <row r="902" spans="1:13">
      <c r="A902" s="525"/>
      <c r="B902" s="555"/>
      <c r="C902" s="554"/>
      <c r="D902" s="554"/>
      <c r="E902" s="554"/>
      <c r="F902" s="554"/>
      <c r="G902" s="554"/>
      <c r="H902" s="554"/>
      <c r="I902" s="554"/>
      <c r="J902" s="355" t="s">
        <v>18</v>
      </c>
      <c r="K902" s="385">
        <f>K901-J901</f>
        <v>0</v>
      </c>
      <c r="L902" s="554"/>
      <c r="M902" s="554"/>
    </row>
    <row r="906" spans="1:13">
      <c r="B906" s="21" t="s">
        <v>525</v>
      </c>
    </row>
    <row r="907" spans="1:13">
      <c r="A907" s="525"/>
      <c r="B907" s="21" t="s">
        <v>22</v>
      </c>
      <c r="C907" s="526"/>
      <c r="D907" s="545"/>
      <c r="E907" s="545"/>
      <c r="F907" s="545"/>
      <c r="G907" s="545"/>
      <c r="H907" s="545"/>
      <c r="I907" s="545"/>
      <c r="J907" s="545"/>
      <c r="K907" s="545"/>
      <c r="L907" s="545"/>
      <c r="M907" s="545"/>
    </row>
    <row r="908" spans="1:13">
      <c r="A908" s="525"/>
      <c r="B908" s="21" t="s">
        <v>23</v>
      </c>
      <c r="C908" s="526"/>
      <c r="D908" s="545"/>
      <c r="E908" s="545"/>
      <c r="F908" s="545"/>
      <c r="G908" s="545"/>
      <c r="H908" s="545"/>
      <c r="I908" s="545"/>
      <c r="J908" s="545"/>
      <c r="K908" s="545"/>
      <c r="L908" s="545"/>
      <c r="M908" s="545"/>
    </row>
    <row r="909" spans="1:13" ht="22.8">
      <c r="A909" s="194" t="s">
        <v>3</v>
      </c>
      <c r="B909" s="546" t="s">
        <v>4</v>
      </c>
      <c r="C909" s="194" t="s">
        <v>5</v>
      </c>
      <c r="D909" s="196" t="s">
        <v>6</v>
      </c>
      <c r="E909" s="196" t="s">
        <v>7</v>
      </c>
      <c r="F909" s="196" t="s">
        <v>8</v>
      </c>
      <c r="G909" s="196" t="s">
        <v>9</v>
      </c>
      <c r="H909" s="196" t="s">
        <v>10</v>
      </c>
      <c r="I909" s="196" t="s">
        <v>11</v>
      </c>
      <c r="J909" s="196" t="s">
        <v>12</v>
      </c>
      <c r="K909" s="196" t="s">
        <v>13</v>
      </c>
      <c r="L909" s="196" t="s">
        <v>412</v>
      </c>
      <c r="M909" s="310" t="s">
        <v>15</v>
      </c>
    </row>
    <row r="910" spans="1:13" ht="45" customHeight="1">
      <c r="A910" s="350">
        <v>1</v>
      </c>
      <c r="B910" s="77" t="s">
        <v>427</v>
      </c>
      <c r="C910" s="358" t="s">
        <v>428</v>
      </c>
      <c r="D910" s="348" t="s">
        <v>16</v>
      </c>
      <c r="E910" s="548">
        <v>800</v>
      </c>
      <c r="F910" s="349">
        <v>8</v>
      </c>
      <c r="G910" s="351">
        <f>CEILING(E910/F910,1)</f>
        <v>100</v>
      </c>
      <c r="H910" s="352"/>
      <c r="I910" s="391">
        <f t="shared" ref="I910" si="197">H910*L910+H910</f>
        <v>0</v>
      </c>
      <c r="J910" s="391">
        <f t="shared" ref="J910" si="198">ROUND(H910*G910,2)</f>
        <v>0</v>
      </c>
      <c r="K910" s="391">
        <f t="shared" ref="K910" si="199">ROUND(I910*G910,2)</f>
        <v>0</v>
      </c>
      <c r="L910" s="26"/>
      <c r="M910" s="365"/>
    </row>
    <row r="911" spans="1:13">
      <c r="A911" s="681" t="s">
        <v>17</v>
      </c>
      <c r="B911" s="682"/>
      <c r="C911" s="682"/>
      <c r="D911" s="682"/>
      <c r="E911" s="682"/>
      <c r="F911" s="682"/>
      <c r="G911" s="682"/>
      <c r="H911" s="682"/>
      <c r="I911" s="682"/>
      <c r="J911" s="382">
        <f>J910</f>
        <v>0</v>
      </c>
      <c r="K911" s="382">
        <f>K910</f>
        <v>0</v>
      </c>
      <c r="L911" s="554"/>
      <c r="M911" s="554"/>
    </row>
    <row r="912" spans="1:13">
      <c r="A912" s="525"/>
      <c r="B912" s="555"/>
      <c r="C912" s="554"/>
      <c r="D912" s="554"/>
      <c r="E912" s="554"/>
      <c r="F912" s="554"/>
      <c r="G912" s="554"/>
      <c r="H912" s="554"/>
      <c r="I912" s="554"/>
      <c r="J912" s="355" t="s">
        <v>18</v>
      </c>
      <c r="K912" s="385">
        <f>K911-J911</f>
        <v>0</v>
      </c>
      <c r="L912" s="554"/>
      <c r="M912" s="554"/>
    </row>
    <row r="916" spans="1:13">
      <c r="A916" s="591"/>
      <c r="B916" s="21" t="s">
        <v>526</v>
      </c>
      <c r="C916" s="591"/>
      <c r="D916" s="591"/>
      <c r="E916" s="591"/>
      <c r="F916" s="591"/>
      <c r="G916" s="591"/>
      <c r="H916" s="591"/>
      <c r="I916" s="591"/>
      <c r="J916" s="593"/>
      <c r="K916" s="518"/>
      <c r="L916" s="591"/>
      <c r="M916" s="591"/>
    </row>
    <row r="917" spans="1:13">
      <c r="A917" s="591"/>
      <c r="B917" s="21" t="s">
        <v>1</v>
      </c>
      <c r="C917" s="591"/>
      <c r="D917" s="591"/>
      <c r="E917" s="591"/>
      <c r="F917" s="591"/>
      <c r="G917" s="591"/>
      <c r="H917" s="591"/>
      <c r="I917" s="591"/>
      <c r="J917" s="594"/>
      <c r="K917" s="595"/>
      <c r="L917" s="591"/>
      <c r="M917" s="591"/>
    </row>
    <row r="918" spans="1:13">
      <c r="A918" s="462"/>
      <c r="B918" s="21" t="s">
        <v>2</v>
      </c>
      <c r="C918" s="462"/>
      <c r="D918" s="462"/>
      <c r="E918" s="462"/>
      <c r="F918" s="462"/>
      <c r="G918" s="462"/>
      <c r="H918" s="462"/>
      <c r="I918" s="462"/>
      <c r="J918" s="462"/>
      <c r="K918" s="462"/>
      <c r="L918" s="462"/>
      <c r="M918" s="462"/>
    </row>
    <row r="919" spans="1:13" ht="26.4">
      <c r="A919" s="493" t="s">
        <v>3</v>
      </c>
      <c r="B919" s="596" t="s">
        <v>4</v>
      </c>
      <c r="C919" s="493" t="s">
        <v>5</v>
      </c>
      <c r="D919" s="482" t="s">
        <v>6</v>
      </c>
      <c r="E919" s="482" t="s">
        <v>7</v>
      </c>
      <c r="F919" s="482" t="s">
        <v>8</v>
      </c>
      <c r="G919" s="482" t="s">
        <v>9</v>
      </c>
      <c r="H919" s="482" t="s">
        <v>10</v>
      </c>
      <c r="I919" s="482" t="s">
        <v>11</v>
      </c>
      <c r="J919" s="482" t="s">
        <v>12</v>
      </c>
      <c r="K919" s="482" t="s">
        <v>13</v>
      </c>
      <c r="L919" s="482" t="s">
        <v>14</v>
      </c>
      <c r="M919" s="521" t="s">
        <v>15</v>
      </c>
    </row>
    <row r="920" spans="1:13" ht="91.5" customHeight="1">
      <c r="A920" s="350">
        <v>1</v>
      </c>
      <c r="B920" s="77" t="s">
        <v>546</v>
      </c>
      <c r="C920" s="358" t="s">
        <v>429</v>
      </c>
      <c r="D920" s="348" t="s">
        <v>16</v>
      </c>
      <c r="E920" s="548">
        <v>140</v>
      </c>
      <c r="F920" s="349">
        <v>1</v>
      </c>
      <c r="G920" s="351">
        <f>CEILING(E920/F920,1)</f>
        <v>140</v>
      </c>
      <c r="H920" s="352"/>
      <c r="I920" s="391">
        <f t="shared" ref="I920" si="200">H920*L920+H920</f>
        <v>0</v>
      </c>
      <c r="J920" s="391">
        <f t="shared" ref="J920" si="201">ROUND(H920*G920,2)</f>
        <v>0</v>
      </c>
      <c r="K920" s="391">
        <f t="shared" ref="K920" si="202">ROUND(I920*G920,2)</f>
        <v>0</v>
      </c>
      <c r="L920" s="26"/>
      <c r="M920" s="365"/>
    </row>
    <row r="921" spans="1:13" ht="91.05" customHeight="1">
      <c r="A921" s="350">
        <v>2</v>
      </c>
      <c r="B921" s="77" t="s">
        <v>547</v>
      </c>
      <c r="C921" s="358" t="s">
        <v>430</v>
      </c>
      <c r="D921" s="348" t="s">
        <v>16</v>
      </c>
      <c r="E921" s="548">
        <v>140</v>
      </c>
      <c r="F921" s="349">
        <v>1</v>
      </c>
      <c r="G921" s="351">
        <f>CEILING(E921/F921,1)</f>
        <v>140</v>
      </c>
      <c r="H921" s="352"/>
      <c r="I921" s="391">
        <f t="shared" ref="I921" si="203">H921*L921+H921</f>
        <v>0</v>
      </c>
      <c r="J921" s="391">
        <f t="shared" ref="J921" si="204">ROUND(H921*G921,2)</f>
        <v>0</v>
      </c>
      <c r="K921" s="391">
        <f t="shared" ref="K921" si="205">ROUND(I921*G921,2)</f>
        <v>0</v>
      </c>
      <c r="L921" s="26"/>
      <c r="M921" s="365"/>
    </row>
    <row r="922" spans="1:13">
      <c r="A922" s="675" t="s">
        <v>17</v>
      </c>
      <c r="B922" s="675"/>
      <c r="C922" s="675"/>
      <c r="D922" s="675"/>
      <c r="E922" s="675"/>
      <c r="F922" s="675"/>
      <c r="G922" s="675"/>
      <c r="H922" s="675"/>
      <c r="I922" s="675"/>
      <c r="J922" s="382">
        <f>SUM(J920:J921)</f>
        <v>0</v>
      </c>
      <c r="K922" s="382">
        <f>SUM(K920:K921)</f>
        <v>0</v>
      </c>
      <c r="L922" s="501"/>
      <c r="M922" s="501"/>
    </row>
    <row r="923" spans="1:13">
      <c r="J923" s="355" t="s">
        <v>18</v>
      </c>
      <c r="K923" s="385">
        <f>K922-J922</f>
        <v>0</v>
      </c>
    </row>
    <row r="927" spans="1:13">
      <c r="A927" s="605"/>
      <c r="B927" s="606" t="s">
        <v>528</v>
      </c>
      <c r="C927" s="607"/>
      <c r="D927" s="607"/>
      <c r="E927" s="607"/>
      <c r="F927" s="607"/>
      <c r="G927" s="607"/>
      <c r="H927" s="607"/>
      <c r="I927" s="607"/>
      <c r="J927" s="607"/>
      <c r="K927" s="607"/>
      <c r="L927" s="607"/>
      <c r="M927" s="607"/>
    </row>
    <row r="928" spans="1:13">
      <c r="A928" s="605"/>
      <c r="B928" s="563" t="s">
        <v>529</v>
      </c>
      <c r="C928" s="586"/>
      <c r="D928" s="607"/>
      <c r="E928" s="607"/>
      <c r="F928" s="607"/>
      <c r="G928" s="607"/>
      <c r="H928" s="607"/>
      <c r="I928" s="607"/>
      <c r="J928" s="607"/>
      <c r="K928" s="607"/>
      <c r="L928" s="607"/>
      <c r="M928" s="607"/>
    </row>
    <row r="929" spans="1:13">
      <c r="A929" s="605"/>
      <c r="B929" s="563" t="s">
        <v>530</v>
      </c>
      <c r="C929" s="607"/>
      <c r="D929" s="607"/>
      <c r="E929" s="607"/>
      <c r="F929" s="607"/>
      <c r="G929" s="607"/>
      <c r="H929" s="607"/>
      <c r="I929" s="607"/>
      <c r="J929" s="607"/>
      <c r="K929" s="607"/>
      <c r="L929" s="607"/>
      <c r="M929" s="607"/>
    </row>
    <row r="930" spans="1:13" ht="22.8">
      <c r="A930" s="194" t="s">
        <v>3</v>
      </c>
      <c r="B930" s="194" t="s">
        <v>4</v>
      </c>
      <c r="C930" s="194" t="s">
        <v>5</v>
      </c>
      <c r="D930" s="196" t="s">
        <v>6</v>
      </c>
      <c r="E930" s="196" t="s">
        <v>7</v>
      </c>
      <c r="F930" s="196" t="s">
        <v>8</v>
      </c>
      <c r="G930" s="196" t="s">
        <v>9</v>
      </c>
      <c r="H930" s="196" t="s">
        <v>10</v>
      </c>
      <c r="I930" s="196" t="s">
        <v>11</v>
      </c>
      <c r="J930" s="196" t="s">
        <v>12</v>
      </c>
      <c r="K930" s="196" t="s">
        <v>13</v>
      </c>
      <c r="L930" s="196" t="s">
        <v>14</v>
      </c>
      <c r="M930" s="198" t="s">
        <v>15</v>
      </c>
    </row>
    <row r="931" spans="1:13">
      <c r="A931" s="350">
        <v>1</v>
      </c>
      <c r="B931" s="608" t="s">
        <v>531</v>
      </c>
      <c r="C931" s="358" t="s">
        <v>532</v>
      </c>
      <c r="D931" s="348" t="s">
        <v>470</v>
      </c>
      <c r="E931" s="349">
        <v>400000</v>
      </c>
      <c r="F931" s="349">
        <v>25</v>
      </c>
      <c r="G931" s="351">
        <f>CEILING(E931/F931,1)</f>
        <v>16000</v>
      </c>
      <c r="H931" s="352"/>
      <c r="I931" s="352">
        <f>H931*L931+H931</f>
        <v>0</v>
      </c>
      <c r="J931" s="352">
        <f>ROUND(H931*G931,2)</f>
        <v>0</v>
      </c>
      <c r="K931" s="352">
        <f>ROUND(I931*G931,2)</f>
        <v>0</v>
      </c>
      <c r="L931" s="26"/>
      <c r="M931" s="609"/>
    </row>
    <row r="932" spans="1:13">
      <c r="A932" s="702" t="s">
        <v>17</v>
      </c>
      <c r="B932" s="702"/>
      <c r="C932" s="702"/>
      <c r="D932" s="702"/>
      <c r="E932" s="702"/>
      <c r="F932" s="702"/>
      <c r="G932" s="702"/>
      <c r="H932" s="702"/>
      <c r="I932" s="702"/>
      <c r="J932" s="354">
        <f>SUM(J931)</f>
        <v>0</v>
      </c>
      <c r="K932" s="354">
        <f>SUM(K931)</f>
        <v>0</v>
      </c>
      <c r="L932" s="607"/>
      <c r="M932" s="607"/>
    </row>
    <row r="933" spans="1:13">
      <c r="A933" s="607"/>
      <c r="B933" s="607"/>
      <c r="C933" s="607"/>
      <c r="D933" s="607"/>
      <c r="E933" s="607"/>
      <c r="F933" s="607"/>
      <c r="G933" s="607"/>
      <c r="H933" s="607"/>
      <c r="I933" s="607"/>
      <c r="J933" s="355" t="s">
        <v>18</v>
      </c>
      <c r="K933" s="356">
        <f>K932-J932</f>
        <v>0</v>
      </c>
      <c r="L933" s="607"/>
      <c r="M933" s="587"/>
    </row>
    <row r="934" spans="1:13">
      <c r="A934" s="607"/>
      <c r="B934" s="607"/>
      <c r="C934" s="607"/>
      <c r="D934" s="607"/>
      <c r="E934" s="607"/>
      <c r="F934" s="607"/>
      <c r="G934" s="607"/>
      <c r="H934" s="607"/>
      <c r="I934" s="607"/>
      <c r="J934" s="607"/>
      <c r="K934" s="607"/>
      <c r="L934" s="607"/>
      <c r="M934" s="607"/>
    </row>
    <row r="935" spans="1:13" ht="90.45" customHeight="1">
      <c r="A935" s="607"/>
      <c r="B935" s="563" t="s">
        <v>548</v>
      </c>
      <c r="C935" s="563"/>
      <c r="D935" s="563"/>
      <c r="E935" s="563"/>
      <c r="F935" s="563"/>
      <c r="G935" s="563"/>
      <c r="H935" s="563"/>
      <c r="I935" s="563"/>
      <c r="J935" s="563"/>
      <c r="K935" s="607"/>
      <c r="L935" s="607"/>
      <c r="M935" s="607"/>
    </row>
    <row r="939" spans="1:13">
      <c r="I939" s="639" t="s">
        <v>549</v>
      </c>
    </row>
    <row r="940" spans="1:13">
      <c r="I940" s="640" t="s">
        <v>550</v>
      </c>
    </row>
    <row r="941" spans="1:13">
      <c r="I941" s="641" t="s">
        <v>551</v>
      </c>
    </row>
  </sheetData>
  <mergeCells count="64">
    <mergeCell ref="A932:I932"/>
    <mergeCell ref="A756:I756"/>
    <mergeCell ref="A769:I769"/>
    <mergeCell ref="A787:I787"/>
    <mergeCell ref="B788:I788"/>
    <mergeCell ref="A797:I797"/>
    <mergeCell ref="A810:I810"/>
    <mergeCell ref="A811:B811"/>
    <mergeCell ref="A821:I821"/>
    <mergeCell ref="A837:I837"/>
    <mergeCell ref="A911:I911"/>
    <mergeCell ref="A922:I922"/>
    <mergeCell ref="A849:I849"/>
    <mergeCell ref="A851:B851"/>
    <mergeCell ref="A864:I864"/>
    <mergeCell ref="A874:I874"/>
    <mergeCell ref="A891:I891"/>
    <mergeCell ref="A901:I901"/>
    <mergeCell ref="A635:I635"/>
    <mergeCell ref="A685:I685"/>
    <mergeCell ref="A624:I624"/>
    <mergeCell ref="A564:I564"/>
    <mergeCell ref="A578:I578"/>
    <mergeCell ref="A592:I592"/>
    <mergeCell ref="A612:I612"/>
    <mergeCell ref="B455:B456"/>
    <mergeCell ref="A511:I511"/>
    <mergeCell ref="A527:I527"/>
    <mergeCell ref="A538:I538"/>
    <mergeCell ref="A553:I553"/>
    <mergeCell ref="B562:B563"/>
    <mergeCell ref="A491:I491"/>
    <mergeCell ref="A501:I501"/>
    <mergeCell ref="A457:I457"/>
    <mergeCell ref="A467:I467"/>
    <mergeCell ref="A479:I479"/>
    <mergeCell ref="A360:I360"/>
    <mergeCell ref="A426:I426"/>
    <mergeCell ref="A437:I437"/>
    <mergeCell ref="A446:I446"/>
    <mergeCell ref="A371:I371"/>
    <mergeCell ref="A381:I381"/>
    <mergeCell ref="A415:I415"/>
    <mergeCell ref="A246:I246"/>
    <mergeCell ref="B255:B256"/>
    <mergeCell ref="A223:I223"/>
    <mergeCell ref="A349:I349"/>
    <mergeCell ref="B346:B348"/>
    <mergeCell ref="A257:I257"/>
    <mergeCell ref="A269:I269"/>
    <mergeCell ref="A279:I279"/>
    <mergeCell ref="A333:I333"/>
    <mergeCell ref="B342:B345"/>
    <mergeCell ref="A289:I289"/>
    <mergeCell ref="A302:I302"/>
    <mergeCell ref="A312:I312"/>
    <mergeCell ref="A322:I322"/>
    <mergeCell ref="A81:I81"/>
    <mergeCell ref="A92:I92"/>
    <mergeCell ref="A111:I111"/>
    <mergeCell ref="B199:H199"/>
    <mergeCell ref="A213:I213"/>
    <mergeCell ref="A125:I125"/>
    <mergeCell ref="A172:I172"/>
  </mergeCells>
  <conditionalFormatting sqref="B732:C733 B848:F848 L847:M848 C847:F847 G883:G890 G778:G786 G747:G755 G765:G768 G796 G931 A932:I932 A601:A607 B604 C602:C607 L612:M612 D601:M604 D605:E607 L605:L611 G605:G611 A692:A734 D692:M733 K618:M619 A625:I625 A620:M620 L624:M625 C634 G629:G634 A638:M665 D635:I635 A632:F632 H629:M632 K637 L635 A629:A631 C629:F631 C683:C684 B692:C723 G675:G684 A689:M689 B678:E678 B681 C679:E681 D685:I685 F675:F681 H675:M678 K687 A675:A684 L679:L685 D675:E675 C676:E677 A666:A671 C666:M671 G388:G401 A379:A381 C381:I381 B379:M379 L380 B380:G380 B393:F401 C402:I402 B425:C425 G414 G425 G436 G445 G455:G456 C465:L465 C466:G466 C467:I467 L466 A465:B467 G490 M477:M478 A491:I491 G500 G477:G478 A592:I592 M562:M563 G536:G537 G547:G552 G562:G563 G590:G591 G573:G577 G510 G523:G526 B417 C196:I196">
    <cfRule type="expression" dxfId="1" priority="54" stopIfTrue="1">
      <formula>ISERROR(A196)</formula>
    </cfRule>
  </conditionalFormatting>
  <conditionalFormatting sqref="M806:M809">
    <cfRule type="expression" dxfId="0" priority="38" stopIfTrue="1">
      <formula>ISERROR(M806)</formula>
    </cfRule>
  </conditionalFormatting>
  <pageMargins left="0.70866141732283472" right="0.70866141732283472" top="0.74803149606299213" bottom="0.74803149606299213" header="0.31496062992125984" footer="0.31496062992125984"/>
  <pageSetup paperSize="9" scale="15" orientation="landscape" r:id="rId1"/>
  <rowBreaks count="9" manualBreakCount="9">
    <brk id="42" max="12" man="1"/>
    <brk id="95" max="12" man="1"/>
    <brk id="131" max="12" man="1"/>
    <brk id="149" max="12" man="1"/>
    <brk id="197" max="12" man="1"/>
    <brk id="258" max="12" man="1"/>
    <brk id="305" max="12" man="1"/>
    <brk id="791" max="12" man="1"/>
    <brk id="92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Arkusz1</vt:lpstr>
      <vt:lpstr>Arkusz1!Obszar_wydruku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Małgorzata Plazińska</dc:creator>
  <cp:lastModifiedBy>user</cp:lastModifiedBy>
  <cp:lastPrinted>2019-08-19T11:51:18Z</cp:lastPrinted>
  <dcterms:created xsi:type="dcterms:W3CDTF">2019-06-17T12:26:49Z</dcterms:created>
  <dcterms:modified xsi:type="dcterms:W3CDTF">2020-12-31T08:57:04Z</dcterms:modified>
</cp:coreProperties>
</file>