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<sst xmlns="http://schemas.openxmlformats.org/spreadsheetml/2006/main" count="118" uniqueCount="78">
  <si>
    <t xml:space="preserve">PLANOWANE KOSZTY ROBÓT BUDOWLANYCH I PRAC PROJEKTOWYCH OKREŚLONYCH W PROGRAMIE FUNKCJONALNO UŻYTKOWYM</t>
  </si>
  <si>
    <t xml:space="preserve">dla zadania „Przebudowa zbiornika naturalnego na zbiornik retencyjny w miejscowości Stare Wierzchowiska gmina Bełżyce”</t>
  </si>
  <si>
    <t xml:space="preserve">PLANOWANE KOSZTY ROBÓT BUDOWLANYCH</t>
  </si>
  <si>
    <t xml:space="preserve">PRZYGOTOWANIE TERENU</t>
  </si>
  <si>
    <t xml:space="preserve">Źródło</t>
  </si>
  <si>
    <t xml:space="preserve">Kod</t>
  </si>
  <si>
    <t xml:space="preserve">Opis</t>
  </si>
  <si>
    <t xml:space="preserve">Ilość</t>
  </si>
  <si>
    <t xml:space="preserve">j.m.</t>
  </si>
  <si>
    <t xml:space="preserve">Cena jedn.</t>
  </si>
  <si>
    <t xml:space="preserve">Cena całkowita</t>
  </si>
  <si>
    <t xml:space="preserve">netto</t>
  </si>
  <si>
    <t xml:space="preserve">Secocenbud</t>
  </si>
  <si>
    <t xml:space="preserve">KNR 2-01 0119-05 z.sz.2.3.3.9902</t>
  </si>
  <si>
    <t xml:space="preserve">Roboty pomiarowe przy liniowych robotach ziemnych – trasa wałów ochronnych lub przeciwpowodziowych Pomiary grobli stawowych</t>
  </si>
  <si>
    <t xml:space="preserve">km</t>
  </si>
  <si>
    <t xml:space="preserve">KNR 2-01 0121-01</t>
  </si>
  <si>
    <t xml:space="preserve">Roboty pomiarowe przy powierzchniowych robotach ziemnych – niwelacja terenu pod obiekty przemysłowe i lotniska</t>
  </si>
  <si>
    <t xml:space="preserve">ha</t>
  </si>
  <si>
    <t xml:space="preserve">Łącznie netto przygotowanie terenu:</t>
  </si>
  <si>
    <t xml:space="preserve">OCZYSZCZENIE TERENU ROBÓT</t>
  </si>
  <si>
    <t xml:space="preserve">KNR 2-01 0109-05</t>
  </si>
  <si>
    <t xml:space="preserve">Ręczne ścinanie i karczowanie średniej gęstości krzaków i podszycia</t>
  </si>
  <si>
    <t xml:space="preserve">KNR 2-01 0110-03</t>
  </si>
  <si>
    <t xml:space="preserve">Wywożenie gałęzi  na odległość do 2 km</t>
  </si>
  <si>
    <t xml:space="preserve">m3</t>
  </si>
  <si>
    <t xml:space="preserve">KNR 2-01 0111-02</t>
  </si>
  <si>
    <t xml:space="preserve">Oczyszczenie terenu z pozostałości po wykarczowaniu (drobne gałęzie, korzenie, kora i wrzos) z wywiezieniem</t>
  </si>
  <si>
    <t xml:space="preserve">m2</t>
  </si>
  <si>
    <t xml:space="preserve">Łącznie netto oczyszczenie terenu robót:</t>
  </si>
  <si>
    <t xml:space="preserve">WYKONANIE ZBIORNIKA</t>
  </si>
  <si>
    <t xml:space="preserve">Roboty ziemne</t>
  </si>
  <si>
    <t xml:space="preserve">KNR 2-01 0226-02 z.sz. 2.3.2. 9903</t>
  </si>
  <si>
    <t xml:space="preserve">Wykopy rowów i kanałów melioracyjnych oraz wykopy przy regulacji rzek wykonywane koparkami zgarniakowymi 0,40 m3 na odkład w gruncie kat. III Grunt oblepiający naczynie robocze</t>
  </si>
  <si>
    <t xml:space="preserve">KNR 2-01 0202-02 z.sz.2.3.2. 9903</t>
  </si>
  <si>
    <t xml:space="preserve">Roboty ziemne wykonywane koparkami przedsiębiernymi o poj. Łyżki 0,40 m3 w gruncie kat. III z transportem urobku samochodami samowyładowczymi na odległość do 1 km Grunt oblepiający naczynie robocze</t>
  </si>
  <si>
    <t xml:space="preserve">KNR-W 2-01 0210-04 z sz. 2.3.2. 9903-04 </t>
  </si>
  <si>
    <t xml:space="preserve">Nakłady uzupełniające za każde dalsze rozpoczęte 0,5 km transportu ponad 1 km samochodami samowyładowczymi po drogach utwardzonych ziemi kat. III-IV – praca w gruntach oblepiających naczynie robocze Krotność = 5</t>
  </si>
  <si>
    <t xml:space="preserve">KNR 2-01 0421-03</t>
  </si>
  <si>
    <t xml:space="preserve">Wykopy rowów i kanałów po koparkach gr. nadmiaru gruntu do ścinania do 15 cm – kat.III</t>
  </si>
  <si>
    <t xml:space="preserve">KNR 2-01 0229-02 z .sz. 2.4.2. 9906</t>
  </si>
  <si>
    <t xml:space="preserve">Przemieszczenie spycharkami mas ziemnych na odległość do 10 m w gruncie kat.III Praca spycharki w gruncie oblepiającym gąsienice</t>
  </si>
  <si>
    <t xml:space="preserve">KNR 2-01 0235-02</t>
  </si>
  <si>
    <t xml:space="preserve">Formowanie i zagęszczanie nasypów o wys. do 3,0 m spycharkami w gruncie kat. III-IV</t>
  </si>
  <si>
    <t xml:space="preserve">KNR 2-01 0230-01 z.sz.2.4.2. 9906</t>
  </si>
  <si>
    <t xml:space="preserve">Zasypywanie wykopów spycharkami z przemieszczeniem gruntu na odległość do 10 m w gruncie kat.I-III Praca spycharkami w gruncie oblepiającym gąsienice</t>
  </si>
  <si>
    <t xml:space="preserve">Łącznie netto:</t>
  </si>
  <si>
    <t xml:space="preserve">Budowla upustowa</t>
  </si>
  <si>
    <t xml:space="preserve">KNR 15-01 0201 – 01</t>
  </si>
  <si>
    <t xml:space="preserve">Ręczna rozbiórka konstrukcji betonowych o grubości do 20 cm</t>
  </si>
  <si>
    <t xml:space="preserve">KNR 2-01 0502-02</t>
  </si>
  <si>
    <t xml:space="preserve">Ręczne zasypywanie wnęk za ścianami budowli wodno – inżynieryjnych przy wys. nasypu do 4m – kat. gruntu III</t>
  </si>
  <si>
    <t xml:space="preserve">KNR 2-11 1501-02</t>
  </si>
  <si>
    <t xml:space="preserve">Zastawki monolityczne Z-2</t>
  </si>
  <si>
    <t xml:space="preserve">zast</t>
  </si>
  <si>
    <t xml:space="preserve">Droga</t>
  </si>
  <si>
    <t xml:space="preserve">KNR 2-01 0233-02</t>
  </si>
  <si>
    <t xml:space="preserve">Mechaniczne plantowanie terenu spycharkami gąsienicowymi o mocy 55 kW (75KM) w gruncie kat.III</t>
  </si>
  <si>
    <t xml:space="preserve">Umocnienia</t>
  </si>
  <si>
    <t xml:space="preserve">KNR 2-01 0506-04</t>
  </si>
  <si>
    <t xml:space="preserve">Plantowanie skarp i dna wykopów wykonywanych mechanicznie w gruntach kat. I-III</t>
  </si>
  <si>
    <t xml:space="preserve">KNR 2-01 0518-01</t>
  </si>
  <si>
    <t xml:space="preserve">Umocnienie skarp kanałów narzutem kamiennym z filtrem odwrotnym</t>
  </si>
  <si>
    <t xml:space="preserve">KNR 2-01 0510-03</t>
  </si>
  <si>
    <t xml:space="preserve">Obsianie skarp w ziemi urodzajnej</t>
  </si>
  <si>
    <t xml:space="preserve">Łącznie netto wykonanie zbiornika:</t>
  </si>
  <si>
    <t xml:space="preserve">Łącznie brutto wykonanie zbiornika:</t>
  </si>
  <si>
    <t xml:space="preserve">PLANOWANE KOSZTY PRAC PROJEKTOWYCH</t>
  </si>
  <si>
    <t xml:space="preserve">Kalkulacja własna (rozeznanie rynku)</t>
  </si>
  <si>
    <t xml:space="preserve">-</t>
  </si>
  <si>
    <t xml:space="preserve">Projekt architektoniczno budowlany, projekt techniczny, specyfikacja techniczna, BIOZ, karta informacyjna Przedsięwzięcia, operat wodno prawny.</t>
  </si>
  <si>
    <t xml:space="preserve">kpl.</t>
  </si>
  <si>
    <t xml:space="preserve">Łącznie netto koszty prac projektowych:</t>
  </si>
  <si>
    <t xml:space="preserve">Łącznie brutto koszty prac projektowych:</t>
  </si>
  <si>
    <t xml:space="preserve">ŁĄCZNE SZACUNKOWE KOSZTY NETTO INWESTYCJI</t>
  </si>
  <si>
    <t xml:space="preserve">VAT 23%</t>
  </si>
  <si>
    <t xml:space="preserve">ŁĄCZNE SZACUNKOWE KOSZTY BRUTTO INWESTYCJI </t>
  </si>
  <si>
    <t xml:space="preserve">Opracował: Mgr Inż. Tomasz Rafał dnia 12.11.2024 r. (aktualizacja)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</si>
</sst>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9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b val="true"/>
      <sz val="11"/>
      <color rgb="FF00000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EEEEEE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4" fillId="3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4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7" fillId="3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52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G49" activeCellId="0" sqref="G49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11.62"/>
    <col collapsed="false" customWidth="true" hidden="false" outlineLevel="0" max="2" min="2" style="2" width="15.38"/>
    <col collapsed="false" customWidth="true" hidden="false" outlineLevel="0" max="3" min="3" style="2" width="54.5"/>
    <col collapsed="false" customWidth="true" hidden="false" outlineLevel="0" max="5" min="4" style="2" width="7.13"/>
    <col collapsed="false" customWidth="true" hidden="false" outlineLevel="0" max="6" min="6" style="2" width="10"/>
    <col collapsed="false" customWidth="true" hidden="false" outlineLevel="0" max="7" min="7" style="2" width="13.5"/>
    <col collapsed="false" customWidth="true" hidden="false" outlineLevel="0" max="8" min="8" style="1" width="11"/>
    <col collapsed="false" customWidth="true" hidden="false" outlineLevel="0" max="1024" min="1022" style="1" width="10.5"/>
  </cols>
  <sheetData>
    <row r="1" customFormat="false" ht="14.2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23.1" hidden="false" customHeight="true" outlineLevel="0" collapsed="false">
      <c r="A2" s="3" t="s">
        <v>1</v>
      </c>
      <c r="B2" s="3"/>
      <c r="C2" s="3"/>
      <c r="D2" s="3"/>
      <c r="E2" s="3"/>
      <c r="F2" s="3"/>
      <c r="G2" s="3"/>
    </row>
    <row r="3" customFormat="false" ht="23.85" hidden="false" customHeight="true" outlineLevel="0" collapsed="false">
      <c r="A3" s="4"/>
      <c r="B3" s="4"/>
      <c r="C3" s="4"/>
      <c r="D3" s="4"/>
      <c r="E3" s="4"/>
      <c r="F3" s="4"/>
      <c r="G3" s="4"/>
    </row>
    <row r="4" customFormat="false" ht="23.8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23.1" hidden="false" customHeight="true" outlineLevel="0" collapsed="false">
      <c r="A5" s="5" t="s">
        <v>3</v>
      </c>
      <c r="B5" s="5"/>
      <c r="C5" s="5"/>
      <c r="D5" s="5"/>
      <c r="E5" s="5"/>
      <c r="F5" s="5"/>
      <c r="G5" s="5"/>
    </row>
    <row r="6" customFormat="false" ht="14.25" hidden="false" customHeight="false" outlineLevel="0" collapsed="false">
      <c r="A6" s="6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6" t="s">
        <v>9</v>
      </c>
      <c r="G6" s="6" t="s">
        <v>10</v>
      </c>
    </row>
    <row r="7" customFormat="false" ht="14.25" hidden="false" customHeight="false" outlineLevel="0" collapsed="false">
      <c r="A7" s="6"/>
      <c r="B7" s="6"/>
      <c r="C7" s="6"/>
      <c r="D7" s="6"/>
      <c r="E7" s="6"/>
      <c r="F7" s="6" t="s">
        <v>11</v>
      </c>
      <c r="G7" s="6" t="s">
        <v>11</v>
      </c>
    </row>
    <row r="8" customFormat="false" ht="33.55" hidden="false" customHeight="true" outlineLevel="0" collapsed="false">
      <c r="A8" s="7" t="s">
        <v>12</v>
      </c>
      <c r="B8" s="8" t="s">
        <v>13</v>
      </c>
      <c r="C8" s="8" t="s">
        <v>14</v>
      </c>
      <c r="D8" s="7" t="n">
        <v>0.3</v>
      </c>
      <c r="E8" s="7" t="s">
        <v>15</v>
      </c>
      <c r="F8" s="9" t="n">
        <v>13507.42</v>
      </c>
      <c r="G8" s="10" t="n">
        <v>4052.23</v>
      </c>
    </row>
    <row r="9" customFormat="false" ht="27.6" hidden="false" customHeight="true" outlineLevel="0" collapsed="false">
      <c r="A9" s="7" t="s">
        <v>12</v>
      </c>
      <c r="B9" s="8" t="s">
        <v>16</v>
      </c>
      <c r="C9" s="8" t="s">
        <v>17</v>
      </c>
      <c r="D9" s="7" t="n">
        <v>0.2</v>
      </c>
      <c r="E9" s="7" t="s">
        <v>18</v>
      </c>
      <c r="F9" s="9" t="n">
        <v>2628.93</v>
      </c>
      <c r="G9" s="10" t="n">
        <v>525.79</v>
      </c>
    </row>
    <row r="10" customFormat="false" ht="14.25" hidden="false" customHeight="false" outlineLevel="0" collapsed="false">
      <c r="A10" s="11" t="s">
        <v>19</v>
      </c>
      <c r="B10" s="11"/>
      <c r="C10" s="11"/>
      <c r="D10" s="11"/>
      <c r="E10" s="11"/>
      <c r="F10" s="11"/>
      <c r="G10" s="12" t="n">
        <f aca="false">SUM(G8:G9)</f>
        <v>4578.02</v>
      </c>
    </row>
    <row r="11" customFormat="false" ht="21.6" hidden="false" customHeight="true" outlineLevel="0" collapsed="false">
      <c r="A11" s="13" t="s">
        <v>20</v>
      </c>
      <c r="B11" s="13"/>
      <c r="C11" s="13"/>
      <c r="D11" s="13"/>
      <c r="E11" s="13"/>
      <c r="F11" s="13"/>
      <c r="G11" s="13"/>
    </row>
    <row r="12" customFormat="false" ht="17.85" hidden="false" customHeight="true" outlineLevel="0" collapsed="false">
      <c r="A12" s="7" t="s">
        <v>12</v>
      </c>
      <c r="B12" s="8" t="s">
        <v>21</v>
      </c>
      <c r="C12" s="8" t="s">
        <v>22</v>
      </c>
      <c r="D12" s="7" t="n">
        <v>0.1</v>
      </c>
      <c r="E12" s="7" t="s">
        <v>18</v>
      </c>
      <c r="F12" s="9" t="n">
        <v>27500.04</v>
      </c>
      <c r="G12" s="10" t="n">
        <v>2750</v>
      </c>
    </row>
    <row r="13" customFormat="false" ht="19.35" hidden="false" customHeight="true" outlineLevel="0" collapsed="false">
      <c r="A13" s="7" t="s">
        <v>12</v>
      </c>
      <c r="B13" s="8" t="s">
        <v>23</v>
      </c>
      <c r="C13" s="8" t="s">
        <v>24</v>
      </c>
      <c r="D13" s="7" t="n">
        <v>5</v>
      </c>
      <c r="E13" s="7" t="s">
        <v>25</v>
      </c>
      <c r="F13" s="9" t="n">
        <v>1542.29</v>
      </c>
      <c r="G13" s="10" t="n">
        <v>7711.45</v>
      </c>
    </row>
    <row r="14" customFormat="false" ht="32.05" hidden="false" customHeight="true" outlineLevel="0" collapsed="false">
      <c r="A14" s="7" t="s">
        <v>12</v>
      </c>
      <c r="B14" s="8" t="s">
        <v>26</v>
      </c>
      <c r="C14" s="8" t="s">
        <v>27</v>
      </c>
      <c r="D14" s="7" t="n">
        <v>100</v>
      </c>
      <c r="E14" s="7" t="s">
        <v>28</v>
      </c>
      <c r="F14" s="9" t="n">
        <v>3.68</v>
      </c>
      <c r="G14" s="10" t="n">
        <v>368</v>
      </c>
    </row>
    <row r="15" customFormat="false" ht="26.85" hidden="false" customHeight="true" outlineLevel="0" collapsed="false">
      <c r="A15" s="14" t="s">
        <v>29</v>
      </c>
      <c r="B15" s="14"/>
      <c r="C15" s="14"/>
      <c r="D15" s="14"/>
      <c r="E15" s="14"/>
      <c r="F15" s="14"/>
      <c r="G15" s="12" t="n">
        <f aca="false">SUM(G12:G14)</f>
        <v>10829.45</v>
      </c>
    </row>
    <row r="16" customFormat="false" ht="17.85" hidden="false" customHeight="true" outlineLevel="0" collapsed="false">
      <c r="A16" s="13" t="s">
        <v>30</v>
      </c>
      <c r="B16" s="13"/>
      <c r="C16" s="13"/>
      <c r="D16" s="13"/>
      <c r="E16" s="13"/>
      <c r="F16" s="13"/>
      <c r="G16" s="13"/>
    </row>
    <row r="17" customFormat="false" ht="14.25" hidden="false" customHeight="false" outlineLevel="0" collapsed="false">
      <c r="A17" s="15" t="s">
        <v>31</v>
      </c>
      <c r="B17" s="15"/>
      <c r="C17" s="15"/>
      <c r="D17" s="15"/>
      <c r="E17" s="15"/>
      <c r="F17" s="15"/>
      <c r="G17" s="15"/>
    </row>
    <row r="18" customFormat="false" ht="41.75" hidden="false" customHeight="true" outlineLevel="0" collapsed="false">
      <c r="A18" s="7" t="s">
        <v>12</v>
      </c>
      <c r="B18" s="8" t="s">
        <v>32</v>
      </c>
      <c r="C18" s="8" t="s">
        <v>33</v>
      </c>
      <c r="D18" s="7" t="n">
        <v>500</v>
      </c>
      <c r="E18" s="7" t="s">
        <v>25</v>
      </c>
      <c r="F18" s="9" t="n">
        <v>22</v>
      </c>
      <c r="G18" s="10" t="n">
        <v>11000</v>
      </c>
    </row>
    <row r="19" customFormat="false" ht="46.35" hidden="false" customHeight="true" outlineLevel="0" collapsed="false">
      <c r="A19" s="7" t="s">
        <v>12</v>
      </c>
      <c r="B19" s="8" t="s">
        <v>34</v>
      </c>
      <c r="C19" s="8" t="s">
        <v>35</v>
      </c>
      <c r="D19" s="7" t="n">
        <v>1000</v>
      </c>
      <c r="E19" s="7" t="s">
        <v>25</v>
      </c>
      <c r="F19" s="9" t="n">
        <v>80.88</v>
      </c>
      <c r="G19" s="10" t="n">
        <v>80880</v>
      </c>
    </row>
    <row r="20" customFormat="false" ht="52.95" hidden="false" customHeight="true" outlineLevel="0" collapsed="false">
      <c r="A20" s="7" t="s">
        <v>12</v>
      </c>
      <c r="B20" s="8" t="s">
        <v>36</v>
      </c>
      <c r="C20" s="8" t="s">
        <v>37</v>
      </c>
      <c r="D20" s="7" t="n">
        <v>800</v>
      </c>
      <c r="E20" s="7" t="s">
        <v>25</v>
      </c>
      <c r="F20" s="9" t="n">
        <v>11.93</v>
      </c>
      <c r="G20" s="10" t="n">
        <v>9544</v>
      </c>
    </row>
    <row r="21" customFormat="false" ht="33.55" hidden="false" customHeight="true" outlineLevel="0" collapsed="false">
      <c r="A21" s="7" t="s">
        <v>12</v>
      </c>
      <c r="B21" s="8" t="s">
        <v>38</v>
      </c>
      <c r="C21" s="8" t="s">
        <v>39</v>
      </c>
      <c r="D21" s="7" t="n">
        <v>400</v>
      </c>
      <c r="E21" s="7" t="s">
        <v>25</v>
      </c>
      <c r="F21" s="9" t="n">
        <v>114.36</v>
      </c>
      <c r="G21" s="10" t="n">
        <v>45744</v>
      </c>
    </row>
    <row r="22" customFormat="false" ht="31.3" hidden="false" customHeight="true" outlineLevel="0" collapsed="false">
      <c r="A22" s="7" t="s">
        <v>12</v>
      </c>
      <c r="B22" s="8" t="s">
        <v>40</v>
      </c>
      <c r="C22" s="8" t="s">
        <v>41</v>
      </c>
      <c r="D22" s="7" t="n">
        <v>900</v>
      </c>
      <c r="E22" s="7" t="s">
        <v>25</v>
      </c>
      <c r="F22" s="9" t="n">
        <v>3.9</v>
      </c>
      <c r="G22" s="10" t="n">
        <v>3510</v>
      </c>
    </row>
    <row r="23" customFormat="false" ht="35.05" hidden="false" customHeight="true" outlineLevel="0" collapsed="false">
      <c r="A23" s="7" t="s">
        <v>12</v>
      </c>
      <c r="B23" s="8" t="s">
        <v>42</v>
      </c>
      <c r="C23" s="8" t="s">
        <v>43</v>
      </c>
      <c r="D23" s="7" t="n">
        <v>900</v>
      </c>
      <c r="E23" s="7" t="s">
        <v>25</v>
      </c>
      <c r="F23" s="9" t="n">
        <v>21.78</v>
      </c>
      <c r="G23" s="10" t="n">
        <v>19602</v>
      </c>
    </row>
    <row r="24" customFormat="false" ht="45.5" hidden="false" customHeight="true" outlineLevel="0" collapsed="false">
      <c r="A24" s="7" t="s">
        <v>12</v>
      </c>
      <c r="B24" s="8" t="s">
        <v>44</v>
      </c>
      <c r="C24" s="8" t="s">
        <v>45</v>
      </c>
      <c r="D24" s="7" t="n">
        <v>500</v>
      </c>
      <c r="E24" s="7" t="s">
        <v>25</v>
      </c>
      <c r="F24" s="9" t="n">
        <v>4.5</v>
      </c>
      <c r="G24" s="10" t="n">
        <v>2250</v>
      </c>
    </row>
    <row r="25" customFormat="false" ht="23.85" hidden="false" customHeight="false" outlineLevel="0" collapsed="false">
      <c r="A25" s="7" t="s">
        <v>12</v>
      </c>
      <c r="B25" s="8" t="s">
        <v>42</v>
      </c>
      <c r="C25" s="8" t="s">
        <v>43</v>
      </c>
      <c r="D25" s="7" t="n">
        <v>500</v>
      </c>
      <c r="E25" s="7" t="s">
        <v>25</v>
      </c>
      <c r="F25" s="9" t="n">
        <v>21.78</v>
      </c>
      <c r="G25" s="10" t="n">
        <v>10890</v>
      </c>
    </row>
    <row r="26" customFormat="false" ht="27.6" hidden="false" customHeight="true" outlineLevel="0" collapsed="false">
      <c r="A26" s="14" t="s">
        <v>46</v>
      </c>
      <c r="B26" s="14"/>
      <c r="C26" s="14"/>
      <c r="D26" s="14"/>
      <c r="E26" s="14"/>
      <c r="F26" s="14"/>
      <c r="G26" s="12" t="n">
        <f aca="false">SUM(G18:G25)</f>
        <v>183420</v>
      </c>
    </row>
    <row r="27" customFormat="false" ht="14.25" hidden="false" customHeight="false" outlineLevel="0" collapsed="false">
      <c r="A27" s="16" t="s">
        <v>47</v>
      </c>
      <c r="B27" s="16"/>
      <c r="C27" s="16"/>
      <c r="D27" s="16"/>
      <c r="E27" s="16"/>
      <c r="F27" s="16"/>
      <c r="G27" s="16"/>
    </row>
    <row r="28" customFormat="false" ht="23.1" hidden="false" customHeight="true" outlineLevel="0" collapsed="false">
      <c r="A28" s="7" t="s">
        <v>12</v>
      </c>
      <c r="B28" s="8" t="s">
        <v>48</v>
      </c>
      <c r="C28" s="8" t="s">
        <v>49</v>
      </c>
      <c r="D28" s="7" t="n">
        <v>1.5</v>
      </c>
      <c r="E28" s="7" t="s">
        <v>25</v>
      </c>
      <c r="F28" s="9" t="n">
        <v>443.01</v>
      </c>
      <c r="G28" s="10" t="n">
        <v>664.52</v>
      </c>
    </row>
    <row r="29" customFormat="false" ht="23.85" hidden="false" customHeight="true" outlineLevel="0" collapsed="false">
      <c r="A29" s="7" t="s">
        <v>12</v>
      </c>
      <c r="B29" s="8" t="s">
        <v>50</v>
      </c>
      <c r="C29" s="8" t="s">
        <v>51</v>
      </c>
      <c r="D29" s="7" t="n">
        <v>2</v>
      </c>
      <c r="E29" s="7" t="s">
        <v>25</v>
      </c>
      <c r="F29" s="9" t="n">
        <v>286.24</v>
      </c>
      <c r="G29" s="10" t="n">
        <v>572.48</v>
      </c>
    </row>
    <row r="30" customFormat="false" ht="26.1" hidden="false" customHeight="true" outlineLevel="0" collapsed="false">
      <c r="A30" s="7" t="s">
        <v>12</v>
      </c>
      <c r="B30" s="8" t="s">
        <v>52</v>
      </c>
      <c r="C30" s="8" t="s">
        <v>53</v>
      </c>
      <c r="D30" s="7" t="n">
        <v>1</v>
      </c>
      <c r="E30" s="7" t="s">
        <v>54</v>
      </c>
      <c r="F30" s="9" t="n">
        <v>2324.73</v>
      </c>
      <c r="G30" s="10" t="n">
        <v>2324.73</v>
      </c>
    </row>
    <row r="31" customFormat="false" ht="23.85" hidden="false" customHeight="true" outlineLevel="0" collapsed="false">
      <c r="A31" s="14" t="s">
        <v>46</v>
      </c>
      <c r="B31" s="14"/>
      <c r="C31" s="14"/>
      <c r="D31" s="14"/>
      <c r="E31" s="14"/>
      <c r="F31" s="14"/>
      <c r="G31" s="12" t="n">
        <f aca="false">SUM(G28:G30)</f>
        <v>3561.73</v>
      </c>
    </row>
    <row r="32" customFormat="false" ht="14.25" hidden="false" customHeight="false" outlineLevel="0" collapsed="false">
      <c r="A32" s="15" t="s">
        <v>55</v>
      </c>
      <c r="B32" s="15"/>
      <c r="C32" s="15"/>
      <c r="D32" s="15"/>
      <c r="E32" s="15"/>
      <c r="F32" s="15"/>
      <c r="G32" s="15"/>
    </row>
    <row r="33" customFormat="false" ht="23.85" hidden="false" customHeight="false" outlineLevel="0" collapsed="false">
      <c r="A33" s="7" t="s">
        <v>12</v>
      </c>
      <c r="B33" s="8" t="s">
        <v>56</v>
      </c>
      <c r="C33" s="8" t="s">
        <v>57</v>
      </c>
      <c r="D33" s="7" t="n">
        <v>1500</v>
      </c>
      <c r="E33" s="7" t="s">
        <v>28</v>
      </c>
      <c r="F33" s="9" t="n">
        <v>10.58</v>
      </c>
      <c r="G33" s="10" t="n">
        <v>15870</v>
      </c>
    </row>
    <row r="34" customFormat="false" ht="23.1" hidden="false" customHeight="true" outlineLevel="0" collapsed="false">
      <c r="A34" s="14" t="s">
        <v>46</v>
      </c>
      <c r="B34" s="14"/>
      <c r="C34" s="14"/>
      <c r="D34" s="14"/>
      <c r="E34" s="14"/>
      <c r="F34" s="14"/>
      <c r="G34" s="12" t="n">
        <f aca="false">SUM(G33)</f>
        <v>15870</v>
      </c>
    </row>
    <row r="35" customFormat="false" ht="20.85" hidden="false" customHeight="true" outlineLevel="0" collapsed="false">
      <c r="A35" s="15" t="s">
        <v>58</v>
      </c>
      <c r="B35" s="15"/>
      <c r="C35" s="15"/>
      <c r="D35" s="15"/>
      <c r="E35" s="15"/>
      <c r="F35" s="15"/>
      <c r="G35" s="15"/>
    </row>
    <row r="36" customFormat="false" ht="23.85" hidden="false" customHeight="false" outlineLevel="0" collapsed="false">
      <c r="A36" s="7" t="s">
        <v>12</v>
      </c>
      <c r="B36" s="8" t="s">
        <v>59</v>
      </c>
      <c r="C36" s="8" t="s">
        <v>60</v>
      </c>
      <c r="D36" s="7" t="n">
        <v>1300</v>
      </c>
      <c r="E36" s="7" t="s">
        <v>28</v>
      </c>
      <c r="F36" s="9" t="n">
        <v>9.72</v>
      </c>
      <c r="G36" s="10" t="n">
        <v>12636</v>
      </c>
    </row>
    <row r="37" customFormat="false" ht="14.25" hidden="false" customHeight="false" outlineLevel="0" collapsed="false">
      <c r="A37" s="7" t="s">
        <v>12</v>
      </c>
      <c r="B37" s="8" t="s">
        <v>61</v>
      </c>
      <c r="C37" s="8" t="s">
        <v>62</v>
      </c>
      <c r="D37" s="7" t="n">
        <v>100</v>
      </c>
      <c r="E37" s="7" t="s">
        <v>28</v>
      </c>
      <c r="F37" s="9" t="n">
        <v>814.39</v>
      </c>
      <c r="G37" s="10" t="n">
        <v>81439</v>
      </c>
    </row>
    <row r="38" customFormat="false" ht="14.1" hidden="false" customHeight="true" outlineLevel="0" collapsed="false">
      <c r="A38" s="7" t="s">
        <v>12</v>
      </c>
      <c r="B38" s="8" t="s">
        <v>63</v>
      </c>
      <c r="C38" s="8" t="s">
        <v>64</v>
      </c>
      <c r="D38" s="7" t="n">
        <v>1000</v>
      </c>
      <c r="E38" s="7" t="s">
        <v>28</v>
      </c>
      <c r="F38" s="9" t="n">
        <v>4.67</v>
      </c>
      <c r="G38" s="10" t="n">
        <v>4670</v>
      </c>
    </row>
    <row r="39" customFormat="false" ht="14.25" hidden="false" customHeight="false" outlineLevel="0" collapsed="false">
      <c r="A39" s="17" t="s">
        <v>46</v>
      </c>
      <c r="B39" s="17"/>
      <c r="C39" s="17"/>
      <c r="D39" s="17"/>
      <c r="E39" s="17"/>
      <c r="F39" s="17"/>
      <c r="G39" s="18" t="n">
        <f aca="false">SUM(G36:G38)</f>
        <v>98745</v>
      </c>
    </row>
    <row r="40" customFormat="false" ht="14.25" hidden="false" customHeight="false" outlineLevel="0" collapsed="false">
      <c r="A40" s="11" t="s">
        <v>65</v>
      </c>
      <c r="B40" s="11"/>
      <c r="C40" s="11"/>
      <c r="D40" s="11"/>
      <c r="E40" s="11"/>
      <c r="F40" s="11"/>
      <c r="G40" s="12" t="n">
        <f aca="false">G10+G15+G26+G31+G34+G39</f>
        <v>317004.2</v>
      </c>
    </row>
    <row r="41" customFormat="false" ht="14.25" hidden="false" customHeight="false" outlineLevel="0" collapsed="false">
      <c r="A41" s="11" t="s">
        <v>66</v>
      </c>
      <c r="B41" s="11"/>
      <c r="C41" s="11"/>
      <c r="D41" s="11"/>
      <c r="E41" s="11"/>
      <c r="F41" s="11"/>
      <c r="G41" s="12" t="n">
        <f aca="false">G40*1.23</f>
        <v>389915.166</v>
      </c>
    </row>
    <row r="42" customFormat="false" ht="14.25" hidden="false" customHeight="false" outlineLevel="0" collapsed="false">
      <c r="A42" s="19" t="s">
        <v>67</v>
      </c>
      <c r="B42" s="19"/>
      <c r="C42" s="19"/>
      <c r="D42" s="19"/>
      <c r="E42" s="19"/>
      <c r="F42" s="19"/>
      <c r="G42" s="19"/>
    </row>
    <row r="43" customFormat="false" ht="50.25" hidden="false" customHeight="true" outlineLevel="0" collapsed="false">
      <c r="A43" s="20" t="s">
        <v>68</v>
      </c>
      <c r="B43" s="21" t="s">
        <v>69</v>
      </c>
      <c r="C43" s="22" t="s">
        <v>70</v>
      </c>
      <c r="D43" s="23" t="n">
        <v>1</v>
      </c>
      <c r="E43" s="23" t="s">
        <v>71</v>
      </c>
      <c r="F43" s="24" t="n">
        <v>20813.01</v>
      </c>
      <c r="G43" s="24" t="n">
        <v>20813.01</v>
      </c>
    </row>
    <row r="44" customFormat="false" ht="14.25" hidden="false" customHeight="true" outlineLevel="0" collapsed="false">
      <c r="A44" s="25" t="s">
        <v>72</v>
      </c>
      <c r="B44" s="25"/>
      <c r="C44" s="25"/>
      <c r="D44" s="25"/>
      <c r="E44" s="25"/>
      <c r="F44" s="25"/>
      <c r="G44" s="26" t="n">
        <f aca="false">SUM(G43:G43)</f>
        <v>20813.01</v>
      </c>
    </row>
    <row r="45" customFormat="false" ht="14.25" hidden="false" customHeight="true" outlineLevel="0" collapsed="false">
      <c r="A45" s="25" t="s">
        <v>73</v>
      </c>
      <c r="B45" s="25"/>
      <c r="C45" s="25"/>
      <c r="D45" s="25"/>
      <c r="E45" s="25"/>
      <c r="F45" s="25"/>
      <c r="G45" s="26" t="n">
        <f aca="false">G44*1.23</f>
        <v>25600.0023</v>
      </c>
    </row>
    <row r="46" customFormat="false" ht="30.6" hidden="false" customHeight="true" outlineLevel="0" collapsed="false">
      <c r="A46" s="27" t="s">
        <v>74</v>
      </c>
      <c r="B46" s="27"/>
      <c r="C46" s="27"/>
      <c r="D46" s="27"/>
      <c r="E46" s="27"/>
      <c r="F46" s="27"/>
      <c r="G46" s="28" t="n">
        <f aca="false">G40+G44</f>
        <v>337817.21</v>
      </c>
    </row>
    <row r="47" customFormat="false" ht="14.25" hidden="false" customHeight="false" outlineLevel="0" collapsed="false">
      <c r="A47" s="29" t="s">
        <v>75</v>
      </c>
      <c r="B47" s="29"/>
      <c r="C47" s="29"/>
      <c r="D47" s="29"/>
      <c r="E47" s="29"/>
      <c r="F47" s="29"/>
      <c r="G47" s="30" t="n">
        <f aca="false">G48-G46</f>
        <v>77697.9583</v>
      </c>
    </row>
    <row r="48" customFormat="false" ht="14.25" hidden="false" customHeight="false" outlineLevel="0" collapsed="false">
      <c r="A48" s="29" t="s">
        <v>76</v>
      </c>
      <c r="B48" s="29"/>
      <c r="C48" s="29"/>
      <c r="D48" s="29"/>
      <c r="E48" s="29"/>
      <c r="F48" s="29"/>
      <c r="G48" s="30" t="n">
        <f aca="false">G41+G45</f>
        <v>415515.1683</v>
      </c>
    </row>
    <row r="52" customFormat="false" ht="14.25" hidden="false" customHeight="false" outlineLevel="0" collapsed="false">
      <c r="A52" s="31" t="s">
        <v>77</v>
      </c>
      <c r="B52" s="31"/>
      <c r="C52" s="31"/>
      <c r="D52" s="31"/>
      <c r="E52" s="31"/>
      <c r="F52" s="31"/>
      <c r="G52" s="31"/>
    </row>
  </sheetData>
  <mergeCells count="26">
    <mergeCell ref="A1:G1"/>
    <mergeCell ref="A2:G2"/>
    <mergeCell ref="A3:G3"/>
    <mergeCell ref="A4:G4"/>
    <mergeCell ref="A5:G5"/>
    <mergeCell ref="A10:F10"/>
    <mergeCell ref="A11:G11"/>
    <mergeCell ref="A15:F15"/>
    <mergeCell ref="A16:G16"/>
    <mergeCell ref="A17:G17"/>
    <mergeCell ref="A26:F26"/>
    <mergeCell ref="A27:G27"/>
    <mergeCell ref="A31:F31"/>
    <mergeCell ref="A32:G32"/>
    <mergeCell ref="A34:F34"/>
    <mergeCell ref="A35:G35"/>
    <mergeCell ref="A39:F39"/>
    <mergeCell ref="A40:F40"/>
    <mergeCell ref="A41:F41"/>
    <mergeCell ref="A42:G42"/>
    <mergeCell ref="A44:F44"/>
    <mergeCell ref="A45:F45"/>
    <mergeCell ref="A46:F46"/>
    <mergeCell ref="A47:F47"/>
    <mergeCell ref="A48:F48"/>
    <mergeCell ref="A52:G5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2020-10-08T19:11:36Z</dcterms:created>
  <dc:creator>INSTAL-NET</dc:creator>
  <dc:description/>
  <dc:language>pl-PL</dc:language>
  <cp:lastModifiedBy/>
  <cp:lastPrinted>2024-07-19T11:19:00Z</cp:lastPrinted>
  <dcterms:modified xsi:type="dcterms:W3CDTF">2024-11-13T10:25:52Z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