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13_ncr:1_{1BCAA9FC-E647-4147-A74B-20CEFE2FA4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</sheets>
  <definedNames>
    <definedName name="_xlnm.Print_Area" localSheetId="0">Arkusz1!$A$1:$W$29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1" l="1"/>
  <c r="E11" i="1"/>
  <c r="L12" i="1"/>
  <c r="M12" i="1" s="1"/>
  <c r="L11" i="1"/>
  <c r="M11" i="1" s="1"/>
  <c r="V8" i="1" l="1"/>
  <c r="V9" i="1" s="1"/>
  <c r="U14" i="1" s="1"/>
  <c r="U27" i="1" s="1"/>
  <c r="T8" i="1"/>
  <c r="T9" i="1" s="1"/>
  <c r="Q14" i="1" s="1"/>
  <c r="Q27" i="1" s="1"/>
  <c r="R8" i="1"/>
  <c r="S8" i="1" s="1"/>
  <c r="S9" i="1" s="1"/>
  <c r="V14" i="1" s="1"/>
  <c r="V27" i="1" s="1"/>
  <c r="Q8" i="1" l="1"/>
  <c r="Q9" i="1" s="1"/>
  <c r="R14" i="1" s="1"/>
  <c r="R27" i="1" s="1"/>
  <c r="R29" i="1" s="1"/>
  <c r="V29" i="1"/>
  <c r="U29" i="1"/>
  <c r="Q29" i="1"/>
  <c r="U8" i="1"/>
  <c r="U9" i="1" s="1"/>
  <c r="S14" i="1" s="1"/>
  <c r="P9" i="1"/>
  <c r="P14" i="1" s="1"/>
  <c r="R9" i="1"/>
  <c r="T14" i="1" s="1"/>
  <c r="W8" i="1"/>
  <c r="W9" i="1" s="1"/>
  <c r="W14" i="1" s="1"/>
  <c r="P15" i="1" l="1"/>
  <c r="P27" i="1"/>
  <c r="R15" i="1"/>
  <c r="S27" i="1"/>
  <c r="V15" i="1"/>
  <c r="W27" i="1"/>
  <c r="W29" i="1" s="1"/>
  <c r="T15" i="1"/>
  <c r="T27" i="1"/>
  <c r="T29" i="1" s="1"/>
  <c r="S29" i="1" l="1"/>
  <c r="P29" i="1"/>
</calcChain>
</file>

<file path=xl/sharedStrings.xml><?xml version="1.0" encoding="utf-8"?>
<sst xmlns="http://schemas.openxmlformats.org/spreadsheetml/2006/main" count="83" uniqueCount="63">
  <si>
    <t>Lp.</t>
  </si>
  <si>
    <t>Asortyment</t>
  </si>
  <si>
    <t>Nazwa handlowa</t>
  </si>
  <si>
    <t>Nr katalogowy</t>
  </si>
  <si>
    <t>Cena jednostkowa (j.m.) netto (zł)</t>
  </si>
  <si>
    <t>Stawka VAT (%)</t>
  </si>
  <si>
    <t>Wartość prawa opcji netto (zł)</t>
  </si>
  <si>
    <t>Wartość prawa opcji brutto (zł)</t>
  </si>
  <si>
    <t>RAZEM:</t>
  </si>
  <si>
    <t>PAKIET 1</t>
  </si>
  <si>
    <t>1.</t>
  </si>
  <si>
    <t>Producent</t>
  </si>
  <si>
    <t>szt.</t>
  </si>
  <si>
    <t>Rozmiar</t>
  </si>
  <si>
    <t>Cena netto za op. (zł)</t>
  </si>
  <si>
    <t>Cena brutto za op. (zł)</t>
  </si>
  <si>
    <t>j.m.</t>
  </si>
  <si>
    <t>BARLICKI
Ilość minimalna (j.m.)</t>
  </si>
  <si>
    <t>BARLICKI
Ilość podstawowa (j.m.)</t>
  </si>
  <si>
    <t>BARLICKI
Prawo opcji (j.m.)</t>
  </si>
  <si>
    <t>USK nr 2
Ilość minimalna (j.m.)</t>
  </si>
  <si>
    <t>USK nr 2
Ilość podstawowa (j.m.)</t>
  </si>
  <si>
    <t>USK nr 2
Prawo opcji (j.m.)</t>
  </si>
  <si>
    <t>BARLICKI
Wartość podstawowa netto (zł)</t>
  </si>
  <si>
    <t>BARLICKI
Wartość podstawowa brutto (zł)</t>
  </si>
  <si>
    <t>BARLICKI
Wartość prawa opcji netto (zł)</t>
  </si>
  <si>
    <t>BARLICKI
Wartość prawa opcji brutto (zł)</t>
  </si>
  <si>
    <t>USK nr 2
Wartość podstawowa netto (zł)</t>
  </si>
  <si>
    <t>USK nr 2
Wartość podstawowa brutto (zł)</t>
  </si>
  <si>
    <t>USK nr 2
Wartość prawa opcji netto (zł)</t>
  </si>
  <si>
    <t>USK nr 2
Wartość prawa opcji brutto (zł)</t>
  </si>
  <si>
    <t>16=5x14</t>
  </si>
  <si>
    <t>17=16+16x15</t>
  </si>
  <si>
    <t>18=6x14</t>
  </si>
  <si>
    <t>19=18+18x15</t>
  </si>
  <si>
    <t>20=8x14</t>
  </si>
  <si>
    <t>21=20+20x15</t>
  </si>
  <si>
    <t>22=9x14</t>
  </si>
  <si>
    <t>23=22+22x15</t>
  </si>
  <si>
    <t>Wielkość oferowanego op. (j.m.)</t>
  </si>
  <si>
    <t>Wartość podstawowa netto (zł)</t>
  </si>
  <si>
    <t>Wartość podstawowa brutto (zł)</t>
  </si>
  <si>
    <t>BARLICKI</t>
  </si>
  <si>
    <t>USK nr 2</t>
  </si>
  <si>
    <t>RAZEM CAŁOŚĆ</t>
  </si>
  <si>
    <t>Pakiet</t>
  </si>
  <si>
    <t>Dane identyfikujące Deklarację Zgodności (np. numer, data)</t>
  </si>
  <si>
    <r>
      <t xml:space="preserve">Proszę o pozostawienie jedynie pakietów, na kóre zostanie złożona oferta 
</t>
    </r>
    <r>
      <rPr>
        <sz val="12"/>
        <rFont val="Arial Narrow"/>
        <family val="2"/>
        <charset val="238"/>
      </rPr>
      <t xml:space="preserve">Kolumna pn. "zamawiana ilość" stanowi wielkośc zamówienia podstawowego 
Kolumna pn. "minimalne wykorzystanie" stanowi o minimalnej realizacji umowy i </t>
    </r>
    <r>
      <rPr>
        <u/>
        <sz val="12"/>
        <rFont val="Arial Narrow"/>
        <family val="2"/>
        <charset val="238"/>
      </rPr>
      <t>nie jest</t>
    </r>
    <r>
      <rPr>
        <sz val="12"/>
        <rFont val="Arial Narrow"/>
        <family val="2"/>
        <charset val="238"/>
      </rPr>
      <t xml:space="preserve"> podstawą wyceny zamówienia</t>
    </r>
  </si>
  <si>
    <t>Rękawice nitrylowe, bezpudrowe, niesterylne, z warstwą pielęgnacyjną z zawartością witaminy E, olejku migdałowego i gliceryny, o działaniu nawilżającym potwierdzonym badaniami w niezależnym laboratorium, chlorowane od wewnątrz, kolor ciemnoniebieski (chabrowy, granatowy lub pokrewny), tekstura na końcach palców, grubość na palcu 0,10 mm (±0,01 mm),  na dłoni 0,07 mm (±0,01 mm), na mankiecie 0,06 mm (± 0,01 mm), AQL  1.0, siła zrywu min 6N wg EN 455. Zgodne z normami EN ISO 374-1, EN 374-2, EN 16523-1, EN 374-4 oraz odporne na przenikanie bakterii, grzybów i wirusów zgodnie z EN ISO 374-5. Odporne na przenikanie min. 15 substancji chemicznych na min. 6 poziomie wg. EN 16523-1, przebadany na min. 4 alkohole, w tym min. 2 o stężeniu min. 90% na min. 1 poziomie, min. 4 kwasy (organiczne i nieorganiczne), 3 aldehydy, jodopowidon i chlorheksydyna – poziom 6, 10% fenol na min. 1 poziomie oraz przebadane na min. 12 cytostatyków z min. 10 na 5 poziomie odporności wg. ASTM D6978. Rękawice zarejestrowane jako wyrób medyczny klasy I zgodnie z Dyrektywą o wyrobach Medycznych 93/42/EWG i środek ochrony indywidualnej kat. III zgodnie z Rozporządzeniem (UE) 2016/425. Dopuszczone do kontaktu z żywnością - potwierdzone piktogramem na opakowaniu oraz badaniami z jednostki niezależnej. Pozbawione dodatków chemicznych: MBT, ZMBT, BHT, BHA, TMTD. Rozmiary S-XL .  Opakowania umożliwiające wyjmowanie rękawic od spodu opakowania zawsze za mankiet, w celu ograniczenia kontaminacji. Kompatybilne z uchwytami pojedynczymi i potrójnymi z trwałego tworzywa o właściwościach antybakteryjnych, odpornego na środki dezynfekcyjne, mocowanymi do ściany oraz uchwytami metalowymi pojedynczymi na szynę Modura. Zamawiający każdorazowo określi rozmiar w zamówieniu.</t>
  </si>
  <si>
    <t>W PRZYPADKU ZAOFEROWANIA PRZEDMIOTU ZAMOWIENIA O DOPUSZCZONYCH PARAMETRACH, INNYCH NIŻ POWYŻEJ OPISANE, PROSZĘ UZUPEŁNIĆ ODRĘBNIE DLA KAŻDEJ POZYCJI:</t>
  </si>
  <si>
    <r>
      <t xml:space="preserve"> Zamawiający wymaga bezpłatnego dostarczenia uchwytów  pojedynczych i potrójnych z trwałego tworzywa o właściwościach antybakteryjnych, odpornego na środki dezynfekcyjne, mocowanych do ściany oraz uchwytów metalowych pojedynczych na szynę Modura, zgodnie z zapotrzebowaniem Zamawiającego.
</t>
    </r>
    <r>
      <rPr>
        <b/>
        <sz val="10"/>
        <color theme="1"/>
        <rFont val="Calibri"/>
        <family val="2"/>
        <charset val="238"/>
        <scheme val="minor"/>
      </rPr>
      <t xml:space="preserve">
</t>
    </r>
  </si>
  <si>
    <r>
      <t xml:space="preserve">Zamawiający wymaga podania </t>
    </r>
    <r>
      <rPr>
        <b/>
        <sz val="10"/>
        <color rgb="FFFF0000"/>
        <rFont val="Calibri"/>
        <family val="2"/>
        <charset val="238"/>
        <scheme val="minor"/>
      </rPr>
      <t>ceny jednostkowej za j.m. (szt.) z dokładnością do czterech miejsc po przecinku</t>
    </r>
    <r>
      <rPr>
        <sz val="10"/>
        <color rgb="FFFF0000"/>
        <rFont val="Calibri"/>
        <family val="2"/>
        <charset val="238"/>
        <scheme val="minor"/>
      </rPr>
      <t>.</t>
    </r>
  </si>
  <si>
    <r>
      <t>Zamawiający wymaga podania</t>
    </r>
    <r>
      <rPr>
        <b/>
        <sz val="10"/>
        <color theme="1"/>
        <rFont val="Calibri"/>
        <family val="2"/>
        <charset val="238"/>
        <scheme val="minor"/>
      </rPr>
      <t xml:space="preserve"> ceny za oferowane opakowania różnych rozmiarów w tabeli pod pakietem</t>
    </r>
    <r>
      <rPr>
        <sz val="10"/>
        <color theme="1"/>
        <rFont val="Calibri"/>
        <family val="2"/>
        <charset val="238"/>
        <scheme val="minor"/>
      </rPr>
      <t xml:space="preserve"> (dokładność do dwóch miejsc po przecinku).</t>
    </r>
  </si>
  <si>
    <t>Top Glove</t>
  </si>
  <si>
    <t>Rękawice diagnostyczne mediCARE nitrile SafeDon Hydra+</t>
  </si>
  <si>
    <t>EB201CBx-SD (x-oznaczenie rozmiaru)</t>
  </si>
  <si>
    <t>Poz. 1 - rozm. S-L</t>
  </si>
  <si>
    <t>Poz. 1 - rozm. XL</t>
  </si>
  <si>
    <t>W pozycji …1. zaoferowano towar zgodnie z odpowiedzią Zamawiającego nr …2. z dnia …25.11.2024r.</t>
  </si>
  <si>
    <t>………….. brutto</t>
  </si>
  <si>
    <t>Wartość 1 użyczonego uchwytu określa się na kwotę …</t>
  </si>
  <si>
    <t xml:space="preserve">..netto / </t>
  </si>
  <si>
    <t>DZ z dnia 20.09.2024r.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</si>
</sst>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  <numFmt numFmtId="166" formatCode="_-* #,##0.00\ [$zł-415]_-;\-* #,##0.00\ [$zł-415]_-;_-* &quot;-&quot;??\ [$zł-415]_-;_-@_-"/>
    <numFmt numFmtId="167" formatCode="_-* #,##0.0000\ [$zł-415]_-;\-* #,##0.0000\ [$zł-415]_-;_-* &quot;-&quot;????\ [$zł-415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4"/>
      <color rgb="FFFF0000"/>
      <name val="Arial Narrow"/>
      <family val="2"/>
      <charset val="238"/>
    </font>
    <font>
      <sz val="12"/>
      <name val="Arial Narrow"/>
      <family val="2"/>
      <charset val="238"/>
    </font>
    <font>
      <u/>
      <sz val="12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/>
    <xf numFmtId="49" fontId="2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7" fontId="5" fillId="2" borderId="7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9" fontId="2" fillId="0" borderId="0" xfId="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9" fontId="2" fillId="0" borderId="4" xfId="2" applyFont="1" applyFill="1" applyBorder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9" fontId="2" fillId="0" borderId="1" xfId="2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2" applyNumberFormat="1" applyFont="1" applyFill="1" applyBorder="1" applyAlignment="1">
      <alignment horizontal="center" vertical="center" wrapText="1"/>
    </xf>
    <xf numFmtId="1" fontId="5" fillId="0" borderId="6" xfId="2" applyNumberFormat="1" applyFont="1" applyFill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64" fontId="4" fillId="0" borderId="0" xfId="0" applyNumberFormat="1" applyFont="1"/>
    <xf numFmtId="166" fontId="4" fillId="0" borderId="0" xfId="0" applyNumberFormat="1" applyFont="1"/>
    <xf numFmtId="0" fontId="4" fillId="0" borderId="7" xfId="0" applyFont="1" applyBorder="1" applyAlignment="1">
      <alignment horizontal="left" vertical="top" wrapText="1"/>
    </xf>
    <xf numFmtId="3" fontId="4" fillId="3" borderId="7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9" fontId="3" fillId="0" borderId="1" xfId="2" applyFont="1" applyBorder="1" applyAlignment="1">
      <alignment horizontal="center" vertical="center" wrapText="1"/>
    </xf>
    <xf numFmtId="9" fontId="4" fillId="0" borderId="5" xfId="2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65" fontId="4" fillId="4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166" fontId="4" fillId="4" borderId="6" xfId="0" applyNumberFormat="1" applyFont="1" applyFill="1" applyBorder="1" applyAlignment="1">
      <alignment vertical="center"/>
    </xf>
    <xf numFmtId="166" fontId="4" fillId="3" borderId="6" xfId="0" applyNumberFormat="1" applyFont="1" applyFill="1" applyBorder="1" applyAlignment="1">
      <alignment vertical="center"/>
    </xf>
    <xf numFmtId="165" fontId="2" fillId="0" borderId="3" xfId="0" applyNumberFormat="1" applyFont="1" applyBorder="1"/>
    <xf numFmtId="165" fontId="2" fillId="0" borderId="4" xfId="0" applyNumberFormat="1" applyFont="1" applyBorder="1"/>
    <xf numFmtId="2" fontId="2" fillId="0" borderId="11" xfId="0" applyNumberFormat="1" applyFont="1" applyBorder="1" applyAlignment="1" applyProtection="1">
      <alignment horizontal="center" vertical="center" wrapText="1"/>
      <protection locked="0"/>
    </xf>
    <xf numFmtId="165" fontId="3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6" fontId="5" fillId="4" borderId="5" xfId="0" applyNumberFormat="1" applyFont="1" applyFill="1" applyBorder="1" applyAlignment="1">
      <alignment horizontal="center" vertical="center" wrapText="1"/>
    </xf>
    <xf numFmtId="166" fontId="4" fillId="4" borderId="5" xfId="0" applyNumberFormat="1" applyFont="1" applyFill="1" applyBorder="1" applyAlignment="1">
      <alignment horizontal="center" vertical="center" wrapText="1"/>
    </xf>
    <xf numFmtId="166" fontId="4" fillId="4" borderId="5" xfId="0" applyNumberFormat="1" applyFont="1" applyFill="1" applyBorder="1" applyAlignment="1">
      <alignment horizontal="center" vertical="center"/>
    </xf>
    <xf numFmtId="166" fontId="2" fillId="4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6" fontId="4" fillId="3" borderId="5" xfId="3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2" fillId="3" borderId="3" xfId="0" applyNumberFormat="1" applyFont="1" applyFill="1" applyBorder="1" applyAlignment="1">
      <alignment horizontal="center" vertical="center" wrapText="1"/>
    </xf>
    <xf numFmtId="166" fontId="2" fillId="3" borderId="4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wrapText="1"/>
    </xf>
    <xf numFmtId="0" fontId="4" fillId="0" borderId="7" xfId="0" applyFont="1" applyBorder="1" applyAlignment="1">
      <alignment horizontal="center" vertical="center"/>
    </xf>
    <xf numFmtId="165" fontId="2" fillId="0" borderId="7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165" fontId="4" fillId="0" borderId="0" xfId="0" applyNumberFormat="1" applyFont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6">
    <cellStyle name="Dziesiętny" xfId="3" builtinId="3"/>
    <cellStyle name="Dziesiętny 2" xfId="5" xr:uid="{00000000-0005-0000-0000-000001000000}"/>
    <cellStyle name="Normalny" xfId="0" builtinId="0"/>
    <cellStyle name="Procentowy" xfId="2" builtinId="5"/>
    <cellStyle name="Walutowy" xfId="1" builtinId="4"/>
    <cellStyle name="Walutowy 2" xfId="4" xr:uid="{00000000-0005-0000-0000-000005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9"/>
  <sheetViews>
    <sheetView tabSelected="1" view="pageBreakPreview" zoomScale="60" zoomScaleNormal="70" workbookViewId="0">
      <selection activeCell="X1" sqref="X1:AN1048576"/>
    </sheetView>
  </sheetViews>
  <sheetFormatPr defaultRowHeight="12.75" x14ac:dyDescent="0.2"/>
  <cols>
    <col min="1" max="1" width="4.7109375" style="1" bestFit="1" customWidth="1"/>
    <col min="2" max="2" width="62" style="1" customWidth="1"/>
    <col min="3" max="3" width="6.42578125" style="1" bestFit="1" customWidth="1"/>
    <col min="4" max="4" width="15.28515625" style="1" bestFit="1" customWidth="1"/>
    <col min="5" max="5" width="17.140625" style="1" bestFit="1" customWidth="1"/>
    <col min="6" max="6" width="11.7109375" style="1" bestFit="1" customWidth="1"/>
    <col min="7" max="7" width="15.28515625" style="1" bestFit="1" customWidth="1"/>
    <col min="8" max="8" width="17.140625" style="1" bestFit="1" customWidth="1"/>
    <col min="9" max="9" width="11.7109375" style="1" bestFit="1" customWidth="1"/>
    <col min="10" max="10" width="23" style="1" customWidth="1"/>
    <col min="11" max="11" width="20.5703125" style="1" customWidth="1"/>
    <col min="12" max="12" width="16" style="1" customWidth="1"/>
    <col min="13" max="13" width="21.42578125" style="1" customWidth="1"/>
    <col min="14" max="14" width="14.28515625" style="1" customWidth="1"/>
    <col min="15" max="15" width="17.140625" style="1" customWidth="1"/>
    <col min="16" max="16" width="20" style="1" customWidth="1"/>
    <col min="17" max="17" width="19" style="1" bestFit="1" customWidth="1"/>
    <col min="18" max="18" width="16.140625" style="1" bestFit="1" customWidth="1"/>
    <col min="19" max="19" width="19.5703125" style="1" bestFit="1" customWidth="1"/>
    <col min="20" max="21" width="19.140625" style="1" bestFit="1" customWidth="1"/>
    <col min="22" max="22" width="16.28515625" style="1" customWidth="1"/>
    <col min="23" max="23" width="16.5703125" style="1" customWidth="1"/>
    <col min="24" max="16384" width="9.140625" style="1"/>
  </cols>
  <sheetData>
    <row r="1" spans="1:23" ht="65.25" customHeight="1" x14ac:dyDescent="0.2">
      <c r="A1" s="82" t="s">
        <v>47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5" spans="1:23" ht="39" thickBot="1" x14ac:dyDescent="0.25">
      <c r="A5" s="38" t="s">
        <v>0</v>
      </c>
      <c r="B5" s="39" t="s">
        <v>1</v>
      </c>
      <c r="C5" s="39" t="s">
        <v>16</v>
      </c>
      <c r="D5" s="40" t="s">
        <v>17</v>
      </c>
      <c r="E5" s="40" t="s">
        <v>18</v>
      </c>
      <c r="F5" s="40" t="s">
        <v>19</v>
      </c>
      <c r="G5" s="41" t="s">
        <v>20</v>
      </c>
      <c r="H5" s="41" t="s">
        <v>21</v>
      </c>
      <c r="I5" s="41" t="s">
        <v>22</v>
      </c>
      <c r="J5" s="39" t="s">
        <v>11</v>
      </c>
      <c r="K5" s="39" t="s">
        <v>2</v>
      </c>
      <c r="L5" s="39" t="s">
        <v>3</v>
      </c>
      <c r="M5" s="60" t="s">
        <v>46</v>
      </c>
      <c r="N5" s="42" t="s">
        <v>4</v>
      </c>
      <c r="O5" s="43" t="s">
        <v>5</v>
      </c>
      <c r="P5" s="61" t="s">
        <v>23</v>
      </c>
      <c r="Q5" s="61" t="s">
        <v>24</v>
      </c>
      <c r="R5" s="62" t="s">
        <v>25</v>
      </c>
      <c r="S5" s="62" t="s">
        <v>26</v>
      </c>
      <c r="T5" s="67" t="s">
        <v>27</v>
      </c>
      <c r="U5" s="67" t="s">
        <v>28</v>
      </c>
      <c r="V5" s="67" t="s">
        <v>29</v>
      </c>
      <c r="W5" s="67" t="s">
        <v>30</v>
      </c>
    </row>
    <row r="6" spans="1:23" ht="13.5" thickBot="1" x14ac:dyDescent="0.25">
      <c r="A6" s="23">
        <v>1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  <c r="G6" s="24">
        <v>7</v>
      </c>
      <c r="H6" s="24">
        <v>8</v>
      </c>
      <c r="I6" s="24">
        <v>9</v>
      </c>
      <c r="J6" s="24">
        <v>10</v>
      </c>
      <c r="K6" s="24">
        <v>11</v>
      </c>
      <c r="L6" s="24">
        <v>12</v>
      </c>
      <c r="M6" s="24">
        <v>13</v>
      </c>
      <c r="N6" s="25">
        <v>14</v>
      </c>
      <c r="O6" s="26">
        <v>15</v>
      </c>
      <c r="P6" s="27" t="s">
        <v>31</v>
      </c>
      <c r="Q6" s="28" t="s">
        <v>32</v>
      </c>
      <c r="R6" s="29" t="s">
        <v>33</v>
      </c>
      <c r="S6" s="29" t="s">
        <v>34</v>
      </c>
      <c r="T6" s="29" t="s">
        <v>35</v>
      </c>
      <c r="U6" s="29" t="s">
        <v>36</v>
      </c>
      <c r="V6" s="29" t="s">
        <v>37</v>
      </c>
      <c r="W6" s="29" t="s">
        <v>38</v>
      </c>
    </row>
    <row r="7" spans="1:23" ht="11.25" customHeight="1" thickBot="1" x14ac:dyDescent="0.25">
      <c r="A7" s="87" t="s">
        <v>9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9"/>
    </row>
    <row r="8" spans="1:23" ht="369.75" customHeight="1" thickBot="1" x14ac:dyDescent="0.25">
      <c r="A8" s="2" t="s">
        <v>10</v>
      </c>
      <c r="B8" s="32" t="s">
        <v>48</v>
      </c>
      <c r="C8" s="3" t="s">
        <v>12</v>
      </c>
      <c r="D8" s="36">
        <v>700000</v>
      </c>
      <c r="E8" s="37">
        <v>2000000</v>
      </c>
      <c r="F8" s="36">
        <v>1600000</v>
      </c>
      <c r="G8" s="33">
        <v>1000000</v>
      </c>
      <c r="H8" s="34">
        <v>3500000</v>
      </c>
      <c r="I8" s="35">
        <v>2800000</v>
      </c>
      <c r="J8" s="3" t="s">
        <v>53</v>
      </c>
      <c r="K8" s="16" t="s">
        <v>54</v>
      </c>
      <c r="L8" s="3" t="s">
        <v>55</v>
      </c>
      <c r="M8" s="74" t="s">
        <v>62</v>
      </c>
      <c r="N8" s="4">
        <v>0.1118</v>
      </c>
      <c r="O8" s="44">
        <v>0.08</v>
      </c>
      <c r="P8" s="63">
        <f>ROUND(E8*N8,2)</f>
        <v>223600</v>
      </c>
      <c r="Q8" s="64">
        <f>ROUND(P8+P8*O8,2)</f>
        <v>241488</v>
      </c>
      <c r="R8" s="65">
        <f>ROUND(F8*N8,2)</f>
        <v>178880</v>
      </c>
      <c r="S8" s="64">
        <f>ROUND(R8+R8*O8,2)</f>
        <v>193190.39999999999</v>
      </c>
      <c r="T8" s="68">
        <f>ROUND(H8*N8,2)</f>
        <v>391300</v>
      </c>
      <c r="U8" s="69">
        <f>ROUND(T8+T8*O8,2)</f>
        <v>422604</v>
      </c>
      <c r="V8" s="69">
        <f>ROUND(I8*N8,2)</f>
        <v>313040</v>
      </c>
      <c r="W8" s="69">
        <f>ROUND(V8+V8*O8,2)</f>
        <v>338083.2</v>
      </c>
    </row>
    <row r="9" spans="1:23" ht="13.5" thickBot="1" x14ac:dyDescent="0.25">
      <c r="A9" s="5"/>
      <c r="B9" s="6"/>
      <c r="C9" s="7"/>
      <c r="D9" s="7"/>
      <c r="E9" s="7"/>
      <c r="F9" s="7"/>
      <c r="G9" s="7"/>
      <c r="H9" s="7"/>
      <c r="I9" s="7"/>
      <c r="J9" s="7"/>
      <c r="K9" s="8"/>
      <c r="L9" s="8"/>
      <c r="M9" s="9"/>
      <c r="N9" s="8"/>
      <c r="O9" s="45" t="s">
        <v>8</v>
      </c>
      <c r="P9" s="66">
        <f>SUM(P8)</f>
        <v>223600</v>
      </c>
      <c r="Q9" s="66">
        <f t="shared" ref="Q9:W9" si="0">SUM(Q8)</f>
        <v>241488</v>
      </c>
      <c r="R9" s="66">
        <f t="shared" si="0"/>
        <v>178880</v>
      </c>
      <c r="S9" s="66">
        <f t="shared" si="0"/>
        <v>193190.39999999999</v>
      </c>
      <c r="T9" s="70">
        <f t="shared" si="0"/>
        <v>391300</v>
      </c>
      <c r="U9" s="70">
        <f t="shared" si="0"/>
        <v>422604</v>
      </c>
      <c r="V9" s="70">
        <f t="shared" si="0"/>
        <v>313040</v>
      </c>
      <c r="W9" s="71">
        <f t="shared" si="0"/>
        <v>338083.2</v>
      </c>
    </row>
    <row r="10" spans="1:23" ht="26.25" customHeight="1" thickBot="1" x14ac:dyDescent="0.25">
      <c r="A10" s="5"/>
      <c r="B10" s="84" t="s">
        <v>50</v>
      </c>
      <c r="C10" s="84"/>
      <c r="D10" s="84"/>
      <c r="E10" s="84"/>
      <c r="F10" s="84"/>
      <c r="G10" s="84"/>
      <c r="H10" s="84"/>
      <c r="I10" s="7"/>
      <c r="J10" s="10" t="s">
        <v>13</v>
      </c>
      <c r="K10" s="11" t="s">
        <v>39</v>
      </c>
      <c r="L10" s="11" t="s">
        <v>14</v>
      </c>
      <c r="M10" s="12" t="s">
        <v>15</v>
      </c>
      <c r="N10" s="8"/>
      <c r="O10" s="13"/>
      <c r="P10" s="14"/>
      <c r="Q10" s="14"/>
      <c r="R10" s="15"/>
      <c r="S10" s="15"/>
    </row>
    <row r="11" spans="1:23" ht="13.5" thickBot="1" x14ac:dyDescent="0.25">
      <c r="A11" s="5"/>
      <c r="B11" s="77" t="s">
        <v>60</v>
      </c>
      <c r="C11" s="78">
        <v>1</v>
      </c>
      <c r="D11" s="1" t="s">
        <v>61</v>
      </c>
      <c r="E11" s="79">
        <f>ROUND((C11+C11*23%),2)</f>
        <v>1.23</v>
      </c>
      <c r="F11" s="77" t="s">
        <v>59</v>
      </c>
      <c r="G11" s="76"/>
      <c r="H11" s="76"/>
      <c r="I11" s="7"/>
      <c r="J11" s="16" t="s">
        <v>56</v>
      </c>
      <c r="K11" s="17">
        <v>250</v>
      </c>
      <c r="L11" s="18">
        <f>N8*K11</f>
        <v>27.95</v>
      </c>
      <c r="M11" s="75">
        <f>ROUND((L11+L11*O8),2)</f>
        <v>30.19</v>
      </c>
      <c r="N11" s="8"/>
      <c r="P11" s="91" t="s">
        <v>9</v>
      </c>
      <c r="Q11" s="92"/>
      <c r="R11" s="92"/>
      <c r="S11" s="92"/>
      <c r="T11" s="92"/>
      <c r="U11" s="92"/>
      <c r="V11" s="92"/>
      <c r="W11" s="93"/>
    </row>
    <row r="12" spans="1:23" ht="12.75" customHeight="1" x14ac:dyDescent="0.2">
      <c r="A12" s="5"/>
      <c r="B12" s="85" t="s">
        <v>51</v>
      </c>
      <c r="C12" s="85"/>
      <c r="D12" s="85"/>
      <c r="E12" s="85"/>
      <c r="F12" s="85"/>
      <c r="G12" s="85"/>
      <c r="H12" s="85"/>
      <c r="I12" s="7"/>
      <c r="J12" s="19" t="s">
        <v>57</v>
      </c>
      <c r="K12" s="20">
        <v>240</v>
      </c>
      <c r="L12" s="18">
        <f>N8*K12</f>
        <v>26.832000000000001</v>
      </c>
      <c r="M12" s="75">
        <f>ROUND((L12+L12*O8),2)</f>
        <v>28.98</v>
      </c>
      <c r="N12" s="8"/>
      <c r="P12" s="90" t="s">
        <v>40</v>
      </c>
      <c r="Q12" s="90"/>
      <c r="R12" s="90" t="s">
        <v>41</v>
      </c>
      <c r="S12" s="90"/>
      <c r="T12" s="90" t="s">
        <v>6</v>
      </c>
      <c r="U12" s="90"/>
      <c r="V12" s="90" t="s">
        <v>7</v>
      </c>
      <c r="W12" s="90"/>
    </row>
    <row r="13" spans="1:23" x14ac:dyDescent="0.2">
      <c r="A13" s="5"/>
      <c r="B13" s="86" t="s">
        <v>52</v>
      </c>
      <c r="C13" s="86"/>
      <c r="D13" s="86"/>
      <c r="E13" s="86"/>
      <c r="F13" s="86"/>
      <c r="G13" s="86"/>
      <c r="H13" s="86"/>
      <c r="I13" s="7"/>
      <c r="J13" s="19"/>
      <c r="K13" s="22"/>
      <c r="L13" s="22"/>
      <c r="M13" s="21"/>
      <c r="N13" s="8"/>
      <c r="P13" s="46" t="s">
        <v>42</v>
      </c>
      <c r="Q13" s="48" t="s">
        <v>43</v>
      </c>
      <c r="R13" s="46" t="s">
        <v>42</v>
      </c>
      <c r="S13" s="48" t="s">
        <v>43</v>
      </c>
      <c r="T13" s="46" t="s">
        <v>42</v>
      </c>
      <c r="U13" s="48" t="s">
        <v>43</v>
      </c>
      <c r="V13" s="46" t="s">
        <v>42</v>
      </c>
      <c r="W13" s="48" t="s">
        <v>43</v>
      </c>
    </row>
    <row r="14" spans="1:23" ht="13.5" thickBot="1" x14ac:dyDescent="0.25">
      <c r="B14" s="81" t="s">
        <v>49</v>
      </c>
      <c r="C14" s="81"/>
      <c r="D14" s="81"/>
      <c r="E14" s="81"/>
      <c r="F14" s="81"/>
      <c r="G14" s="81"/>
      <c r="H14" s="81"/>
      <c r="I14" s="81"/>
      <c r="J14" s="72"/>
      <c r="K14" s="72"/>
      <c r="L14" s="72"/>
      <c r="M14" s="72"/>
      <c r="P14" s="47">
        <f>P9</f>
        <v>223600</v>
      </c>
      <c r="Q14" s="49">
        <f>T9</f>
        <v>391300</v>
      </c>
      <c r="R14" s="47">
        <f>Q9</f>
        <v>241488</v>
      </c>
      <c r="S14" s="49">
        <f>U9</f>
        <v>422604</v>
      </c>
      <c r="T14" s="47">
        <f>R9</f>
        <v>178880</v>
      </c>
      <c r="U14" s="49">
        <f>V9</f>
        <v>313040</v>
      </c>
      <c r="V14" s="47">
        <f>S9</f>
        <v>193190.39999999999</v>
      </c>
      <c r="W14" s="49">
        <f>W9</f>
        <v>338083.2</v>
      </c>
    </row>
    <row r="15" spans="1:23" ht="13.5" customHeight="1" thickBot="1" x14ac:dyDescent="0.25">
      <c r="B15" s="80" t="s">
        <v>58</v>
      </c>
      <c r="C15" s="80"/>
      <c r="D15" s="80"/>
      <c r="E15" s="80"/>
      <c r="F15" s="80"/>
      <c r="G15" s="80"/>
      <c r="H15" s="80"/>
      <c r="I15" s="73"/>
      <c r="J15" s="73"/>
      <c r="K15" s="73"/>
      <c r="L15" s="73"/>
      <c r="M15" s="73"/>
      <c r="P15" s="94">
        <f>P14+Q14</f>
        <v>614900</v>
      </c>
      <c r="Q15" s="95"/>
      <c r="R15" s="95">
        <f>R14+S14</f>
        <v>664092</v>
      </c>
      <c r="S15" s="95"/>
      <c r="T15" s="95">
        <f>T14+U14</f>
        <v>491920</v>
      </c>
      <c r="U15" s="95"/>
      <c r="V15" s="95">
        <f>V14+W14</f>
        <v>531273.6</v>
      </c>
      <c r="W15" s="96"/>
    </row>
    <row r="18" spans="2:23" x14ac:dyDescent="0.2">
      <c r="B18" s="50"/>
      <c r="C18" s="50"/>
      <c r="D18" s="50"/>
      <c r="G18" s="50"/>
    </row>
    <row r="23" spans="2:23" ht="13.5" thickBot="1" x14ac:dyDescent="0.25"/>
    <row r="24" spans="2:23" ht="15" customHeight="1" thickBot="1" x14ac:dyDescent="0.25">
      <c r="N24" s="30"/>
      <c r="O24" s="97" t="s">
        <v>44</v>
      </c>
      <c r="P24" s="98"/>
      <c r="Q24" s="98"/>
      <c r="R24" s="98"/>
      <c r="S24" s="98"/>
      <c r="T24" s="98"/>
      <c r="U24" s="98"/>
      <c r="V24" s="98"/>
      <c r="W24" s="99"/>
    </row>
    <row r="25" spans="2:23" x14ac:dyDescent="0.2">
      <c r="N25" s="30"/>
      <c r="O25" s="100" t="s">
        <v>45</v>
      </c>
      <c r="P25" s="90" t="s">
        <v>40</v>
      </c>
      <c r="Q25" s="90"/>
      <c r="R25" s="90" t="s">
        <v>41</v>
      </c>
      <c r="S25" s="90"/>
      <c r="T25" s="90" t="s">
        <v>6</v>
      </c>
      <c r="U25" s="90"/>
      <c r="V25" s="90" t="s">
        <v>7</v>
      </c>
      <c r="W25" s="90"/>
    </row>
    <row r="26" spans="2:23" x14ac:dyDescent="0.2">
      <c r="N26" s="30"/>
      <c r="O26" s="101"/>
      <c r="P26" s="46" t="s">
        <v>42</v>
      </c>
      <c r="Q26" s="48" t="s">
        <v>43</v>
      </c>
      <c r="R26" s="46" t="s">
        <v>42</v>
      </c>
      <c r="S26" s="48" t="s">
        <v>43</v>
      </c>
      <c r="T26" s="46" t="s">
        <v>42</v>
      </c>
      <c r="U26" s="48" t="s">
        <v>43</v>
      </c>
      <c r="V26" s="46" t="s">
        <v>42</v>
      </c>
      <c r="W26" s="48" t="s">
        <v>43</v>
      </c>
    </row>
    <row r="27" spans="2:23" x14ac:dyDescent="0.2">
      <c r="N27" s="31"/>
      <c r="O27" s="51">
        <v>1</v>
      </c>
      <c r="P27" s="54">
        <f t="shared" ref="P27:W27" si="1">P14</f>
        <v>223600</v>
      </c>
      <c r="Q27" s="55">
        <f t="shared" si="1"/>
        <v>391300</v>
      </c>
      <c r="R27" s="54">
        <f t="shared" si="1"/>
        <v>241488</v>
      </c>
      <c r="S27" s="55">
        <f t="shared" si="1"/>
        <v>422604</v>
      </c>
      <c r="T27" s="54">
        <f t="shared" si="1"/>
        <v>178880</v>
      </c>
      <c r="U27" s="55">
        <f t="shared" si="1"/>
        <v>313040</v>
      </c>
      <c r="V27" s="54">
        <f t="shared" si="1"/>
        <v>193190.39999999999</v>
      </c>
      <c r="W27" s="55">
        <f t="shared" si="1"/>
        <v>338083.2</v>
      </c>
    </row>
    <row r="28" spans="2:23" ht="13.5" thickBot="1" x14ac:dyDescent="0.25">
      <c r="N28" s="30"/>
      <c r="O28" s="52">
        <v>2</v>
      </c>
      <c r="P28" s="56"/>
      <c r="Q28" s="57"/>
      <c r="R28" s="56"/>
      <c r="S28" s="57"/>
      <c r="T28" s="56"/>
      <c r="U28" s="57"/>
      <c r="V28" s="56"/>
      <c r="W28" s="57"/>
    </row>
    <row r="29" spans="2:23" ht="13.5" thickBot="1" x14ac:dyDescent="0.25">
      <c r="O29" s="53" t="s">
        <v>44</v>
      </c>
      <c r="P29" s="58">
        <f t="shared" ref="P29:W29" si="2">SUM(P27:P28)</f>
        <v>223600</v>
      </c>
      <c r="Q29" s="58">
        <f t="shared" si="2"/>
        <v>391300</v>
      </c>
      <c r="R29" s="58">
        <f t="shared" si="2"/>
        <v>241488</v>
      </c>
      <c r="S29" s="58">
        <f t="shared" si="2"/>
        <v>422604</v>
      </c>
      <c r="T29" s="58">
        <f t="shared" si="2"/>
        <v>178880</v>
      </c>
      <c r="U29" s="58">
        <f t="shared" si="2"/>
        <v>313040</v>
      </c>
      <c r="V29" s="58">
        <f t="shared" si="2"/>
        <v>193190.39999999999</v>
      </c>
      <c r="W29" s="59">
        <f t="shared" si="2"/>
        <v>338083.2</v>
      </c>
    </row>
  </sheetData>
  <mergeCells count="22">
    <mergeCell ref="O24:W24"/>
    <mergeCell ref="O25:O26"/>
    <mergeCell ref="P25:Q25"/>
    <mergeCell ref="R25:S25"/>
    <mergeCell ref="T25:U25"/>
    <mergeCell ref="V25:W25"/>
    <mergeCell ref="B15:H15"/>
    <mergeCell ref="B14:I14"/>
    <mergeCell ref="A1:Q1"/>
    <mergeCell ref="B10:H10"/>
    <mergeCell ref="B12:H12"/>
    <mergeCell ref="B13:H13"/>
    <mergeCell ref="A7:W7"/>
    <mergeCell ref="P12:Q12"/>
    <mergeCell ref="R12:S12"/>
    <mergeCell ref="P11:W11"/>
    <mergeCell ref="T12:U12"/>
    <mergeCell ref="V12:W12"/>
    <mergeCell ref="P15:Q15"/>
    <mergeCell ref="R15:S15"/>
    <mergeCell ref="T15:U15"/>
    <mergeCell ref="V15:W15"/>
  </mergeCells>
  <pageMargins left="0.16958333333333334" right="0.11687500000000001" top="0.32406249999999998" bottom="0.24437500000000001" header="9.0312500000000004E-2" footer="0.31496062992125984"/>
  <pageSetup paperSize="9" scale="35" fitToHeight="0" orientation="landscape" r:id="rId1"/>
  <headerFooter>
    <oddHeader>&amp;L156/PN/ZP/D/2024&amp;CFormularz asortymentowo-cenowy&amp;RZałącznik nr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4F28B-CBCD-4B81-93E6-84EC5752FA0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2024-12-02T13:48:07Z</dcterms:modified>
</cp:coreProperties>
</file>