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Agnieszka\OneDrive\Pulpit\ZIELONA GÓRA\"/>
    </mc:Choice>
  </mc:AlternateContent>
  <xr:revisionPtr revIDLastSave="0" documentId="8_{B7FA75B0-8AFD-4BA0-BC04-426ACCBD1F05}" xr6:coauthVersionLast="45" xr6:coauthVersionMax="45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Zad.1" sheetId="1" r:id="rId1"/>
    <sheet name="zad.2" sheetId="2" r:id="rId2"/>
    <sheet name="Zad.3" sheetId="3" r:id="rId3"/>
    <sheet name="Zad.4" sheetId="4" r:id="rId4"/>
    <sheet name="Zad.5" sheetId="5" r:id="rId5"/>
    <sheet name="Zad.6" sheetId="6" r:id="rId6"/>
    <sheet name="Zad.7-po zm." sheetId="7" r:id="rId7"/>
    <sheet name="Zad.8" sheetId="8" r:id="rId8"/>
    <sheet name="Zad.9" sheetId="9" r:id="rId9"/>
  </sheets>
  <definedNames>
    <definedName name="_xlnm.Print_Area" localSheetId="0">Zad.1!$A$1:$J$10</definedName>
    <definedName name="_xlnm.Print_Area" localSheetId="1">zad.2!$A$1:$J$12</definedName>
    <definedName name="_xlnm.Print_Area" localSheetId="2">Zad.3!$A$1:$J$11</definedName>
    <definedName name="_xlnm.Print_Area" localSheetId="3">Zad.4!$A$1:$J$18</definedName>
    <definedName name="_xlnm.Print_Area" localSheetId="4">Zad.5!$A$1:$J$16</definedName>
    <definedName name="_xlnm.Print_Area" localSheetId="5">Zad.6!$A$1:$J$14</definedName>
    <definedName name="_xlnm.Print_Area" localSheetId="6">'Zad.7-po zm.'!$A$1:$J$15</definedName>
    <definedName name="_xlnm.Print_Area" localSheetId="7">Zad.8!$A$1:$J$11</definedName>
    <definedName name="_xlnm.Print_Area" localSheetId="8">Zad.9!$A$1:$J$16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2" l="1"/>
  <c r="F11" i="2"/>
  <c r="F10" i="2"/>
  <c r="F13" i="7" l="1"/>
  <c r="I13" i="7" s="1"/>
  <c r="H13" i="7" s="1"/>
  <c r="F14" i="7"/>
  <c r="A9" i="7"/>
  <c r="A10" i="7" s="1"/>
  <c r="A11" i="7" s="1"/>
  <c r="A12" i="7" s="1"/>
  <c r="A13" i="7" s="1"/>
  <c r="A14" i="7" s="1"/>
  <c r="I8" i="9"/>
  <c r="H8" i="9" s="1"/>
  <c r="F8" i="9"/>
  <c r="F9" i="9"/>
  <c r="I9" i="9" s="1"/>
  <c r="H9" i="9" s="1"/>
  <c r="F10" i="9"/>
  <c r="I10" i="9" s="1"/>
  <c r="H10" i="9" s="1"/>
  <c r="F11" i="9"/>
  <c r="I11" i="9" s="1"/>
  <c r="H11" i="9" s="1"/>
  <c r="F12" i="9"/>
  <c r="I12" i="9"/>
  <c r="H12" i="9" s="1"/>
  <c r="F13" i="9"/>
  <c r="I13" i="9" s="1"/>
  <c r="H13" i="9" s="1"/>
  <c r="F14" i="9"/>
  <c r="I14" i="9" s="1"/>
  <c r="H14" i="9" s="1"/>
  <c r="F9" i="8"/>
  <c r="I9" i="8" s="1"/>
  <c r="H9" i="8" s="1"/>
  <c r="F10" i="8"/>
  <c r="I10" i="8" s="1"/>
  <c r="H10" i="8" s="1"/>
  <c r="F8" i="8"/>
  <c r="I8" i="8" s="1"/>
  <c r="F9" i="7"/>
  <c r="I9" i="7" s="1"/>
  <c r="H9" i="7" s="1"/>
  <c r="F10" i="7"/>
  <c r="I10" i="7" s="1"/>
  <c r="H10" i="7" s="1"/>
  <c r="F11" i="7"/>
  <c r="I11" i="7" s="1"/>
  <c r="H11" i="7" s="1"/>
  <c r="F12" i="7"/>
  <c r="I12" i="7" s="1"/>
  <c r="H12" i="7" s="1"/>
  <c r="I14" i="7"/>
  <c r="H14" i="7" s="1"/>
  <c r="F8" i="7"/>
  <c r="I8" i="7" s="1"/>
  <c r="H8" i="7" s="1"/>
  <c r="F9" i="6"/>
  <c r="I9" i="6" s="1"/>
  <c r="H9" i="6" s="1"/>
  <c r="F10" i="6"/>
  <c r="I10" i="6" s="1"/>
  <c r="H10" i="6" s="1"/>
  <c r="F11" i="6"/>
  <c r="I11" i="6" s="1"/>
  <c r="F12" i="6"/>
  <c r="I12" i="6"/>
  <c r="H12" i="6" s="1"/>
  <c r="F13" i="6"/>
  <c r="I13" i="6" s="1"/>
  <c r="H13" i="6" s="1"/>
  <c r="F8" i="6"/>
  <c r="I8" i="6" s="1"/>
  <c r="H8" i="6" s="1"/>
  <c r="F10" i="5"/>
  <c r="I10" i="5" s="1"/>
  <c r="H10" i="5" s="1"/>
  <c r="F11" i="5"/>
  <c r="I11" i="5" s="1"/>
  <c r="H11" i="5" s="1"/>
  <c r="F14" i="5"/>
  <c r="I14" i="5" s="1"/>
  <c r="H14" i="5" s="1"/>
  <c r="F15" i="5"/>
  <c r="I15" i="5" s="1"/>
  <c r="H15" i="5" s="1"/>
  <c r="F13" i="5"/>
  <c r="I13" i="5" s="1"/>
  <c r="H13" i="5" s="1"/>
  <c r="F9" i="5"/>
  <c r="I9" i="5" s="1"/>
  <c r="H9" i="5" s="1"/>
  <c r="F12" i="2"/>
  <c r="I8" i="3"/>
  <c r="I9" i="3"/>
  <c r="H9" i="3" s="1"/>
  <c r="F9" i="3"/>
  <c r="F10" i="3"/>
  <c r="I10" i="3" s="1"/>
  <c r="H10" i="3" s="1"/>
  <c r="I9" i="4"/>
  <c r="H9" i="4" s="1"/>
  <c r="I12" i="4"/>
  <c r="H12" i="4" s="1"/>
  <c r="I13" i="4"/>
  <c r="H13" i="4" s="1"/>
  <c r="F9" i="4"/>
  <c r="F10" i="4"/>
  <c r="I10" i="4" s="1"/>
  <c r="H10" i="4" s="1"/>
  <c r="F11" i="4"/>
  <c r="I11" i="4" s="1"/>
  <c r="H11" i="4" s="1"/>
  <c r="F12" i="4"/>
  <c r="F13" i="4"/>
  <c r="F14" i="4"/>
  <c r="I14" i="4" s="1"/>
  <c r="H14" i="4" s="1"/>
  <c r="I8" i="4"/>
  <c r="H8" i="4" s="1"/>
  <c r="F8" i="4"/>
  <c r="F8" i="3"/>
  <c r="I10" i="2"/>
  <c r="H10" i="2" s="1"/>
  <c r="I11" i="2"/>
  <c r="H11" i="2" s="1"/>
  <c r="I9" i="2"/>
  <c r="H9" i="2" s="1"/>
  <c r="F9" i="1"/>
  <c r="I9" i="1" s="1"/>
  <c r="H9" i="1" s="1"/>
  <c r="I14" i="6" l="1"/>
  <c r="H11" i="6"/>
  <c r="H8" i="8"/>
  <c r="I11" i="8"/>
  <c r="F14" i="6"/>
  <c r="F16" i="5"/>
  <c r="F15" i="7"/>
  <c r="F11" i="8"/>
  <c r="I11" i="3"/>
  <c r="F11" i="3"/>
  <c r="I16" i="5"/>
  <c r="F15" i="9"/>
  <c r="I15" i="7"/>
  <c r="I12" i="2"/>
  <c r="I15" i="9"/>
  <c r="H8" i="3"/>
  <c r="I15" i="4"/>
  <c r="F15" i="4"/>
  <c r="F10" i="1"/>
  <c r="I10" i="1"/>
</calcChain>
</file>

<file path=xl/sharedStrings.xml><?xml version="1.0" encoding="utf-8"?>
<sst xmlns="http://schemas.openxmlformats.org/spreadsheetml/2006/main" count="281" uniqueCount="106">
  <si>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</si>
  <si>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</si>
  <si>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</si>
  <si>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</si>
  <si>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</si>
  <si>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</si>
  <si>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</si>
  <si>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1.</t>
  </si>
  <si>
    <t>szt.</t>
  </si>
  <si>
    <t>10 x 15 cm</t>
  </si>
  <si>
    <t>szt</t>
  </si>
  <si>
    <t>15 x 20 cm</t>
  </si>
  <si>
    <t>20 x 30 cm</t>
  </si>
  <si>
    <t>RAZEM :</t>
  </si>
  <si>
    <t>2.</t>
  </si>
  <si>
    <t>3.</t>
  </si>
  <si>
    <t xml:space="preserve"> Ekspandery piersi okrągłe 
 - powierzchnia teksturowana 
- wypełniane solą fizjologiczną 
- dostępne z wewnętrznym zaworem magnetycznym lub zewnętrznym zaworem 
- sterylne, pakowane pojedynczo 
- kompatybilne z implantami o powierzchni teksturowanej i poliuretanowej z pkt. 3-6
</t>
  </si>
  <si>
    <t xml:space="preserve"> Implanty piersi okrągłe o powierzchni teksturowanej 
 - powierzchnia teksturowana, 
- sterylne, pakowane pojedynczo 
- wypełnione wysoce spoistym żelem silikonowym „z efektem pamięci” 
- dożywotnia gwarancja na wymianę implantu w przypadku pęknięcia powłoki 
- wymiana implantu w przypadku przykurczu torebkowego stopnia III lub IV w skali Bakera 
do 10 lat od implantacji 
- bariera antydyfuzyjna zapobiegająca przenikaniu żelu do organizmu 
- powłoka odporna na działania mechaniczne 
- 4 projekcje 
</t>
  </si>
  <si>
    <t>4.</t>
  </si>
  <si>
    <t>5.</t>
  </si>
  <si>
    <t xml:space="preserve">Implanty piersi okrągłe o powierzchni pokrytej pianką mikropoliuretanową 
- powierzchnia pokryta pianką mikropoliuretanową 
- sterylne, pakowane pojedynczo 
- wypełnione wysoce spoistym żelem silikonowym „z efektem pamięci” 
- dożywotnia gwarancja na wymianę implantu w przypadku istotnej utraty integralności powłoki implantu 
- dożywotnia gwarancja na wymianę implantu w przypadku przykurczu torebkowego stopnia III lub IV w skali Bakera obejmująca również rotację implantu 
- bariera antydyfuzyjna zapobiegająca przenikaniu żelu do organizmu 
- powłoka odporna na działania mechaniczne 
- 4 projekcje 
</t>
  </si>
  <si>
    <t>6.</t>
  </si>
  <si>
    <t xml:space="preserve">Implanty piersi anatomiczne o powierzchni pokrytej pianką mikropoliuretanową 
- powierzchnia pokryta pianką mikropoliuretanową 
- kształt podstawy: okrągły lub owalny 
- sterylne, pakowane pojedynczo 
- wypełnione wysoce spoistym żelem silikonowym „z efektem pamięci” 
- dożywotnia gwarancja na wymianę implantu w przypadku istotnej utraty integralności powłoki implantu 
- dożywotnia gwarancja na wymianę implantu w przypadku przykurczu torebkowego stopnia III lub IV w skali Bakera obejmująca również rotację implantu 
- bariera antydyfuzyjna 
- powłoka odporna na działania mechaniczne 
</t>
  </si>
  <si>
    <t>7.</t>
  </si>
  <si>
    <t xml:space="preserve">Sizery śródoperacyjne resterylizowalne 
- gładkie sizery śródoperacyjne okrągłe lub anatomiczne 
- z możliwością wielokrotnej sterylizacji 
</t>
  </si>
  <si>
    <t>profil niski, wysoki, średni</t>
  </si>
  <si>
    <t>profil ekstra wysoki</t>
  </si>
  <si>
    <t>profil ultra wysoki</t>
  </si>
  <si>
    <t>profil wysoki</t>
  </si>
  <si>
    <t>wkład do pompy</t>
  </si>
  <si>
    <t>aplikator, prosty, ssanie, śr. 6mm, dł. 65mm</t>
  </si>
  <si>
    <t>aplikator, elestyczny, ssanie, śr. 6mm, dł. 65mm</t>
  </si>
  <si>
    <t>aplikator, prosty, ssanie, śr. 6mm, dł. 80mm</t>
  </si>
  <si>
    <t>worek na płyn odsysany pojemność 1.5l, jednorazowy</t>
  </si>
  <si>
    <t>Igła biopsyjna wraz z drenami ssącymi do biopsji RTG o długości 12 cm – rozmiar: 8G, 10G</t>
  </si>
  <si>
    <t>|Igła biopsyjna wraz z drenami ssącymi do biopsji – rozmiar: 8G,  10G</t>
  </si>
  <si>
    <t>Igła biopsyjna rozmiar 8G</t>
  </si>
  <si>
    <t>jednorazowy pojemnik prożniowy</t>
  </si>
  <si>
    <t>Zestaw drenów jednorazowych</t>
  </si>
  <si>
    <t>dren jednorazowy z funkcją usuwania dymu</t>
  </si>
  <si>
    <t>Jednorazowa osłona głowicy kamery</t>
  </si>
  <si>
    <t xml:space="preserve">Igła do biopsji mammotomicznej piersi pod kontrolą USG oraz pod kontrolą Stereotaksji. Igła do biopsji gruboigłowej wspomaganej próżnią o rozmiarze 7G i 10G. Zintegrowany z igłą wymienny koszyczek na materiał tkankowy, mieszcz ący przynajmniej 15 wycinków, funkcja automatycznego obrotu igły 360 stopni przy nieruchomej rękojeści, ostrze w kształcie trokara. Mozliwość stosowania tej samej igły do biopsji pod kontrolą USG i Stereotaksji. Możliwosć podania środka anestetycznego oraz znacznika tkankowego w trakcie zabiegu.
</t>
  </si>
  <si>
    <t xml:space="preserve"> Marker tkanki piersiowej jałowy przyrząd jednorazowego użytku, składającym się z jednorazowego prowadnika i metalowego wszczepianego zacisku markera tkankowego z alkoholem poliwinylowym (PVA). Przedni i tylny przycisk spustowy są oznaczone kolorami zgodnie z kształtem markera (np. niebieski = wstążka, żółty = skrzydełko, różowy = spirala, czerwony = serce, fioletowy = żyła). Igła wprowadzająca ma oznaczenia w odstępach co 1 cm i wzmocnienie dla obrazu USG na dystalnej końcówce, ułatwiające umieszczenie igły. Marker tkankowy umieszczony w dystalnym zakończeniu igły wprowadzającej jest wykonany z tytanu, stopu Inconel™ 625 lub BioDur™ 108 i zawiera kuleczki polimeru PVA splecione z markerem w celu poprawienia jego widoczności na obrazie USG. Polimer nie jest wchłanialny
</t>
  </si>
  <si>
    <t>Jednorazowy przyrząd do biopsji gruboigłowej urządzenie do biopsji przeznaczone do jednorazowego użytku. Lekka, półautomatyczna igła rdzeniowa, która umożliwia użytkownikowi ręczne przesuwanie nacięcia próbki. Dostępny w różnych rozmiarach średnicy i dlugościach igły.Toczek oznaczony kolorami zgodnie z różnymi rozmiarami średnicy. Możliwość stosowania w procedurach biopsji sterowanych obrazem tomografii komputerowej, z lub bez koncentrycznego aparatu. Zbudowany z igły z podziałką i wzmocnieniem do obrazu USG. Osiadający wskaźnik głebokości penetracji 10 mm i 20mm. Wskaźnik gotowości do strzału, oznaczony kolorem. Wskaźnik gotowości do uwolnienia: wskazujący kiedy wycięcie do pobierania próbki jest całkowicie wsunięte do długości 10 mm lub 22 mm. Rozmiary 14G-10,16cm; 16G–10,16cm; 18G-10,16,20,25cm; 20G-10,16,20cm;</t>
  </si>
  <si>
    <t>Załącznik nr 1 do umowy nr NZ.280.37.1.2022</t>
  </si>
  <si>
    <t xml:space="preserve"> Formularz cenowo- techniczny  zadania nr 1</t>
  </si>
  <si>
    <t>Wartość netto</t>
  </si>
  <si>
    <t>Cena jednostkowa brutto</t>
  </si>
  <si>
    <t>Wartość
brutto</t>
  </si>
  <si>
    <t>6=4x5</t>
  </si>
  <si>
    <t>8=9/4</t>
  </si>
  <si>
    <t>9= 6+7</t>
  </si>
  <si>
    <r>
      <t>Pistolet do biopsji</t>
    </r>
    <r>
      <rPr>
        <sz val="11"/>
        <rFont val="Arial"/>
        <family val="2"/>
        <charset val="238"/>
      </rPr>
      <t xml:space="preserve"> z zamkniętym układem chłodzenia,  kompatybilny z posiadanym przez Zamawiającego generatorem mikrofalowym Solero marki Angiodynamics. 
</t>
    </r>
    <r>
      <rPr>
        <sz val="11"/>
        <color rgb="FF000000"/>
        <rFont val="Arial"/>
        <family val="2"/>
        <charset val="238"/>
      </rPr>
      <t xml:space="preserve">Długości: 14cm, 19cm, 29cm </t>
    </r>
  </si>
  <si>
    <t>RAZEM:</t>
  </si>
  <si>
    <t>Załącznik nr 1 do umowy nr NZ.280.37.2.2022</t>
  </si>
  <si>
    <t xml:space="preserve"> Formularz cenowo- techniczny  zadania nr 2</t>
  </si>
  <si>
    <t>Siatka chirurgiczna przeznaczona do wzmocnienia implantu koloru białego, długo i całkowicie wchłanialna po 36 miesiącach , splatana z 2 różnych resorbowalnych włókien syntetycznych o różnych parametrach degradacji, w której szybko resorbowalne włókno stanowi 40% wagowych matrycy siatki jest kopolimerem glikolidu, laktydu i węglanu trimetylenu. Wolno resorbowalne włókno stanowi około 60% wagowych matrycy siatki jest kopolimerem laktydu i węglanu trimetylenu;
w rozmiarach:</t>
  </si>
  <si>
    <t>Załącznik nr 1 do umowy nr NZ.280.37.3.2022</t>
  </si>
  <si>
    <t xml:space="preserve"> Formularz cenowo- techniczny  zadania nr 3</t>
  </si>
  <si>
    <r>
      <rPr>
        <sz val="10"/>
        <color rgb="FF000000"/>
        <rFont val="Arial"/>
        <family val="2"/>
        <charset val="238"/>
      </rPr>
      <t>1.Przedmiotem    zamówienia   są     sukcesywne   dosta</t>
    </r>
    <r>
      <rPr>
        <sz val="10"/>
        <rFont val="Arial"/>
        <family val="2"/>
        <charset val="238"/>
      </rPr>
      <t>wy</t>
    </r>
    <r>
      <rPr>
        <b/>
        <sz val="10"/>
        <rFont val="Arial"/>
        <family val="2"/>
        <charset val="238"/>
      </rPr>
      <t xml:space="preserve">  p</t>
    </r>
    <r>
      <rPr>
        <b/>
        <sz val="10"/>
        <color rgb="FF000000"/>
        <rFont val="Arial"/>
        <family val="2"/>
        <charset val="238"/>
      </rPr>
      <t>istolet do biopsji kompatybilny z posiadanym przez Zamawiającego generatorem mikrofalowym Solero marki Angiodynamics</t>
    </r>
    <r>
      <rPr>
        <sz val="10"/>
        <color rgb="FF000000"/>
        <rFont val="Arial"/>
        <family val="2"/>
        <charset val="238"/>
      </rPr>
      <t>,</t>
    </r>
    <r>
      <rPr>
        <sz val="10"/>
        <rFont val="Arial"/>
        <family val="2"/>
        <charset val="238"/>
      </rPr>
      <t xml:space="preserve"> zwany</t>
    </r>
    <r>
      <rPr>
        <sz val="10"/>
        <color rgb="FF000000"/>
        <rFont val="Arial"/>
        <family val="2"/>
        <charset val="238"/>
      </rPr>
      <t xml:space="preserve">ch dalej wyrobami.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oraz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>….* dni roboczych</t>
    </r>
    <r>
      <rPr>
        <sz val="10"/>
        <color rgb="FF000000"/>
        <rFont val="Arial"/>
        <family val="2"/>
        <charset val="238"/>
      </rPr>
      <t xml:space="preserve"> od daty złożenia zamówienia za pośrednictwem faksu na nr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 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</si>
  <si>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 xml:space="preserve">Urządzenie do kontrolowanego zakraplania składające się z cewnika z połączeniem typu luer wraz ze ściątą igłą oraz strzykawki typu luer o pojemności 2,5nm wraz ze ściętą igłą.
</t>
  </si>
  <si>
    <t xml:space="preserve">Urządzenie rozpylające umożliwiającej stosowanie kleju chirurgicznego w postaci rozpylonej., składające się z pojemnika stalowego z nietoksycznym i niepalnym gazem z rurką z zaworem odcinającym, strzykawki, tuby prowadnika do połączenia strzykawki i rurki gazowej, eleastycznej osłonki zewnętrznej zawirającej elastyczny cewnik oraz końcówki natryskującej.
</t>
  </si>
  <si>
    <t xml:space="preserve">Urządzenie do atraumatycznego laparoskopowego mocowania siatki przepuklinowej zapewniające precyzyjne i spójne dostarczanie kleju chirurgicznego przy każdnym naciśnięciu spustu.
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</si>
  <si>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jednorazowych urządzeń do aplikowania kleju chirurgicznego,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>….* dni roboczych</t>
    </r>
    <r>
      <rPr>
        <sz val="10"/>
        <color rgb="FF000000"/>
        <rFont val="Arial"/>
        <family val="2"/>
        <charset val="238"/>
      </rPr>
      <t xml:space="preserve"> od daty złożenia zamówienia za pośrednictwem faksu na nr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 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</si>
  <si>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>Załącznik nr 1 do umowy nr NZ.280.37.4.2022</t>
  </si>
  <si>
    <t xml:space="preserve"> Formularz cenowo- techniczny  zadania nr 4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</si>
  <si>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sizerów, ekspanderów oraz  implantów piersi,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 xml:space="preserve">….* dni roboczych </t>
    </r>
    <r>
      <rPr>
        <sz val="10"/>
        <color rgb="FF000000"/>
        <rFont val="Arial"/>
        <family val="2"/>
        <charset val="238"/>
      </rPr>
      <t xml:space="preserve">od daty złożenia zamówienia za pośrednictwem faksu na nr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 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</si>
  <si>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 xml:space="preserve"> Ekspandery piersi anatomiczne 
 - do dwuetapowej rekonstrukcji 
- powierzchnia teksturowana 
- wypełniane solą fizjologiczną 
- z wewnętrznym zaworem magnetycznym 
- wyszukiwanie portu za pomocą detektora magnetycznego 
- sterylne, pakowane pojedynczo 
- 3 kształty podstawy: okrągła, owalna w poziomie, owalna w pionie 
- kompatybilne z implantami o powierzchni teksturowanej i poliuretanowe z pkt. 3-6</t>
  </si>
  <si>
    <t xml:space="preserve">Implanty piersi anatomiczne o powierzchni teksturowanej 
- powierzchnia teksturowana, 2 rodzaje tekstury 
- 3 kształty podstawy: okrągła, owalna w pionie, owalna w poziomie 
- sterylne, pakowane pojedynczo 
- wypełnione wysoce spoistym żelem silikonowym „z efektem pamięci” 
- dożywotnia gwarancja na wymianę implantu w przypadku pęknięcia powłoki 
- wymiana implantu w przypadku przykurczu torebkowego stopnia III lub IV w skali Bakera 
do 10 lat od implantacji 
- bariera antydyfuzyjna zapobiegająca przenikaniu żelu do organizmu 
- powłoka odporna na działania mechaniczne 
- minimum 2 maksymalnie 4 projekcje </t>
  </si>
  <si>
    <t>Załącznik nr 1 do umowy nr NZ.280.37.5.2022</t>
  </si>
  <si>
    <t xml:space="preserve"> Formularz cenowo- techniczny  zadania nr 5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</si>
  <si>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implantów piersiowych okrągłych i anatomicznych,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</t>
    </r>
    <r>
      <rPr>
        <b/>
        <sz val="10"/>
        <color rgb="FF000000"/>
        <rFont val="Arial"/>
        <family val="2"/>
        <charset val="238"/>
      </rPr>
      <t xml:space="preserve"> ….* dni roboczyc</t>
    </r>
    <r>
      <rPr>
        <sz val="10"/>
        <color rgb="FF000000"/>
        <rFont val="Arial"/>
        <family val="2"/>
        <charset val="238"/>
      </rPr>
      <t xml:space="preserve">h od daty złożenia zamówienia za pośrednictwem faksu na nr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 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</si>
  <si>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>Implant piersiowy anatomiczny
Powłoka implantu wykonana z 6-iu warstw elastomeru silikonu z 6-cioma warstwami zabezpieczającymi przed przenikaniem żelu silikonowego do ciała pacjentki.
Implanty w 100% wypełnione jednorodnym żelem z pamięcią kształtu  lub dwoma rodzajami żelu. Krążek okluzyjny trwale zgrzany z kopertą implantu. Implanty dostarczane w sterylnych opakowaniach posiadających podwójną ochronę mikrobiologiczną w stanie gotowym do użycia.
- dostępne w różnych rozmiarach i o różnej charakterystyce powierzchni,
- objętość protezy, nr serii wdrukowany na tyle pomiędzy warstwami każdego implantu,
- wymiary zewnętrzne protez podane na etykietach pudełek</t>
  </si>
  <si>
    <t>Implant piersiowy okrągły
Powłoka implantu wykonana z 6-iu warstw elastomeru silikonu z 6-cioma warstwami zabezpieczającymi przed przenikaniem żelu silikonowego do ciała pacjentki. Implanty w 100% wypełnione jednorodnym żelem z pamięcią kształtu  lub dwoma rodzajami żelu. Krążek okluzyjny trwale zgrzany z kopertą implantu. Implanty dostarczane w sterylnych opakowaniach posiadających podwójną ochronę mikrobiologiczną w stanie gotowym do użycia.
- dostępne w różnych rozmiarach i o różnej charakterystyce powierzchni,
- objętość protezy, nr serii wdrukowany na tyle pomiędzy warstwami każdego implantu,
- wymiary zewnętrzne protez podane na etykietach pudełek</t>
  </si>
  <si>
    <t xml:space="preserve"> Formularz cenowo- techniczny  zadania nr 6</t>
  </si>
  <si>
    <t>Załącznik nr 1 do umowy nr NZ.280.37.6.2022</t>
  </si>
  <si>
    <r>
      <t>filtr membranowy 0.</t>
    </r>
    <r>
      <rPr>
        <sz val="10"/>
        <rFont val="Arial"/>
        <family val="2"/>
        <charset val="238"/>
      </rPr>
      <t>3 μm</t>
    </r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</si>
  <si>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wkładów, aplikatorów, filtrów oraz worków kompatybilnych z posiadanym przez Zamawiającego urządzeniem Erbejet2 – nóż wodny 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 niezwłocznie przekazane zamawiającemu, na jego pisemny wiosek na etapie realizacji zamówienia.
6. Poszczególne dostawy częściowe wyrobów będą realizowane w terminie do ….* dni roboczych od daty złożenia zamówienia za pośrednictwem faksu na nr ……………*   lub poczty elektronicznej na adres e-mail: …………….*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</si>
  <si>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 xml:space="preserve"> Formularz cenowo- techniczny  zadania nr 7</t>
  </si>
  <si>
    <t>Załącznik nr 1 do umowy nr NZ.280.37.7.2022</t>
  </si>
  <si>
    <t>Jednorazowa prowadnica stabilizująca do igły bipsyjnej w rozmiarze 8G i 10G kompatybilne z igłami biopsyjnymi z pkt. 1 i 2</t>
  </si>
  <si>
    <t>Załącznik nr 1 do umowy nr NZ.280.37.8.2022</t>
  </si>
  <si>
    <t xml:space="preserve"> Formularz cenowo- techniczny  zadania nr 8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</si>
  <si>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materiałów zużywalnych kompatybilnych z posiadaną przez Zamawiającego kolumną laparaskopową firmy Stryker,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….* dni roboczych od daty złożenia zamówienia za pośrednictwem faksu na nr ……………*   lub poczty elektronicznej na adres e-mail: …………….*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 xml:space="preserve">*wypełnia Wykonawca
</t>
    </r>
    <r>
      <rPr>
        <sz val="10"/>
        <color rgb="FF000000"/>
        <rFont val="Arial"/>
        <family val="2"/>
        <charset val="238"/>
      </rPr>
      <t xml:space="preserve">
</t>
    </r>
  </si>
  <si>
    <t>Załącznik nr 1 do umowy nr NZ.280.37.9.2022</t>
  </si>
  <si>
    <t xml:space="preserve"> Formularz cenowo- techniczny  zadania nr 9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</si>
  <si>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igieł do biopsji gruboigłowej oraz do biopsji wspomaganej próżnią wraz z elementami zużywalnymi kompatybilnymi z posiadanym przez Zamawiającego systemem do biopsji EnCor Enspire,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….* dni roboczych od daty złożenia zamówienia za pośrednictwem faksu na nr ……………*   lub poczty elektronicznej na adres e-mail: …………….*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  <r>
      <rPr>
        <sz val="10"/>
        <color rgb="FF000000"/>
        <rFont val="Arial"/>
        <family val="2"/>
        <charset val="238"/>
      </rPr>
      <t xml:space="preserve">
</t>
    </r>
  </si>
  <si>
    <t xml:space="preserve">Znaczniki tkankowe do igieł 7G,10G
</t>
  </si>
  <si>
    <t xml:space="preserve">Pistolet do biopsji 18G
dł. 16, 20, 25
</t>
  </si>
  <si>
    <t xml:space="preserve"> Zestaw drenów ssąco-płuczących, umożliwiający płukanie pobranego materiału tkankowego
</t>
  </si>
  <si>
    <t xml:space="preserve"> Jednorazowy pojemnik wymienny na treść po płukaniu bioptatu
</t>
  </si>
  <si>
    <t xml:space="preserve"> Załącznik nr 2 do SWZ</t>
  </si>
  <si>
    <t xml:space="preserve"> Załącznik nr 3 do SWZ</t>
  </si>
  <si>
    <t xml:space="preserve"> Załącznik nr 4 do SWZ</t>
  </si>
  <si>
    <t xml:space="preserve"> Załącznik nr 5 do SWZ</t>
  </si>
  <si>
    <t xml:space="preserve"> Załącznik nr 6 do SWZ</t>
  </si>
  <si>
    <t xml:space="preserve"> Załącznik nr 7 do SWZ</t>
  </si>
  <si>
    <r>
      <t xml:space="preserve"> Załącznik nr 8 do SWZ </t>
    </r>
    <r>
      <rPr>
        <b/>
        <sz val="11"/>
        <color rgb="FFFF0000"/>
        <rFont val="Arial"/>
        <family val="2"/>
        <charset val="238"/>
      </rPr>
      <t>po zmianach</t>
    </r>
  </si>
  <si>
    <t xml:space="preserve"> Załącznik nr 9 do SWZ</t>
  </si>
  <si>
    <t xml:space="preserve"> Załącznik nr 10 do SWZ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</si>
  <si>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igieł, znaczników, prowadnic oraz pojemników próżniowych kompatybilnych z posiadanym przez Zamawiającego systemem do biopsji mammotomicznej Mammotome </t>
    </r>
    <r>
      <rPr>
        <b/>
        <sz val="10"/>
        <color rgb="FFFF0000"/>
        <rFont val="Arial"/>
        <family val="2"/>
        <charset val="238"/>
      </rPr>
      <t>oraz znaczników tkankowych do oznaczenia guzów piersi</t>
    </r>
    <r>
      <rPr>
        <b/>
        <sz val="10"/>
        <rFont val="Arial"/>
        <family val="2"/>
        <charset val="238"/>
      </rPr>
      <t>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 pisemny wiosek na etapie realizacji zamówienia.
6. Poszczególne dostawy częściowe wyrobów będą realizowane w terminie do ….* dni roboczych od daty złożenia zamówienia za pośrednictwem faksu na nr ……………*   lub poczty elektronicznej na adres e-mail: …………….*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</si>
  <si>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>Znaczniki tkankowe do lokalizacji miejsca po biopsji; rozmiar 8G, 10G; kompatybilne z igłami biopsyjnymi z pkt. 1 i 2</t>
  </si>
  <si>
    <t>Znacznik tkankowy do oznaczania guzów piersi w chemioterapii, znacznik aplikowany przezskórnie, rozm. 15G dł. 19cm z podziałką kontroli wkłucia co 1 cm, skład: rdzeń tytanowy otoczony żelem, sterylny jednorazowy</t>
  </si>
  <si>
    <r>
      <t>1.</t>
    </r>
    <r>
      <rPr>
        <sz val="10"/>
        <color rgb="FF000000"/>
        <rFont val="Arial"/>
        <family val="2"/>
        <charset val="238"/>
      </rPr>
      <t xml:space="preserve"> Przedmiotem zamówienia są sukcesywne dostawy do siedziby zmawiającego </t>
    </r>
    <r>
      <rPr>
        <b/>
        <sz val="10"/>
        <color rgb="FF000000"/>
        <rFont val="Arial"/>
        <family val="2"/>
        <charset val="238"/>
      </rPr>
      <t>siatek chirurgicznych do wzmocnienia implantu,</t>
    </r>
    <r>
      <rPr>
        <sz val="10"/>
        <color rgb="FF000000"/>
        <rFont val="Arial"/>
        <family val="2"/>
        <charset val="238"/>
      </rPr>
      <t xml:space="preserve">  zwanych dalej wyrobami.</t>
    </r>
    <r>
      <rPr>
        <b/>
        <sz val="10"/>
        <color rgb="FF000000"/>
        <rFont val="Arial"/>
        <family val="2"/>
        <charset val="238"/>
      </rPr>
      <t xml:space="preserve"> 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będą  wszystkie - wskazane w niniejszym załączniku-wymagania eksploatacyjno-techniczne i jakościowe.
3.Dostarczane zamawiającemu poszczególne wyroby powinny znajdować się w trwałych- odpornych na uszkodzenia mechaniczne  oraz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>2* dni roboczych</t>
    </r>
    <r>
      <rPr>
        <sz val="10"/>
        <color rgb="FF000000"/>
        <rFont val="Arial"/>
        <family val="2"/>
        <charset val="238"/>
      </rPr>
      <t xml:space="preserve"> od daty złożenia zamówienia za pośrednictwem faksu na nr </t>
    </r>
    <r>
      <rPr>
        <b/>
        <sz val="10"/>
        <color rgb="FF000000"/>
        <rFont val="Arial"/>
        <family val="2"/>
        <charset val="238"/>
      </rPr>
      <t>……---………*</t>
    </r>
    <r>
      <rPr>
        <sz val="10"/>
        <color rgb="FF000000"/>
        <rFont val="Arial"/>
        <family val="2"/>
        <charset val="238"/>
      </rPr>
      <t xml:space="preserve">   lub poczty elektronicznej na adres e-mail: </t>
    </r>
    <r>
      <rPr>
        <b/>
        <sz val="10"/>
        <color rgb="FF000000"/>
        <rFont val="Arial"/>
        <family val="2"/>
        <charset val="238"/>
      </rPr>
      <t>agnieszka.huczek@via-med.pl 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</si>
  <si>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>TIGR MATRIX</t>
  </si>
  <si>
    <t>PRODUCENT NOVUS SCIENTIFIC AB NSTM1015E NSTM1520E NSTM2030E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</si>
</sst>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8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i/>
      <u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A"/>
      <name val="Arial"/>
      <family val="2"/>
      <charset val="238"/>
    </font>
    <font>
      <sz val="9"/>
      <color rgb="FF343434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164" fontId="2" fillId="0" borderId="0" applyBorder="0" applyProtection="0"/>
    <xf numFmtId="0" fontId="6" fillId="0" borderId="0" applyNumberFormat="0" applyBorder="0" applyProtection="0"/>
  </cellStyleXfs>
  <cellXfs count="97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165" fontId="0" fillId="0" borderId="4" xfId="0" applyNumberFormat="1" applyBorder="1" applyAlignment="1">
      <alignment horizontal="right" vertical="center"/>
    </xf>
    <xf numFmtId="165" fontId="0" fillId="3" borderId="5" xfId="0" applyNumberFormat="1" applyFill="1" applyBorder="1" applyAlignment="1">
      <alignment horizontal="right" vertical="center"/>
    </xf>
    <xf numFmtId="165" fontId="0" fillId="3" borderId="6" xfId="0" applyNumberForma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right" vertical="center"/>
    </xf>
    <xf numFmtId="165" fontId="0" fillId="0" borderId="11" xfId="0" applyNumberFormat="1" applyBorder="1" applyAlignment="1">
      <alignment horizontal="right" vertical="center"/>
    </xf>
    <xf numFmtId="0" fontId="0" fillId="0" borderId="12" xfId="0" applyBorder="1"/>
    <xf numFmtId="9" fontId="0" fillId="3" borderId="5" xfId="0" applyNumberFormat="1" applyFill="1" applyBorder="1" applyAlignment="1">
      <alignment horizontal="center" vertical="center"/>
    </xf>
    <xf numFmtId="9" fontId="0" fillId="3" borderId="6" xfId="0" applyNumberFormat="1" applyFill="1" applyBorder="1" applyAlignment="1">
      <alignment horizontal="center" vertical="center"/>
    </xf>
    <xf numFmtId="165" fontId="0" fillId="0" borderId="4" xfId="0" applyNumberForma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165" fontId="13" fillId="4" borderId="1" xfId="0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4">
    <cellStyle name="Nagłówek1" xfId="1" xr:uid="{00000000-0005-0000-0000-000000000000}"/>
    <cellStyle name="Normalny" xfId="0" builtinId="0"/>
    <cellStyle name="Normalny 2" xfId="3" xr:uid="{00000000-0005-0000-0000-000002000000}"/>
    <cellStyle name="Wynik2" xfId="2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4343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zoomScale="85" zoomScaleNormal="85" workbookViewId="0">
      <selection activeCell="A2" sqref="A2:J2"/>
    </sheetView>
  </sheetViews>
  <sheetFormatPr defaultColWidth="12.21875" defaultRowHeight="13.2" x14ac:dyDescent="0.25"/>
  <cols>
    <col min="1" max="1" width="3.88671875" customWidth="1"/>
    <col min="2" max="2" width="40.77734375" style="3" customWidth="1"/>
    <col min="3" max="3" width="5.33203125" bestFit="1" customWidth="1"/>
    <col min="4" max="4" width="4.88671875" bestFit="1" customWidth="1"/>
    <col min="5" max="5" width="11" bestFit="1" customWidth="1"/>
    <col min="6" max="6" width="15" customWidth="1"/>
    <col min="7" max="7" width="7.21875" customWidth="1"/>
    <col min="8" max="8" width="11" customWidth="1"/>
    <col min="9" max="9" width="15.88671875" customWidth="1"/>
    <col min="10" max="10" width="21.109375" customWidth="1"/>
  </cols>
  <sheetData>
    <row r="1" spans="1:10" ht="13.8" x14ac:dyDescent="0.25">
      <c r="A1" s="82" t="s">
        <v>91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3.8" x14ac:dyDescent="0.25">
      <c r="A2" s="82" t="s">
        <v>44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3.8" x14ac:dyDescent="0.25">
      <c r="A3" s="83" t="s">
        <v>45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360" customHeight="1" x14ac:dyDescent="0.25">
      <c r="A4" s="84" t="s">
        <v>59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x14ac:dyDescent="0.25">
      <c r="A5" s="2"/>
    </row>
    <row r="6" spans="1:10" x14ac:dyDescent="0.25">
      <c r="A6" s="2"/>
    </row>
    <row r="7" spans="1:10" ht="93.75" customHeight="1" x14ac:dyDescent="0.2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46</v>
      </c>
      <c r="G7" s="5" t="s">
        <v>5</v>
      </c>
      <c r="H7" s="5" t="s">
        <v>47</v>
      </c>
      <c r="I7" s="5" t="s">
        <v>48</v>
      </c>
      <c r="J7" s="5" t="s">
        <v>6</v>
      </c>
    </row>
    <row r="8" spans="1:10" x14ac:dyDescent="0.25">
      <c r="A8" s="6">
        <v>1</v>
      </c>
      <c r="B8" s="7">
        <v>2</v>
      </c>
      <c r="C8" s="6">
        <v>3</v>
      </c>
      <c r="D8" s="6">
        <v>4</v>
      </c>
      <c r="E8" s="6">
        <v>5</v>
      </c>
      <c r="F8" s="6" t="s">
        <v>49</v>
      </c>
      <c r="G8" s="6">
        <v>7</v>
      </c>
      <c r="H8" s="6" t="s">
        <v>50</v>
      </c>
      <c r="I8" s="6" t="s">
        <v>51</v>
      </c>
      <c r="J8" s="6">
        <v>10</v>
      </c>
    </row>
    <row r="9" spans="1:10" ht="69" x14ac:dyDescent="0.25">
      <c r="A9" s="8" t="s">
        <v>7</v>
      </c>
      <c r="B9" s="9" t="s">
        <v>52</v>
      </c>
      <c r="C9" s="10" t="s">
        <v>8</v>
      </c>
      <c r="D9" s="8">
        <v>55</v>
      </c>
      <c r="E9" s="11"/>
      <c r="F9" s="12">
        <f>ROUND(E9*D9,2)</f>
        <v>0</v>
      </c>
      <c r="G9" s="13"/>
      <c r="H9" s="12">
        <f>ROUND(I9/D9,2)</f>
        <v>0</v>
      </c>
      <c r="I9" s="12">
        <f>ROUND(F9+(F9*G9),2)</f>
        <v>0</v>
      </c>
      <c r="J9" s="14"/>
    </row>
    <row r="10" spans="1:10" ht="15.6" x14ac:dyDescent="0.3">
      <c r="E10" s="15" t="s">
        <v>53</v>
      </c>
      <c r="F10" s="16">
        <f>SUM(F9)</f>
        <v>0</v>
      </c>
      <c r="G10" s="4"/>
      <c r="I10" s="16">
        <f>SUM(I9)</f>
        <v>0</v>
      </c>
    </row>
  </sheetData>
  <mergeCells count="4">
    <mergeCell ref="A2:J2"/>
    <mergeCell ref="A1:J1"/>
    <mergeCell ref="A3:J3"/>
    <mergeCell ref="A4:J4"/>
  </mergeCells>
  <printOptions horizontalCentered="1"/>
  <pageMargins left="0.19685039370078741" right="0.19685039370078741" top="0.86614173228346458" bottom="0.6692913385826772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topLeftCell="A5" zoomScale="80" zoomScaleNormal="80" workbookViewId="0">
      <selection activeCell="D8" sqref="D8"/>
    </sheetView>
  </sheetViews>
  <sheetFormatPr defaultColWidth="12.21875" defaultRowHeight="13.2" x14ac:dyDescent="0.25"/>
  <cols>
    <col min="1" max="1" width="4.21875" customWidth="1"/>
    <col min="2" max="2" width="40.33203125" customWidth="1"/>
    <col min="3" max="3" width="5.6640625" bestFit="1" customWidth="1"/>
    <col min="4" max="4" width="4.88671875" bestFit="1" customWidth="1"/>
    <col min="5" max="5" width="11" bestFit="1" customWidth="1"/>
    <col min="6" max="6" width="13.77734375" customWidth="1"/>
    <col min="7" max="7" width="7.77734375" customWidth="1"/>
    <col min="8" max="8" width="11" bestFit="1" customWidth="1"/>
    <col min="9" max="9" width="14.21875" customWidth="1"/>
    <col min="10" max="10" width="22.6640625" customWidth="1"/>
  </cols>
  <sheetData>
    <row r="1" spans="1:10" ht="13.8" x14ac:dyDescent="0.25">
      <c r="A1" s="82" t="s">
        <v>92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3.8" x14ac:dyDescent="0.25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3.8" x14ac:dyDescent="0.25">
      <c r="A3" s="83" t="s">
        <v>55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363.15" customHeight="1" x14ac:dyDescent="0.25">
      <c r="A4" s="91" t="s">
        <v>103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49.6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34.200000000000003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46</v>
      </c>
      <c r="G6" s="5" t="s">
        <v>5</v>
      </c>
      <c r="H6" s="5" t="s">
        <v>47</v>
      </c>
      <c r="I6" s="5" t="s">
        <v>48</v>
      </c>
      <c r="J6" s="5" t="s">
        <v>105</v>
      </c>
    </row>
    <row r="7" spans="1:10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49</v>
      </c>
      <c r="G7" s="7">
        <v>7</v>
      </c>
      <c r="H7" s="7" t="s">
        <v>50</v>
      </c>
      <c r="I7" s="7" t="s">
        <v>51</v>
      </c>
      <c r="J7" s="7">
        <v>10</v>
      </c>
    </row>
    <row r="8" spans="1:10" ht="158.4" x14ac:dyDescent="0.25">
      <c r="A8" s="85" t="s">
        <v>7</v>
      </c>
      <c r="B8" s="28" t="s">
        <v>56</v>
      </c>
      <c r="C8" s="25"/>
      <c r="D8" s="25"/>
      <c r="E8" s="22"/>
      <c r="F8" s="34"/>
      <c r="G8" s="36"/>
      <c r="H8" s="31"/>
      <c r="I8" s="39"/>
      <c r="J8" s="88" t="s">
        <v>104</v>
      </c>
    </row>
    <row r="9" spans="1:10" x14ac:dyDescent="0.25">
      <c r="A9" s="86"/>
      <c r="B9" s="29" t="s">
        <v>9</v>
      </c>
      <c r="C9" s="26" t="s">
        <v>10</v>
      </c>
      <c r="D9" s="26">
        <v>15</v>
      </c>
      <c r="E9" s="23">
        <v>3000</v>
      </c>
      <c r="F9" s="35">
        <f>D9*E9</f>
        <v>45000</v>
      </c>
      <c r="G9" s="37">
        <v>0.08</v>
      </c>
      <c r="H9" s="32">
        <f>ROUND(I9/D9,2)</f>
        <v>3240</v>
      </c>
      <c r="I9" s="40">
        <f>ROUND(F9+(F9*G9),2)</f>
        <v>48600</v>
      </c>
      <c r="J9" s="89"/>
    </row>
    <row r="10" spans="1:10" x14ac:dyDescent="0.25">
      <c r="A10" s="86"/>
      <c r="B10" s="29" t="s">
        <v>11</v>
      </c>
      <c r="C10" s="26" t="s">
        <v>10</v>
      </c>
      <c r="D10" s="26">
        <v>10</v>
      </c>
      <c r="E10" s="23">
        <v>4000</v>
      </c>
      <c r="F10" s="35">
        <f>D10*E10</f>
        <v>40000</v>
      </c>
      <c r="G10" s="37">
        <v>0.08</v>
      </c>
      <c r="H10" s="32">
        <f t="shared" ref="H10:H11" si="0">ROUND(I10/D10,2)</f>
        <v>4320</v>
      </c>
      <c r="I10" s="40">
        <f t="shared" ref="I10:I11" si="1">ROUND(F10+(F10*G10),2)</f>
        <v>43200</v>
      </c>
      <c r="J10" s="89"/>
    </row>
    <row r="11" spans="1:10" x14ac:dyDescent="0.25">
      <c r="A11" s="87"/>
      <c r="B11" s="30" t="s">
        <v>12</v>
      </c>
      <c r="C11" s="27" t="s">
        <v>10</v>
      </c>
      <c r="D11" s="27">
        <v>5</v>
      </c>
      <c r="E11" s="24">
        <v>5500</v>
      </c>
      <c r="F11" s="35">
        <f>D11*E11</f>
        <v>27500</v>
      </c>
      <c r="G11" s="38">
        <v>0.08</v>
      </c>
      <c r="H11" s="33">
        <f t="shared" si="0"/>
        <v>5940</v>
      </c>
      <c r="I11" s="41">
        <f t="shared" si="1"/>
        <v>29700</v>
      </c>
      <c r="J11" s="90"/>
    </row>
    <row r="12" spans="1:10" s="1" customFormat="1" ht="13.8" x14ac:dyDescent="0.25">
      <c r="B12" s="67"/>
      <c r="E12" s="64" t="s">
        <v>13</v>
      </c>
      <c r="F12" s="65">
        <f>SUM(F9:F11)</f>
        <v>112500</v>
      </c>
      <c r="G12" s="18"/>
      <c r="I12" s="65">
        <f>SUM(I9:I11)</f>
        <v>121500</v>
      </c>
    </row>
    <row r="22" spans="7:7" ht="13.8" x14ac:dyDescent="0.25">
      <c r="G22" s="1"/>
    </row>
  </sheetData>
  <mergeCells count="6">
    <mergeCell ref="A1:J1"/>
    <mergeCell ref="A2:J2"/>
    <mergeCell ref="A3:J3"/>
    <mergeCell ref="A8:A11"/>
    <mergeCell ref="J8:J11"/>
    <mergeCell ref="A4:J4"/>
  </mergeCells>
  <printOptions horizontalCentered="1"/>
  <pageMargins left="0.19685039370078741" right="0.19685039370078741" top="0.6692913385826772" bottom="0.47244094488188981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"/>
  <sheetViews>
    <sheetView zoomScale="85" zoomScaleNormal="85" workbookViewId="0">
      <selection activeCell="A2" sqref="A2:J2"/>
    </sheetView>
  </sheetViews>
  <sheetFormatPr defaultColWidth="11.77734375" defaultRowHeight="13.2" x14ac:dyDescent="0.25"/>
  <cols>
    <col min="1" max="1" width="3.33203125" customWidth="1"/>
    <col min="2" max="2" width="39.109375" customWidth="1"/>
    <col min="3" max="3" width="7.33203125" customWidth="1"/>
    <col min="4" max="4" width="4.88671875" bestFit="1" customWidth="1"/>
    <col min="6" max="6" width="15.88671875" customWidth="1"/>
    <col min="7" max="7" width="6.88671875" bestFit="1" customWidth="1"/>
    <col min="8" max="8" width="11" bestFit="1" customWidth="1"/>
    <col min="9" max="9" width="16.33203125" customWidth="1"/>
    <col min="10" max="10" width="19.21875" customWidth="1"/>
  </cols>
  <sheetData>
    <row r="1" spans="1:10" ht="13.8" x14ac:dyDescent="0.25">
      <c r="A1" s="82" t="s">
        <v>93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3.8" x14ac:dyDescent="0.25">
      <c r="A2" s="82" t="s">
        <v>57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3.8" x14ac:dyDescent="0.25">
      <c r="A3" s="83" t="s">
        <v>58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384.6" customHeight="1" x14ac:dyDescent="0.25">
      <c r="A4" s="84" t="s">
        <v>63</v>
      </c>
      <c r="B4" s="84"/>
      <c r="C4" s="84"/>
      <c r="D4" s="84"/>
      <c r="E4" s="84"/>
      <c r="F4" s="84"/>
      <c r="G4" s="84"/>
      <c r="H4" s="84"/>
      <c r="I4" s="84"/>
      <c r="J4" s="84"/>
    </row>
    <row r="6" spans="1:10" ht="68.400000000000006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46</v>
      </c>
      <c r="G6" s="5" t="s">
        <v>5</v>
      </c>
      <c r="H6" s="5" t="s">
        <v>47</v>
      </c>
      <c r="I6" s="5" t="s">
        <v>48</v>
      </c>
      <c r="J6" s="5" t="s">
        <v>6</v>
      </c>
    </row>
    <row r="7" spans="1:10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49</v>
      </c>
      <c r="G7" s="7">
        <v>7</v>
      </c>
      <c r="H7" s="7" t="s">
        <v>50</v>
      </c>
      <c r="I7" s="7" t="s">
        <v>51</v>
      </c>
      <c r="J7" s="7">
        <v>10</v>
      </c>
    </row>
    <row r="8" spans="1:10" ht="66" x14ac:dyDescent="0.25">
      <c r="A8" s="47" t="s">
        <v>7</v>
      </c>
      <c r="B8" s="20" t="s">
        <v>60</v>
      </c>
      <c r="C8" s="8" t="s">
        <v>10</v>
      </c>
      <c r="D8" s="8">
        <v>30</v>
      </c>
      <c r="E8" s="11"/>
      <c r="F8" s="12">
        <f>ROUND(E8*D8,2)</f>
        <v>0</v>
      </c>
      <c r="G8" s="50"/>
      <c r="H8" s="12">
        <f>ROUND(I8/D8,2)</f>
        <v>0</v>
      </c>
      <c r="I8" s="12">
        <f>ROUND(F8+(F8*G8),2)</f>
        <v>0</v>
      </c>
      <c r="J8" s="51"/>
    </row>
    <row r="9" spans="1:10" ht="132" x14ac:dyDescent="0.25">
      <c r="A9" s="48" t="s">
        <v>14</v>
      </c>
      <c r="B9" s="20" t="s">
        <v>61</v>
      </c>
      <c r="C9" s="8" t="s">
        <v>10</v>
      </c>
      <c r="D9" s="8">
        <v>50</v>
      </c>
      <c r="E9" s="11"/>
      <c r="F9" s="12">
        <f t="shared" ref="F9:F10" si="0">ROUND(E9*D9,2)</f>
        <v>0</v>
      </c>
      <c r="G9" s="50"/>
      <c r="H9" s="12">
        <f t="shared" ref="H9:H10" si="1">ROUND(I9/D9,2)</f>
        <v>0</v>
      </c>
      <c r="I9" s="12">
        <f t="shared" ref="I9:I10" si="2">ROUND(F9+(F9*G9),2)</f>
        <v>0</v>
      </c>
      <c r="J9" s="52"/>
    </row>
    <row r="10" spans="1:10" ht="79.2" x14ac:dyDescent="0.25">
      <c r="A10" s="48" t="s">
        <v>15</v>
      </c>
      <c r="B10" s="46" t="s">
        <v>62</v>
      </c>
      <c r="C10" s="8" t="s">
        <v>10</v>
      </c>
      <c r="D10" s="49">
        <v>10</v>
      </c>
      <c r="E10" s="54"/>
      <c r="F10" s="12">
        <f t="shared" si="0"/>
        <v>0</v>
      </c>
      <c r="G10" s="50"/>
      <c r="H10" s="12">
        <f t="shared" si="1"/>
        <v>0</v>
      </c>
      <c r="I10" s="12">
        <f t="shared" si="2"/>
        <v>0</v>
      </c>
      <c r="J10" s="53"/>
    </row>
    <row r="11" spans="1:10" s="1" customFormat="1" ht="13.8" x14ac:dyDescent="0.25">
      <c r="E11" s="64" t="s">
        <v>13</v>
      </c>
      <c r="F11" s="65">
        <f>SUM(F8:F10)</f>
        <v>0</v>
      </c>
      <c r="G11" s="18"/>
      <c r="H11" s="66"/>
      <c r="I11" s="65">
        <f>SUM(I8:I10)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9685039370078741" right="0.19685039370078741" top="0.6692913385826772" bottom="0.6692913385826772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"/>
  <sheetViews>
    <sheetView zoomScale="85" zoomScaleNormal="85" workbookViewId="0">
      <selection activeCell="A2" sqref="A2:J2"/>
    </sheetView>
  </sheetViews>
  <sheetFormatPr defaultColWidth="11.77734375" defaultRowHeight="13.2" x14ac:dyDescent="0.25"/>
  <cols>
    <col min="1" max="1" width="4" customWidth="1"/>
    <col min="2" max="2" width="54.77734375" customWidth="1"/>
    <col min="3" max="3" width="5.33203125" bestFit="1" customWidth="1"/>
    <col min="4" max="4" width="4.88671875" bestFit="1" customWidth="1"/>
    <col min="5" max="5" width="11.6640625" bestFit="1" customWidth="1"/>
    <col min="6" max="6" width="14.33203125" customWidth="1"/>
    <col min="7" max="7" width="7" customWidth="1"/>
    <col min="8" max="8" width="11" bestFit="1" customWidth="1"/>
    <col min="9" max="9" width="15.88671875" bestFit="1" customWidth="1"/>
    <col min="10" max="10" width="17.109375" customWidth="1"/>
  </cols>
  <sheetData>
    <row r="1" spans="1:10" ht="13.8" x14ac:dyDescent="0.25">
      <c r="A1" s="82" t="s">
        <v>94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3.8" x14ac:dyDescent="0.25">
      <c r="A2" s="82" t="s">
        <v>64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3.8" x14ac:dyDescent="0.25">
      <c r="A3" s="83" t="s">
        <v>65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402.75" customHeight="1" x14ac:dyDescent="0.25">
      <c r="A4" s="84" t="s">
        <v>66</v>
      </c>
      <c r="B4" s="84"/>
      <c r="C4" s="84"/>
      <c r="D4" s="84"/>
      <c r="E4" s="84"/>
      <c r="F4" s="84"/>
      <c r="G4" s="84"/>
      <c r="H4" s="84"/>
      <c r="I4" s="84"/>
      <c r="J4" s="84"/>
    </row>
    <row r="6" spans="1:10" ht="95.25" customHeight="1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46</v>
      </c>
      <c r="G6" s="5" t="s">
        <v>5</v>
      </c>
      <c r="H6" s="5" t="s">
        <v>47</v>
      </c>
      <c r="I6" s="5" t="s">
        <v>48</v>
      </c>
      <c r="J6" s="5" t="s">
        <v>6</v>
      </c>
    </row>
    <row r="7" spans="1:10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49</v>
      </c>
      <c r="G7" s="7">
        <v>7</v>
      </c>
      <c r="H7" s="7" t="s">
        <v>50</v>
      </c>
      <c r="I7" s="7" t="s">
        <v>51</v>
      </c>
      <c r="J7" s="7">
        <v>10</v>
      </c>
    </row>
    <row r="8" spans="1:10" ht="145.19999999999999" x14ac:dyDescent="0.25">
      <c r="A8" s="21" t="s">
        <v>7</v>
      </c>
      <c r="B8" s="20" t="s">
        <v>67</v>
      </c>
      <c r="C8" s="19" t="s">
        <v>10</v>
      </c>
      <c r="D8" s="19">
        <v>5</v>
      </c>
      <c r="E8" s="55"/>
      <c r="F8" s="42">
        <f>ROUND(E8*D8,2)</f>
        <v>0</v>
      </c>
      <c r="G8" s="56"/>
      <c r="H8" s="42">
        <f>ROUND(I8/D8,2)</f>
        <v>0</v>
      </c>
      <c r="I8" s="42">
        <f>ROUND(F8+(F8*G8),2)</f>
        <v>0</v>
      </c>
      <c r="J8" s="57"/>
    </row>
    <row r="9" spans="1:10" ht="118.8" x14ac:dyDescent="0.25">
      <c r="A9" s="45" t="s">
        <v>14</v>
      </c>
      <c r="B9" s="20" t="s">
        <v>16</v>
      </c>
      <c r="C9" s="19" t="s">
        <v>10</v>
      </c>
      <c r="D9" s="19">
        <v>5</v>
      </c>
      <c r="E9" s="55"/>
      <c r="F9" s="42">
        <f t="shared" ref="F9:F14" si="0">ROUND(E9*D9,2)</f>
        <v>0</v>
      </c>
      <c r="G9" s="56"/>
      <c r="H9" s="42">
        <f t="shared" ref="H9:H14" si="1">ROUND(I9/D9,2)</f>
        <v>0</v>
      </c>
      <c r="I9" s="42">
        <f t="shared" ref="I9:I14" si="2">ROUND(F9+(F9*G9),2)</f>
        <v>0</v>
      </c>
      <c r="J9" s="58"/>
    </row>
    <row r="10" spans="1:10" ht="198" x14ac:dyDescent="0.25">
      <c r="A10" s="45" t="s">
        <v>15</v>
      </c>
      <c r="B10" s="46" t="s">
        <v>17</v>
      </c>
      <c r="C10" s="19" t="s">
        <v>10</v>
      </c>
      <c r="D10" s="59">
        <v>5</v>
      </c>
      <c r="E10" s="55"/>
      <c r="F10" s="42">
        <f t="shared" si="0"/>
        <v>0</v>
      </c>
      <c r="G10" s="56"/>
      <c r="H10" s="42">
        <f t="shared" si="1"/>
        <v>0</v>
      </c>
      <c r="I10" s="42">
        <f t="shared" si="2"/>
        <v>0</v>
      </c>
      <c r="J10" s="60"/>
    </row>
    <row r="11" spans="1:10" ht="211.2" x14ac:dyDescent="0.25">
      <c r="A11" s="45" t="s">
        <v>18</v>
      </c>
      <c r="B11" s="46" t="s">
        <v>68</v>
      </c>
      <c r="C11" s="19" t="s">
        <v>10</v>
      </c>
      <c r="D11" s="59">
        <v>5</v>
      </c>
      <c r="E11" s="55"/>
      <c r="F11" s="42">
        <f t="shared" si="0"/>
        <v>0</v>
      </c>
      <c r="G11" s="56"/>
      <c r="H11" s="42">
        <f t="shared" si="1"/>
        <v>0</v>
      </c>
      <c r="I11" s="42">
        <f t="shared" si="2"/>
        <v>0</v>
      </c>
      <c r="J11" s="60"/>
    </row>
    <row r="12" spans="1:10" ht="211.2" x14ac:dyDescent="0.25">
      <c r="A12" s="45" t="s">
        <v>19</v>
      </c>
      <c r="B12" s="46" t="s">
        <v>20</v>
      </c>
      <c r="C12" s="19" t="s">
        <v>10</v>
      </c>
      <c r="D12" s="59">
        <v>10</v>
      </c>
      <c r="E12" s="55"/>
      <c r="F12" s="42">
        <f t="shared" si="0"/>
        <v>0</v>
      </c>
      <c r="G12" s="56"/>
      <c r="H12" s="42">
        <f t="shared" si="1"/>
        <v>0</v>
      </c>
      <c r="I12" s="42">
        <f t="shared" si="2"/>
        <v>0</v>
      </c>
      <c r="J12" s="60"/>
    </row>
    <row r="13" spans="1:10" ht="198" x14ac:dyDescent="0.25">
      <c r="A13" s="45" t="s">
        <v>21</v>
      </c>
      <c r="B13" s="46" t="s">
        <v>22</v>
      </c>
      <c r="C13" s="19" t="s">
        <v>10</v>
      </c>
      <c r="D13" s="59">
        <v>30</v>
      </c>
      <c r="E13" s="55"/>
      <c r="F13" s="42">
        <f t="shared" si="0"/>
        <v>0</v>
      </c>
      <c r="G13" s="56"/>
      <c r="H13" s="42">
        <f t="shared" si="1"/>
        <v>0</v>
      </c>
      <c r="I13" s="42">
        <f t="shared" si="2"/>
        <v>0</v>
      </c>
      <c r="J13" s="60"/>
    </row>
    <row r="14" spans="1:10" ht="52.8" x14ac:dyDescent="0.25">
      <c r="A14" s="45" t="s">
        <v>23</v>
      </c>
      <c r="B14" s="46" t="s">
        <v>24</v>
      </c>
      <c r="C14" s="19" t="s">
        <v>10</v>
      </c>
      <c r="D14" s="59">
        <v>5</v>
      </c>
      <c r="E14" s="55"/>
      <c r="F14" s="42">
        <f t="shared" si="0"/>
        <v>0</v>
      </c>
      <c r="G14" s="56"/>
      <c r="H14" s="42">
        <f t="shared" si="1"/>
        <v>0</v>
      </c>
      <c r="I14" s="42">
        <f t="shared" si="2"/>
        <v>0</v>
      </c>
      <c r="J14" s="60"/>
    </row>
    <row r="15" spans="1:10" s="1" customFormat="1" ht="13.8" x14ac:dyDescent="0.25">
      <c r="E15" s="64" t="s">
        <v>13</v>
      </c>
      <c r="F15" s="65">
        <f>SUM(F8:F14)</f>
        <v>0</v>
      </c>
      <c r="G15" s="18"/>
      <c r="H15" s="66"/>
      <c r="I15" s="65">
        <f>SUM(I8:I14)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9685039370078741" right="0.19685039370078741" top="0.6692913385826772" bottom="0.47244094488188981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"/>
  <sheetViews>
    <sheetView zoomScale="85" zoomScaleNormal="85" workbookViewId="0">
      <selection activeCell="A2" sqref="A2:J2"/>
    </sheetView>
  </sheetViews>
  <sheetFormatPr defaultColWidth="11.77734375" defaultRowHeight="13.2" x14ac:dyDescent="0.25"/>
  <cols>
    <col min="1" max="1" width="4.77734375" customWidth="1"/>
    <col min="2" max="2" width="52.109375" customWidth="1"/>
    <col min="3" max="3" width="5.33203125" bestFit="1" customWidth="1"/>
    <col min="4" max="4" width="4.88671875" bestFit="1" customWidth="1"/>
    <col min="5" max="5" width="11.6640625" bestFit="1" customWidth="1"/>
    <col min="6" max="6" width="15" customWidth="1"/>
    <col min="7" max="7" width="6.77734375" customWidth="1"/>
    <col min="8" max="8" width="11" bestFit="1" customWidth="1"/>
    <col min="9" max="9" width="15.6640625" customWidth="1"/>
    <col min="10" max="10" width="17" customWidth="1"/>
  </cols>
  <sheetData>
    <row r="1" spans="1:10" ht="13.8" x14ac:dyDescent="0.25">
      <c r="A1" s="82" t="s">
        <v>95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3.8" x14ac:dyDescent="0.25">
      <c r="A2" s="82" t="s">
        <v>69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3.8" x14ac:dyDescent="0.25">
      <c r="A3" s="83" t="s">
        <v>70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385.35" customHeight="1" x14ac:dyDescent="0.25">
      <c r="A4" s="84" t="s">
        <v>71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35.4" customHeight="1" x14ac:dyDescent="0.25"/>
    <row r="6" spans="1:10" ht="93.15" customHeight="1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46</v>
      </c>
      <c r="G6" s="5" t="s">
        <v>5</v>
      </c>
      <c r="H6" s="5" t="s">
        <v>47</v>
      </c>
      <c r="I6" s="5" t="s">
        <v>48</v>
      </c>
      <c r="J6" s="5" t="s">
        <v>6</v>
      </c>
    </row>
    <row r="7" spans="1:10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49</v>
      </c>
      <c r="G7" s="7">
        <v>7</v>
      </c>
      <c r="H7" s="7" t="s">
        <v>50</v>
      </c>
      <c r="I7" s="7" t="s">
        <v>51</v>
      </c>
      <c r="J7" s="7">
        <v>10</v>
      </c>
    </row>
    <row r="8" spans="1:10" ht="184.8" x14ac:dyDescent="0.25">
      <c r="A8" s="92" t="s">
        <v>7</v>
      </c>
      <c r="B8" s="20" t="s">
        <v>73</v>
      </c>
      <c r="C8" s="19"/>
      <c r="D8" s="19"/>
      <c r="E8" s="42"/>
      <c r="F8" s="42"/>
      <c r="G8" s="43"/>
      <c r="H8" s="44"/>
      <c r="I8" s="42"/>
      <c r="J8" s="93"/>
    </row>
    <row r="9" spans="1:10" x14ac:dyDescent="0.25">
      <c r="A9" s="92"/>
      <c r="B9" s="20" t="s">
        <v>25</v>
      </c>
      <c r="C9" s="19" t="s">
        <v>10</v>
      </c>
      <c r="D9" s="19">
        <v>5</v>
      </c>
      <c r="E9" s="55"/>
      <c r="F9" s="42">
        <f>ROUND(E9*D9,2)</f>
        <v>0</v>
      </c>
      <c r="G9" s="56"/>
      <c r="H9" s="42">
        <f>ROUND(I9/D9,2)</f>
        <v>0</v>
      </c>
      <c r="I9" s="42">
        <f>ROUND(F9+(F9*G9),2)</f>
        <v>0</v>
      </c>
      <c r="J9" s="94"/>
    </row>
    <row r="10" spans="1:10" x14ac:dyDescent="0.25">
      <c r="A10" s="92"/>
      <c r="B10" s="20" t="s">
        <v>26</v>
      </c>
      <c r="C10" s="19" t="s">
        <v>10</v>
      </c>
      <c r="D10" s="19">
        <v>5</v>
      </c>
      <c r="E10" s="55"/>
      <c r="F10" s="42">
        <f t="shared" ref="F10:F11" si="0">ROUND(E10*D10,2)</f>
        <v>0</v>
      </c>
      <c r="G10" s="56"/>
      <c r="H10" s="42">
        <f t="shared" ref="H10:H11" si="1">ROUND(I10/D10,2)</f>
        <v>0</v>
      </c>
      <c r="I10" s="42">
        <f t="shared" ref="I10:I11" si="2">ROUND(F10+(F10*G10),2)</f>
        <v>0</v>
      </c>
      <c r="J10" s="94"/>
    </row>
    <row r="11" spans="1:10" x14ac:dyDescent="0.25">
      <c r="A11" s="92"/>
      <c r="B11" s="20" t="s">
        <v>27</v>
      </c>
      <c r="C11" s="19" t="s">
        <v>10</v>
      </c>
      <c r="D11" s="19">
        <v>5</v>
      </c>
      <c r="E11" s="55"/>
      <c r="F11" s="42">
        <f t="shared" si="0"/>
        <v>0</v>
      </c>
      <c r="G11" s="56"/>
      <c r="H11" s="42">
        <f t="shared" si="1"/>
        <v>0</v>
      </c>
      <c r="I11" s="42">
        <f t="shared" si="2"/>
        <v>0</v>
      </c>
      <c r="J11" s="95"/>
    </row>
    <row r="12" spans="1:10" ht="180" customHeight="1" x14ac:dyDescent="0.25">
      <c r="A12" s="92">
        <v>2</v>
      </c>
      <c r="B12" s="20" t="s">
        <v>72</v>
      </c>
      <c r="C12" s="19"/>
      <c r="D12" s="19"/>
      <c r="E12" s="42"/>
      <c r="F12" s="42"/>
      <c r="G12" s="43"/>
      <c r="H12" s="44"/>
      <c r="I12" s="42"/>
      <c r="J12" s="96"/>
    </row>
    <row r="13" spans="1:10" x14ac:dyDescent="0.25">
      <c r="A13" s="92"/>
      <c r="B13" s="20" t="s">
        <v>28</v>
      </c>
      <c r="C13" s="19" t="s">
        <v>10</v>
      </c>
      <c r="D13" s="19">
        <v>5</v>
      </c>
      <c r="E13" s="55"/>
      <c r="F13" s="42">
        <f>ROUND(E13*D13,2)</f>
        <v>0</v>
      </c>
      <c r="G13" s="56"/>
      <c r="H13" s="42">
        <f>ROUND(I13/D13,2)</f>
        <v>0</v>
      </c>
      <c r="I13" s="42">
        <f>ROUND(F13+(F13*G13),2)</f>
        <v>0</v>
      </c>
      <c r="J13" s="96"/>
    </row>
    <row r="14" spans="1:10" x14ac:dyDescent="0.25">
      <c r="A14" s="92"/>
      <c r="B14" s="20" t="s">
        <v>26</v>
      </c>
      <c r="C14" s="19" t="s">
        <v>10</v>
      </c>
      <c r="D14" s="19">
        <v>5</v>
      </c>
      <c r="E14" s="55"/>
      <c r="F14" s="42">
        <f t="shared" ref="F14:F15" si="3">ROUND(E14*D14,2)</f>
        <v>0</v>
      </c>
      <c r="G14" s="56"/>
      <c r="H14" s="42">
        <f t="shared" ref="H14:H15" si="4">ROUND(I14/D14,2)</f>
        <v>0</v>
      </c>
      <c r="I14" s="42">
        <f t="shared" ref="I14:I15" si="5">ROUND(F14+(F14*G14),2)</f>
        <v>0</v>
      </c>
      <c r="J14" s="96"/>
    </row>
    <row r="15" spans="1:10" x14ac:dyDescent="0.25">
      <c r="A15" s="92"/>
      <c r="B15" s="20" t="s">
        <v>27</v>
      </c>
      <c r="C15" s="19" t="s">
        <v>10</v>
      </c>
      <c r="D15" s="19">
        <v>5</v>
      </c>
      <c r="E15" s="55"/>
      <c r="F15" s="42">
        <f t="shared" si="3"/>
        <v>0</v>
      </c>
      <c r="G15" s="56"/>
      <c r="H15" s="42">
        <f t="shared" si="4"/>
        <v>0</v>
      </c>
      <c r="I15" s="42">
        <f t="shared" si="5"/>
        <v>0</v>
      </c>
      <c r="J15" s="96"/>
    </row>
    <row r="16" spans="1:10" s="1" customFormat="1" ht="13.8" x14ac:dyDescent="0.25">
      <c r="E16" s="64" t="s">
        <v>13</v>
      </c>
      <c r="F16" s="65">
        <f>SUM(F8:F15)</f>
        <v>0</v>
      </c>
      <c r="G16" s="18"/>
      <c r="H16" s="66"/>
      <c r="I16" s="65">
        <f>SUM(I8:I15)</f>
        <v>0</v>
      </c>
    </row>
    <row r="19" spans="2:2" x14ac:dyDescent="0.25">
      <c r="B19" s="3"/>
    </row>
  </sheetData>
  <mergeCells count="8">
    <mergeCell ref="A1:J1"/>
    <mergeCell ref="A2:J2"/>
    <mergeCell ref="A3:J3"/>
    <mergeCell ref="A12:A15"/>
    <mergeCell ref="A8:A11"/>
    <mergeCell ref="J8:J11"/>
    <mergeCell ref="J12:J15"/>
    <mergeCell ref="A4:J4"/>
  </mergeCells>
  <printOptions horizontalCentered="1"/>
  <pageMargins left="0.19685039370078741" right="0.19685039370078741" top="0.47244094488188981" bottom="0.27559055118110237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"/>
  <sheetViews>
    <sheetView zoomScale="85" zoomScaleNormal="85" workbookViewId="0">
      <selection activeCell="A2" sqref="A2:J2"/>
    </sheetView>
  </sheetViews>
  <sheetFormatPr defaultColWidth="11.77734375" defaultRowHeight="13.2" x14ac:dyDescent="0.25"/>
  <cols>
    <col min="1" max="1" width="4.77734375" customWidth="1"/>
    <col min="2" max="2" width="45.33203125" customWidth="1"/>
    <col min="3" max="3" width="5.33203125" bestFit="1" customWidth="1"/>
    <col min="4" max="4" width="4.88671875" bestFit="1" customWidth="1"/>
    <col min="6" max="6" width="14.88671875" customWidth="1"/>
    <col min="7" max="7" width="7" customWidth="1"/>
    <col min="8" max="8" width="11.6640625" customWidth="1"/>
    <col min="9" max="9" width="14.6640625" customWidth="1"/>
    <col min="10" max="10" width="18.33203125" customWidth="1"/>
  </cols>
  <sheetData>
    <row r="1" spans="1:10" ht="13.8" x14ac:dyDescent="0.25">
      <c r="A1" s="82" t="s">
        <v>96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3.8" x14ac:dyDescent="0.25">
      <c r="A2" s="82" t="s">
        <v>75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3.8" x14ac:dyDescent="0.25">
      <c r="A3" s="83" t="s">
        <v>74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367.65" customHeight="1" x14ac:dyDescent="0.25">
      <c r="A4" s="84" t="s">
        <v>77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54" customHeight="1" x14ac:dyDescent="0.25"/>
    <row r="6" spans="1:10" ht="68.400000000000006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46</v>
      </c>
      <c r="G6" s="5" t="s">
        <v>5</v>
      </c>
      <c r="H6" s="5" t="s">
        <v>47</v>
      </c>
      <c r="I6" s="5" t="s">
        <v>48</v>
      </c>
      <c r="J6" s="5" t="s">
        <v>6</v>
      </c>
    </row>
    <row r="7" spans="1:10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49</v>
      </c>
      <c r="G7" s="7">
        <v>7</v>
      </c>
      <c r="H7" s="7" t="s">
        <v>50</v>
      </c>
      <c r="I7" s="7" t="s">
        <v>51</v>
      </c>
      <c r="J7" s="7">
        <v>10</v>
      </c>
    </row>
    <row r="8" spans="1:10" ht="30.15" customHeight="1" x14ac:dyDescent="0.25">
      <c r="A8" s="19" t="s">
        <v>7</v>
      </c>
      <c r="B8" s="70" t="s">
        <v>29</v>
      </c>
      <c r="C8" s="19" t="s">
        <v>10</v>
      </c>
      <c r="D8" s="19">
        <v>100</v>
      </c>
      <c r="E8" s="55"/>
      <c r="F8" s="42">
        <f>ROUND(E8*D8,2)</f>
        <v>0</v>
      </c>
      <c r="G8" s="56"/>
      <c r="H8" s="42">
        <f>ROUND(I8/D8,2)</f>
        <v>0</v>
      </c>
      <c r="I8" s="42">
        <f>ROUND(F8+(F8*G8),2)</f>
        <v>0</v>
      </c>
      <c r="J8" s="68"/>
    </row>
    <row r="9" spans="1:10" ht="30.15" customHeight="1" x14ac:dyDescent="0.25">
      <c r="A9" s="19" t="s">
        <v>14</v>
      </c>
      <c r="B9" s="70" t="s">
        <v>30</v>
      </c>
      <c r="C9" s="19" t="s">
        <v>10</v>
      </c>
      <c r="D9" s="19">
        <v>100</v>
      </c>
      <c r="E9" s="55"/>
      <c r="F9" s="42">
        <f t="shared" ref="F9:F13" si="0">ROUND(E9*D9,2)</f>
        <v>0</v>
      </c>
      <c r="G9" s="56"/>
      <c r="H9" s="42">
        <f t="shared" ref="H9:H13" si="1">ROUND(I9/D9,2)</f>
        <v>0</v>
      </c>
      <c r="I9" s="42">
        <f t="shared" ref="I9:I13" si="2">ROUND(F9+(F9*G9),2)</f>
        <v>0</v>
      </c>
      <c r="J9" s="68"/>
    </row>
    <row r="10" spans="1:10" ht="30.15" customHeight="1" x14ac:dyDescent="0.25">
      <c r="A10" s="19" t="s">
        <v>15</v>
      </c>
      <c r="B10" s="71" t="s">
        <v>31</v>
      </c>
      <c r="C10" s="19" t="s">
        <v>10</v>
      </c>
      <c r="D10" s="59">
        <v>5</v>
      </c>
      <c r="E10" s="55"/>
      <c r="F10" s="42">
        <f t="shared" si="0"/>
        <v>0</v>
      </c>
      <c r="G10" s="56"/>
      <c r="H10" s="42">
        <f t="shared" si="1"/>
        <v>0</v>
      </c>
      <c r="I10" s="42">
        <f t="shared" si="2"/>
        <v>0</v>
      </c>
      <c r="J10" s="68"/>
    </row>
    <row r="11" spans="1:10" ht="30.15" customHeight="1" x14ac:dyDescent="0.25">
      <c r="A11" s="19" t="s">
        <v>18</v>
      </c>
      <c r="B11" s="71" t="s">
        <v>32</v>
      </c>
      <c r="C11" s="19" t="s">
        <v>10</v>
      </c>
      <c r="D11" s="59">
        <v>8</v>
      </c>
      <c r="E11" s="55"/>
      <c r="F11" s="42">
        <f t="shared" si="0"/>
        <v>0</v>
      </c>
      <c r="G11" s="56"/>
      <c r="H11" s="42">
        <f t="shared" si="1"/>
        <v>0</v>
      </c>
      <c r="I11" s="42">
        <f t="shared" si="2"/>
        <v>0</v>
      </c>
      <c r="J11" s="68"/>
    </row>
    <row r="12" spans="1:10" ht="30.15" customHeight="1" x14ac:dyDescent="0.25">
      <c r="A12" s="19" t="s">
        <v>19</v>
      </c>
      <c r="B12" s="71" t="s">
        <v>76</v>
      </c>
      <c r="C12" s="19" t="s">
        <v>10</v>
      </c>
      <c r="D12" s="59">
        <v>100</v>
      </c>
      <c r="E12" s="55"/>
      <c r="F12" s="42">
        <f t="shared" si="0"/>
        <v>0</v>
      </c>
      <c r="G12" s="56"/>
      <c r="H12" s="42">
        <f t="shared" si="1"/>
        <v>0</v>
      </c>
      <c r="I12" s="42">
        <f t="shared" si="2"/>
        <v>0</v>
      </c>
      <c r="J12" s="68"/>
    </row>
    <row r="13" spans="1:10" ht="30.15" customHeight="1" x14ac:dyDescent="0.25">
      <c r="A13" s="19" t="s">
        <v>21</v>
      </c>
      <c r="B13" s="71" t="s">
        <v>33</v>
      </c>
      <c r="C13" s="19" t="s">
        <v>10</v>
      </c>
      <c r="D13" s="59">
        <v>60</v>
      </c>
      <c r="E13" s="55"/>
      <c r="F13" s="42">
        <f t="shared" si="0"/>
        <v>0</v>
      </c>
      <c r="G13" s="56"/>
      <c r="H13" s="42">
        <f t="shared" si="1"/>
        <v>0</v>
      </c>
      <c r="I13" s="42">
        <f t="shared" si="2"/>
        <v>0</v>
      </c>
      <c r="J13" s="68"/>
    </row>
    <row r="14" spans="1:10" s="1" customFormat="1" ht="24" customHeight="1" x14ac:dyDescent="0.25">
      <c r="A14" s="72"/>
      <c r="B14" s="72"/>
      <c r="C14" s="72"/>
      <c r="D14" s="72"/>
      <c r="E14" s="73" t="s">
        <v>13</v>
      </c>
      <c r="F14" s="74">
        <f>SUM(F8:F13)</f>
        <v>0</v>
      </c>
      <c r="G14" s="75"/>
      <c r="H14" s="76"/>
      <c r="I14" s="74">
        <f>SUM(I8:I13)</f>
        <v>0</v>
      </c>
      <c r="J14" s="72"/>
    </row>
  </sheetData>
  <mergeCells count="4">
    <mergeCell ref="A1:J1"/>
    <mergeCell ref="A2:J2"/>
    <mergeCell ref="A3:J3"/>
    <mergeCell ref="A4:J4"/>
  </mergeCells>
  <printOptions horizontalCentered="1"/>
  <pageMargins left="0.19685039370078741" right="0.19685039370078741" top="0.6692913385826772" bottom="0.27559055118110237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5"/>
  <sheetViews>
    <sheetView topLeftCell="A7" zoomScale="85" zoomScaleNormal="85" workbookViewId="0">
      <selection activeCell="T4" sqref="T4"/>
    </sheetView>
  </sheetViews>
  <sheetFormatPr defaultColWidth="11.77734375" defaultRowHeight="13.2" x14ac:dyDescent="0.25"/>
  <cols>
    <col min="1" max="1" width="3.88671875" customWidth="1"/>
    <col min="2" max="2" width="41.77734375" customWidth="1"/>
    <col min="3" max="3" width="5.33203125" bestFit="1" customWidth="1"/>
    <col min="4" max="4" width="4.88671875" bestFit="1" customWidth="1"/>
    <col min="6" max="6" width="14.6640625" customWidth="1"/>
    <col min="7" max="7" width="7.33203125" customWidth="1"/>
    <col min="8" max="8" width="11.77734375" customWidth="1"/>
    <col min="9" max="9" width="16.77734375" customWidth="1"/>
    <col min="10" max="10" width="18.6640625" customWidth="1"/>
  </cols>
  <sheetData>
    <row r="1" spans="1:10" ht="13.8" x14ac:dyDescent="0.25">
      <c r="A1" s="82" t="s">
        <v>97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3.8" x14ac:dyDescent="0.25">
      <c r="A2" s="82" t="s">
        <v>79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3.8" x14ac:dyDescent="0.25">
      <c r="A3" s="83" t="s">
        <v>78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367.65" customHeight="1" x14ac:dyDescent="0.25">
      <c r="A4" s="84" t="s">
        <v>100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52.5" customHeight="1" x14ac:dyDescent="0.25"/>
    <row r="6" spans="1:10" ht="90" customHeight="1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46</v>
      </c>
      <c r="G6" s="5" t="s">
        <v>5</v>
      </c>
      <c r="H6" s="5" t="s">
        <v>47</v>
      </c>
      <c r="I6" s="5" t="s">
        <v>48</v>
      </c>
      <c r="J6" s="5" t="s">
        <v>6</v>
      </c>
    </row>
    <row r="7" spans="1:10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49</v>
      </c>
      <c r="G7" s="7">
        <v>7</v>
      </c>
      <c r="H7" s="7" t="s">
        <v>50</v>
      </c>
      <c r="I7" s="7" t="s">
        <v>51</v>
      </c>
      <c r="J7" s="7">
        <v>10</v>
      </c>
    </row>
    <row r="8" spans="1:10" ht="26.4" x14ac:dyDescent="0.25">
      <c r="A8" s="19">
        <v>1</v>
      </c>
      <c r="B8" s="20" t="s">
        <v>34</v>
      </c>
      <c r="C8" s="19" t="s">
        <v>10</v>
      </c>
      <c r="D8" s="19">
        <v>110</v>
      </c>
      <c r="E8" s="55"/>
      <c r="F8" s="42">
        <f>ROUND(E8*D8,2)</f>
        <v>0</v>
      </c>
      <c r="G8" s="56"/>
      <c r="H8" s="42">
        <f>ROUND(I8/D8,2)</f>
        <v>0</v>
      </c>
      <c r="I8" s="42">
        <f>ROUND(F8+(F8*G8),2)</f>
        <v>0</v>
      </c>
      <c r="J8" s="68"/>
    </row>
    <row r="9" spans="1:10" ht="26.4" x14ac:dyDescent="0.25">
      <c r="A9" s="19">
        <f>A8+1</f>
        <v>2</v>
      </c>
      <c r="B9" s="20" t="s">
        <v>35</v>
      </c>
      <c r="C9" s="19" t="s">
        <v>10</v>
      </c>
      <c r="D9" s="19">
        <v>100</v>
      </c>
      <c r="E9" s="55"/>
      <c r="F9" s="42">
        <f t="shared" ref="F9:F12" si="0">ROUND(E9*D9,2)</f>
        <v>0</v>
      </c>
      <c r="G9" s="56"/>
      <c r="H9" s="42">
        <f t="shared" ref="H9:H14" si="1">ROUND(I9/D9,2)</f>
        <v>0</v>
      </c>
      <c r="I9" s="42">
        <f t="shared" ref="I9:I14" si="2">ROUND(F9+(F9*G9),2)</f>
        <v>0</v>
      </c>
      <c r="J9" s="68"/>
    </row>
    <row r="10" spans="1:10" ht="30.15" customHeight="1" x14ac:dyDescent="0.25">
      <c r="A10" s="19">
        <f t="shared" ref="A10:A14" si="3">A9+1</f>
        <v>3</v>
      </c>
      <c r="B10" s="46" t="s">
        <v>36</v>
      </c>
      <c r="C10" s="19" t="s">
        <v>10</v>
      </c>
      <c r="D10" s="59">
        <v>100</v>
      </c>
      <c r="E10" s="55"/>
      <c r="F10" s="42">
        <f t="shared" si="0"/>
        <v>0</v>
      </c>
      <c r="G10" s="56"/>
      <c r="H10" s="42">
        <f t="shared" si="1"/>
        <v>0</v>
      </c>
      <c r="I10" s="42">
        <f t="shared" si="2"/>
        <v>0</v>
      </c>
      <c r="J10" s="68"/>
    </row>
    <row r="11" spans="1:10" ht="39.6" x14ac:dyDescent="0.25">
      <c r="A11" s="19">
        <f t="shared" si="3"/>
        <v>4</v>
      </c>
      <c r="B11" s="46" t="s">
        <v>101</v>
      </c>
      <c r="C11" s="19" t="s">
        <v>10</v>
      </c>
      <c r="D11" s="79">
        <v>100</v>
      </c>
      <c r="E11" s="55"/>
      <c r="F11" s="42">
        <f t="shared" si="0"/>
        <v>0</v>
      </c>
      <c r="G11" s="56"/>
      <c r="H11" s="42">
        <f t="shared" si="1"/>
        <v>0</v>
      </c>
      <c r="I11" s="42">
        <f t="shared" si="2"/>
        <v>0</v>
      </c>
      <c r="J11" s="68"/>
    </row>
    <row r="12" spans="1:10" ht="39.6" x14ac:dyDescent="0.25">
      <c r="A12" s="19">
        <f t="shared" si="3"/>
        <v>5</v>
      </c>
      <c r="B12" s="46" t="s">
        <v>80</v>
      </c>
      <c r="C12" s="19" t="s">
        <v>10</v>
      </c>
      <c r="D12" s="59">
        <v>200</v>
      </c>
      <c r="E12" s="55"/>
      <c r="F12" s="42">
        <f t="shared" si="0"/>
        <v>0</v>
      </c>
      <c r="G12" s="56"/>
      <c r="H12" s="42">
        <f t="shared" si="1"/>
        <v>0</v>
      </c>
      <c r="I12" s="42">
        <f t="shared" si="2"/>
        <v>0</v>
      </c>
      <c r="J12" s="68"/>
    </row>
    <row r="13" spans="1:10" x14ac:dyDescent="0.25">
      <c r="A13" s="19">
        <f t="shared" si="3"/>
        <v>6</v>
      </c>
      <c r="B13" s="46" t="s">
        <v>37</v>
      </c>
      <c r="C13" s="19" t="s">
        <v>10</v>
      </c>
      <c r="D13" s="59">
        <v>150</v>
      </c>
      <c r="E13" s="55"/>
      <c r="F13" s="42">
        <f>ROUND(E13*D13,2)</f>
        <v>0</v>
      </c>
      <c r="G13" s="56"/>
      <c r="H13" s="42">
        <f t="shared" ref="H13" si="4">ROUND(I13/D13,2)</f>
        <v>0</v>
      </c>
      <c r="I13" s="42">
        <f t="shared" ref="I13" si="5">ROUND(F13+(F13*G13),2)</f>
        <v>0</v>
      </c>
      <c r="J13" s="68"/>
    </row>
    <row r="14" spans="1:10" ht="66" x14ac:dyDescent="0.25">
      <c r="A14" s="80">
        <f t="shared" si="3"/>
        <v>7</v>
      </c>
      <c r="B14" s="81" t="s">
        <v>102</v>
      </c>
      <c r="C14" s="80" t="s">
        <v>10</v>
      </c>
      <c r="D14" s="79">
        <v>100</v>
      </c>
      <c r="E14" s="55"/>
      <c r="F14" s="42">
        <f>ROUND(E14*D14,2)</f>
        <v>0</v>
      </c>
      <c r="G14" s="56"/>
      <c r="H14" s="42">
        <f t="shared" si="1"/>
        <v>0</v>
      </c>
      <c r="I14" s="42">
        <f t="shared" si="2"/>
        <v>0</v>
      </c>
      <c r="J14" s="68"/>
    </row>
    <row r="15" spans="1:10" s="1" customFormat="1" ht="13.8" x14ac:dyDescent="0.25">
      <c r="E15" s="64" t="s">
        <v>13</v>
      </c>
      <c r="F15" s="65">
        <f>SUM(F8:F14)</f>
        <v>0</v>
      </c>
      <c r="G15" s="18"/>
      <c r="H15" s="66"/>
      <c r="I15" s="65">
        <f>SUM(I8:I14)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9685039370078741" right="0.19685039370078741" top="0.6692913385826772" bottom="0.47244094488188981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"/>
  <sheetViews>
    <sheetView zoomScale="85" zoomScaleNormal="85" workbookViewId="0">
      <selection activeCell="A2" sqref="A2:J2"/>
    </sheetView>
  </sheetViews>
  <sheetFormatPr defaultColWidth="11.77734375" defaultRowHeight="13.2" x14ac:dyDescent="0.25"/>
  <cols>
    <col min="1" max="1" width="4.88671875" customWidth="1"/>
    <col min="2" max="2" width="37.77734375" customWidth="1"/>
    <col min="3" max="3" width="6.21875" customWidth="1"/>
    <col min="4" max="4" width="4.88671875" bestFit="1" customWidth="1"/>
    <col min="6" max="6" width="15.6640625" customWidth="1"/>
    <col min="7" max="7" width="8.109375" customWidth="1"/>
    <col min="8" max="8" width="11" bestFit="1" customWidth="1"/>
    <col min="9" max="9" width="17" customWidth="1"/>
    <col min="10" max="10" width="19.33203125" customWidth="1"/>
  </cols>
  <sheetData>
    <row r="1" spans="1:10" ht="13.8" x14ac:dyDescent="0.25">
      <c r="A1" s="82" t="s">
        <v>98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3.8" x14ac:dyDescent="0.25">
      <c r="A2" s="82" t="s">
        <v>81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3.8" x14ac:dyDescent="0.25">
      <c r="A3" s="83" t="s">
        <v>82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396" customHeight="1" x14ac:dyDescent="0.25">
      <c r="A4" s="84" t="s">
        <v>83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29.25" customHeight="1" x14ac:dyDescent="0.25"/>
    <row r="6" spans="1:10" ht="68.400000000000006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46</v>
      </c>
      <c r="G6" s="5" t="s">
        <v>5</v>
      </c>
      <c r="H6" s="5" t="s">
        <v>47</v>
      </c>
      <c r="I6" s="5" t="s">
        <v>48</v>
      </c>
      <c r="J6" s="5" t="s">
        <v>6</v>
      </c>
    </row>
    <row r="7" spans="1:10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49</v>
      </c>
      <c r="G7" s="7">
        <v>7</v>
      </c>
      <c r="H7" s="7" t="s">
        <v>50</v>
      </c>
      <c r="I7" s="7" t="s">
        <v>51</v>
      </c>
      <c r="J7" s="7">
        <v>10</v>
      </c>
    </row>
    <row r="8" spans="1:10" ht="30.15" customHeight="1" x14ac:dyDescent="0.25">
      <c r="A8" s="21" t="s">
        <v>7</v>
      </c>
      <c r="B8" s="20" t="s">
        <v>38</v>
      </c>
      <c r="C8" s="19" t="s">
        <v>10</v>
      </c>
      <c r="D8" s="19">
        <v>70</v>
      </c>
      <c r="E8" s="55"/>
      <c r="F8" s="42">
        <f>ROUND(E8*D8,2)</f>
        <v>0</v>
      </c>
      <c r="G8" s="56"/>
      <c r="H8" s="42">
        <f>ROUND(I8/D8,2)</f>
        <v>0</v>
      </c>
      <c r="I8" s="42">
        <f>ROUND(F8+(F8*G8),2)</f>
        <v>0</v>
      </c>
      <c r="J8" s="68"/>
    </row>
    <row r="9" spans="1:10" ht="30.15" customHeight="1" x14ac:dyDescent="0.25">
      <c r="A9" s="45" t="s">
        <v>14</v>
      </c>
      <c r="B9" s="20" t="s">
        <v>39</v>
      </c>
      <c r="C9" s="19" t="s">
        <v>10</v>
      </c>
      <c r="D9" s="19">
        <v>70</v>
      </c>
      <c r="E9" s="55"/>
      <c r="F9" s="42">
        <f t="shared" ref="F9:F10" si="0">ROUND(E9*D9,2)</f>
        <v>0</v>
      </c>
      <c r="G9" s="56"/>
      <c r="H9" s="42">
        <f t="shared" ref="H9:H10" si="1">ROUND(I9/D9,2)</f>
        <v>0</v>
      </c>
      <c r="I9" s="42">
        <f t="shared" ref="I9:I10" si="2">ROUND(F9+(F9*G9),2)</f>
        <v>0</v>
      </c>
      <c r="J9" s="68"/>
    </row>
    <row r="10" spans="1:10" ht="30.15" customHeight="1" x14ac:dyDescent="0.25">
      <c r="A10" s="45" t="s">
        <v>15</v>
      </c>
      <c r="B10" s="46" t="s">
        <v>40</v>
      </c>
      <c r="C10" s="19" t="s">
        <v>10</v>
      </c>
      <c r="D10" s="59">
        <v>70</v>
      </c>
      <c r="E10" s="55"/>
      <c r="F10" s="42">
        <f t="shared" si="0"/>
        <v>0</v>
      </c>
      <c r="G10" s="56"/>
      <c r="H10" s="42">
        <f t="shared" si="1"/>
        <v>0</v>
      </c>
      <c r="I10" s="42">
        <f t="shared" si="2"/>
        <v>0</v>
      </c>
      <c r="J10" s="68"/>
    </row>
    <row r="11" spans="1:10" x14ac:dyDescent="0.25">
      <c r="E11" s="61" t="s">
        <v>13</v>
      </c>
      <c r="F11" s="62">
        <f>SUM(F8:F10)</f>
        <v>0</v>
      </c>
      <c r="G11" s="69"/>
      <c r="H11" s="63"/>
      <c r="I11" s="62">
        <f>SUM(I8:I10)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9685039370078741" right="0.19685039370078741" top="0.6692913385826772" bottom="0.47244094488188981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5"/>
  <sheetViews>
    <sheetView zoomScale="85" zoomScaleNormal="85" workbookViewId="0">
      <selection activeCell="I9" sqref="I9"/>
    </sheetView>
  </sheetViews>
  <sheetFormatPr defaultColWidth="11.77734375" defaultRowHeight="13.2" x14ac:dyDescent="0.25"/>
  <cols>
    <col min="1" max="1" width="5" customWidth="1"/>
    <col min="2" max="2" width="53.109375" customWidth="1"/>
    <col min="3" max="3" width="5.33203125" bestFit="1" customWidth="1"/>
    <col min="4" max="4" width="4.88671875" bestFit="1" customWidth="1"/>
    <col min="5" max="5" width="11" bestFit="1" customWidth="1"/>
    <col min="6" max="6" width="13.33203125" customWidth="1"/>
    <col min="7" max="7" width="7.33203125" customWidth="1"/>
    <col min="8" max="8" width="11" bestFit="1" customWidth="1"/>
    <col min="9" max="9" width="15" customWidth="1"/>
    <col min="10" max="10" width="18.88671875" customWidth="1"/>
  </cols>
  <sheetData>
    <row r="1" spans="1:10" ht="13.8" x14ac:dyDescent="0.25">
      <c r="A1" s="82" t="s">
        <v>99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3.8" x14ac:dyDescent="0.25">
      <c r="A2" s="82" t="s">
        <v>84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3.8" x14ac:dyDescent="0.25">
      <c r="A3" s="83" t="s">
        <v>85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375" customHeight="1" x14ac:dyDescent="0.25">
      <c r="A4" s="84" t="s">
        <v>86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69.75" customHeight="1" x14ac:dyDescent="0.25"/>
    <row r="6" spans="1:10" ht="68.400000000000006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46</v>
      </c>
      <c r="G6" s="5" t="s">
        <v>5</v>
      </c>
      <c r="H6" s="5" t="s">
        <v>47</v>
      </c>
      <c r="I6" s="5" t="s">
        <v>48</v>
      </c>
      <c r="J6" s="5" t="s">
        <v>6</v>
      </c>
    </row>
    <row r="7" spans="1:10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49</v>
      </c>
      <c r="G7" s="7">
        <v>7</v>
      </c>
      <c r="H7" s="7" t="s">
        <v>50</v>
      </c>
      <c r="I7" s="7" t="s">
        <v>51</v>
      </c>
      <c r="J7" s="7">
        <v>10</v>
      </c>
    </row>
    <row r="8" spans="1:10" ht="102.6" x14ac:dyDescent="0.25">
      <c r="A8" s="21" t="s">
        <v>7</v>
      </c>
      <c r="B8" s="77" t="s">
        <v>41</v>
      </c>
      <c r="C8" s="19" t="s">
        <v>10</v>
      </c>
      <c r="D8" s="19">
        <v>50</v>
      </c>
      <c r="E8" s="55"/>
      <c r="F8" s="42">
        <f>ROUND(E8*D8,2)</f>
        <v>0</v>
      </c>
      <c r="G8" s="56"/>
      <c r="H8" s="42">
        <f>ROUND(I8/D8,2)</f>
        <v>0</v>
      </c>
      <c r="I8" s="42">
        <f>ROUND(F8+(F8*G8),2)</f>
        <v>0</v>
      </c>
      <c r="J8" s="68"/>
    </row>
    <row r="9" spans="1:10" ht="34.200000000000003" x14ac:dyDescent="0.25">
      <c r="A9" s="45" t="s">
        <v>14</v>
      </c>
      <c r="B9" s="77" t="s">
        <v>89</v>
      </c>
      <c r="C9" s="19" t="s">
        <v>10</v>
      </c>
      <c r="D9" s="19">
        <v>50</v>
      </c>
      <c r="E9" s="55"/>
      <c r="F9" s="42">
        <f t="shared" ref="F9:F14" si="0">ROUND(E9*D9,2)</f>
        <v>0</v>
      </c>
      <c r="G9" s="56"/>
      <c r="H9" s="42">
        <f t="shared" ref="H9:H14" si="1">ROUND(I9/D9,2)</f>
        <v>0</v>
      </c>
      <c r="I9" s="42">
        <f t="shared" ref="I9:I14" si="2">ROUND(F9+(F9*G9),2)</f>
        <v>0</v>
      </c>
      <c r="J9" s="68"/>
    </row>
    <row r="10" spans="1:10" ht="22.8" x14ac:dyDescent="0.25">
      <c r="A10" s="45" t="s">
        <v>15</v>
      </c>
      <c r="B10" s="77" t="s">
        <v>90</v>
      </c>
      <c r="C10" s="19" t="s">
        <v>10</v>
      </c>
      <c r="D10" s="59">
        <v>50</v>
      </c>
      <c r="E10" s="55"/>
      <c r="F10" s="42">
        <f t="shared" si="0"/>
        <v>0</v>
      </c>
      <c r="G10" s="56"/>
      <c r="H10" s="42">
        <f t="shared" si="1"/>
        <v>0</v>
      </c>
      <c r="I10" s="42">
        <f t="shared" si="2"/>
        <v>0</v>
      </c>
      <c r="J10" s="68"/>
    </row>
    <row r="11" spans="1:10" ht="159.6" x14ac:dyDescent="0.25">
      <c r="A11" s="45" t="s">
        <v>18</v>
      </c>
      <c r="B11" s="77" t="s">
        <v>42</v>
      </c>
      <c r="C11" s="19" t="s">
        <v>10</v>
      </c>
      <c r="D11" s="59">
        <v>50</v>
      </c>
      <c r="E11" s="55"/>
      <c r="F11" s="42">
        <f t="shared" si="0"/>
        <v>0</v>
      </c>
      <c r="G11" s="56"/>
      <c r="H11" s="42">
        <f t="shared" si="1"/>
        <v>0</v>
      </c>
      <c r="I11" s="42">
        <f t="shared" si="2"/>
        <v>0</v>
      </c>
      <c r="J11" s="68"/>
    </row>
    <row r="12" spans="1:10" ht="22.8" x14ac:dyDescent="0.25">
      <c r="A12" s="45" t="s">
        <v>19</v>
      </c>
      <c r="B12" s="77" t="s">
        <v>87</v>
      </c>
      <c r="C12" s="19" t="s">
        <v>10</v>
      </c>
      <c r="D12" s="59">
        <v>50</v>
      </c>
      <c r="E12" s="55"/>
      <c r="F12" s="42">
        <f t="shared" si="0"/>
        <v>0</v>
      </c>
      <c r="G12" s="56"/>
      <c r="H12" s="42">
        <f t="shared" si="1"/>
        <v>0</v>
      </c>
      <c r="I12" s="42">
        <f t="shared" si="2"/>
        <v>0</v>
      </c>
      <c r="J12" s="68"/>
    </row>
    <row r="13" spans="1:10" ht="34.200000000000003" x14ac:dyDescent="0.25">
      <c r="A13" s="45" t="s">
        <v>21</v>
      </c>
      <c r="B13" s="77" t="s">
        <v>88</v>
      </c>
      <c r="C13" s="19" t="s">
        <v>10</v>
      </c>
      <c r="D13" s="59">
        <v>50</v>
      </c>
      <c r="E13" s="55"/>
      <c r="F13" s="42">
        <f t="shared" si="0"/>
        <v>0</v>
      </c>
      <c r="G13" s="56"/>
      <c r="H13" s="42">
        <f t="shared" si="1"/>
        <v>0</v>
      </c>
      <c r="I13" s="42">
        <f t="shared" si="2"/>
        <v>0</v>
      </c>
      <c r="J13" s="68"/>
    </row>
    <row r="14" spans="1:10" ht="159.6" x14ac:dyDescent="0.25">
      <c r="A14" s="45" t="s">
        <v>23</v>
      </c>
      <c r="B14" s="78" t="s">
        <v>43</v>
      </c>
      <c r="C14" s="19" t="s">
        <v>10</v>
      </c>
      <c r="D14" s="59">
        <v>60</v>
      </c>
      <c r="E14" s="55"/>
      <c r="F14" s="42">
        <f t="shared" si="0"/>
        <v>0</v>
      </c>
      <c r="G14" s="56"/>
      <c r="H14" s="42">
        <f t="shared" si="1"/>
        <v>0</v>
      </c>
      <c r="I14" s="42">
        <f t="shared" si="2"/>
        <v>0</v>
      </c>
      <c r="J14" s="68"/>
    </row>
    <row r="15" spans="1:10" x14ac:dyDescent="0.25">
      <c r="E15" s="61" t="s">
        <v>13</v>
      </c>
      <c r="F15" s="62">
        <f>SUM(F8:F14)</f>
        <v>0</v>
      </c>
      <c r="G15" s="69"/>
      <c r="H15" s="63"/>
      <c r="I15" s="62">
        <f>SUM(I8:I14)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9685039370078741" right="0.19685039370078741" top="0.47244094488188981" bottom="0.27559055118110237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10787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9</vt:i4>
      </vt:variant>
    </vt:vector>
  </HeadingPairs>
  <TitlesOfParts>
    <vt:vector size="18" baseType="lpstr">
      <vt:lpstr>Zad.1</vt:lpstr>
      <vt:lpstr>zad.2</vt:lpstr>
      <vt:lpstr>Zad.3</vt:lpstr>
      <vt:lpstr>Zad.4</vt:lpstr>
      <vt:lpstr>Zad.5</vt:lpstr>
      <vt:lpstr>Zad.6</vt:lpstr>
      <vt:lpstr>Zad.7-po zm.</vt:lpstr>
      <vt:lpstr>Zad.8</vt:lpstr>
      <vt:lpstr>Zad.9</vt:lpstr>
      <vt:lpstr>Zad.1!Obszar_wydruku</vt:lpstr>
      <vt:lpstr>zad.2!Obszar_wydruku</vt:lpstr>
      <vt:lpstr>Zad.3!Obszar_wydruku</vt:lpstr>
      <vt:lpstr>Zad.4!Obszar_wydruku</vt:lpstr>
      <vt:lpstr>Zad.5!Obszar_wydruku</vt:lpstr>
      <vt:lpstr>Zad.6!Obszar_wydruku</vt:lpstr>
      <vt:lpstr>'Zad.7-po zm.'!Obszar_wydruku</vt:lpstr>
      <vt:lpstr>Zad.8!Obszar_wydruku</vt:lpstr>
      <vt:lpstr>Zad.9!Obszar_wydruku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Michalska</dc:creator>
  <cp:lastModifiedBy>Agnieszka</cp:lastModifiedBy>
  <cp:revision>63</cp:revision>
  <cp:lastPrinted>2023-01-24T08:27:17Z</cp:lastPrinted>
  <dcterms:created xsi:type="dcterms:W3CDTF">2009-04-16T11:32:48Z</dcterms:created>
  <dcterms:modified xsi:type="dcterms:W3CDTF">2023-02-02T10:57:44Z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